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xl/queryTables/queryTable9.xml" ContentType="application/vnd.openxmlformats-officedocument.spreadsheetml.queryTable+xml"/>
  <Override PartName="/xl/queryTables/queryTable10.xml" ContentType="application/vnd.openxmlformats-officedocument.spreadsheetml.queryTable+xml"/>
  <Override PartName="/xl/tables/table1.xml" ContentType="application/vnd.openxmlformats-officedocument.spreadsheetml.table+xml"/>
  <Override PartName="/xl/queryTables/queryTable11.xml" ContentType="application/vnd.openxmlformats-officedocument.spreadsheetml.query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ml.chartshapes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ml.chartshapes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ml.chartshapes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8.xml" ContentType="application/vnd.openxmlformats-officedocument.drawingml.chartshapes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9.xml" ContentType="application/vnd.openxmlformats-officedocument.drawingml.chartshapes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0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1.xml" ContentType="application/vnd.openxmlformats-officedocument.drawingml.chartshapes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2.xml" ContentType="application/vnd.openxmlformats-officedocument.drawingml.chartshapes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3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4.xml" ContentType="application/vnd.openxmlformats-officedocument.drawingml.chartshapes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5.xml" ContentType="application/vnd.openxmlformats-officedocument.drawingml.chartshapes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6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17.xml" ContentType="application/vnd.openxmlformats-officedocument.drawingml.chartshapes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18.xml" ContentType="application/vnd.openxmlformats-officedocument.drawingml.chartshapes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19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20.xml" ContentType="application/vnd.openxmlformats-officedocument.drawingml.chartshapes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21.xml" ContentType="application/vnd.openxmlformats-officedocument.drawingml.chartshapes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22.xml" ContentType="application/vnd.openxmlformats-officedocument.drawing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23.xml" ContentType="application/vnd.openxmlformats-officedocument.drawingml.chartshapes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24.xml" ContentType="application/vnd.openxmlformats-officedocument.drawingml.chartshapes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25.xml" ContentType="application/vnd.openxmlformats-officedocument.drawing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drawings/drawing26.xml" ContentType="application/vnd.openxmlformats-officedocument.drawingml.chartshapes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drawings/drawing27.xml" ContentType="application/vnd.openxmlformats-officedocument.drawingml.chartshapes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drawings/drawing28.xml" ContentType="application/vnd.openxmlformats-officedocument.drawing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drawings/drawing29.xml" ContentType="application/vnd.openxmlformats-officedocument.drawingml.chartshapes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drawings/drawing30.xml" ContentType="application/vnd.openxmlformats-officedocument.drawingml.chartshapes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drawings/drawing31.xml" ContentType="application/vnd.openxmlformats-officedocument.drawing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drawings/drawing32.xml" ContentType="application/vnd.openxmlformats-officedocument.drawingml.chartshapes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drawings/drawing33.xml" ContentType="application/vnd.openxmlformats-officedocument.drawingml.chartshapes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drawings/drawing34.xml" ContentType="application/vnd.openxmlformats-officedocument.drawing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drawings/drawing35.xml" ContentType="application/vnd.openxmlformats-officedocument.drawingml.chartshapes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drawings/drawing36.xml" ContentType="application/vnd.openxmlformats-officedocument.drawingml.chartshapes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drawings/drawing37.xml" ContentType="application/vnd.openxmlformats-officedocument.drawing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drawings/drawing38.xml" ContentType="application/vnd.openxmlformats-officedocument.drawingml.chartshapes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drawings/drawing39.xml" ContentType="application/vnd.openxmlformats-officedocument.drawingml.chartshapes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drawings/drawing40.xml" ContentType="application/vnd.openxmlformats-officedocument.drawing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drawings/drawing41.xml" ContentType="application/vnd.openxmlformats-officedocument.drawingml.chartshapes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drawings/drawing42.xml" ContentType="application/vnd.openxmlformats-officedocument.drawingml.chartshapes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drawings/drawing43.xml" ContentType="application/vnd.openxmlformats-officedocument.drawing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drawings/drawing44.xml" ContentType="application/vnd.openxmlformats-officedocument.drawingml.chartshapes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drawings/drawing45.xml" ContentType="application/vnd.openxmlformats-officedocument.drawingml.chartshapes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drawings/drawing46.xml" ContentType="application/vnd.openxmlformats-officedocument.drawing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drawings/drawing47.xml" ContentType="application/vnd.openxmlformats-officedocument.drawingml.chartshapes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drawings/drawing48.xml" ContentType="application/vnd.openxmlformats-officedocument.drawingml.chartshapes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drawings/drawing49.xml" ContentType="application/vnd.openxmlformats-officedocument.drawing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drawings/drawing50.xml" ContentType="application/vnd.openxmlformats-officedocument.drawingml.chartshapes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drawings/drawing51.xml" ContentType="application/vnd.openxmlformats-officedocument.drawingml.chartshapes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drawings/drawing52.xml" ContentType="application/vnd.openxmlformats-officedocument.drawing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drawings/drawing53.xml" ContentType="application/vnd.openxmlformats-officedocument.drawingml.chartshapes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drawings/drawing54.xml" ContentType="application/vnd.openxmlformats-officedocument.drawingml.chartshapes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drawings/drawing55.xml" ContentType="application/vnd.openxmlformats-officedocument.drawing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drawings/drawing56.xml" ContentType="application/vnd.openxmlformats-officedocument.drawingml.chartshapes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drawings/drawing57.xml" ContentType="application/vnd.openxmlformats-officedocument.drawingml.chartshapes+xml"/>
  <Override PartName="/xl/charts/chart57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drawings/drawing58.xml" ContentType="application/vnd.openxmlformats-officedocument.drawing+xml"/>
  <Override PartName="/xl/charts/chart58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drawings/drawing59.xml" ContentType="application/vnd.openxmlformats-officedocument.drawingml.chartshapes+xml"/>
  <Override PartName="/xl/charts/chart59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drawings/drawing60.xml" ContentType="application/vnd.openxmlformats-officedocument.drawingml.chartshapes+xml"/>
  <Override PartName="/xl/charts/chart60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drawings/drawing61.xml" ContentType="application/vnd.openxmlformats-officedocument.drawing+xml"/>
  <Override PartName="/xl/charts/chart61.xml" ContentType="application/vnd.openxmlformats-officedocument.drawingml.chart+xml"/>
  <Override PartName="/xl/charts/style61.xml" ContentType="application/vnd.ms-office.chartstyle+xml"/>
  <Override PartName="/xl/charts/colors61.xml" ContentType="application/vnd.ms-office.chartcolorstyle+xml"/>
  <Override PartName="/xl/drawings/drawing62.xml" ContentType="application/vnd.openxmlformats-officedocument.drawingml.chartshapes+xml"/>
  <Override PartName="/xl/charts/chart62.xml" ContentType="application/vnd.openxmlformats-officedocument.drawingml.chart+xml"/>
  <Override PartName="/xl/charts/style62.xml" ContentType="application/vnd.ms-office.chartstyle+xml"/>
  <Override PartName="/xl/charts/colors62.xml" ContentType="application/vnd.ms-office.chartcolorstyle+xml"/>
  <Override PartName="/xl/drawings/drawing63.xml" ContentType="application/vnd.openxmlformats-officedocument.drawingml.chartshapes+xml"/>
  <Override PartName="/xl/charts/chart63.xml" ContentType="application/vnd.openxmlformats-officedocument.drawingml.chart+xml"/>
  <Override PartName="/xl/charts/style63.xml" ContentType="application/vnd.ms-office.chartstyle+xml"/>
  <Override PartName="/xl/charts/colors63.xml" ContentType="application/vnd.ms-office.chartcolorstyle+xml"/>
  <Override PartName="/xl/drawings/drawing64.xml" ContentType="application/vnd.openxmlformats-officedocument.drawing+xml"/>
  <Override PartName="/xl/charts/chart64.xml" ContentType="application/vnd.openxmlformats-officedocument.drawingml.chart+xml"/>
  <Override PartName="/xl/charts/style64.xml" ContentType="application/vnd.ms-office.chartstyle+xml"/>
  <Override PartName="/xl/charts/colors64.xml" ContentType="application/vnd.ms-office.chartcolorstyle+xml"/>
  <Override PartName="/xl/drawings/drawing65.xml" ContentType="application/vnd.openxmlformats-officedocument.drawingml.chartshapes+xml"/>
  <Override PartName="/xl/charts/chart65.xml" ContentType="application/vnd.openxmlformats-officedocument.drawingml.chart+xml"/>
  <Override PartName="/xl/charts/style65.xml" ContentType="application/vnd.ms-office.chartstyle+xml"/>
  <Override PartName="/xl/charts/colors65.xml" ContentType="application/vnd.ms-office.chartcolorstyle+xml"/>
  <Override PartName="/xl/drawings/drawing66.xml" ContentType="application/vnd.openxmlformats-officedocument.drawingml.chartshapes+xml"/>
  <Override PartName="/xl/charts/chart66.xml" ContentType="application/vnd.openxmlformats-officedocument.drawingml.chart+xml"/>
  <Override PartName="/xl/charts/style66.xml" ContentType="application/vnd.ms-office.chartstyle+xml"/>
  <Override PartName="/xl/charts/colors66.xml" ContentType="application/vnd.ms-office.chartcolorstyle+xml"/>
  <Override PartName="/xl/drawings/drawing67.xml" ContentType="application/vnd.openxmlformats-officedocument.drawing+xml"/>
  <Override PartName="/xl/charts/chart67.xml" ContentType="application/vnd.openxmlformats-officedocument.drawingml.chart+xml"/>
  <Override PartName="/xl/charts/style67.xml" ContentType="application/vnd.ms-office.chartstyle+xml"/>
  <Override PartName="/xl/charts/colors67.xml" ContentType="application/vnd.ms-office.chartcolorstyle+xml"/>
  <Override PartName="/xl/drawings/drawing68.xml" ContentType="application/vnd.openxmlformats-officedocument.drawingml.chartshapes+xml"/>
  <Override PartName="/xl/charts/chart68.xml" ContentType="application/vnd.openxmlformats-officedocument.drawingml.chart+xml"/>
  <Override PartName="/xl/charts/style68.xml" ContentType="application/vnd.ms-office.chartstyle+xml"/>
  <Override PartName="/xl/charts/colors68.xml" ContentType="application/vnd.ms-office.chartcolorstyle+xml"/>
  <Override PartName="/xl/drawings/drawing69.xml" ContentType="application/vnd.openxmlformats-officedocument.drawingml.chartshapes+xml"/>
  <Override PartName="/xl/charts/chart69.xml" ContentType="application/vnd.openxmlformats-officedocument.drawingml.chart+xml"/>
  <Override PartName="/xl/charts/style69.xml" ContentType="application/vnd.ms-office.chartstyle+xml"/>
  <Override PartName="/xl/charts/colors69.xml" ContentType="application/vnd.ms-office.chartcolorstyle+xml"/>
  <Override PartName="/xl/drawings/drawing70.xml" ContentType="application/vnd.openxmlformats-officedocument.drawing+xml"/>
  <Override PartName="/xl/charts/chart70.xml" ContentType="application/vnd.openxmlformats-officedocument.drawingml.chart+xml"/>
  <Override PartName="/xl/charts/style70.xml" ContentType="application/vnd.ms-office.chartstyle+xml"/>
  <Override PartName="/xl/charts/colors70.xml" ContentType="application/vnd.ms-office.chartcolorstyle+xml"/>
  <Override PartName="/xl/drawings/drawing71.xml" ContentType="application/vnd.openxmlformats-officedocument.drawingml.chartshapes+xml"/>
  <Override PartName="/xl/charts/chart71.xml" ContentType="application/vnd.openxmlformats-officedocument.drawingml.chart+xml"/>
  <Override PartName="/xl/charts/style71.xml" ContentType="application/vnd.ms-office.chartstyle+xml"/>
  <Override PartName="/xl/charts/colors71.xml" ContentType="application/vnd.ms-office.chartcolorstyle+xml"/>
  <Override PartName="/xl/drawings/drawing72.xml" ContentType="application/vnd.openxmlformats-officedocument.drawingml.chartshapes+xml"/>
  <Override PartName="/xl/charts/chart72.xml" ContentType="application/vnd.openxmlformats-officedocument.drawingml.chart+xml"/>
  <Override PartName="/xl/charts/style72.xml" ContentType="application/vnd.ms-office.chartstyle+xml"/>
  <Override PartName="/xl/charts/colors72.xml" ContentType="application/vnd.ms-office.chartcolorstyle+xml"/>
  <Override PartName="/xl/drawings/drawing73.xml" ContentType="application/vnd.openxmlformats-officedocument.drawing+xml"/>
  <Override PartName="/xl/charts/chart73.xml" ContentType="application/vnd.openxmlformats-officedocument.drawingml.chart+xml"/>
  <Override PartName="/xl/charts/style73.xml" ContentType="application/vnd.ms-office.chartstyle+xml"/>
  <Override PartName="/xl/charts/colors73.xml" ContentType="application/vnd.ms-office.chartcolorstyle+xml"/>
  <Override PartName="/xl/drawings/drawing74.xml" ContentType="application/vnd.openxmlformats-officedocument.drawingml.chartshapes+xml"/>
  <Override PartName="/xl/charts/chart74.xml" ContentType="application/vnd.openxmlformats-officedocument.drawingml.chart+xml"/>
  <Override PartName="/xl/charts/style74.xml" ContentType="application/vnd.ms-office.chartstyle+xml"/>
  <Override PartName="/xl/charts/colors74.xml" ContentType="application/vnd.ms-office.chartcolorstyle+xml"/>
  <Override PartName="/xl/drawings/drawing75.xml" ContentType="application/vnd.openxmlformats-officedocument.drawingml.chartshapes+xml"/>
  <Override PartName="/xl/charts/chart75.xml" ContentType="application/vnd.openxmlformats-officedocument.drawingml.chart+xml"/>
  <Override PartName="/xl/charts/style75.xml" ContentType="application/vnd.ms-office.chartstyle+xml"/>
  <Override PartName="/xl/charts/colors75.xml" ContentType="application/vnd.ms-office.chartcolorstyle+xml"/>
  <Override PartName="/xl/drawings/drawing76.xml" ContentType="application/vnd.openxmlformats-officedocument.drawing+xml"/>
  <Override PartName="/xl/charts/chart76.xml" ContentType="application/vnd.openxmlformats-officedocument.drawingml.chart+xml"/>
  <Override PartName="/xl/charts/style76.xml" ContentType="application/vnd.ms-office.chartstyle+xml"/>
  <Override PartName="/xl/charts/colors76.xml" ContentType="application/vnd.ms-office.chartcolorstyle+xml"/>
  <Override PartName="/xl/drawings/drawing77.xml" ContentType="application/vnd.openxmlformats-officedocument.drawingml.chartshapes+xml"/>
  <Override PartName="/xl/charts/chart77.xml" ContentType="application/vnd.openxmlformats-officedocument.drawingml.chart+xml"/>
  <Override PartName="/xl/charts/style77.xml" ContentType="application/vnd.ms-office.chartstyle+xml"/>
  <Override PartName="/xl/charts/colors77.xml" ContentType="application/vnd.ms-office.chartcolorstyle+xml"/>
  <Override PartName="/xl/drawings/drawing78.xml" ContentType="application/vnd.openxmlformats-officedocument.drawingml.chartshapes+xml"/>
  <Override PartName="/xl/charts/chart78.xml" ContentType="application/vnd.openxmlformats-officedocument.drawingml.chart+xml"/>
  <Override PartName="/xl/charts/style78.xml" ContentType="application/vnd.ms-office.chartstyle+xml"/>
  <Override PartName="/xl/charts/colors78.xml" ContentType="application/vnd.ms-office.chartcolorstyle+xml"/>
  <Override PartName="/xl/drawings/drawing79.xml" ContentType="application/vnd.openxmlformats-officedocument.drawing+xml"/>
  <Override PartName="/xl/charts/chart79.xml" ContentType="application/vnd.openxmlformats-officedocument.drawingml.chart+xml"/>
  <Override PartName="/xl/charts/style79.xml" ContentType="application/vnd.ms-office.chartstyle+xml"/>
  <Override PartName="/xl/charts/colors79.xml" ContentType="application/vnd.ms-office.chartcolorstyle+xml"/>
  <Override PartName="/xl/drawings/drawing80.xml" ContentType="application/vnd.openxmlformats-officedocument.drawingml.chartshapes+xml"/>
  <Override PartName="/xl/charts/chart80.xml" ContentType="application/vnd.openxmlformats-officedocument.drawingml.chart+xml"/>
  <Override PartName="/xl/charts/style80.xml" ContentType="application/vnd.ms-office.chartstyle+xml"/>
  <Override PartName="/xl/charts/colors80.xml" ContentType="application/vnd.ms-office.chartcolorstyle+xml"/>
  <Override PartName="/xl/drawings/drawing81.xml" ContentType="application/vnd.openxmlformats-officedocument.drawingml.chartshapes+xml"/>
  <Override PartName="/xl/charts/chart81.xml" ContentType="application/vnd.openxmlformats-officedocument.drawingml.chart+xml"/>
  <Override PartName="/xl/charts/style81.xml" ContentType="application/vnd.ms-office.chartstyle+xml"/>
  <Override PartName="/xl/charts/colors81.xml" ContentType="application/vnd.ms-office.chartcolorstyle+xml"/>
  <Override PartName="/xl/drawings/drawing82.xml" ContentType="application/vnd.openxmlformats-officedocument.drawing+xml"/>
  <Override PartName="/xl/charts/chart82.xml" ContentType="application/vnd.openxmlformats-officedocument.drawingml.chart+xml"/>
  <Override PartName="/xl/charts/style82.xml" ContentType="application/vnd.ms-office.chartstyle+xml"/>
  <Override PartName="/xl/charts/colors82.xml" ContentType="application/vnd.ms-office.chartcolorstyle+xml"/>
  <Override PartName="/xl/drawings/drawing83.xml" ContentType="application/vnd.openxmlformats-officedocument.drawingml.chartshapes+xml"/>
  <Override PartName="/xl/charts/chart83.xml" ContentType="application/vnd.openxmlformats-officedocument.drawingml.chart+xml"/>
  <Override PartName="/xl/charts/style83.xml" ContentType="application/vnd.ms-office.chartstyle+xml"/>
  <Override PartName="/xl/charts/colors83.xml" ContentType="application/vnd.ms-office.chartcolorstyle+xml"/>
  <Override PartName="/xl/drawings/drawing84.xml" ContentType="application/vnd.openxmlformats-officedocument.drawingml.chartshapes+xml"/>
  <Override PartName="/xl/charts/chart84.xml" ContentType="application/vnd.openxmlformats-officedocument.drawingml.chart+xml"/>
  <Override PartName="/xl/charts/style84.xml" ContentType="application/vnd.ms-office.chartstyle+xml"/>
  <Override PartName="/xl/charts/colors84.xml" ContentType="application/vnd.ms-office.chartcolorstyle+xml"/>
  <Override PartName="/xl/drawings/drawing85.xml" ContentType="application/vnd.openxmlformats-officedocument.drawing+xml"/>
  <Override PartName="/xl/charts/chart85.xml" ContentType="application/vnd.openxmlformats-officedocument.drawingml.chart+xml"/>
  <Override PartName="/xl/charts/style85.xml" ContentType="application/vnd.ms-office.chartstyle+xml"/>
  <Override PartName="/xl/charts/colors85.xml" ContentType="application/vnd.ms-office.chartcolorstyle+xml"/>
  <Override PartName="/xl/drawings/drawing86.xml" ContentType="application/vnd.openxmlformats-officedocument.drawingml.chartshapes+xml"/>
  <Override PartName="/xl/charts/chart86.xml" ContentType="application/vnd.openxmlformats-officedocument.drawingml.chart+xml"/>
  <Override PartName="/xl/charts/style86.xml" ContentType="application/vnd.ms-office.chartstyle+xml"/>
  <Override PartName="/xl/charts/colors86.xml" ContentType="application/vnd.ms-office.chartcolorstyle+xml"/>
  <Override PartName="/xl/drawings/drawing87.xml" ContentType="application/vnd.openxmlformats-officedocument.drawingml.chartshapes+xml"/>
  <Override PartName="/xl/charts/chart87.xml" ContentType="application/vnd.openxmlformats-officedocument.drawingml.chart+xml"/>
  <Override PartName="/xl/charts/style87.xml" ContentType="application/vnd.ms-office.chartstyle+xml"/>
  <Override PartName="/xl/charts/colors87.xml" ContentType="application/vnd.ms-office.chartcolorstyle+xml"/>
  <Override PartName="/xl/drawings/drawing88.xml" ContentType="application/vnd.openxmlformats-officedocument.drawing+xml"/>
  <Override PartName="/xl/charts/chart88.xml" ContentType="application/vnd.openxmlformats-officedocument.drawingml.chart+xml"/>
  <Override PartName="/xl/charts/style88.xml" ContentType="application/vnd.ms-office.chartstyle+xml"/>
  <Override PartName="/xl/charts/colors88.xml" ContentType="application/vnd.ms-office.chartcolorstyle+xml"/>
  <Override PartName="/xl/drawings/drawing89.xml" ContentType="application/vnd.openxmlformats-officedocument.drawingml.chartshapes+xml"/>
  <Override PartName="/xl/charts/chart89.xml" ContentType="application/vnd.openxmlformats-officedocument.drawingml.chart+xml"/>
  <Override PartName="/xl/charts/style89.xml" ContentType="application/vnd.ms-office.chartstyle+xml"/>
  <Override PartName="/xl/charts/colors89.xml" ContentType="application/vnd.ms-office.chartcolorstyle+xml"/>
  <Override PartName="/xl/drawings/drawing90.xml" ContentType="application/vnd.openxmlformats-officedocument.drawingml.chartshapes+xml"/>
  <Override PartName="/xl/charts/chart90.xml" ContentType="application/vnd.openxmlformats-officedocument.drawingml.chart+xml"/>
  <Override PartName="/xl/charts/style90.xml" ContentType="application/vnd.ms-office.chartstyle+xml"/>
  <Override PartName="/xl/charts/colors90.xml" ContentType="application/vnd.ms-office.chartcolorstyle+xml"/>
  <Override PartName="/xl/drawings/drawing91.xml" ContentType="application/vnd.openxmlformats-officedocument.drawing+xml"/>
  <Override PartName="/xl/charts/chart91.xml" ContentType="application/vnd.openxmlformats-officedocument.drawingml.chart+xml"/>
  <Override PartName="/xl/charts/style91.xml" ContentType="application/vnd.ms-office.chartstyle+xml"/>
  <Override PartName="/xl/charts/colors91.xml" ContentType="application/vnd.ms-office.chartcolorstyle+xml"/>
  <Override PartName="/xl/drawings/drawing92.xml" ContentType="application/vnd.openxmlformats-officedocument.drawingml.chartshapes+xml"/>
  <Override PartName="/xl/charts/chart92.xml" ContentType="application/vnd.openxmlformats-officedocument.drawingml.chart+xml"/>
  <Override PartName="/xl/charts/style92.xml" ContentType="application/vnd.ms-office.chartstyle+xml"/>
  <Override PartName="/xl/charts/colors92.xml" ContentType="application/vnd.ms-office.chartcolorstyle+xml"/>
  <Override PartName="/xl/drawings/drawing93.xml" ContentType="application/vnd.openxmlformats-officedocument.drawingml.chartshapes+xml"/>
  <Override PartName="/xl/charts/chart93.xml" ContentType="application/vnd.openxmlformats-officedocument.drawingml.chart+xml"/>
  <Override PartName="/xl/charts/style93.xml" ContentType="application/vnd.ms-office.chartstyle+xml"/>
  <Override PartName="/xl/charts/colors93.xml" ContentType="application/vnd.ms-office.chartcolorstyle+xml"/>
  <Override PartName="/xl/drawings/drawing94.xml" ContentType="application/vnd.openxmlformats-officedocument.drawing+xml"/>
  <Override PartName="/xl/charts/chart94.xml" ContentType="application/vnd.openxmlformats-officedocument.drawingml.chart+xml"/>
  <Override PartName="/xl/charts/style94.xml" ContentType="application/vnd.ms-office.chartstyle+xml"/>
  <Override PartName="/xl/charts/colors94.xml" ContentType="application/vnd.ms-office.chartcolorstyle+xml"/>
  <Override PartName="/xl/drawings/drawing95.xml" ContentType="application/vnd.openxmlformats-officedocument.drawingml.chartshapes+xml"/>
  <Override PartName="/xl/charts/chart95.xml" ContentType="application/vnd.openxmlformats-officedocument.drawingml.chart+xml"/>
  <Override PartName="/xl/charts/style95.xml" ContentType="application/vnd.ms-office.chartstyle+xml"/>
  <Override PartName="/xl/charts/colors95.xml" ContentType="application/vnd.ms-office.chartcolorstyle+xml"/>
  <Override PartName="/xl/drawings/drawing96.xml" ContentType="application/vnd.openxmlformats-officedocument.drawingml.chartshapes+xml"/>
  <Override PartName="/xl/charts/chart96.xml" ContentType="application/vnd.openxmlformats-officedocument.drawingml.chart+xml"/>
  <Override PartName="/xl/charts/style96.xml" ContentType="application/vnd.ms-office.chartstyle+xml"/>
  <Override PartName="/xl/charts/colors96.xml" ContentType="application/vnd.ms-office.chartcolorstyle+xml"/>
  <Override PartName="/xl/drawings/drawing97.xml" ContentType="application/vnd.openxmlformats-officedocument.drawing+xml"/>
  <Override PartName="/xl/charts/chart97.xml" ContentType="application/vnd.openxmlformats-officedocument.drawingml.chart+xml"/>
  <Override PartName="/xl/charts/style97.xml" ContentType="application/vnd.ms-office.chartstyle+xml"/>
  <Override PartName="/xl/charts/colors97.xml" ContentType="application/vnd.ms-office.chartcolorstyle+xml"/>
  <Override PartName="/xl/drawings/drawing98.xml" ContentType="application/vnd.openxmlformats-officedocument.drawingml.chartshapes+xml"/>
  <Override PartName="/xl/charts/chart98.xml" ContentType="application/vnd.openxmlformats-officedocument.drawingml.chart+xml"/>
  <Override PartName="/xl/charts/style98.xml" ContentType="application/vnd.ms-office.chartstyle+xml"/>
  <Override PartName="/xl/charts/colors98.xml" ContentType="application/vnd.ms-office.chartcolorstyle+xml"/>
  <Override PartName="/xl/drawings/drawing99.xml" ContentType="application/vnd.openxmlformats-officedocument.drawingml.chartshapes+xml"/>
  <Override PartName="/xl/charts/chart99.xml" ContentType="application/vnd.openxmlformats-officedocument.drawingml.chart+xml"/>
  <Override PartName="/xl/charts/style99.xml" ContentType="application/vnd.ms-office.chartstyle+xml"/>
  <Override PartName="/xl/charts/colors99.xml" ContentType="application/vnd.ms-office.chartcolorstyle+xml"/>
  <Override PartName="/xl/drawings/drawing100.xml" ContentType="application/vnd.openxmlformats-officedocument.drawing+xml"/>
  <Override PartName="/xl/charts/chart100.xml" ContentType="application/vnd.openxmlformats-officedocument.drawingml.chart+xml"/>
  <Override PartName="/xl/charts/style100.xml" ContentType="application/vnd.ms-office.chartstyle+xml"/>
  <Override PartName="/xl/charts/colors100.xml" ContentType="application/vnd.ms-office.chartcolorstyle+xml"/>
  <Override PartName="/xl/drawings/drawing101.xml" ContentType="application/vnd.openxmlformats-officedocument.drawingml.chartshapes+xml"/>
  <Override PartName="/xl/charts/chart101.xml" ContentType="application/vnd.openxmlformats-officedocument.drawingml.chart+xml"/>
  <Override PartName="/xl/charts/style101.xml" ContentType="application/vnd.ms-office.chartstyle+xml"/>
  <Override PartName="/xl/charts/colors101.xml" ContentType="application/vnd.ms-office.chartcolorstyle+xml"/>
  <Override PartName="/xl/drawings/drawing102.xml" ContentType="application/vnd.openxmlformats-officedocument.drawingml.chartshapes+xml"/>
  <Override PartName="/xl/charts/chart102.xml" ContentType="application/vnd.openxmlformats-officedocument.drawingml.chart+xml"/>
  <Override PartName="/xl/charts/style102.xml" ContentType="application/vnd.ms-office.chartstyle+xml"/>
  <Override PartName="/xl/charts/colors102.xml" ContentType="application/vnd.ms-office.chartcolorstyle+xml"/>
  <Override PartName="/xl/drawings/drawing103.xml" ContentType="application/vnd.openxmlformats-officedocument.drawing+xml"/>
  <Override PartName="/xl/charts/chart103.xml" ContentType="application/vnd.openxmlformats-officedocument.drawingml.chart+xml"/>
  <Override PartName="/xl/charts/style103.xml" ContentType="application/vnd.ms-office.chartstyle+xml"/>
  <Override PartName="/xl/charts/colors103.xml" ContentType="application/vnd.ms-office.chartcolorstyle+xml"/>
  <Override PartName="/xl/drawings/drawing104.xml" ContentType="application/vnd.openxmlformats-officedocument.drawingml.chartshapes+xml"/>
  <Override PartName="/xl/charts/chart104.xml" ContentType="application/vnd.openxmlformats-officedocument.drawingml.chart+xml"/>
  <Override PartName="/xl/charts/style104.xml" ContentType="application/vnd.ms-office.chartstyle+xml"/>
  <Override PartName="/xl/charts/colors104.xml" ContentType="application/vnd.ms-office.chartcolorstyle+xml"/>
  <Override PartName="/xl/drawings/drawing105.xml" ContentType="application/vnd.openxmlformats-officedocument.drawingml.chartshapes+xml"/>
  <Override PartName="/xl/charts/chart105.xml" ContentType="application/vnd.openxmlformats-officedocument.drawingml.chart+xml"/>
  <Override PartName="/xl/charts/style105.xml" ContentType="application/vnd.ms-office.chartstyle+xml"/>
  <Override PartName="/xl/charts/colors105.xml" ContentType="application/vnd.ms-office.chartcolorstyle+xml"/>
  <Override PartName="/xl/drawings/drawing106.xml" ContentType="application/vnd.openxmlformats-officedocument.drawing+xml"/>
  <Override PartName="/xl/charts/chart106.xml" ContentType="application/vnd.openxmlformats-officedocument.drawingml.chart+xml"/>
  <Override PartName="/xl/charts/style106.xml" ContentType="application/vnd.ms-office.chartstyle+xml"/>
  <Override PartName="/xl/charts/colors106.xml" ContentType="application/vnd.ms-office.chartcolorstyle+xml"/>
  <Override PartName="/xl/drawings/drawing107.xml" ContentType="application/vnd.openxmlformats-officedocument.drawingml.chartshapes+xml"/>
  <Override PartName="/xl/charts/chart107.xml" ContentType="application/vnd.openxmlformats-officedocument.drawingml.chart+xml"/>
  <Override PartName="/xl/charts/style107.xml" ContentType="application/vnd.ms-office.chartstyle+xml"/>
  <Override PartName="/xl/charts/colors107.xml" ContentType="application/vnd.ms-office.chartcolorstyle+xml"/>
  <Override PartName="/xl/drawings/drawing108.xml" ContentType="application/vnd.openxmlformats-officedocument.drawingml.chartshapes+xml"/>
  <Override PartName="/xl/charts/chart108.xml" ContentType="application/vnd.openxmlformats-officedocument.drawingml.chart+xml"/>
  <Override PartName="/xl/charts/style108.xml" ContentType="application/vnd.ms-office.chartstyle+xml"/>
  <Override PartName="/xl/charts/colors108.xml" ContentType="application/vnd.ms-office.chartcolorstyle+xml"/>
  <Override PartName="/xl/drawings/drawing109.xml" ContentType="application/vnd.openxmlformats-officedocument.drawing+xml"/>
  <Override PartName="/xl/charts/chart109.xml" ContentType="application/vnd.openxmlformats-officedocument.drawingml.chart+xml"/>
  <Override PartName="/xl/charts/style109.xml" ContentType="application/vnd.ms-office.chartstyle+xml"/>
  <Override PartName="/xl/charts/colors109.xml" ContentType="application/vnd.ms-office.chartcolorstyle+xml"/>
  <Override PartName="/xl/drawings/drawing110.xml" ContentType="application/vnd.openxmlformats-officedocument.drawingml.chartshapes+xml"/>
  <Override PartName="/xl/charts/chart110.xml" ContentType="application/vnd.openxmlformats-officedocument.drawingml.chart+xml"/>
  <Override PartName="/xl/charts/style110.xml" ContentType="application/vnd.ms-office.chartstyle+xml"/>
  <Override PartName="/xl/charts/colors110.xml" ContentType="application/vnd.ms-office.chartcolorstyle+xml"/>
  <Override PartName="/xl/drawings/drawing111.xml" ContentType="application/vnd.openxmlformats-officedocument.drawingml.chartshapes+xml"/>
  <Override PartName="/xl/charts/chart111.xml" ContentType="application/vnd.openxmlformats-officedocument.drawingml.chart+xml"/>
  <Override PartName="/xl/charts/style111.xml" ContentType="application/vnd.ms-office.chartstyle+xml"/>
  <Override PartName="/xl/charts/colors111.xml" ContentType="application/vnd.ms-office.chartcolorstyle+xml"/>
  <Override PartName="/xl/drawings/drawing112.xml" ContentType="application/vnd.openxmlformats-officedocument.drawing+xml"/>
  <Override PartName="/xl/charts/chart112.xml" ContentType="application/vnd.openxmlformats-officedocument.drawingml.chart+xml"/>
  <Override PartName="/xl/charts/style112.xml" ContentType="application/vnd.ms-office.chartstyle+xml"/>
  <Override PartName="/xl/charts/colors112.xml" ContentType="application/vnd.ms-office.chartcolorstyle+xml"/>
  <Override PartName="/xl/drawings/drawing113.xml" ContentType="application/vnd.openxmlformats-officedocument.drawingml.chartshapes+xml"/>
  <Override PartName="/xl/charts/chart113.xml" ContentType="application/vnd.openxmlformats-officedocument.drawingml.chart+xml"/>
  <Override PartName="/xl/charts/style113.xml" ContentType="application/vnd.ms-office.chartstyle+xml"/>
  <Override PartName="/xl/charts/colors113.xml" ContentType="application/vnd.ms-office.chartcolorstyle+xml"/>
  <Override PartName="/xl/drawings/drawing114.xml" ContentType="application/vnd.openxmlformats-officedocument.drawingml.chartshapes+xml"/>
  <Override PartName="/xl/charts/chart114.xml" ContentType="application/vnd.openxmlformats-officedocument.drawingml.chart+xml"/>
  <Override PartName="/xl/charts/style114.xml" ContentType="application/vnd.ms-office.chartstyle+xml"/>
  <Override PartName="/xl/charts/colors114.xml" ContentType="application/vnd.ms-office.chartcolorstyle+xml"/>
  <Override PartName="/xl/drawings/drawing115.xml" ContentType="application/vnd.openxmlformats-officedocument.drawing+xml"/>
  <Override PartName="/xl/charts/chart115.xml" ContentType="application/vnd.openxmlformats-officedocument.drawingml.chart+xml"/>
  <Override PartName="/xl/charts/style115.xml" ContentType="application/vnd.ms-office.chartstyle+xml"/>
  <Override PartName="/xl/charts/colors115.xml" ContentType="application/vnd.ms-office.chartcolorstyle+xml"/>
  <Override PartName="/xl/drawings/drawing116.xml" ContentType="application/vnd.openxmlformats-officedocument.drawingml.chartshapes+xml"/>
  <Override PartName="/xl/charts/chart116.xml" ContentType="application/vnd.openxmlformats-officedocument.drawingml.chart+xml"/>
  <Override PartName="/xl/charts/style116.xml" ContentType="application/vnd.ms-office.chartstyle+xml"/>
  <Override PartName="/xl/charts/colors116.xml" ContentType="application/vnd.ms-office.chartcolorstyle+xml"/>
  <Override PartName="/xl/drawings/drawing117.xml" ContentType="application/vnd.openxmlformats-officedocument.drawingml.chartshapes+xml"/>
  <Override PartName="/xl/charts/chart117.xml" ContentType="application/vnd.openxmlformats-officedocument.drawingml.chart+xml"/>
  <Override PartName="/xl/charts/style117.xml" ContentType="application/vnd.ms-office.chartstyle+xml"/>
  <Override PartName="/xl/charts/colors117.xml" ContentType="application/vnd.ms-office.chartcolorstyle+xml"/>
  <Override PartName="/xl/drawings/drawing118.xml" ContentType="application/vnd.openxmlformats-officedocument.drawing+xml"/>
  <Override PartName="/xl/charts/chart118.xml" ContentType="application/vnd.openxmlformats-officedocument.drawingml.chart+xml"/>
  <Override PartName="/xl/charts/style118.xml" ContentType="application/vnd.ms-office.chartstyle+xml"/>
  <Override PartName="/xl/charts/colors118.xml" ContentType="application/vnd.ms-office.chartcolorstyle+xml"/>
  <Override PartName="/xl/drawings/drawing119.xml" ContentType="application/vnd.openxmlformats-officedocument.drawingml.chartshapes+xml"/>
  <Override PartName="/xl/charts/chart119.xml" ContentType="application/vnd.openxmlformats-officedocument.drawingml.chart+xml"/>
  <Override PartName="/xl/charts/style119.xml" ContentType="application/vnd.ms-office.chartstyle+xml"/>
  <Override PartName="/xl/charts/colors119.xml" ContentType="application/vnd.ms-office.chartcolorstyle+xml"/>
  <Override PartName="/xl/drawings/drawing120.xml" ContentType="application/vnd.openxmlformats-officedocument.drawingml.chartshapes+xml"/>
  <Override PartName="/xl/charts/chart120.xml" ContentType="application/vnd.openxmlformats-officedocument.drawingml.chart+xml"/>
  <Override PartName="/xl/charts/style120.xml" ContentType="application/vnd.ms-office.chartstyle+xml"/>
  <Override PartName="/xl/charts/colors12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J:\ARPS\report_sheets\"/>
    </mc:Choice>
  </mc:AlternateContent>
  <bookViews>
    <workbookView xWindow="7965" yWindow="-120" windowWidth="10815" windowHeight="7995" tabRatio="881" firstSheet="12" activeTab="12"/>
  </bookViews>
  <sheets>
    <sheet name="REPORT_DATA_BY_COMP" sheetId="24" r:id="rId1"/>
    <sheet name="REPORT_DATA_BY_DISTRICT" sheetId="188" r:id="rId2"/>
    <sheet name="REPORT_DATA_BY_DISTRICT_MONTH" sheetId="189" r:id="rId3"/>
    <sheet name="REPORT_DATA_BY_ZONE" sheetId="25" r:id="rId4"/>
    <sheet name="REPORT_DATA_BY_ZONE_MONTH" sheetId="43" r:id="rId5"/>
    <sheet name="REPORT_DATA_BY_MISSION" sheetId="341" r:id="rId6"/>
    <sheet name="REPORT_DATA_BY_MISSION_MONTH" sheetId="342" r:id="rId7"/>
    <sheet name="BAPTISM_SOURCE_DISTRICT_MONTH" sheetId="190" r:id="rId8"/>
    <sheet name="BAPTISM_SOURCE_ZONE_MONTH" sheetId="48" r:id="rId9"/>
    <sheet name="BAPTISM_SOURCE_MISSION_MONTH" sheetId="343" r:id="rId10"/>
    <sheet name="COMP_LIST" sheetId="391" r:id="rId11"/>
    <sheet name="CONTROLS" sheetId="4" r:id="rId12"/>
    <sheet name="MISSION" sheetId="409" r:id="rId13"/>
    <sheet name="MISSION_GRAPH" sheetId="388" r:id="rId14"/>
    <sheet name="TAOYUAN_ZONE" sheetId="398" r:id="rId15"/>
    <sheet name="TAOYUAN_ZONE_GRAPH" sheetId="399" r:id="rId16"/>
    <sheet name="TAOYUAN_3_DISTRICT" sheetId="419" r:id="rId17"/>
    <sheet name="TAOYUAN_3_DISTRICT_GRAPH" sheetId="420" r:id="rId18"/>
    <sheet name="TAOYUAN_1_2_DISTRICT" sheetId="421" r:id="rId19"/>
    <sheet name="TAOYUAN_1_2_DISTRICT_GRAPH" sheetId="422" r:id="rId20"/>
    <sheet name="BADE_DISTRICT" sheetId="423" r:id="rId21"/>
    <sheet name="BADE_DISTRICT_GRAPH" sheetId="424" r:id="rId22"/>
    <sheet name="ZHONGLI_DISTRICT" sheetId="425" r:id="rId23"/>
    <sheet name="ZHONGLI_DISTRICT_GRAPH" sheetId="426" r:id="rId24"/>
    <sheet name="EAST_ZONE" sheetId="400" r:id="rId25"/>
    <sheet name="EAST_ZONE_GRAPH" sheetId="410" r:id="rId26"/>
    <sheet name="SONGSHAN_DISTRICT" sheetId="427" r:id="rId27"/>
    <sheet name="SONGSHAN_DISTRICT_GRAPH" sheetId="428" r:id="rId28"/>
    <sheet name="JILONG_DISTRICT" sheetId="429" r:id="rId29"/>
    <sheet name="JILONG_DISTRICT_GRAPH" sheetId="430" r:id="rId30"/>
    <sheet name="XIZHI_DISTRICT" sheetId="431" r:id="rId31"/>
    <sheet name="XIZHI_DISTRICT_GRAPH" sheetId="432" r:id="rId32"/>
    <sheet name="YILAN_DISTRICT" sheetId="433" r:id="rId33"/>
    <sheet name="YILAN_DISTRICT_GRAPH" sheetId="434" r:id="rId34"/>
    <sheet name="HUALIAN_ZONE" sheetId="401" r:id="rId35"/>
    <sheet name="HUALIAN_ZONE_GRAPH" sheetId="411" r:id="rId36"/>
    <sheet name="JIAN_DISTRICT" sheetId="435" r:id="rId37"/>
    <sheet name="JIAN_DISTRICT_GRAPH" sheetId="436" r:id="rId38"/>
    <sheet name="HUALIAN_DISTRICT" sheetId="437" r:id="rId39"/>
    <sheet name="HUALIAN_DISTRICT_GRAPH" sheetId="438" r:id="rId40"/>
    <sheet name="TAIDONG_ZONE" sheetId="402" r:id="rId41"/>
    <sheet name="TAIDONG_ZONE_GRAPH" sheetId="412" r:id="rId42"/>
    <sheet name="TAIDONG_2_DISTRICT" sheetId="439" r:id="rId43"/>
    <sheet name="TAIDONG_2_DISTRICT_GRAPH" sheetId="440" r:id="rId44"/>
    <sheet name="TAIDONG_1_3_DISTRICT" sheetId="441" r:id="rId45"/>
    <sheet name="TAIDONG_1_3_DISTRICT_GRAPH" sheetId="442" r:id="rId46"/>
    <sheet name="YULI_DISTRICT" sheetId="443" r:id="rId47"/>
    <sheet name="YULI_DISTRICT_GRAPH" sheetId="444" r:id="rId48"/>
    <sheet name="ZHUNAN_ZONE" sheetId="403" r:id="rId49"/>
    <sheet name="ZHUNAN_ZONE_GRAPH" sheetId="413" r:id="rId50"/>
    <sheet name="ZHUNAN_DISTRICT" sheetId="445" r:id="rId51"/>
    <sheet name="ZHUNAN_DISTRICT_GRAPH" sheetId="446" r:id="rId52"/>
    <sheet name="TOUFEN_MIAOLI_DISTRICT" sheetId="447" r:id="rId53"/>
    <sheet name="TOUFEN_MIAOLI_DISTRICT_GRAPH" sheetId="448" r:id="rId54"/>
    <sheet name="XINZHU_ZONE" sheetId="404" r:id="rId55"/>
    <sheet name="XINZHU_ZONE_GRAPH" sheetId="414" r:id="rId56"/>
    <sheet name="XINZHU_DISTRICT" sheetId="449" r:id="rId57"/>
    <sheet name="XINZHU_DISTRICT_GRAPH" sheetId="450" r:id="rId58"/>
    <sheet name="ZHUDONG_DISTRICT" sheetId="451" r:id="rId59"/>
    <sheet name="ZHUDONG_DISTRICT_GRAPH" sheetId="452" r:id="rId60"/>
    <sheet name="ZHUBEI_DISTRICT" sheetId="453" r:id="rId61"/>
    <sheet name="ZHUBEI_DISTRICT_GRAPH" sheetId="454" r:id="rId62"/>
    <sheet name="CENTRAL_ZONE" sheetId="405" r:id="rId63"/>
    <sheet name="CENTRAL_ZONE_GRAPH" sheetId="416" r:id="rId64"/>
    <sheet name="JINHUA_DISTRICT" sheetId="455" r:id="rId65"/>
    <sheet name="JINHUA_DISTRICT_GRAPH" sheetId="456" r:id="rId66"/>
    <sheet name="XINAN_DISTRICT" sheetId="457" r:id="rId67"/>
    <sheet name="XINAN_DISTRICT_GRAPH" sheetId="458" r:id="rId68"/>
    <sheet name="SANCHONG_DISTRICT" sheetId="459" r:id="rId69"/>
    <sheet name="SANCHONG_DISTRICT_GRAPH" sheetId="460" r:id="rId70"/>
    <sheet name="NORTH_ZONE" sheetId="406" r:id="rId71"/>
    <sheet name="NORTH_ZONE_GRAPH" sheetId="415" r:id="rId72"/>
    <sheet name="SHILIN_DISTRICT" sheetId="461" r:id="rId73"/>
    <sheet name="SHILIN_DISTRICT_GRAPH" sheetId="462" r:id="rId74"/>
    <sheet name="BEITOU_DISTRICT" sheetId="463" r:id="rId75"/>
    <sheet name="BEITOU_DISTRICT_GRAPH" sheetId="464" r:id="rId76"/>
    <sheet name="SOUTH_ZONE" sheetId="407" r:id="rId77"/>
    <sheet name="SOUTH_ZONE_GRAPH" sheetId="417" r:id="rId78"/>
    <sheet name="JINGXIN_DISTRICT" sheetId="465" r:id="rId79"/>
    <sheet name="JINGXIN_DISTRICT_GRAPH" sheetId="466" r:id="rId80"/>
    <sheet name="XINDIAN_DISTRICT" sheetId="467" r:id="rId81"/>
    <sheet name="XINDIAN_DISTRICT_GRAPH" sheetId="468" r:id="rId82"/>
    <sheet name="SHUANGHE_DISTRICT" sheetId="469" r:id="rId83"/>
    <sheet name="SHUANGHE_DISTRICT_GRAPH" sheetId="470" r:id="rId84"/>
    <sheet name="WEST_ZONE" sheetId="408" r:id="rId85"/>
    <sheet name="WEST_ZONE_GRAPH" sheetId="418" r:id="rId86"/>
    <sheet name="TUCHENG_DISTRICT" sheetId="471" r:id="rId87"/>
    <sheet name="TUCHENG_DISTRICT_GRAPH" sheetId="472" r:id="rId88"/>
    <sheet name="XINZHUANG_DISTRICT" sheetId="473" r:id="rId89"/>
    <sheet name="XINZHUANG_DISTRICT_GRAPH" sheetId="474" r:id="rId90"/>
    <sheet name="BANQIAO_DISTRICT" sheetId="475" r:id="rId91"/>
    <sheet name="BANQIAO_DISTRICT_GRAPH" sheetId="476" r:id="rId92"/>
  </sheets>
  <definedNames>
    <definedName name="_xlnm._FilterDatabase" localSheetId="10" hidden="1">COMP_LIST!$B$1:$M$101</definedName>
    <definedName name="baptism_source_district_month" localSheetId="7">BAPTISM_SOURCE_DISTRICT_MONTH!$A$1:$H$70</definedName>
    <definedName name="baptism_source_mission_month" localSheetId="9">BAPTISM_SOURCE_MISSION_MONTH!$A$1:$H$6</definedName>
    <definedName name="baptism_source_zone_month" localSheetId="8">BAPTISM_SOURCE_ZONE_MONTH!$A$1:$H$50</definedName>
    <definedName name="DATE">CONTROLS!$B$1</definedName>
    <definedName name="DAY">CONTROLS!$D$5</definedName>
    <definedName name="MONTH">CONTROLS!$D$2</definedName>
    <definedName name="phone_list" localSheetId="10" hidden="1">COMP_LIST!$A$1:$O$104</definedName>
    <definedName name="_xlnm.Print_Area" localSheetId="21">BADE_DISTRICT_GRAPH!$A$1:$V$50</definedName>
    <definedName name="_xlnm.Print_Area" localSheetId="91">BANQIAO_DISTRICT_GRAPH!$A$1:$V$50</definedName>
    <definedName name="_xlnm.Print_Area" localSheetId="75">BEITOU_DISTRICT_GRAPH!$A$1:$V$50</definedName>
    <definedName name="_xlnm.Print_Area" localSheetId="63">CENTRAL_ZONE_GRAPH!$A$1:$V$50</definedName>
    <definedName name="_xlnm.Print_Area" localSheetId="25">EAST_ZONE_GRAPH!$A$1:$V$50</definedName>
    <definedName name="_xlnm.Print_Area" localSheetId="39">HUALIAN_DISTRICT_GRAPH!$A$1:$V$50</definedName>
    <definedName name="_xlnm.Print_Area" localSheetId="35">HUALIAN_ZONE_GRAPH!$A$1:$V$50</definedName>
    <definedName name="_xlnm.Print_Area" localSheetId="37">JIAN_DISTRICT_GRAPH!$A$1:$V$50</definedName>
    <definedName name="_xlnm.Print_Area" localSheetId="29">JILONG_DISTRICT_GRAPH!$A$1:$V$50</definedName>
    <definedName name="_xlnm.Print_Area" localSheetId="79">JINGXIN_DISTRICT_GRAPH!$A$1:$V$50</definedName>
    <definedName name="_xlnm.Print_Area" localSheetId="65">JINHUA_DISTRICT_GRAPH!$A$1:$V$50</definedName>
    <definedName name="_xlnm.Print_Area" localSheetId="13">MISSION_GRAPH!$A$1:$V$50</definedName>
    <definedName name="_xlnm.Print_Area" localSheetId="71">NORTH_ZONE_GRAPH!$A$1:$V$50</definedName>
    <definedName name="_xlnm.Print_Area" localSheetId="69">SANCHONG_DISTRICT_GRAPH!$A$1:$V$50</definedName>
    <definedName name="_xlnm.Print_Area" localSheetId="73">SHILIN_DISTRICT_GRAPH!$A$1:$V$50</definedName>
    <definedName name="_xlnm.Print_Area" localSheetId="83">SHUANGHE_DISTRICT_GRAPH!$A$1:$V$50</definedName>
    <definedName name="_xlnm.Print_Area" localSheetId="27">SONGSHAN_DISTRICT_GRAPH!$A$1:$V$50</definedName>
    <definedName name="_xlnm.Print_Area" localSheetId="77">SOUTH_ZONE_GRAPH!$A$1:$V$50</definedName>
    <definedName name="_xlnm.Print_Area" localSheetId="45">TAIDONG_1_3_DISTRICT_GRAPH!$A$1:$V$50</definedName>
    <definedName name="_xlnm.Print_Area" localSheetId="43">TAIDONG_2_DISTRICT_GRAPH!$A$1:$V$50</definedName>
    <definedName name="_xlnm.Print_Area" localSheetId="41">TAIDONG_ZONE_GRAPH!$A$1:$V$50</definedName>
    <definedName name="_xlnm.Print_Area" localSheetId="19">TAOYUAN_1_2_DISTRICT_GRAPH!$A$1:$V$50</definedName>
    <definedName name="_xlnm.Print_Area" localSheetId="17">TAOYUAN_3_DISTRICT_GRAPH!$A$1:$V$50</definedName>
    <definedName name="_xlnm.Print_Area" localSheetId="15">TAOYUAN_ZONE_GRAPH!$A$1:$V$50</definedName>
    <definedName name="_xlnm.Print_Area" localSheetId="53">TOUFEN_MIAOLI_DISTRICT_GRAPH!$A$1:$V$50</definedName>
    <definedName name="_xlnm.Print_Area" localSheetId="87">TUCHENG_DISTRICT_GRAPH!$A$1:$V$50</definedName>
    <definedName name="_xlnm.Print_Area" localSheetId="85">WEST_ZONE_GRAPH!$A$1:$V$50</definedName>
    <definedName name="_xlnm.Print_Area" localSheetId="67">XINAN_DISTRICT_GRAPH!$A$1:$V$50</definedName>
    <definedName name="_xlnm.Print_Area" localSheetId="81">XINDIAN_DISTRICT_GRAPH!$A$1:$V$50</definedName>
    <definedName name="_xlnm.Print_Area" localSheetId="57">XINZHU_DISTRICT_GRAPH!$A$1:$V$50</definedName>
    <definedName name="_xlnm.Print_Area" localSheetId="55">XINZHU_ZONE_GRAPH!$A$1:$V$50</definedName>
    <definedName name="_xlnm.Print_Area" localSheetId="89">XINZHUANG_DISTRICT_GRAPH!$A$1:$V$50</definedName>
    <definedName name="_xlnm.Print_Area" localSheetId="31">XIZHI_DISTRICT_GRAPH!$A$1:$V$50</definedName>
    <definedName name="_xlnm.Print_Area" localSheetId="33">YILAN_DISTRICT_GRAPH!$A$1:$V$50</definedName>
    <definedName name="_xlnm.Print_Area" localSheetId="47">YULI_DISTRICT_GRAPH!$A$1:$V$50</definedName>
    <definedName name="_xlnm.Print_Area" localSheetId="23">ZHONGLI_DISTRICT_GRAPH!$A$1:$V$50</definedName>
    <definedName name="_xlnm.Print_Area" localSheetId="61">ZHUBEI_DISTRICT_GRAPH!$A$1:$V$50</definedName>
    <definedName name="_xlnm.Print_Area" localSheetId="59">ZHUDONG_DISTRICT_GRAPH!$A$1:$V$50</definedName>
    <definedName name="_xlnm.Print_Area" localSheetId="51">ZHUNAN_DISTRICT_GRAPH!$A$1:$V$50</definedName>
    <definedName name="_xlnm.Print_Area" localSheetId="49">ZHUNAN_ZONE_GRAPH!$A$1:$V$50</definedName>
    <definedName name="report_data" localSheetId="0">REPORT_DATA_BY_COMP!$A$1:$N$1753</definedName>
    <definedName name="report_data_by_zone" localSheetId="3">REPORT_DATA_BY_ZONE!$A$1:$N$191</definedName>
    <definedName name="report_data_district" localSheetId="1">REPORT_DATA_BY_DISTRICT!$A$1:$N$547</definedName>
    <definedName name="report_data_district_month" localSheetId="2">REPORT_DATA_BY_DISTRICT_MONTH!$A$1:$N$161</definedName>
    <definedName name="report_data_mission" localSheetId="5">REPORT_DATA_BY_MISSION!$A$1:$N$19</definedName>
    <definedName name="report_data_mission_month" localSheetId="6">REPORT_DATA_BY_MISSION_MONTH!$A$1:$N$30</definedName>
    <definedName name="report_data_zone_month" localSheetId="4">REPORT_DATA_BY_ZONE_MONTH!$A$1:$N$267</definedName>
    <definedName name="WEEK">CONTROLS!$D$3</definedName>
    <definedName name="WEEKDAY">CONTROLS!$D$4</definedName>
    <definedName name="WEEKLY_REPORT_DAY">CONTROLS!$B$2</definedName>
    <definedName name="YEAR">CONTROLS!$D$1</definedName>
  </definedNames>
  <calcPr calcId="152511" calcMode="manual" calcCompleted="0" calcOnSave="0"/>
</workbook>
</file>

<file path=xl/calcChain.xml><?xml version="1.0" encoding="utf-8"?>
<calcChain xmlns="http://schemas.openxmlformats.org/spreadsheetml/2006/main">
  <c r="D3" i="4" l="1"/>
  <c r="G13" i="475" l="1"/>
  <c r="F13" i="475"/>
  <c r="E13" i="475"/>
  <c r="X109" i="476"/>
  <c r="X108" i="476"/>
  <c r="X107" i="476"/>
  <c r="X98" i="476"/>
  <c r="AD88" i="476"/>
  <c r="AD87" i="476"/>
  <c r="AD86" i="476"/>
  <c r="AD84" i="476"/>
  <c r="AD83" i="476"/>
  <c r="AD82" i="476"/>
  <c r="AD81" i="476"/>
  <c r="AD80" i="476"/>
  <c r="AD79" i="476"/>
  <c r="AD78" i="476"/>
  <c r="AD77" i="476"/>
  <c r="AD76" i="476"/>
  <c r="AD75" i="476"/>
  <c r="AD74" i="476"/>
  <c r="AD73" i="476"/>
  <c r="AD72" i="476"/>
  <c r="AD71" i="476"/>
  <c r="AD70" i="476"/>
  <c r="AD69" i="476"/>
  <c r="AD68" i="476"/>
  <c r="AD67" i="476"/>
  <c r="AD66" i="476"/>
  <c r="AD65" i="476"/>
  <c r="AD64" i="476"/>
  <c r="AD63" i="476"/>
  <c r="AD62" i="476"/>
  <c r="AD61" i="476"/>
  <c r="AD60" i="476"/>
  <c r="AD59" i="476"/>
  <c r="AD58" i="476"/>
  <c r="AD57" i="476"/>
  <c r="AD56" i="476"/>
  <c r="AD55" i="476"/>
  <c r="AD54" i="476"/>
  <c r="AD53" i="476"/>
  <c r="G12" i="475"/>
  <c r="F12" i="475"/>
  <c r="E12" i="475"/>
  <c r="E11" i="475"/>
  <c r="E7" i="475"/>
  <c r="E6" i="475"/>
  <c r="E4" i="475"/>
  <c r="G2" i="475"/>
  <c r="E2" i="475"/>
  <c r="E1" i="475"/>
  <c r="X109" i="474"/>
  <c r="X108" i="474"/>
  <c r="X107" i="474"/>
  <c r="X98" i="474"/>
  <c r="AD88" i="474"/>
  <c r="AD87" i="474"/>
  <c r="AD86" i="474"/>
  <c r="AD85" i="474"/>
  <c r="AD84" i="474"/>
  <c r="AD83" i="474"/>
  <c r="AD82" i="474"/>
  <c r="AD81" i="474"/>
  <c r="AD80" i="474"/>
  <c r="AD79" i="474"/>
  <c r="AD78" i="474"/>
  <c r="AD77" i="474"/>
  <c r="AD76" i="474"/>
  <c r="AD75" i="474"/>
  <c r="AD74" i="474"/>
  <c r="AD73" i="474"/>
  <c r="AD72" i="474"/>
  <c r="AD71" i="474"/>
  <c r="AD70" i="474"/>
  <c r="AD69" i="474"/>
  <c r="AD68" i="474"/>
  <c r="AD67" i="474"/>
  <c r="AD66" i="474"/>
  <c r="AD65" i="474"/>
  <c r="AD64" i="474"/>
  <c r="AD63" i="474"/>
  <c r="AD62" i="474"/>
  <c r="AD61" i="474"/>
  <c r="AD60" i="474"/>
  <c r="AD59" i="474"/>
  <c r="AD58" i="474"/>
  <c r="AD57" i="474"/>
  <c r="AD56" i="474"/>
  <c r="AD55" i="474"/>
  <c r="AD54" i="474"/>
  <c r="AD53" i="474"/>
  <c r="G13" i="473"/>
  <c r="F13" i="473"/>
  <c r="E13" i="473"/>
  <c r="G12" i="473"/>
  <c r="F12" i="473"/>
  <c r="E12" i="473"/>
  <c r="E11" i="473"/>
  <c r="E7" i="473"/>
  <c r="E6" i="473"/>
  <c r="E4" i="473"/>
  <c r="G2" i="473"/>
  <c r="L4" i="473" s="1"/>
  <c r="E2" i="473"/>
  <c r="E1" i="473"/>
  <c r="X109" i="472"/>
  <c r="X108" i="472"/>
  <c r="X107" i="472"/>
  <c r="X98" i="472"/>
  <c r="AD88" i="472"/>
  <c r="AD87" i="472"/>
  <c r="AD86" i="472"/>
  <c r="AD85" i="472"/>
  <c r="AD84" i="472"/>
  <c r="AD83" i="472"/>
  <c r="AD82" i="472"/>
  <c r="AD81" i="472"/>
  <c r="AD80" i="472"/>
  <c r="AD79" i="472"/>
  <c r="AD78" i="472"/>
  <c r="AD77" i="472"/>
  <c r="AD76" i="472"/>
  <c r="AD75" i="472"/>
  <c r="AD74" i="472"/>
  <c r="AD73" i="472"/>
  <c r="AD72" i="472"/>
  <c r="AD71" i="472"/>
  <c r="AD70" i="472"/>
  <c r="AD69" i="472"/>
  <c r="AD68" i="472"/>
  <c r="AD67" i="472"/>
  <c r="AD66" i="472"/>
  <c r="AD65" i="472"/>
  <c r="AD64" i="472"/>
  <c r="AD63" i="472"/>
  <c r="AD62" i="472"/>
  <c r="AD61" i="472"/>
  <c r="AD60" i="472"/>
  <c r="AD59" i="472"/>
  <c r="AD58" i="472"/>
  <c r="AD57" i="472"/>
  <c r="AD56" i="472"/>
  <c r="AD55" i="472"/>
  <c r="AD54" i="472"/>
  <c r="AD53" i="472"/>
  <c r="G15" i="471"/>
  <c r="F15" i="471"/>
  <c r="E15" i="471"/>
  <c r="G14" i="471"/>
  <c r="F14" i="471"/>
  <c r="E14" i="471"/>
  <c r="G13" i="471"/>
  <c r="F13" i="471"/>
  <c r="E13" i="471"/>
  <c r="G12" i="471"/>
  <c r="F12" i="471"/>
  <c r="E12" i="471"/>
  <c r="E11" i="471"/>
  <c r="E7" i="471"/>
  <c r="E6" i="471"/>
  <c r="L4" i="471"/>
  <c r="E4" i="471"/>
  <c r="G2" i="471"/>
  <c r="E2" i="471"/>
  <c r="E1" i="471"/>
  <c r="G13" i="469"/>
  <c r="F13" i="469"/>
  <c r="E13" i="469"/>
  <c r="X109" i="470"/>
  <c r="X108" i="470"/>
  <c r="X107" i="470"/>
  <c r="X98" i="470"/>
  <c r="AD87" i="470"/>
  <c r="AD83" i="470"/>
  <c r="AD80" i="470"/>
  <c r="AD79" i="470"/>
  <c r="AD75" i="470"/>
  <c r="AD74" i="470"/>
  <c r="AD73" i="470"/>
  <c r="AD72" i="470"/>
  <c r="AD71" i="470"/>
  <c r="AD70" i="470"/>
  <c r="AD69" i="470"/>
  <c r="AD68" i="470"/>
  <c r="AD67" i="470"/>
  <c r="AD66" i="470"/>
  <c r="AD65" i="470"/>
  <c r="AD64" i="470"/>
  <c r="AD63" i="470"/>
  <c r="AD62" i="470"/>
  <c r="AD61" i="470"/>
  <c r="AD60" i="470"/>
  <c r="AD59" i="470"/>
  <c r="AD58" i="470"/>
  <c r="AD57" i="470"/>
  <c r="AD56" i="470"/>
  <c r="AD55" i="470"/>
  <c r="AD54" i="470"/>
  <c r="AD53" i="470"/>
  <c r="G15" i="469"/>
  <c r="F15" i="469"/>
  <c r="E15" i="469"/>
  <c r="G14" i="469"/>
  <c r="F14" i="469"/>
  <c r="E14" i="469"/>
  <c r="G12" i="469"/>
  <c r="F12" i="469"/>
  <c r="E12" i="469"/>
  <c r="E11" i="469"/>
  <c r="E7" i="469"/>
  <c r="E6" i="469"/>
  <c r="E4" i="469"/>
  <c r="G2" i="469"/>
  <c r="L4" i="469" s="1"/>
  <c r="E2" i="469"/>
  <c r="E1" i="469"/>
  <c r="X109" i="468"/>
  <c r="X108" i="468"/>
  <c r="X107" i="468"/>
  <c r="X98" i="468"/>
  <c r="AD88" i="468"/>
  <c r="AD87" i="468"/>
  <c r="AD86" i="468"/>
  <c r="AD85" i="468"/>
  <c r="AD84" i="468"/>
  <c r="AD83" i="468"/>
  <c r="AD82" i="468"/>
  <c r="AD81" i="468"/>
  <c r="AD80" i="468"/>
  <c r="AD79" i="468"/>
  <c r="AD78" i="468"/>
  <c r="AD77" i="468"/>
  <c r="AD76" i="468"/>
  <c r="AD75" i="468"/>
  <c r="AD74" i="468"/>
  <c r="AD73" i="468"/>
  <c r="AD72" i="468"/>
  <c r="AD71" i="468"/>
  <c r="AD70" i="468"/>
  <c r="AD69" i="468"/>
  <c r="AD68" i="468"/>
  <c r="AD67" i="468"/>
  <c r="AD66" i="468"/>
  <c r="AD65" i="468"/>
  <c r="AD64" i="468"/>
  <c r="AD63" i="468"/>
  <c r="AD62" i="468"/>
  <c r="AD61" i="468"/>
  <c r="AD60" i="468"/>
  <c r="AD59" i="468"/>
  <c r="AD58" i="468"/>
  <c r="AD57" i="468"/>
  <c r="AD56" i="468"/>
  <c r="AD55" i="468"/>
  <c r="AD54" i="468"/>
  <c r="AD53" i="468"/>
  <c r="G14" i="467"/>
  <c r="F14" i="467"/>
  <c r="E14" i="467"/>
  <c r="G13" i="467"/>
  <c r="F13" i="467"/>
  <c r="E13" i="467"/>
  <c r="G12" i="467"/>
  <c r="F12" i="467"/>
  <c r="E12" i="467"/>
  <c r="E11" i="467"/>
  <c r="E7" i="467"/>
  <c r="E6" i="467"/>
  <c r="E4" i="467"/>
  <c r="G2" i="467"/>
  <c r="L4" i="467" s="1"/>
  <c r="E2" i="467"/>
  <c r="E1" i="467"/>
  <c r="X109" i="466"/>
  <c r="X108" i="466"/>
  <c r="X107" i="466"/>
  <c r="X98" i="466"/>
  <c r="AD88" i="466"/>
  <c r="AD87" i="466"/>
  <c r="AD86" i="466"/>
  <c r="AD85" i="466"/>
  <c r="AD84" i="466"/>
  <c r="AD83" i="466"/>
  <c r="AD82" i="466"/>
  <c r="AD81" i="466"/>
  <c r="AD80" i="466"/>
  <c r="AD79" i="466"/>
  <c r="AD78" i="466"/>
  <c r="AD77" i="466"/>
  <c r="AD76" i="466"/>
  <c r="AD75" i="466"/>
  <c r="AD74" i="466"/>
  <c r="AD73" i="466"/>
  <c r="AD72" i="466"/>
  <c r="AD71" i="466"/>
  <c r="AD70" i="466"/>
  <c r="AD69" i="466"/>
  <c r="AD68" i="466"/>
  <c r="AD67" i="466"/>
  <c r="AD66" i="466"/>
  <c r="AD65" i="466"/>
  <c r="AD64" i="466"/>
  <c r="AD63" i="466"/>
  <c r="AD62" i="466"/>
  <c r="AD61" i="466"/>
  <c r="AD60" i="466"/>
  <c r="AD59" i="466"/>
  <c r="AD58" i="466"/>
  <c r="AD57" i="466"/>
  <c r="AD56" i="466"/>
  <c r="AD55" i="466"/>
  <c r="AD54" i="466"/>
  <c r="AD53" i="466"/>
  <c r="G15" i="465"/>
  <c r="F15" i="465"/>
  <c r="E15" i="465"/>
  <c r="G14" i="465"/>
  <c r="F14" i="465"/>
  <c r="E14" i="465"/>
  <c r="G13" i="465"/>
  <c r="F13" i="465"/>
  <c r="E13" i="465"/>
  <c r="G12" i="465"/>
  <c r="F12" i="465"/>
  <c r="E12" i="465"/>
  <c r="E11" i="465"/>
  <c r="E7" i="465"/>
  <c r="E6" i="465"/>
  <c r="L4" i="465"/>
  <c r="E4" i="465"/>
  <c r="G2" i="465"/>
  <c r="E2" i="465"/>
  <c r="E1" i="465"/>
  <c r="X109" i="464"/>
  <c r="X108" i="464"/>
  <c r="X107" i="464"/>
  <c r="X98" i="464"/>
  <c r="AD88" i="464"/>
  <c r="AD87" i="464"/>
  <c r="AD86" i="464"/>
  <c r="AD85" i="464"/>
  <c r="AD84" i="464"/>
  <c r="AD83" i="464"/>
  <c r="AD82" i="464"/>
  <c r="AD81" i="464"/>
  <c r="AD80" i="464"/>
  <c r="AD79" i="464"/>
  <c r="AD78" i="464"/>
  <c r="AD77" i="464"/>
  <c r="AD76" i="464"/>
  <c r="AD75" i="464"/>
  <c r="AD74" i="464"/>
  <c r="AD73" i="464"/>
  <c r="AD72" i="464"/>
  <c r="AD71" i="464"/>
  <c r="AD70" i="464"/>
  <c r="AD69" i="464"/>
  <c r="AD68" i="464"/>
  <c r="AD67" i="464"/>
  <c r="AD66" i="464"/>
  <c r="AD65" i="464"/>
  <c r="AD64" i="464"/>
  <c r="AD63" i="464"/>
  <c r="AD62" i="464"/>
  <c r="AD61" i="464"/>
  <c r="AD60" i="464"/>
  <c r="AD59" i="464"/>
  <c r="AD58" i="464"/>
  <c r="AD57" i="464"/>
  <c r="AD56" i="464"/>
  <c r="AD55" i="464"/>
  <c r="AD54" i="464"/>
  <c r="AD53" i="464"/>
  <c r="G15" i="463"/>
  <c r="F15" i="463"/>
  <c r="E15" i="463"/>
  <c r="G14" i="463"/>
  <c r="F14" i="463"/>
  <c r="E14" i="463"/>
  <c r="G13" i="463"/>
  <c r="F13" i="463"/>
  <c r="E13" i="463"/>
  <c r="G12" i="463"/>
  <c r="F12" i="463"/>
  <c r="E12" i="463"/>
  <c r="E11" i="463"/>
  <c r="E7" i="463"/>
  <c r="E6" i="463"/>
  <c r="E4" i="463"/>
  <c r="G2" i="463"/>
  <c r="E2" i="463"/>
  <c r="E1" i="463"/>
  <c r="X109" i="462"/>
  <c r="X108" i="462"/>
  <c r="X107" i="462"/>
  <c r="X98" i="462"/>
  <c r="AD88" i="462"/>
  <c r="AD87" i="462"/>
  <c r="AD86" i="462"/>
  <c r="AD85" i="462"/>
  <c r="AD84" i="462"/>
  <c r="AD83" i="462"/>
  <c r="AD82" i="462"/>
  <c r="AD81" i="462"/>
  <c r="AD80" i="462"/>
  <c r="AD79" i="462"/>
  <c r="AD78" i="462"/>
  <c r="AD77" i="462"/>
  <c r="AD76" i="462"/>
  <c r="AD75" i="462"/>
  <c r="AD74" i="462"/>
  <c r="AD73" i="462"/>
  <c r="AD72" i="462"/>
  <c r="AD71" i="462"/>
  <c r="AD70" i="462"/>
  <c r="AD69" i="462"/>
  <c r="AD68" i="462"/>
  <c r="AD67" i="462"/>
  <c r="AD66" i="462"/>
  <c r="AD65" i="462"/>
  <c r="AD64" i="462"/>
  <c r="AD63" i="462"/>
  <c r="AD62" i="462"/>
  <c r="AD61" i="462"/>
  <c r="AD60" i="462"/>
  <c r="AD59" i="462"/>
  <c r="AD58" i="462"/>
  <c r="AD57" i="462"/>
  <c r="AD56" i="462"/>
  <c r="AD55" i="462"/>
  <c r="AD54" i="462"/>
  <c r="AD53" i="462"/>
  <c r="G15" i="461"/>
  <c r="F15" i="461"/>
  <c r="E15" i="461"/>
  <c r="G14" i="461"/>
  <c r="F14" i="461"/>
  <c r="E14" i="461"/>
  <c r="G13" i="461"/>
  <c r="F13" i="461"/>
  <c r="E13" i="461"/>
  <c r="G12" i="461"/>
  <c r="F12" i="461"/>
  <c r="E12" i="461"/>
  <c r="E11" i="461"/>
  <c r="E7" i="461"/>
  <c r="E6" i="461"/>
  <c r="L4" i="461"/>
  <c r="E4" i="461"/>
  <c r="G2" i="461"/>
  <c r="E2" i="461"/>
  <c r="E1" i="461"/>
  <c r="X109" i="460"/>
  <c r="X108" i="460"/>
  <c r="X107" i="460"/>
  <c r="X98" i="460"/>
  <c r="AD86" i="460" s="1"/>
  <c r="AD88" i="460"/>
  <c r="AD87" i="460"/>
  <c r="AD85" i="460"/>
  <c r="AD84" i="460"/>
  <c r="AD83" i="460"/>
  <c r="AD82" i="460"/>
  <c r="AD81" i="460"/>
  <c r="AD80" i="460"/>
  <c r="AD79" i="460"/>
  <c r="AD78" i="460"/>
  <c r="AD77" i="460"/>
  <c r="AD76" i="460"/>
  <c r="AD75" i="460"/>
  <c r="AD74" i="460"/>
  <c r="AD73" i="460"/>
  <c r="AD72" i="460"/>
  <c r="AD71" i="460"/>
  <c r="AD70" i="460"/>
  <c r="AD69" i="460"/>
  <c r="AD68" i="460"/>
  <c r="AD67" i="460"/>
  <c r="AD66" i="460"/>
  <c r="AD65" i="460"/>
  <c r="AD64" i="460"/>
  <c r="AD63" i="460"/>
  <c r="AD62" i="460"/>
  <c r="AD61" i="460"/>
  <c r="AD60" i="460"/>
  <c r="AD59" i="460"/>
  <c r="AD58" i="460"/>
  <c r="AD57" i="460"/>
  <c r="AD56" i="460"/>
  <c r="AD55" i="460"/>
  <c r="AD54" i="460"/>
  <c r="AD53" i="460"/>
  <c r="G15" i="459"/>
  <c r="F15" i="459"/>
  <c r="E15" i="459"/>
  <c r="G14" i="459"/>
  <c r="F14" i="459"/>
  <c r="E14" i="459"/>
  <c r="G13" i="459"/>
  <c r="F13" i="459"/>
  <c r="E13" i="459"/>
  <c r="G12" i="459"/>
  <c r="F12" i="459"/>
  <c r="E12" i="459"/>
  <c r="E11" i="459"/>
  <c r="E7" i="459"/>
  <c r="E6" i="459"/>
  <c r="L4" i="459"/>
  <c r="E4" i="459"/>
  <c r="G2" i="459"/>
  <c r="E2" i="459"/>
  <c r="E1" i="459"/>
  <c r="X109" i="458"/>
  <c r="X108" i="458"/>
  <c r="X107" i="458"/>
  <c r="X98" i="458"/>
  <c r="AD88" i="458"/>
  <c r="AD87" i="458"/>
  <c r="AD86" i="458"/>
  <c r="AD85" i="458"/>
  <c r="AD84" i="458"/>
  <c r="AD83" i="458"/>
  <c r="AD82" i="458"/>
  <c r="AD81" i="458"/>
  <c r="AD80" i="458"/>
  <c r="AD79" i="458"/>
  <c r="AD78" i="458"/>
  <c r="AD77" i="458"/>
  <c r="AD76" i="458"/>
  <c r="AD75" i="458"/>
  <c r="AD74" i="458"/>
  <c r="AD73" i="458"/>
  <c r="AD72" i="458"/>
  <c r="AD71" i="458"/>
  <c r="AD70" i="458"/>
  <c r="AD69" i="458"/>
  <c r="AD68" i="458"/>
  <c r="AD67" i="458"/>
  <c r="AD66" i="458"/>
  <c r="AD65" i="458"/>
  <c r="AD64" i="458"/>
  <c r="AD63" i="458"/>
  <c r="AD62" i="458"/>
  <c r="AD61" i="458"/>
  <c r="AD60" i="458"/>
  <c r="AD59" i="458"/>
  <c r="AD58" i="458"/>
  <c r="AD57" i="458"/>
  <c r="AD56" i="458"/>
  <c r="AD55" i="458"/>
  <c r="AD54" i="458"/>
  <c r="AD53" i="458"/>
  <c r="G15" i="457"/>
  <c r="F15" i="457"/>
  <c r="E15" i="457"/>
  <c r="G14" i="457"/>
  <c r="F14" i="457"/>
  <c r="E14" i="457"/>
  <c r="G13" i="457"/>
  <c r="F13" i="457"/>
  <c r="E13" i="457"/>
  <c r="G12" i="457"/>
  <c r="F12" i="457"/>
  <c r="E12" i="457"/>
  <c r="E11" i="457"/>
  <c r="E7" i="457"/>
  <c r="E6" i="457"/>
  <c r="L4" i="457"/>
  <c r="E4" i="457"/>
  <c r="G2" i="457"/>
  <c r="E2" i="457"/>
  <c r="E1" i="457"/>
  <c r="X109" i="456"/>
  <c r="X108" i="456"/>
  <c r="X107" i="456"/>
  <c r="X98" i="456"/>
  <c r="AD77" i="456" s="1"/>
  <c r="AD87" i="456"/>
  <c r="AD79" i="456"/>
  <c r="AD75" i="456"/>
  <c r="AD73" i="456"/>
  <c r="AD72" i="456"/>
  <c r="AD70" i="456"/>
  <c r="AD69" i="456"/>
  <c r="AD68" i="456"/>
  <c r="AD66" i="456"/>
  <c r="AD65" i="456"/>
  <c r="AD64" i="456"/>
  <c r="AD62" i="456"/>
  <c r="AD61" i="456"/>
  <c r="AD60" i="456"/>
  <c r="AD58" i="456"/>
  <c r="AD57" i="456"/>
  <c r="AD56" i="456"/>
  <c r="AD54" i="456"/>
  <c r="AD53" i="456"/>
  <c r="G15" i="455"/>
  <c r="F15" i="455"/>
  <c r="E15" i="455"/>
  <c r="G14" i="455"/>
  <c r="F14" i="455"/>
  <c r="E14" i="455"/>
  <c r="G13" i="455"/>
  <c r="F13" i="455"/>
  <c r="E13" i="455"/>
  <c r="G12" i="455"/>
  <c r="F12" i="455"/>
  <c r="E12" i="455"/>
  <c r="E11" i="455"/>
  <c r="E7" i="455"/>
  <c r="E6" i="455"/>
  <c r="E4" i="455"/>
  <c r="G2" i="455"/>
  <c r="E2" i="455"/>
  <c r="E1" i="455"/>
  <c r="G13" i="453"/>
  <c r="F13" i="453"/>
  <c r="E13" i="453"/>
  <c r="G14" i="453"/>
  <c r="F14" i="453"/>
  <c r="E14" i="453"/>
  <c r="X109" i="454"/>
  <c r="X108" i="454"/>
  <c r="X107" i="454"/>
  <c r="X98" i="454"/>
  <c r="AD88" i="454" s="1"/>
  <c r="AD87" i="454"/>
  <c r="AD86" i="454"/>
  <c r="AD85" i="454"/>
  <c r="AD84" i="454"/>
  <c r="AD83" i="454"/>
  <c r="AD82" i="454"/>
  <c r="AD81" i="454"/>
  <c r="AD80" i="454"/>
  <c r="AD79" i="454"/>
  <c r="AD78" i="454"/>
  <c r="AD77" i="454"/>
  <c r="AD76" i="454"/>
  <c r="AD75" i="454"/>
  <c r="AD74" i="454"/>
  <c r="AD73" i="454"/>
  <c r="AD72" i="454"/>
  <c r="AD71" i="454"/>
  <c r="AD70" i="454"/>
  <c r="AD69" i="454"/>
  <c r="AD68" i="454"/>
  <c r="AD67" i="454"/>
  <c r="AD66" i="454"/>
  <c r="AD65" i="454"/>
  <c r="AD64" i="454"/>
  <c r="AD63" i="454"/>
  <c r="AD62" i="454"/>
  <c r="AD61" i="454"/>
  <c r="AD60" i="454"/>
  <c r="AD59" i="454"/>
  <c r="AD58" i="454"/>
  <c r="AD57" i="454"/>
  <c r="AD56" i="454"/>
  <c r="AD55" i="454"/>
  <c r="AD54" i="454"/>
  <c r="AD53" i="454"/>
  <c r="G15" i="453"/>
  <c r="F15" i="453"/>
  <c r="E15" i="453"/>
  <c r="G12" i="453"/>
  <c r="F12" i="453"/>
  <c r="E12" i="453"/>
  <c r="E11" i="453"/>
  <c r="E7" i="453"/>
  <c r="E6" i="453"/>
  <c r="L4" i="453"/>
  <c r="E4" i="453"/>
  <c r="G2" i="453"/>
  <c r="E2" i="453"/>
  <c r="E1" i="453"/>
  <c r="X109" i="452"/>
  <c r="X108" i="452"/>
  <c r="X107" i="452"/>
  <c r="X98" i="452"/>
  <c r="AD88" i="452"/>
  <c r="AD87" i="452"/>
  <c r="AD86" i="452"/>
  <c r="AD85" i="452"/>
  <c r="AD84" i="452"/>
  <c r="AD83" i="452"/>
  <c r="AD82" i="452"/>
  <c r="AD81" i="452"/>
  <c r="AD80" i="452"/>
  <c r="AD79" i="452"/>
  <c r="AD78" i="452"/>
  <c r="AD77" i="452"/>
  <c r="AD76" i="452"/>
  <c r="AD75" i="452"/>
  <c r="AD74" i="452"/>
  <c r="AD73" i="452"/>
  <c r="AD72" i="452"/>
  <c r="AD71" i="452"/>
  <c r="AD70" i="452"/>
  <c r="AD69" i="452"/>
  <c r="AD68" i="452"/>
  <c r="AD67" i="452"/>
  <c r="AD66" i="452"/>
  <c r="AD65" i="452"/>
  <c r="AD64" i="452"/>
  <c r="AD63" i="452"/>
  <c r="AD62" i="452"/>
  <c r="AD61" i="452"/>
  <c r="AD60" i="452"/>
  <c r="AD59" i="452"/>
  <c r="AD58" i="452"/>
  <c r="AD57" i="452"/>
  <c r="AD56" i="452"/>
  <c r="AD55" i="452"/>
  <c r="AD54" i="452"/>
  <c r="AD53" i="452"/>
  <c r="G13" i="451"/>
  <c r="F13" i="451"/>
  <c r="E13" i="451"/>
  <c r="G12" i="451"/>
  <c r="F12" i="451"/>
  <c r="E12" i="451"/>
  <c r="E11" i="451"/>
  <c r="E7" i="451"/>
  <c r="E6" i="451"/>
  <c r="E4" i="451"/>
  <c r="G2" i="451"/>
  <c r="E2" i="451"/>
  <c r="E1" i="451"/>
  <c r="G14" i="449"/>
  <c r="F14" i="449"/>
  <c r="E14" i="449"/>
  <c r="G13" i="449"/>
  <c r="F13" i="449"/>
  <c r="E13" i="449"/>
  <c r="X109" i="450"/>
  <c r="X108" i="450"/>
  <c r="X107" i="450"/>
  <c r="X98" i="450"/>
  <c r="AD78" i="450" s="1"/>
  <c r="AD87" i="450"/>
  <c r="AD79" i="450"/>
  <c r="AD77" i="450"/>
  <c r="AD75" i="450"/>
  <c r="AD73" i="450"/>
  <c r="AD72" i="450"/>
  <c r="AD69" i="450"/>
  <c r="AD68" i="450"/>
  <c r="AD66" i="450"/>
  <c r="AD65" i="450"/>
  <c r="AD64" i="450"/>
  <c r="AD62" i="450"/>
  <c r="AD61" i="450"/>
  <c r="AD60" i="450"/>
  <c r="AD58" i="450"/>
  <c r="AD57" i="450"/>
  <c r="AD56" i="450"/>
  <c r="AD54" i="450"/>
  <c r="AD53" i="450"/>
  <c r="G15" i="449"/>
  <c r="F15" i="449"/>
  <c r="E15" i="449"/>
  <c r="G12" i="449"/>
  <c r="F12" i="449"/>
  <c r="E12" i="449"/>
  <c r="E11" i="449"/>
  <c r="E7" i="449"/>
  <c r="E6" i="449"/>
  <c r="E4" i="449"/>
  <c r="G2" i="449"/>
  <c r="E2" i="449"/>
  <c r="E1" i="449"/>
  <c r="X109" i="448"/>
  <c r="X108" i="448"/>
  <c r="X107" i="448"/>
  <c r="X98" i="448"/>
  <c r="AD88" i="448" s="1"/>
  <c r="AD87" i="448"/>
  <c r="AD86" i="448"/>
  <c r="AD84" i="448"/>
  <c r="AD83" i="448"/>
  <c r="AD82" i="448"/>
  <c r="AD81" i="448"/>
  <c r="AD80" i="448"/>
  <c r="AD79" i="448"/>
  <c r="AD78" i="448"/>
  <c r="AD77" i="448"/>
  <c r="AD76" i="448"/>
  <c r="AD75" i="448"/>
  <c r="AD74" i="448"/>
  <c r="AD73" i="448"/>
  <c r="AD72" i="448"/>
  <c r="AD71" i="448"/>
  <c r="AD70" i="448"/>
  <c r="AD69" i="448"/>
  <c r="AD68" i="448"/>
  <c r="AD67" i="448"/>
  <c r="AD66" i="448"/>
  <c r="AD65" i="448"/>
  <c r="AD64" i="448"/>
  <c r="AD63" i="448"/>
  <c r="AD62" i="448"/>
  <c r="AD61" i="448"/>
  <c r="AD60" i="448"/>
  <c r="AD59" i="448"/>
  <c r="AD58" i="448"/>
  <c r="AD57" i="448"/>
  <c r="AD56" i="448"/>
  <c r="AD55" i="448"/>
  <c r="AD54" i="448"/>
  <c r="AD53" i="448"/>
  <c r="G13" i="447"/>
  <c r="F13" i="447"/>
  <c r="E13" i="447"/>
  <c r="G12" i="447"/>
  <c r="F12" i="447"/>
  <c r="E12" i="447"/>
  <c r="E11" i="447"/>
  <c r="E7" i="447"/>
  <c r="E6" i="447"/>
  <c r="E4" i="447"/>
  <c r="G2" i="447"/>
  <c r="E2" i="447"/>
  <c r="E1" i="447"/>
  <c r="G13" i="445"/>
  <c r="F13" i="445"/>
  <c r="E13" i="445"/>
  <c r="X109" i="446"/>
  <c r="X108" i="446"/>
  <c r="X107" i="446"/>
  <c r="X98" i="446"/>
  <c r="AD88" i="446"/>
  <c r="AD87" i="446"/>
  <c r="AD86" i="446"/>
  <c r="AD85" i="446"/>
  <c r="AD84" i="446"/>
  <c r="AD83" i="446"/>
  <c r="AD82" i="446"/>
  <c r="AD81" i="446"/>
  <c r="AD80" i="446"/>
  <c r="AD79" i="446"/>
  <c r="AD78" i="446"/>
  <c r="AD77" i="446"/>
  <c r="AD76" i="446"/>
  <c r="AD75" i="446"/>
  <c r="AD74" i="446"/>
  <c r="AD73" i="446"/>
  <c r="AD72" i="446"/>
  <c r="AD71" i="446"/>
  <c r="AD70" i="446"/>
  <c r="AD69" i="446"/>
  <c r="AD68" i="446"/>
  <c r="AD67" i="446"/>
  <c r="AD66" i="446"/>
  <c r="AD65" i="446"/>
  <c r="AD64" i="446"/>
  <c r="AD63" i="446"/>
  <c r="AD62" i="446"/>
  <c r="AD61" i="446"/>
  <c r="AD60" i="446"/>
  <c r="AD59" i="446"/>
  <c r="AD58" i="446"/>
  <c r="AD57" i="446"/>
  <c r="AD56" i="446"/>
  <c r="AD55" i="446"/>
  <c r="AD54" i="446"/>
  <c r="AD53" i="446"/>
  <c r="G14" i="445"/>
  <c r="F14" i="445"/>
  <c r="E14" i="445"/>
  <c r="G12" i="445"/>
  <c r="F12" i="445"/>
  <c r="E12" i="445"/>
  <c r="E11" i="445"/>
  <c r="E7" i="445"/>
  <c r="E6" i="445"/>
  <c r="L4" i="445"/>
  <c r="E4" i="445"/>
  <c r="G2" i="445"/>
  <c r="E2" i="445"/>
  <c r="E1" i="445"/>
  <c r="X109" i="444"/>
  <c r="X108" i="444"/>
  <c r="X107" i="444"/>
  <c r="X98" i="444"/>
  <c r="AD88" i="444"/>
  <c r="AD87" i="444"/>
  <c r="AD86" i="444"/>
  <c r="AD85" i="444"/>
  <c r="AD84" i="444"/>
  <c r="AD83" i="444"/>
  <c r="AD82" i="444"/>
  <c r="AD81" i="444"/>
  <c r="AD80" i="444"/>
  <c r="AD79" i="444"/>
  <c r="AD78" i="444"/>
  <c r="AD77" i="444"/>
  <c r="AD76" i="444"/>
  <c r="AD75" i="444"/>
  <c r="AD74" i="444"/>
  <c r="AD73" i="444"/>
  <c r="AD72" i="444"/>
  <c r="AD71" i="444"/>
  <c r="AD70" i="444"/>
  <c r="AD69" i="444"/>
  <c r="AD68" i="444"/>
  <c r="AD67" i="444"/>
  <c r="AD66" i="444"/>
  <c r="AD65" i="444"/>
  <c r="AD64" i="444"/>
  <c r="AD63" i="444"/>
  <c r="AD62" i="444"/>
  <c r="AD61" i="444"/>
  <c r="AD60" i="444"/>
  <c r="AD59" i="444"/>
  <c r="AD58" i="444"/>
  <c r="AD57" i="444"/>
  <c r="AD56" i="444"/>
  <c r="AD55" i="444"/>
  <c r="AD54" i="444"/>
  <c r="AD53" i="444"/>
  <c r="G13" i="443"/>
  <c r="F13" i="443"/>
  <c r="E13" i="443"/>
  <c r="G12" i="443"/>
  <c r="F12" i="443"/>
  <c r="E12" i="443"/>
  <c r="E11" i="443"/>
  <c r="E7" i="443"/>
  <c r="E6" i="443"/>
  <c r="E4" i="443"/>
  <c r="G2" i="443"/>
  <c r="L4" i="443" s="1"/>
  <c r="E2" i="443"/>
  <c r="E1" i="443"/>
  <c r="G13" i="441"/>
  <c r="F13" i="441"/>
  <c r="E13" i="441"/>
  <c r="X109" i="442"/>
  <c r="X108" i="442"/>
  <c r="X107" i="442"/>
  <c r="X98" i="442"/>
  <c r="AD88" i="442"/>
  <c r="AD87" i="442"/>
  <c r="AD86" i="442"/>
  <c r="AD84" i="442"/>
  <c r="AD83" i="442"/>
  <c r="AD82" i="442"/>
  <c r="AD80" i="442"/>
  <c r="AD79" i="442"/>
  <c r="AD78" i="442"/>
  <c r="AD76" i="442"/>
  <c r="AD75" i="442"/>
  <c r="AD74" i="442"/>
  <c r="AD73" i="442"/>
  <c r="AD72" i="442"/>
  <c r="AD71" i="442"/>
  <c r="AD70" i="442"/>
  <c r="AD69" i="442"/>
  <c r="AD68" i="442"/>
  <c r="AD67" i="442"/>
  <c r="AD66" i="442"/>
  <c r="AD65" i="442"/>
  <c r="AD64" i="442"/>
  <c r="AD63" i="442"/>
  <c r="AD62" i="442"/>
  <c r="AD61" i="442"/>
  <c r="AD60" i="442"/>
  <c r="AD59" i="442"/>
  <c r="AD58" i="442"/>
  <c r="AD57" i="442"/>
  <c r="AD56" i="442"/>
  <c r="AD55" i="442"/>
  <c r="AD54" i="442"/>
  <c r="AD53" i="442"/>
  <c r="G14" i="441"/>
  <c r="F14" i="441"/>
  <c r="E14" i="441"/>
  <c r="G12" i="441"/>
  <c r="F12" i="441"/>
  <c r="E12" i="441"/>
  <c r="E11" i="441"/>
  <c r="E7" i="441"/>
  <c r="E6" i="441"/>
  <c r="E4" i="441"/>
  <c r="G2" i="441"/>
  <c r="L4" i="441" s="1"/>
  <c r="E2" i="441"/>
  <c r="E1" i="441"/>
  <c r="X109" i="440"/>
  <c r="X108" i="440"/>
  <c r="X107" i="440"/>
  <c r="X98" i="440"/>
  <c r="AD88" i="440"/>
  <c r="AD87" i="440"/>
  <c r="AD86" i="440"/>
  <c r="AD85" i="440"/>
  <c r="AD84" i="440"/>
  <c r="AD83" i="440"/>
  <c r="AD82" i="440"/>
  <c r="AD81" i="440"/>
  <c r="AD80" i="440"/>
  <c r="AD79" i="440"/>
  <c r="AD78" i="440"/>
  <c r="AD77" i="440"/>
  <c r="AD76" i="440"/>
  <c r="AD75" i="440"/>
  <c r="AD74" i="440"/>
  <c r="AD73" i="440"/>
  <c r="AD72" i="440"/>
  <c r="AD71" i="440"/>
  <c r="AD70" i="440"/>
  <c r="AD69" i="440"/>
  <c r="AD68" i="440"/>
  <c r="AD67" i="440"/>
  <c r="AD66" i="440"/>
  <c r="AD65" i="440"/>
  <c r="AD64" i="440"/>
  <c r="AD63" i="440"/>
  <c r="AD62" i="440"/>
  <c r="AD61" i="440"/>
  <c r="AD60" i="440"/>
  <c r="AD59" i="440"/>
  <c r="AD58" i="440"/>
  <c r="AD57" i="440"/>
  <c r="AD56" i="440"/>
  <c r="AD55" i="440"/>
  <c r="AD54" i="440"/>
  <c r="AD53" i="440"/>
  <c r="G13" i="439"/>
  <c r="F13" i="439"/>
  <c r="E13" i="439"/>
  <c r="G12" i="439"/>
  <c r="F12" i="439"/>
  <c r="E12" i="439"/>
  <c r="E11" i="439"/>
  <c r="E7" i="439"/>
  <c r="E6" i="439"/>
  <c r="E4" i="439"/>
  <c r="G2" i="439"/>
  <c r="E2" i="439"/>
  <c r="E1" i="439"/>
  <c r="X109" i="438"/>
  <c r="X108" i="438"/>
  <c r="X107" i="438"/>
  <c r="X98" i="438"/>
  <c r="AD77" i="438" s="1"/>
  <c r="AD87" i="438"/>
  <c r="AD83" i="438"/>
  <c r="AD80" i="438"/>
  <c r="AD79" i="438"/>
  <c r="AD75" i="438"/>
  <c r="AD74" i="438"/>
  <c r="AD73" i="438"/>
  <c r="AD72" i="438"/>
  <c r="AD71" i="438"/>
  <c r="AD70" i="438"/>
  <c r="AD69" i="438"/>
  <c r="AD68" i="438"/>
  <c r="AD67" i="438"/>
  <c r="AD66" i="438"/>
  <c r="AD65" i="438"/>
  <c r="AD64" i="438"/>
  <c r="AD63" i="438"/>
  <c r="AD62" i="438"/>
  <c r="AD61" i="438"/>
  <c r="AD60" i="438"/>
  <c r="AD59" i="438"/>
  <c r="AD58" i="438"/>
  <c r="AD57" i="438"/>
  <c r="AD56" i="438"/>
  <c r="AD55" i="438"/>
  <c r="AD54" i="438"/>
  <c r="AD53" i="438"/>
  <c r="G13" i="437"/>
  <c r="F13" i="437"/>
  <c r="E13" i="437"/>
  <c r="G12" i="437"/>
  <c r="F12" i="437"/>
  <c r="E12" i="437"/>
  <c r="E11" i="437"/>
  <c r="E7" i="437"/>
  <c r="E6" i="437"/>
  <c r="L4" i="437"/>
  <c r="E4" i="437"/>
  <c r="G2" i="437"/>
  <c r="E2" i="437"/>
  <c r="E1" i="437"/>
  <c r="L4" i="475" l="1"/>
  <c r="AD85" i="476"/>
  <c r="AD86" i="470"/>
  <c r="AD82" i="470"/>
  <c r="AD78" i="470"/>
  <c r="AD76" i="470"/>
  <c r="AD88" i="470"/>
  <c r="AD84" i="470"/>
  <c r="AD85" i="470"/>
  <c r="AD81" i="470"/>
  <c r="AD77" i="470"/>
  <c r="L4" i="463"/>
  <c r="L4" i="455"/>
  <c r="AD55" i="456"/>
  <c r="AD59" i="456"/>
  <c r="AD63" i="456"/>
  <c r="AD67" i="456"/>
  <c r="AD71" i="456"/>
  <c r="AD88" i="456"/>
  <c r="AD84" i="456"/>
  <c r="AD80" i="456"/>
  <c r="AD74" i="456"/>
  <c r="AD85" i="456"/>
  <c r="AD81" i="456"/>
  <c r="AD86" i="456"/>
  <c r="AD82" i="456"/>
  <c r="AD78" i="456"/>
  <c r="AD76" i="456"/>
  <c r="AD83" i="456"/>
  <c r="L4" i="451"/>
  <c r="L4" i="449"/>
  <c r="AD55" i="450"/>
  <c r="AD59" i="450"/>
  <c r="AD63" i="450"/>
  <c r="AD67" i="450"/>
  <c r="AD71" i="450"/>
  <c r="AD85" i="450"/>
  <c r="AD81" i="450"/>
  <c r="AD86" i="450"/>
  <c r="AD82" i="450"/>
  <c r="AD88" i="450"/>
  <c r="AD84" i="450"/>
  <c r="AD80" i="450"/>
  <c r="AD70" i="450"/>
  <c r="AD74" i="450"/>
  <c r="AD76" i="450"/>
  <c r="AD83" i="450"/>
  <c r="L4" i="447"/>
  <c r="AD85" i="448"/>
  <c r="AD85" i="442"/>
  <c r="AD81" i="442"/>
  <c r="AD77" i="442"/>
  <c r="L4" i="439"/>
  <c r="AD88" i="438"/>
  <c r="AD84" i="438"/>
  <c r="AD85" i="438"/>
  <c r="AD81" i="438"/>
  <c r="AD86" i="438"/>
  <c r="AD82" i="438"/>
  <c r="AD78" i="438"/>
  <c r="AD76" i="438"/>
  <c r="X109" i="436"/>
  <c r="X108" i="436"/>
  <c r="X107" i="436"/>
  <c r="X98" i="436"/>
  <c r="AD87" i="436" s="1"/>
  <c r="AD83" i="436"/>
  <c r="AD71" i="436"/>
  <c r="AD70" i="436"/>
  <c r="AD69" i="436"/>
  <c r="AD67" i="436"/>
  <c r="AD66" i="436"/>
  <c r="AD65" i="436"/>
  <c r="AD63" i="436"/>
  <c r="AD62" i="436"/>
  <c r="AD61" i="436"/>
  <c r="AD59" i="436"/>
  <c r="AD58" i="436"/>
  <c r="AD57" i="436"/>
  <c r="AD56" i="436"/>
  <c r="AD55" i="436"/>
  <c r="AD54" i="436"/>
  <c r="AD53" i="436"/>
  <c r="G15" i="435"/>
  <c r="F15" i="435"/>
  <c r="E15" i="435"/>
  <c r="G14" i="435"/>
  <c r="F14" i="435"/>
  <c r="E14" i="435"/>
  <c r="G13" i="435"/>
  <c r="F13" i="435"/>
  <c r="E13" i="435"/>
  <c r="G12" i="435"/>
  <c r="F12" i="435"/>
  <c r="E12" i="435"/>
  <c r="E11" i="435"/>
  <c r="E7" i="435"/>
  <c r="E6" i="435"/>
  <c r="L4" i="435"/>
  <c r="E4" i="435"/>
  <c r="G2" i="435"/>
  <c r="E2" i="435"/>
  <c r="E1" i="435"/>
  <c r="G14" i="433"/>
  <c r="F14" i="433"/>
  <c r="E14" i="433"/>
  <c r="X109" i="434"/>
  <c r="X108" i="434"/>
  <c r="X107" i="434"/>
  <c r="X98" i="434"/>
  <c r="AD88" i="434"/>
  <c r="AD87" i="434"/>
  <c r="AD86" i="434"/>
  <c r="AD85" i="434"/>
  <c r="AD84" i="434"/>
  <c r="AD83" i="434"/>
  <c r="AD82" i="434"/>
  <c r="AD81" i="434"/>
  <c r="AD80" i="434"/>
  <c r="AD79" i="434"/>
  <c r="AD78" i="434"/>
  <c r="AD77" i="434"/>
  <c r="AD76" i="434"/>
  <c r="AD75" i="434"/>
  <c r="AD74" i="434"/>
  <c r="AD73" i="434"/>
  <c r="AD72" i="434"/>
  <c r="AD71" i="434"/>
  <c r="AD70" i="434"/>
  <c r="AD69" i="434"/>
  <c r="AD68" i="434"/>
  <c r="AD67" i="434"/>
  <c r="AD66" i="434"/>
  <c r="AD65" i="434"/>
  <c r="AD64" i="434"/>
  <c r="AD63" i="434"/>
  <c r="AD62" i="434"/>
  <c r="AD61" i="434"/>
  <c r="AD60" i="434"/>
  <c r="AD59" i="434"/>
  <c r="AD58" i="434"/>
  <c r="AD57" i="434"/>
  <c r="AD56" i="434"/>
  <c r="AD55" i="434"/>
  <c r="AD54" i="434"/>
  <c r="AD53" i="434"/>
  <c r="G15" i="433"/>
  <c r="F15" i="433"/>
  <c r="E15" i="433"/>
  <c r="G13" i="433"/>
  <c r="F13" i="433"/>
  <c r="E13" i="433"/>
  <c r="G12" i="433"/>
  <c r="F12" i="433"/>
  <c r="E12" i="433"/>
  <c r="E11" i="433"/>
  <c r="E7" i="433"/>
  <c r="E6" i="433"/>
  <c r="E4" i="433"/>
  <c r="G2" i="433"/>
  <c r="L4" i="433" s="1"/>
  <c r="E2" i="433"/>
  <c r="E1" i="433"/>
  <c r="G12" i="431"/>
  <c r="F12" i="431"/>
  <c r="E12" i="431"/>
  <c r="X109" i="432"/>
  <c r="X108" i="432"/>
  <c r="X107" i="432"/>
  <c r="X98" i="432"/>
  <c r="AD88" i="432"/>
  <c r="AD87" i="432"/>
  <c r="AD86" i="432"/>
  <c r="AD85" i="432"/>
  <c r="AD84" i="432"/>
  <c r="AD83" i="432"/>
  <c r="AD82" i="432"/>
  <c r="AD81" i="432"/>
  <c r="AD80" i="432"/>
  <c r="AD79" i="432"/>
  <c r="AD78" i="432"/>
  <c r="AD77" i="432"/>
  <c r="AD76" i="432"/>
  <c r="AD75" i="432"/>
  <c r="AD74" i="432"/>
  <c r="AD73" i="432"/>
  <c r="AD72" i="432"/>
  <c r="AD71" i="432"/>
  <c r="AD70" i="432"/>
  <c r="AD69" i="432"/>
  <c r="AD68" i="432"/>
  <c r="AD67" i="432"/>
  <c r="AD66" i="432"/>
  <c r="AD65" i="432"/>
  <c r="AD64" i="432"/>
  <c r="AD63" i="432"/>
  <c r="AD62" i="432"/>
  <c r="AD61" i="432"/>
  <c r="AD60" i="432"/>
  <c r="AD59" i="432"/>
  <c r="AD58" i="432"/>
  <c r="AD57" i="432"/>
  <c r="AD56" i="432"/>
  <c r="AD55" i="432"/>
  <c r="AD54" i="432"/>
  <c r="AD53" i="432"/>
  <c r="G14" i="431"/>
  <c r="F14" i="431"/>
  <c r="E14" i="431"/>
  <c r="G13" i="431"/>
  <c r="F13" i="431"/>
  <c r="E13" i="431"/>
  <c r="E11" i="431"/>
  <c r="E7" i="431"/>
  <c r="E6" i="431"/>
  <c r="E4" i="431"/>
  <c r="G2" i="431"/>
  <c r="L4" i="431" s="1"/>
  <c r="E2" i="431"/>
  <c r="E1" i="431"/>
  <c r="X109" i="430"/>
  <c r="X108" i="430"/>
  <c r="X107" i="430"/>
  <c r="X98" i="430"/>
  <c r="AD88" i="430"/>
  <c r="AD87" i="430"/>
  <c r="AD86" i="430"/>
  <c r="AD85" i="430"/>
  <c r="AD84" i="430"/>
  <c r="AD83" i="430"/>
  <c r="AD82" i="430"/>
  <c r="AD81" i="430"/>
  <c r="AD80" i="430"/>
  <c r="AD79" i="430"/>
  <c r="AD78" i="430"/>
  <c r="AD77" i="430"/>
  <c r="AD76" i="430"/>
  <c r="AD75" i="430"/>
  <c r="AD74" i="430"/>
  <c r="AD73" i="430"/>
  <c r="AD72" i="430"/>
  <c r="AD71" i="430"/>
  <c r="AD70" i="430"/>
  <c r="AD69" i="430"/>
  <c r="AD68" i="430"/>
  <c r="AD67" i="430"/>
  <c r="AD66" i="430"/>
  <c r="AD65" i="430"/>
  <c r="AD64" i="430"/>
  <c r="AD63" i="430"/>
  <c r="AD62" i="430"/>
  <c r="AD61" i="430"/>
  <c r="AD60" i="430"/>
  <c r="AD59" i="430"/>
  <c r="AD58" i="430"/>
  <c r="AD57" i="430"/>
  <c r="AD56" i="430"/>
  <c r="AD55" i="430"/>
  <c r="AD54" i="430"/>
  <c r="AD53" i="430"/>
  <c r="G13" i="429"/>
  <c r="F13" i="429"/>
  <c r="E13" i="429"/>
  <c r="G12" i="429"/>
  <c r="F12" i="429"/>
  <c r="E12" i="429"/>
  <c r="E11" i="429"/>
  <c r="E7" i="429"/>
  <c r="E6" i="429"/>
  <c r="E4" i="429"/>
  <c r="G2" i="429"/>
  <c r="E2" i="429"/>
  <c r="E1" i="429"/>
  <c r="G14" i="427"/>
  <c r="F14" i="427"/>
  <c r="E14" i="427"/>
  <c r="X109" i="428"/>
  <c r="X108" i="428"/>
  <c r="X107" i="428"/>
  <c r="X98" i="428"/>
  <c r="AD72" i="428" s="1"/>
  <c r="AD87" i="428"/>
  <c r="AD79" i="428"/>
  <c r="AD75" i="428"/>
  <c r="AD71" i="428"/>
  <c r="AD70" i="428"/>
  <c r="AD69" i="428"/>
  <c r="AD67" i="428"/>
  <c r="AD66" i="428"/>
  <c r="AD65" i="428"/>
  <c r="AD64" i="428"/>
  <c r="AD63" i="428"/>
  <c r="AD62" i="428"/>
  <c r="AD61" i="428"/>
  <c r="AD60" i="428"/>
  <c r="AD59" i="428"/>
  <c r="AD58" i="428"/>
  <c r="AD57" i="428"/>
  <c r="AD56" i="428"/>
  <c r="AD55" i="428"/>
  <c r="AD54" i="428"/>
  <c r="AD53" i="428"/>
  <c r="G15" i="427"/>
  <c r="F15" i="427"/>
  <c r="E15" i="427"/>
  <c r="G13" i="427"/>
  <c r="F13" i="427"/>
  <c r="E13" i="427"/>
  <c r="G12" i="427"/>
  <c r="F12" i="427"/>
  <c r="E12" i="427"/>
  <c r="E11" i="427"/>
  <c r="E7" i="427"/>
  <c r="E6" i="427"/>
  <c r="E4" i="427"/>
  <c r="G2" i="427"/>
  <c r="E2" i="427"/>
  <c r="E1" i="427"/>
  <c r="X109" i="426"/>
  <c r="X108" i="426"/>
  <c r="X107" i="426"/>
  <c r="X98" i="426"/>
  <c r="AD86" i="426" s="1"/>
  <c r="AD88" i="426"/>
  <c r="AD87" i="426"/>
  <c r="AD84" i="426"/>
  <c r="AD83" i="426"/>
  <c r="AD82" i="426"/>
  <c r="AD80" i="426"/>
  <c r="AD79" i="426"/>
  <c r="AD78" i="426"/>
  <c r="AD76" i="426"/>
  <c r="AD75" i="426"/>
  <c r="AD74" i="426"/>
  <c r="AD73" i="426"/>
  <c r="AD72" i="426"/>
  <c r="AD71" i="426"/>
  <c r="AD70" i="426"/>
  <c r="AD69" i="426"/>
  <c r="AD68" i="426"/>
  <c r="AD67" i="426"/>
  <c r="AD66" i="426"/>
  <c r="AD65" i="426"/>
  <c r="AD64" i="426"/>
  <c r="AD63" i="426"/>
  <c r="AD62" i="426"/>
  <c r="AD61" i="426"/>
  <c r="AD60" i="426"/>
  <c r="AD59" i="426"/>
  <c r="AD58" i="426"/>
  <c r="AD57" i="426"/>
  <c r="AD56" i="426"/>
  <c r="AD55" i="426"/>
  <c r="AD54" i="426"/>
  <c r="AD53" i="426"/>
  <c r="G14" i="425"/>
  <c r="F14" i="425"/>
  <c r="E14" i="425"/>
  <c r="G13" i="425"/>
  <c r="F13" i="425"/>
  <c r="E13" i="425"/>
  <c r="G12" i="425"/>
  <c r="F12" i="425"/>
  <c r="E12" i="425"/>
  <c r="E11" i="425"/>
  <c r="E7" i="425"/>
  <c r="E6" i="425"/>
  <c r="E4" i="425"/>
  <c r="G2" i="425"/>
  <c r="E2" i="425"/>
  <c r="E1" i="425"/>
  <c r="X109" i="424"/>
  <c r="X108" i="424"/>
  <c r="X107" i="424"/>
  <c r="X98" i="424"/>
  <c r="AD87" i="424" s="1"/>
  <c r="AD83" i="424"/>
  <c r="AD73" i="424"/>
  <c r="AD72" i="424"/>
  <c r="AD71" i="424"/>
  <c r="AD70" i="424"/>
  <c r="AD68" i="424"/>
  <c r="AD67" i="424"/>
  <c r="AD66" i="424"/>
  <c r="AD64" i="424"/>
  <c r="AD63" i="424"/>
  <c r="AD62" i="424"/>
  <c r="AD60" i="424"/>
  <c r="AD59" i="424"/>
  <c r="AD58" i="424"/>
  <c r="AD57" i="424"/>
  <c r="AD56" i="424"/>
  <c r="AD55" i="424"/>
  <c r="AD54" i="424"/>
  <c r="AD53" i="424"/>
  <c r="G15" i="423"/>
  <c r="F15" i="423"/>
  <c r="E15" i="423"/>
  <c r="G14" i="423"/>
  <c r="F14" i="423"/>
  <c r="E14" i="423"/>
  <c r="G13" i="423"/>
  <c r="F13" i="423"/>
  <c r="E13" i="423"/>
  <c r="G12" i="423"/>
  <c r="F12" i="423"/>
  <c r="E12" i="423"/>
  <c r="E11" i="423"/>
  <c r="E7" i="423"/>
  <c r="E6" i="423"/>
  <c r="E4" i="423"/>
  <c r="G2" i="423"/>
  <c r="L4" i="423" s="1"/>
  <c r="E2" i="423"/>
  <c r="E1" i="423"/>
  <c r="G14" i="421"/>
  <c r="F14" i="421"/>
  <c r="E14" i="421"/>
  <c r="G13" i="421"/>
  <c r="F13" i="421"/>
  <c r="E13" i="421"/>
  <c r="G12" i="421"/>
  <c r="F12" i="421"/>
  <c r="E12" i="421"/>
  <c r="G21" i="398"/>
  <c r="F21" i="398"/>
  <c r="E21" i="398"/>
  <c r="G19" i="398"/>
  <c r="F19" i="398"/>
  <c r="E19" i="398"/>
  <c r="G18" i="398"/>
  <c r="F18" i="398"/>
  <c r="E18" i="398"/>
  <c r="X109" i="422"/>
  <c r="X108" i="422"/>
  <c r="X107" i="422"/>
  <c r="X98" i="422"/>
  <c r="AD75" i="422" s="1"/>
  <c r="AD87" i="422"/>
  <c r="AD79" i="422"/>
  <c r="AD77" i="422"/>
  <c r="AD73" i="422"/>
  <c r="AD72" i="422"/>
  <c r="AD71" i="422"/>
  <c r="AD70" i="422"/>
  <c r="AD68" i="422"/>
  <c r="AD67" i="422"/>
  <c r="AD66" i="422"/>
  <c r="AD64" i="422"/>
  <c r="AD63" i="422"/>
  <c r="AD62" i="422"/>
  <c r="AD60" i="422"/>
  <c r="AD59" i="422"/>
  <c r="AD58" i="422"/>
  <c r="AD57" i="422"/>
  <c r="AD56" i="422"/>
  <c r="AD55" i="422"/>
  <c r="AD54" i="422"/>
  <c r="AD53" i="422"/>
  <c r="G16" i="421"/>
  <c r="F16" i="421"/>
  <c r="E16" i="421"/>
  <c r="G15" i="421"/>
  <c r="F15" i="421"/>
  <c r="E15" i="421"/>
  <c r="E11" i="421"/>
  <c r="E7" i="421"/>
  <c r="E6" i="421"/>
  <c r="L4" i="421"/>
  <c r="E4" i="421"/>
  <c r="G2" i="421"/>
  <c r="E2" i="421"/>
  <c r="E1" i="421"/>
  <c r="X109" i="420"/>
  <c r="X108" i="420"/>
  <c r="X107" i="420"/>
  <c r="X98" i="420"/>
  <c r="AD75" i="420" s="1"/>
  <c r="AD83" i="420"/>
  <c r="AD77" i="420"/>
  <c r="AD72" i="420"/>
  <c r="AD67" i="420"/>
  <c r="AD63" i="420"/>
  <c r="AD59" i="420"/>
  <c r="AD55" i="420"/>
  <c r="G15" i="419"/>
  <c r="F15" i="419"/>
  <c r="E15" i="419"/>
  <c r="G14" i="419"/>
  <c r="F14" i="419"/>
  <c r="E14" i="419"/>
  <c r="G13" i="419"/>
  <c r="F13" i="419"/>
  <c r="E13" i="419"/>
  <c r="G12" i="419"/>
  <c r="F12" i="419"/>
  <c r="E12" i="419"/>
  <c r="E11" i="419"/>
  <c r="E7" i="419"/>
  <c r="E6" i="419"/>
  <c r="E4" i="419"/>
  <c r="G2" i="419"/>
  <c r="L4" i="419" s="1"/>
  <c r="E2" i="419"/>
  <c r="E1" i="419"/>
  <c r="AD60" i="436" l="1"/>
  <c r="AD64" i="436"/>
  <c r="AD68" i="436"/>
  <c r="AD72" i="436"/>
  <c r="AD75" i="436"/>
  <c r="AD79" i="436"/>
  <c r="AD88" i="436"/>
  <c r="AD84" i="436"/>
  <c r="AD80" i="436"/>
  <c r="AD74" i="436"/>
  <c r="AD85" i="436"/>
  <c r="AD81" i="436"/>
  <c r="AD77" i="436"/>
  <c r="AD73" i="436"/>
  <c r="AD86" i="436"/>
  <c r="AD82" i="436"/>
  <c r="AD78" i="436"/>
  <c r="AD76" i="436"/>
  <c r="L4" i="429"/>
  <c r="L4" i="425"/>
  <c r="L4" i="427"/>
  <c r="AD77" i="426"/>
  <c r="AD81" i="426"/>
  <c r="AD85" i="426"/>
  <c r="AD68" i="428"/>
  <c r="AD88" i="428"/>
  <c r="AD84" i="428"/>
  <c r="AD80" i="428"/>
  <c r="AD74" i="428"/>
  <c r="AD85" i="428"/>
  <c r="AD81" i="428"/>
  <c r="AD77" i="428"/>
  <c r="AD73" i="428"/>
  <c r="AD86" i="428"/>
  <c r="AD82" i="428"/>
  <c r="AD78" i="428"/>
  <c r="AD76" i="428"/>
  <c r="AD83" i="428"/>
  <c r="AD61" i="424"/>
  <c r="AD65" i="424"/>
  <c r="AD69" i="424"/>
  <c r="AD75" i="424"/>
  <c r="AD79" i="424"/>
  <c r="AD88" i="424"/>
  <c r="AD84" i="424"/>
  <c r="AD80" i="424"/>
  <c r="AD74" i="424"/>
  <c r="AD85" i="424"/>
  <c r="AD81" i="424"/>
  <c r="AD77" i="424"/>
  <c r="AD86" i="424"/>
  <c r="AD82" i="424"/>
  <c r="AD78" i="424"/>
  <c r="AD76" i="424"/>
  <c r="AD61" i="422"/>
  <c r="AD65" i="422"/>
  <c r="AD69" i="422"/>
  <c r="AD88" i="422"/>
  <c r="AD84" i="422"/>
  <c r="AD80" i="422"/>
  <c r="AD74" i="422"/>
  <c r="AD85" i="422"/>
  <c r="AD81" i="422"/>
  <c r="AD86" i="422"/>
  <c r="AD82" i="422"/>
  <c r="AD78" i="422"/>
  <c r="AD76" i="422"/>
  <c r="AD83" i="422"/>
  <c r="AD56" i="420"/>
  <c r="AD60" i="420"/>
  <c r="AD64" i="420"/>
  <c r="AD68" i="420"/>
  <c r="AD73" i="420"/>
  <c r="AD87" i="420"/>
  <c r="AD53" i="420"/>
  <c r="AD57" i="420"/>
  <c r="AD61" i="420"/>
  <c r="AD65" i="420"/>
  <c r="AD69" i="420"/>
  <c r="AD74" i="420"/>
  <c r="AD54" i="420"/>
  <c r="AD58" i="420"/>
  <c r="AD62" i="420"/>
  <c r="AD66" i="420"/>
  <c r="AD70" i="420"/>
  <c r="AD76" i="420"/>
  <c r="AD79" i="420"/>
  <c r="AD71" i="420"/>
  <c r="AD88" i="420"/>
  <c r="AD84" i="420"/>
  <c r="AD80" i="420"/>
  <c r="AD85" i="420"/>
  <c r="AD81" i="420"/>
  <c r="AD86" i="420"/>
  <c r="AD82" i="420"/>
  <c r="AD78" i="420"/>
  <c r="X109" i="418"/>
  <c r="X108" i="418"/>
  <c r="X107" i="418"/>
  <c r="X98" i="418"/>
  <c r="AD88" i="418" s="1"/>
  <c r="AD87" i="418"/>
  <c r="AD84" i="418"/>
  <c r="AD82" i="418"/>
  <c r="AD80" i="418"/>
  <c r="AD78" i="418"/>
  <c r="AD76" i="418"/>
  <c r="AD75" i="418"/>
  <c r="AD72" i="418"/>
  <c r="AD71" i="418"/>
  <c r="AD68" i="418"/>
  <c r="AD67" i="418"/>
  <c r="AD64" i="418"/>
  <c r="AD63" i="418"/>
  <c r="AD60" i="418"/>
  <c r="AD59" i="418"/>
  <c r="AD56" i="418"/>
  <c r="AD55" i="418"/>
  <c r="X109" i="417"/>
  <c r="X108" i="417"/>
  <c r="X107" i="417"/>
  <c r="X98" i="417"/>
  <c r="AD70" i="417" s="1"/>
  <c r="AD79" i="417"/>
  <c r="AD75" i="417"/>
  <c r="AD73" i="417"/>
  <c r="AD72" i="417"/>
  <c r="AD69" i="417"/>
  <c r="AD68" i="417"/>
  <c r="AD67" i="417"/>
  <c r="AD64" i="417"/>
  <c r="AD63" i="417"/>
  <c r="AD61" i="417"/>
  <c r="AD59" i="417"/>
  <c r="AD57" i="417"/>
  <c r="AD56" i="417"/>
  <c r="AD53" i="417"/>
  <c r="X109" i="416"/>
  <c r="X108" i="416"/>
  <c r="X107" i="416"/>
  <c r="X98" i="416"/>
  <c r="AD82" i="416"/>
  <c r="AD80" i="416"/>
  <c r="AD78" i="416"/>
  <c r="AD75" i="416"/>
  <c r="AD71" i="416"/>
  <c r="AD67" i="416"/>
  <c r="AD63" i="416"/>
  <c r="AD59" i="416"/>
  <c r="AD55" i="416"/>
  <c r="X109" i="415"/>
  <c r="X108" i="415"/>
  <c r="X107" i="415"/>
  <c r="X98" i="415"/>
  <c r="AD88" i="415"/>
  <c r="AD87" i="415"/>
  <c r="AD86" i="415"/>
  <c r="AD85" i="415"/>
  <c r="AD84" i="415"/>
  <c r="AD83" i="415"/>
  <c r="AD82" i="415"/>
  <c r="AD81" i="415"/>
  <c r="AD80" i="415"/>
  <c r="AD79" i="415"/>
  <c r="AD78" i="415"/>
  <c r="AD77" i="415"/>
  <c r="AD76" i="415"/>
  <c r="AD75" i="415"/>
  <c r="AD73" i="415"/>
  <c r="AD72" i="415"/>
  <c r="AD71" i="415"/>
  <c r="AD69" i="415"/>
  <c r="AD68" i="415"/>
  <c r="AD67" i="415"/>
  <c r="AD65" i="415"/>
  <c r="AD64" i="415"/>
  <c r="AD63" i="415"/>
  <c r="AD61" i="415"/>
  <c r="AD60" i="415"/>
  <c r="AD59" i="415"/>
  <c r="AD57" i="415"/>
  <c r="AD56" i="415"/>
  <c r="AD55" i="415"/>
  <c r="AD53" i="415"/>
  <c r="X109" i="414"/>
  <c r="X108" i="414"/>
  <c r="X107" i="414"/>
  <c r="X98" i="414"/>
  <c r="AD81" i="414" s="1"/>
  <c r="AD83" i="414"/>
  <c r="AD80" i="414"/>
  <c r="AD79" i="414"/>
  <c r="AD77" i="414"/>
  <c r="AD75" i="414"/>
  <c r="AD73" i="414"/>
  <c r="AD72" i="414"/>
  <c r="AD70" i="414"/>
  <c r="AD68" i="414"/>
  <c r="AD66" i="414"/>
  <c r="AD65" i="414"/>
  <c r="AD63" i="414"/>
  <c r="AD62" i="414"/>
  <c r="AD61" i="414"/>
  <c r="AD59" i="414"/>
  <c r="AD58" i="414"/>
  <c r="AD57" i="414"/>
  <c r="AD55" i="414"/>
  <c r="AD54" i="414"/>
  <c r="AD53" i="414"/>
  <c r="X109" i="413"/>
  <c r="X108" i="413"/>
  <c r="X107" i="413"/>
  <c r="X98" i="413"/>
  <c r="AD88" i="413"/>
  <c r="AD87" i="413"/>
  <c r="AD86" i="413"/>
  <c r="AD85" i="413"/>
  <c r="AD84" i="413"/>
  <c r="AD83" i="413"/>
  <c r="AD82" i="413"/>
  <c r="AD81" i="413"/>
  <c r="AD80" i="413"/>
  <c r="AD79" i="413"/>
  <c r="AD78" i="413"/>
  <c r="AD77" i="413"/>
  <c r="AD76" i="413"/>
  <c r="AD75" i="413"/>
  <c r="AD74" i="413"/>
  <c r="AD73" i="413"/>
  <c r="AD72" i="413"/>
  <c r="AD71" i="413"/>
  <c r="AD70" i="413"/>
  <c r="AD69" i="413"/>
  <c r="AD68" i="413"/>
  <c r="AD67" i="413"/>
  <c r="AD66" i="413"/>
  <c r="AD65" i="413"/>
  <c r="AD64" i="413"/>
  <c r="AD63" i="413"/>
  <c r="AD62" i="413"/>
  <c r="AD61" i="413"/>
  <c r="AD60" i="413"/>
  <c r="AD59" i="413"/>
  <c r="AD58" i="413"/>
  <c r="AD57" i="413"/>
  <c r="AD56" i="413"/>
  <c r="AD55" i="413"/>
  <c r="AD54" i="413"/>
  <c r="AD53" i="413"/>
  <c r="X109" i="412"/>
  <c r="X108" i="412"/>
  <c r="X107" i="412"/>
  <c r="X98" i="412"/>
  <c r="AD88" i="412"/>
  <c r="AD87" i="412"/>
  <c r="AD86" i="412"/>
  <c r="AD85" i="412"/>
  <c r="AD84" i="412"/>
  <c r="AD83" i="412"/>
  <c r="AD82" i="412"/>
  <c r="AD81" i="412"/>
  <c r="AD80" i="412"/>
  <c r="AD79" i="412"/>
  <c r="AD78" i="412"/>
  <c r="AD77" i="412"/>
  <c r="AD76" i="412"/>
  <c r="AD75" i="412"/>
  <c r="AD74" i="412"/>
  <c r="AD73" i="412"/>
  <c r="AD72" i="412"/>
  <c r="AD71" i="412"/>
  <c r="AD70" i="412"/>
  <c r="AD69" i="412"/>
  <c r="AD68" i="412"/>
  <c r="AD67" i="412"/>
  <c r="AD66" i="412"/>
  <c r="AD65" i="412"/>
  <c r="AD64" i="412"/>
  <c r="AD63" i="412"/>
  <c r="AD62" i="412"/>
  <c r="AD61" i="412"/>
  <c r="AD60" i="412"/>
  <c r="AD59" i="412"/>
  <c r="AD58" i="412"/>
  <c r="AD57" i="412"/>
  <c r="AD56" i="412"/>
  <c r="AD55" i="412"/>
  <c r="AD54" i="412"/>
  <c r="AD53" i="412"/>
  <c r="X109" i="411"/>
  <c r="X108" i="411"/>
  <c r="X107" i="411"/>
  <c r="X98" i="411"/>
  <c r="AD88" i="411" s="1"/>
  <c r="AD85" i="411"/>
  <c r="AD83" i="411"/>
  <c r="AD81" i="411"/>
  <c r="AD77" i="411"/>
  <c r="AD74" i="411"/>
  <c r="AD73" i="411"/>
  <c r="AD72" i="411"/>
  <c r="AD69" i="411"/>
  <c r="AD68" i="411"/>
  <c r="AD66" i="411"/>
  <c r="AD64" i="411"/>
  <c r="AD62" i="411"/>
  <c r="AD61" i="411"/>
  <c r="AD58" i="411"/>
  <c r="AD57" i="411"/>
  <c r="AD56" i="411"/>
  <c r="AD53" i="411"/>
  <c r="X109" i="410"/>
  <c r="X108" i="410"/>
  <c r="X107" i="410"/>
  <c r="X98" i="410"/>
  <c r="AD88" i="410" s="1"/>
  <c r="AD85" i="410"/>
  <c r="AD84" i="410"/>
  <c r="AD83" i="410"/>
  <c r="AD82" i="410"/>
  <c r="AD81" i="410"/>
  <c r="AD80" i="410"/>
  <c r="AD79" i="410"/>
  <c r="AD78" i="410"/>
  <c r="AD77" i="410"/>
  <c r="AD75" i="410"/>
  <c r="AD74" i="410"/>
  <c r="AD73" i="410"/>
  <c r="AD71" i="410"/>
  <c r="AD70" i="410"/>
  <c r="AD69" i="410"/>
  <c r="AD67" i="410"/>
  <c r="AD66" i="410"/>
  <c r="AD65" i="410"/>
  <c r="AD63" i="410"/>
  <c r="AD62" i="410"/>
  <c r="AD61" i="410"/>
  <c r="AD59" i="410"/>
  <c r="AD58" i="410"/>
  <c r="AD57" i="410"/>
  <c r="AD55" i="410"/>
  <c r="AD54" i="410"/>
  <c r="AD53" i="410"/>
  <c r="X108" i="399"/>
  <c r="X107" i="399"/>
  <c r="AD56" i="410" l="1"/>
  <c r="AD60" i="410"/>
  <c r="AD64" i="410"/>
  <c r="AD68" i="410"/>
  <c r="AD72" i="410"/>
  <c r="AD76" i="410"/>
  <c r="AD87" i="410"/>
  <c r="AD54" i="411"/>
  <c r="AD60" i="411"/>
  <c r="AD65" i="411"/>
  <c r="AD70" i="411"/>
  <c r="AD76" i="411"/>
  <c r="AD79" i="411"/>
  <c r="AD87" i="411"/>
  <c r="AD56" i="414"/>
  <c r="AD60" i="414"/>
  <c r="AD64" i="414"/>
  <c r="AD69" i="414"/>
  <c r="AD74" i="414"/>
  <c r="AD87" i="414"/>
  <c r="AD54" i="415"/>
  <c r="AD58" i="415"/>
  <c r="AD62" i="415"/>
  <c r="AD66" i="415"/>
  <c r="AD70" i="415"/>
  <c r="AD74" i="415"/>
  <c r="AD53" i="416"/>
  <c r="AD57" i="416"/>
  <c r="AD61" i="416"/>
  <c r="AD65" i="416"/>
  <c r="AD69" i="416"/>
  <c r="AD73" i="416"/>
  <c r="AD77" i="416"/>
  <c r="AD79" i="416"/>
  <c r="AD81" i="416"/>
  <c r="AD83" i="416"/>
  <c r="AD55" i="417"/>
  <c r="AD60" i="417"/>
  <c r="AD65" i="417"/>
  <c r="AD71" i="417"/>
  <c r="AD77" i="417"/>
  <c r="AD87" i="417"/>
  <c r="AD54" i="418"/>
  <c r="AD58" i="418"/>
  <c r="AD62" i="418"/>
  <c r="AD66" i="418"/>
  <c r="AD70" i="418"/>
  <c r="AD74" i="418"/>
  <c r="AD54" i="416"/>
  <c r="AD58" i="416"/>
  <c r="AD62" i="416"/>
  <c r="AD66" i="416"/>
  <c r="AD70" i="416"/>
  <c r="AD74" i="416"/>
  <c r="AD86" i="416"/>
  <c r="AD56" i="416"/>
  <c r="AD60" i="416"/>
  <c r="AD64" i="416"/>
  <c r="AD68" i="416"/>
  <c r="AD72" i="416"/>
  <c r="AD76" i="416"/>
  <c r="AD85" i="416"/>
  <c r="AD87" i="416"/>
  <c r="AD53" i="418"/>
  <c r="AD57" i="418"/>
  <c r="AD61" i="418"/>
  <c r="AD65" i="418"/>
  <c r="AD69" i="418"/>
  <c r="AD73" i="418"/>
  <c r="AD77" i="418"/>
  <c r="AD79" i="418"/>
  <c r="AD81" i="418"/>
  <c r="AD83" i="418"/>
  <c r="AD85" i="418"/>
  <c r="AD86" i="418"/>
  <c r="AD88" i="416"/>
  <c r="AD84" i="416"/>
  <c r="AD54" i="417"/>
  <c r="AD58" i="417"/>
  <c r="AD62" i="417"/>
  <c r="AD66" i="417"/>
  <c r="AD88" i="417"/>
  <c r="AD84" i="417"/>
  <c r="AD80" i="417"/>
  <c r="AD74" i="417"/>
  <c r="AD85" i="417"/>
  <c r="AD81" i="417"/>
  <c r="AD86" i="417"/>
  <c r="AD82" i="417"/>
  <c r="AD78" i="417"/>
  <c r="AD76" i="417"/>
  <c r="AD83" i="417"/>
  <c r="AD67" i="414"/>
  <c r="AD71" i="414"/>
  <c r="AD88" i="414"/>
  <c r="AD84" i="414"/>
  <c r="AD85" i="414"/>
  <c r="AD86" i="414"/>
  <c r="AD82" i="414"/>
  <c r="AD78" i="414"/>
  <c r="AD76" i="414"/>
  <c r="AD55" i="411"/>
  <c r="AD59" i="411"/>
  <c r="AD63" i="411"/>
  <c r="AD67" i="411"/>
  <c r="AD71" i="411"/>
  <c r="AD75" i="411"/>
  <c r="AD78" i="411"/>
  <c r="AD80" i="411"/>
  <c r="AD82" i="411"/>
  <c r="AD84" i="411"/>
  <c r="AD86" i="411"/>
  <c r="AD86" i="410"/>
  <c r="E7" i="408"/>
  <c r="E7" i="407"/>
  <c r="E7" i="406"/>
  <c r="E7" i="405"/>
  <c r="E7" i="404"/>
  <c r="E7" i="403"/>
  <c r="E7" i="402"/>
  <c r="E7" i="401"/>
  <c r="E7" i="400"/>
  <c r="E7" i="398"/>
  <c r="E4" i="409"/>
  <c r="G2" i="409"/>
  <c r="L4" i="409" s="1"/>
  <c r="E2" i="409"/>
  <c r="E1" i="409"/>
  <c r="G23" i="408"/>
  <c r="F23" i="408"/>
  <c r="E23" i="408"/>
  <c r="G22" i="408"/>
  <c r="F22" i="408"/>
  <c r="E22" i="408"/>
  <c r="E21" i="408"/>
  <c r="G19" i="408"/>
  <c r="F19" i="408"/>
  <c r="E19" i="408"/>
  <c r="G18" i="408"/>
  <c r="F18" i="408"/>
  <c r="E18" i="408"/>
  <c r="E17" i="408"/>
  <c r="G15" i="408"/>
  <c r="F15" i="408"/>
  <c r="E15" i="408"/>
  <c r="G14" i="408"/>
  <c r="F14" i="408"/>
  <c r="E14" i="408"/>
  <c r="G13" i="408"/>
  <c r="F13" i="408"/>
  <c r="E13" i="408"/>
  <c r="G12" i="408"/>
  <c r="F12" i="408"/>
  <c r="E12" i="408"/>
  <c r="E11" i="408"/>
  <c r="E6" i="408"/>
  <c r="E4" i="408"/>
  <c r="G2" i="408"/>
  <c r="L4" i="408" s="1"/>
  <c r="E2" i="408"/>
  <c r="E1" i="408"/>
  <c r="G26" i="407"/>
  <c r="F26" i="407"/>
  <c r="E26" i="407"/>
  <c r="G25" i="407"/>
  <c r="F25" i="407"/>
  <c r="E25" i="407"/>
  <c r="G24" i="407"/>
  <c r="F24" i="407"/>
  <c r="E24" i="407"/>
  <c r="G23" i="407"/>
  <c r="F23" i="407"/>
  <c r="E23" i="407"/>
  <c r="E22" i="407"/>
  <c r="G20" i="407"/>
  <c r="F20" i="407"/>
  <c r="E20" i="407"/>
  <c r="G19" i="407"/>
  <c r="F19" i="407"/>
  <c r="E19" i="407"/>
  <c r="G18" i="407"/>
  <c r="F18" i="407"/>
  <c r="E18" i="407"/>
  <c r="E17" i="407"/>
  <c r="G15" i="407"/>
  <c r="F15" i="407"/>
  <c r="E15" i="407"/>
  <c r="G14" i="407"/>
  <c r="F14" i="407"/>
  <c r="E14" i="407"/>
  <c r="G13" i="407"/>
  <c r="F13" i="407"/>
  <c r="E13" i="407"/>
  <c r="G12" i="407"/>
  <c r="F12" i="407"/>
  <c r="E12" i="407"/>
  <c r="E11" i="407"/>
  <c r="E6" i="407"/>
  <c r="E4" i="407"/>
  <c r="G2" i="407"/>
  <c r="E2" i="407"/>
  <c r="E1" i="407"/>
  <c r="G21" i="406"/>
  <c r="F21" i="406"/>
  <c r="E21" i="406"/>
  <c r="G20" i="406"/>
  <c r="F20" i="406"/>
  <c r="E20" i="406"/>
  <c r="G19" i="406"/>
  <c r="F19" i="406"/>
  <c r="E19" i="406"/>
  <c r="G18" i="406"/>
  <c r="F18" i="406"/>
  <c r="E18" i="406"/>
  <c r="E17" i="406"/>
  <c r="G15" i="406"/>
  <c r="F15" i="406"/>
  <c r="E15" i="406"/>
  <c r="G14" i="406"/>
  <c r="F14" i="406"/>
  <c r="E14" i="406"/>
  <c r="G13" i="406"/>
  <c r="F13" i="406"/>
  <c r="E13" i="406"/>
  <c r="G12" i="406"/>
  <c r="F12" i="406"/>
  <c r="E12" i="406"/>
  <c r="E11" i="406"/>
  <c r="E6" i="406"/>
  <c r="E4" i="406"/>
  <c r="G2" i="406"/>
  <c r="E2" i="406"/>
  <c r="E1" i="406"/>
  <c r="G19" i="405"/>
  <c r="F19" i="405"/>
  <c r="E19" i="405"/>
  <c r="G18" i="405"/>
  <c r="F18" i="405"/>
  <c r="E18" i="405"/>
  <c r="G27" i="405"/>
  <c r="F27" i="405"/>
  <c r="E27" i="405"/>
  <c r="G26" i="405"/>
  <c r="F26" i="405"/>
  <c r="E26" i="405"/>
  <c r="G25" i="405"/>
  <c r="F25" i="405"/>
  <c r="E25" i="405"/>
  <c r="G24" i="405"/>
  <c r="F24" i="405"/>
  <c r="E24" i="405"/>
  <c r="E23" i="405"/>
  <c r="G21" i="405"/>
  <c r="F21" i="405"/>
  <c r="E21" i="405"/>
  <c r="G20" i="405"/>
  <c r="F20" i="405"/>
  <c r="E20" i="405"/>
  <c r="E17" i="405"/>
  <c r="G15" i="405"/>
  <c r="F15" i="405"/>
  <c r="E15" i="405"/>
  <c r="G14" i="405"/>
  <c r="F14" i="405"/>
  <c r="E14" i="405"/>
  <c r="G13" i="405"/>
  <c r="F13" i="405"/>
  <c r="E13" i="405"/>
  <c r="G12" i="405"/>
  <c r="F12" i="405"/>
  <c r="E12" i="405"/>
  <c r="E11" i="405"/>
  <c r="E6" i="405"/>
  <c r="E4" i="405"/>
  <c r="G2" i="405"/>
  <c r="L4" i="405" s="1"/>
  <c r="E2" i="405"/>
  <c r="E1" i="405"/>
  <c r="G25" i="404"/>
  <c r="F25" i="404"/>
  <c r="E25" i="404"/>
  <c r="G24" i="404"/>
  <c r="F24" i="404"/>
  <c r="E24" i="404"/>
  <c r="G23" i="404"/>
  <c r="F23" i="404"/>
  <c r="E23" i="404"/>
  <c r="G22" i="404"/>
  <c r="F22" i="404"/>
  <c r="E22" i="404"/>
  <c r="E21" i="404"/>
  <c r="G14" i="404"/>
  <c r="F14" i="404"/>
  <c r="E14" i="404"/>
  <c r="G19" i="404"/>
  <c r="F19" i="404"/>
  <c r="E19" i="404"/>
  <c r="G18" i="404"/>
  <c r="F18" i="404"/>
  <c r="E18" i="404"/>
  <c r="E17" i="404"/>
  <c r="G15" i="404"/>
  <c r="F15" i="404"/>
  <c r="E15" i="404"/>
  <c r="G13" i="404"/>
  <c r="F13" i="404"/>
  <c r="E13" i="404"/>
  <c r="G12" i="404"/>
  <c r="F12" i="404"/>
  <c r="E12" i="404"/>
  <c r="E11" i="404"/>
  <c r="E6" i="404"/>
  <c r="L4" i="404"/>
  <c r="E4" i="404"/>
  <c r="G2" i="404"/>
  <c r="E2" i="404"/>
  <c r="E1" i="404"/>
  <c r="G13" i="403"/>
  <c r="F13" i="403"/>
  <c r="E13" i="403"/>
  <c r="G18" i="403"/>
  <c r="F18" i="403"/>
  <c r="E18" i="403"/>
  <c r="G17" i="403"/>
  <c r="F17" i="403"/>
  <c r="E17" i="403"/>
  <c r="E16" i="403"/>
  <c r="G14" i="403"/>
  <c r="F14" i="403"/>
  <c r="E14" i="403"/>
  <c r="G12" i="403"/>
  <c r="F12" i="403"/>
  <c r="E12" i="403"/>
  <c r="E11" i="403"/>
  <c r="E6" i="403"/>
  <c r="L4" i="403"/>
  <c r="E4" i="403"/>
  <c r="G2" i="403"/>
  <c r="E2" i="403"/>
  <c r="E1" i="403"/>
  <c r="G22" i="402"/>
  <c r="F22" i="402"/>
  <c r="E22" i="402"/>
  <c r="G21" i="402"/>
  <c r="F21" i="402"/>
  <c r="E21" i="402"/>
  <c r="E20" i="402"/>
  <c r="G17" i="402"/>
  <c r="F17" i="402"/>
  <c r="E17" i="402"/>
  <c r="G18" i="402"/>
  <c r="F18" i="402"/>
  <c r="E18" i="402"/>
  <c r="G16" i="402"/>
  <c r="F16" i="402"/>
  <c r="E16" i="402"/>
  <c r="E15" i="402"/>
  <c r="G13" i="402"/>
  <c r="F13" i="402"/>
  <c r="E13" i="402"/>
  <c r="G12" i="402"/>
  <c r="F12" i="402"/>
  <c r="E12" i="402"/>
  <c r="E11" i="402"/>
  <c r="E6" i="402"/>
  <c r="L4" i="402"/>
  <c r="E4" i="402"/>
  <c r="G2" i="402"/>
  <c r="E2" i="402"/>
  <c r="E1" i="402"/>
  <c r="G2" i="398"/>
  <c r="G2" i="400"/>
  <c r="G2" i="401"/>
  <c r="L4" i="401" s="1"/>
  <c r="G19" i="401"/>
  <c r="F19" i="401"/>
  <c r="E19" i="401"/>
  <c r="G18" i="401"/>
  <c r="F18" i="401"/>
  <c r="E18" i="401"/>
  <c r="E17" i="401"/>
  <c r="G15" i="401"/>
  <c r="F15" i="401"/>
  <c r="E15" i="401"/>
  <c r="G14" i="401"/>
  <c r="F14" i="401"/>
  <c r="E14" i="401"/>
  <c r="G13" i="401"/>
  <c r="F13" i="401"/>
  <c r="E13" i="401"/>
  <c r="G12" i="401"/>
  <c r="F12" i="401"/>
  <c r="E12" i="401"/>
  <c r="E11" i="401"/>
  <c r="E6" i="401"/>
  <c r="E4" i="401"/>
  <c r="E2" i="401"/>
  <c r="E1" i="401"/>
  <c r="G30" i="400"/>
  <c r="F30" i="400"/>
  <c r="E30" i="400"/>
  <c r="G29" i="400"/>
  <c r="F29" i="400"/>
  <c r="E29" i="400"/>
  <c r="G28" i="400"/>
  <c r="F28" i="400"/>
  <c r="E28" i="400"/>
  <c r="G27" i="400"/>
  <c r="F27" i="400"/>
  <c r="E27" i="400"/>
  <c r="E26" i="400"/>
  <c r="G24" i="400"/>
  <c r="F24" i="400"/>
  <c r="E24" i="400"/>
  <c r="G23" i="400"/>
  <c r="F23" i="400"/>
  <c r="E23" i="400"/>
  <c r="G22" i="400"/>
  <c r="F22" i="400"/>
  <c r="E22" i="400"/>
  <c r="E21" i="400"/>
  <c r="G19" i="400"/>
  <c r="F19" i="400"/>
  <c r="E19" i="400"/>
  <c r="G18" i="400"/>
  <c r="F18" i="400"/>
  <c r="E18" i="400"/>
  <c r="E17" i="400"/>
  <c r="G15" i="400"/>
  <c r="F15" i="400"/>
  <c r="E15" i="400"/>
  <c r="G14" i="400"/>
  <c r="F14" i="400"/>
  <c r="E14" i="400"/>
  <c r="G13" i="400"/>
  <c r="F13" i="400"/>
  <c r="E13" i="400"/>
  <c r="G12" i="400"/>
  <c r="F12" i="400"/>
  <c r="E12" i="400"/>
  <c r="E11" i="400"/>
  <c r="E6" i="400"/>
  <c r="L4" i="400"/>
  <c r="E4" i="400"/>
  <c r="E2" i="400"/>
  <c r="E1" i="400"/>
  <c r="L4" i="407" l="1"/>
  <c r="L4" i="406"/>
  <c r="X109" i="399"/>
  <c r="X98" i="399"/>
  <c r="AD88" i="399" s="1"/>
  <c r="G33" i="398"/>
  <c r="F33" i="398"/>
  <c r="E33" i="398"/>
  <c r="G32" i="398"/>
  <c r="F32" i="398"/>
  <c r="E32" i="398"/>
  <c r="G31" i="398"/>
  <c r="F31" i="398"/>
  <c r="E31" i="398"/>
  <c r="E30" i="398"/>
  <c r="G28" i="398"/>
  <c r="F28" i="398"/>
  <c r="E28" i="398"/>
  <c r="G27" i="398"/>
  <c r="F27" i="398"/>
  <c r="E27" i="398"/>
  <c r="G26" i="398"/>
  <c r="F26" i="398"/>
  <c r="E26" i="398"/>
  <c r="G25" i="398"/>
  <c r="F25" i="398"/>
  <c r="E25" i="398"/>
  <c r="E24" i="398"/>
  <c r="G22" i="398"/>
  <c r="F22" i="398"/>
  <c r="E22" i="398"/>
  <c r="G20" i="398"/>
  <c r="F20" i="398"/>
  <c r="E20" i="398"/>
  <c r="E17" i="398"/>
  <c r="G15" i="398"/>
  <c r="F15" i="398"/>
  <c r="E15" i="398"/>
  <c r="G14" i="398"/>
  <c r="F14" i="398"/>
  <c r="E14" i="398"/>
  <c r="G13" i="398"/>
  <c r="F13" i="398"/>
  <c r="E13" i="398"/>
  <c r="G12" i="398"/>
  <c r="F12" i="398"/>
  <c r="E12" i="398"/>
  <c r="E11" i="398"/>
  <c r="E6" i="398"/>
  <c r="L4" i="398"/>
  <c r="E4" i="398"/>
  <c r="E2" i="398"/>
  <c r="E1" i="398"/>
  <c r="AD65" i="399" l="1"/>
  <c r="AD83" i="399"/>
  <c r="AD61" i="399"/>
  <c r="AD77" i="399"/>
  <c r="AD53" i="399"/>
  <c r="AD69" i="399"/>
  <c r="AD81" i="399"/>
  <c r="AD57" i="399"/>
  <c r="AD73" i="399"/>
  <c r="AD79" i="399"/>
  <c r="AD85" i="399"/>
  <c r="AD56" i="399"/>
  <c r="AD60" i="399"/>
  <c r="AD64" i="399"/>
  <c r="AD68" i="399"/>
  <c r="AD72" i="399"/>
  <c r="AD76" i="399"/>
  <c r="AD54" i="399"/>
  <c r="AD58" i="399"/>
  <c r="AD62" i="399"/>
  <c r="AD66" i="399"/>
  <c r="AD70" i="399"/>
  <c r="AD74" i="399"/>
  <c r="AD87" i="399"/>
  <c r="AD55" i="399"/>
  <c r="AD59" i="399"/>
  <c r="AD63" i="399"/>
  <c r="AD67" i="399"/>
  <c r="AD71" i="399"/>
  <c r="AD75" i="399"/>
  <c r="AD78" i="399"/>
  <c r="AD80" i="399"/>
  <c r="AD82" i="399"/>
  <c r="AD84" i="399"/>
  <c r="AD86" i="399"/>
  <c r="X106" i="388"/>
  <c r="X95" i="388"/>
  <c r="X100" i="388" s="1"/>
  <c r="AD87" i="388"/>
  <c r="AD86" i="388"/>
  <c r="AD85" i="388"/>
  <c r="AD84" i="388"/>
  <c r="AD83" i="388"/>
  <c r="AD82" i="388"/>
  <c r="AD81" i="388"/>
  <c r="AD80" i="388"/>
  <c r="AD79" i="388"/>
  <c r="AD78" i="388"/>
  <c r="AD77" i="388"/>
  <c r="AD76" i="388"/>
  <c r="AD75" i="388"/>
  <c r="AD74" i="388"/>
  <c r="AD73" i="388"/>
  <c r="AD72" i="388"/>
  <c r="AD71" i="388"/>
  <c r="AD70" i="388"/>
  <c r="AD69" i="388"/>
  <c r="AD68" i="388"/>
  <c r="AD67" i="388"/>
  <c r="AD66" i="388"/>
  <c r="AD65" i="388"/>
  <c r="AD64" i="388"/>
  <c r="AD63" i="388"/>
  <c r="AD62" i="388"/>
  <c r="AD61" i="388"/>
  <c r="AD60" i="388"/>
  <c r="AD59" i="388"/>
  <c r="AD58" i="388"/>
  <c r="AD57" i="388"/>
  <c r="AD56" i="388"/>
  <c r="AD55" i="388"/>
  <c r="AD54" i="388"/>
  <c r="AD53" i="388"/>
  <c r="AD88" i="388" l="1"/>
  <c r="D5" i="4" l="1"/>
  <c r="D2" i="4" l="1"/>
  <c r="D4" i="4"/>
  <c r="D1" i="4"/>
  <c r="H4" i="473" l="1"/>
  <c r="H4" i="475"/>
  <c r="C13" i="475"/>
  <c r="D13" i="475" s="1"/>
  <c r="AM86" i="476"/>
  <c r="AN86" i="476" s="1"/>
  <c r="X85" i="476"/>
  <c r="AM87" i="476"/>
  <c r="AN87" i="476" s="1"/>
  <c r="X86" i="476"/>
  <c r="X88" i="476"/>
  <c r="AM85" i="476"/>
  <c r="AN85" i="476" s="1"/>
  <c r="X84" i="476"/>
  <c r="AM81" i="476"/>
  <c r="AN81" i="476" s="1"/>
  <c r="X80" i="476"/>
  <c r="AM77" i="476"/>
  <c r="AN77" i="476" s="1"/>
  <c r="X74" i="476"/>
  <c r="X87" i="476"/>
  <c r="AM79" i="476"/>
  <c r="AN79" i="476" s="1"/>
  <c r="X78" i="476"/>
  <c r="X76" i="476"/>
  <c r="X70" i="476"/>
  <c r="X66" i="476"/>
  <c r="AM88" i="476"/>
  <c r="AN88" i="476" s="1"/>
  <c r="AM83" i="476"/>
  <c r="AN83" i="476" s="1"/>
  <c r="X82" i="476"/>
  <c r="X69" i="476"/>
  <c r="X65" i="476"/>
  <c r="X61" i="476"/>
  <c r="AM84" i="476"/>
  <c r="AN84" i="476" s="1"/>
  <c r="X83" i="476"/>
  <c r="AM82" i="476"/>
  <c r="AN82" i="476" s="1"/>
  <c r="X81" i="476"/>
  <c r="AM80" i="476"/>
  <c r="AN80" i="476" s="1"/>
  <c r="X71" i="476"/>
  <c r="X67" i="476"/>
  <c r="X63" i="476"/>
  <c r="X59" i="476"/>
  <c r="AM78" i="476"/>
  <c r="AN78" i="476" s="1"/>
  <c r="X54" i="476"/>
  <c r="X56" i="476"/>
  <c r="X79" i="476"/>
  <c r="X77" i="476"/>
  <c r="X73" i="476"/>
  <c r="X72" i="476"/>
  <c r="X68" i="476"/>
  <c r="X64" i="476"/>
  <c r="X60" i="476"/>
  <c r="X58" i="476"/>
  <c r="X53" i="476"/>
  <c r="C20" i="475"/>
  <c r="D20" i="475" s="1"/>
  <c r="C18" i="475"/>
  <c r="D18" i="475" s="1"/>
  <c r="C12" i="475"/>
  <c r="D12" i="475" s="1"/>
  <c r="X62" i="476"/>
  <c r="X75" i="476"/>
  <c r="X57" i="476"/>
  <c r="X55" i="476"/>
  <c r="C21" i="475"/>
  <c r="D21" i="475" s="1"/>
  <c r="C19" i="475"/>
  <c r="D19" i="475" s="1"/>
  <c r="C17" i="475"/>
  <c r="D17" i="475" s="1"/>
  <c r="AM87" i="474"/>
  <c r="AN87" i="474" s="1"/>
  <c r="X86" i="474"/>
  <c r="AM83" i="474"/>
  <c r="AN83" i="474" s="1"/>
  <c r="X82" i="474"/>
  <c r="AM79" i="474"/>
  <c r="AN79" i="474" s="1"/>
  <c r="X78" i="474"/>
  <c r="X76" i="474"/>
  <c r="X72" i="474"/>
  <c r="AM88" i="474"/>
  <c r="AN88" i="474" s="1"/>
  <c r="X87" i="474"/>
  <c r="AM84" i="474"/>
  <c r="AN84" i="474" s="1"/>
  <c r="X83" i="474"/>
  <c r="AM80" i="474"/>
  <c r="AN80" i="474" s="1"/>
  <c r="X79" i="474"/>
  <c r="X75" i="474"/>
  <c r="X88" i="474"/>
  <c r="AM85" i="474"/>
  <c r="AN85" i="474" s="1"/>
  <c r="X84" i="474"/>
  <c r="AM81" i="474"/>
  <c r="AN81" i="474" s="1"/>
  <c r="X80" i="474"/>
  <c r="AM77" i="474"/>
  <c r="AN77" i="474" s="1"/>
  <c r="X74" i="474"/>
  <c r="AM78" i="474"/>
  <c r="AN78" i="474" s="1"/>
  <c r="X71" i="474"/>
  <c r="X85" i="474"/>
  <c r="X70" i="474"/>
  <c r="X66" i="474"/>
  <c r="X62" i="474"/>
  <c r="X58" i="474"/>
  <c r="X54" i="474"/>
  <c r="AM82" i="474"/>
  <c r="AN82" i="474" s="1"/>
  <c r="X77" i="474"/>
  <c r="X73" i="474"/>
  <c r="X68" i="474"/>
  <c r="X64" i="474"/>
  <c r="X60" i="474"/>
  <c r="X56" i="474"/>
  <c r="AM86" i="474"/>
  <c r="AN86" i="474" s="1"/>
  <c r="X69" i="474"/>
  <c r="X65" i="474"/>
  <c r="X61" i="474"/>
  <c r="X57" i="474"/>
  <c r="X53" i="474"/>
  <c r="C21" i="473"/>
  <c r="D21" i="473" s="1"/>
  <c r="C19" i="473"/>
  <c r="D19" i="473" s="1"/>
  <c r="C17" i="473"/>
  <c r="D17" i="473" s="1"/>
  <c r="X81" i="474"/>
  <c r="C13" i="473"/>
  <c r="D13" i="473" s="1"/>
  <c r="X67" i="474"/>
  <c r="X63" i="474"/>
  <c r="X59" i="474"/>
  <c r="X55" i="474"/>
  <c r="C20" i="473"/>
  <c r="D20" i="473" s="1"/>
  <c r="C18" i="473"/>
  <c r="D18" i="473" s="1"/>
  <c r="C12" i="473"/>
  <c r="D12" i="473" s="1"/>
  <c r="AM87" i="472"/>
  <c r="AN87" i="472" s="1"/>
  <c r="X86" i="472"/>
  <c r="AM83" i="472"/>
  <c r="AN83" i="472" s="1"/>
  <c r="X82" i="472"/>
  <c r="AM79" i="472"/>
  <c r="AN79" i="472" s="1"/>
  <c r="X78" i="472"/>
  <c r="X76" i="472"/>
  <c r="X72" i="472"/>
  <c r="AM88" i="472"/>
  <c r="AN88" i="472" s="1"/>
  <c r="X87" i="472"/>
  <c r="AM84" i="472"/>
  <c r="AN84" i="472" s="1"/>
  <c r="X83" i="472"/>
  <c r="AM80" i="472"/>
  <c r="AN80" i="472" s="1"/>
  <c r="X79" i="472"/>
  <c r="AM86" i="472"/>
  <c r="AN86" i="472" s="1"/>
  <c r="X85" i="472"/>
  <c r="AM82" i="472"/>
  <c r="AN82" i="472" s="1"/>
  <c r="X81" i="472"/>
  <c r="AM78" i="472"/>
  <c r="AN78" i="472" s="1"/>
  <c r="X77" i="472"/>
  <c r="X73" i="472"/>
  <c r="X84" i="472"/>
  <c r="X75" i="472"/>
  <c r="X68" i="472"/>
  <c r="X64" i="472"/>
  <c r="X60" i="472"/>
  <c r="X56" i="472"/>
  <c r="AM85" i="472"/>
  <c r="AN85" i="472" s="1"/>
  <c r="X80" i="472"/>
  <c r="X71" i="472"/>
  <c r="X67" i="472"/>
  <c r="X88" i="472"/>
  <c r="AM77" i="472"/>
  <c r="AN77" i="472" s="1"/>
  <c r="X74" i="472"/>
  <c r="X69" i="472"/>
  <c r="X65" i="472"/>
  <c r="X61" i="472"/>
  <c r="X57" i="472"/>
  <c r="X53" i="472"/>
  <c r="C22" i="471"/>
  <c r="D22" i="471" s="1"/>
  <c r="C20" i="471"/>
  <c r="D20" i="471" s="1"/>
  <c r="X70" i="472"/>
  <c r="X66" i="472"/>
  <c r="X63" i="472"/>
  <c r="X59" i="472"/>
  <c r="X55" i="472"/>
  <c r="C14" i="471"/>
  <c r="D14" i="471" s="1"/>
  <c r="C12" i="471"/>
  <c r="D12" i="471" s="1"/>
  <c r="C23" i="471"/>
  <c r="D23" i="471" s="1"/>
  <c r="C13" i="471"/>
  <c r="D13" i="471" s="1"/>
  <c r="AM81" i="472"/>
  <c r="AN81" i="472" s="1"/>
  <c r="X62" i="472"/>
  <c r="X58" i="472"/>
  <c r="X54" i="472"/>
  <c r="C19" i="471"/>
  <c r="D19" i="471" s="1"/>
  <c r="C15" i="471"/>
  <c r="D15" i="471" s="1"/>
  <c r="C21" i="471"/>
  <c r="D21" i="471" s="1"/>
  <c r="H4" i="469"/>
  <c r="H4" i="471"/>
  <c r="C13" i="469"/>
  <c r="D13" i="469" s="1"/>
  <c r="AM86" i="470"/>
  <c r="AN86" i="470" s="1"/>
  <c r="X85" i="470"/>
  <c r="AM82" i="470"/>
  <c r="AN82" i="470" s="1"/>
  <c r="X81" i="470"/>
  <c r="AM78" i="470"/>
  <c r="AN78" i="470" s="1"/>
  <c r="X77" i="470"/>
  <c r="AM88" i="470"/>
  <c r="AN88" i="470" s="1"/>
  <c r="X87" i="470"/>
  <c r="AM84" i="470"/>
  <c r="AN84" i="470" s="1"/>
  <c r="X83" i="470"/>
  <c r="X88" i="470"/>
  <c r="AM85" i="470"/>
  <c r="AN85" i="470" s="1"/>
  <c r="X84" i="470"/>
  <c r="AM81" i="470"/>
  <c r="AN81" i="470" s="1"/>
  <c r="X80" i="470"/>
  <c r="AM77" i="470"/>
  <c r="AN77" i="470" s="1"/>
  <c r="X74" i="470"/>
  <c r="X86" i="470"/>
  <c r="AM83" i="470"/>
  <c r="AN83" i="470" s="1"/>
  <c r="AM80" i="470"/>
  <c r="AN80" i="470" s="1"/>
  <c r="AM79" i="470"/>
  <c r="AN79" i="470" s="1"/>
  <c r="X75" i="470"/>
  <c r="X70" i="470"/>
  <c r="X66" i="470"/>
  <c r="X62" i="470"/>
  <c r="X58" i="470"/>
  <c r="X54" i="470"/>
  <c r="X76" i="470"/>
  <c r="X73" i="470"/>
  <c r="X69" i="470"/>
  <c r="X65" i="470"/>
  <c r="X61" i="470"/>
  <c r="X57" i="470"/>
  <c r="X82" i="470"/>
  <c r="X79" i="470"/>
  <c r="X78" i="470"/>
  <c r="X71" i="470"/>
  <c r="X67" i="470"/>
  <c r="X63" i="470"/>
  <c r="X59" i="470"/>
  <c r="X55" i="470"/>
  <c r="C23" i="469"/>
  <c r="D23" i="469" s="1"/>
  <c r="C21" i="469"/>
  <c r="D21" i="469" s="1"/>
  <c r="C19" i="469"/>
  <c r="D19" i="469" s="1"/>
  <c r="C20" i="469"/>
  <c r="D20" i="469" s="1"/>
  <c r="C14" i="469"/>
  <c r="D14" i="469" s="1"/>
  <c r="AM87" i="470"/>
  <c r="AN87" i="470" s="1"/>
  <c r="X72" i="470"/>
  <c r="X68" i="470"/>
  <c r="X64" i="470"/>
  <c r="X60" i="470"/>
  <c r="X56" i="470"/>
  <c r="X53" i="470"/>
  <c r="C22" i="469"/>
  <c r="D22" i="469" s="1"/>
  <c r="C15" i="469"/>
  <c r="D15" i="469" s="1"/>
  <c r="C12" i="469"/>
  <c r="D12" i="469" s="1"/>
  <c r="AM87" i="468"/>
  <c r="AN87" i="468" s="1"/>
  <c r="X86" i="468"/>
  <c r="AM83" i="468"/>
  <c r="AN83" i="468" s="1"/>
  <c r="X82" i="468"/>
  <c r="AM79" i="468"/>
  <c r="AN79" i="468" s="1"/>
  <c r="X78" i="468"/>
  <c r="X76" i="468"/>
  <c r="X72" i="468"/>
  <c r="AM88" i="468"/>
  <c r="AN88" i="468" s="1"/>
  <c r="X87" i="468"/>
  <c r="AM84" i="468"/>
  <c r="AN84" i="468" s="1"/>
  <c r="X83" i="468"/>
  <c r="AM80" i="468"/>
  <c r="AN80" i="468" s="1"/>
  <c r="X79" i="468"/>
  <c r="X75" i="468"/>
  <c r="AM86" i="468"/>
  <c r="AN86" i="468" s="1"/>
  <c r="X85" i="468"/>
  <c r="AM82" i="468"/>
  <c r="AN82" i="468" s="1"/>
  <c r="X81" i="468"/>
  <c r="AM78" i="468"/>
  <c r="AN78" i="468" s="1"/>
  <c r="X77" i="468"/>
  <c r="X73" i="468"/>
  <c r="X84" i="468"/>
  <c r="X70" i="468"/>
  <c r="X66" i="468"/>
  <c r="X62" i="468"/>
  <c r="X58" i="468"/>
  <c r="X54" i="468"/>
  <c r="AM85" i="468"/>
  <c r="AN85" i="468" s="1"/>
  <c r="X80" i="468"/>
  <c r="X69" i="468"/>
  <c r="X65" i="468"/>
  <c r="X88" i="468"/>
  <c r="AM77" i="468"/>
  <c r="AN77" i="468" s="1"/>
  <c r="X74" i="468"/>
  <c r="X71" i="468"/>
  <c r="X67" i="468"/>
  <c r="X63" i="468"/>
  <c r="X59" i="468"/>
  <c r="X55" i="468"/>
  <c r="C22" i="467"/>
  <c r="D22" i="467" s="1"/>
  <c r="X64" i="468"/>
  <c r="X60" i="468"/>
  <c r="X56" i="468"/>
  <c r="X68" i="468"/>
  <c r="X61" i="468"/>
  <c r="X57" i="468"/>
  <c r="X53" i="468"/>
  <c r="C21" i="467"/>
  <c r="D21" i="467" s="1"/>
  <c r="C19" i="467"/>
  <c r="D19" i="467" s="1"/>
  <c r="C14" i="467"/>
  <c r="D14" i="467" s="1"/>
  <c r="AM81" i="468"/>
  <c r="AN81" i="468" s="1"/>
  <c r="C20" i="467"/>
  <c r="D20" i="467" s="1"/>
  <c r="C18" i="467"/>
  <c r="D18" i="467" s="1"/>
  <c r="C12" i="467"/>
  <c r="D12" i="467" s="1"/>
  <c r="C13" i="467"/>
  <c r="D13" i="467" s="1"/>
  <c r="H4" i="465"/>
  <c r="H4" i="467"/>
  <c r="AM87" i="466"/>
  <c r="AN87" i="466" s="1"/>
  <c r="X86" i="466"/>
  <c r="AM83" i="466"/>
  <c r="AN83" i="466" s="1"/>
  <c r="X82" i="466"/>
  <c r="AM79" i="466"/>
  <c r="AN79" i="466" s="1"/>
  <c r="X78" i="466"/>
  <c r="X76" i="466"/>
  <c r="X72" i="466"/>
  <c r="X88" i="466"/>
  <c r="AM86" i="466"/>
  <c r="AN86" i="466" s="1"/>
  <c r="X85" i="466"/>
  <c r="AM82" i="466"/>
  <c r="AN82" i="466" s="1"/>
  <c r="X81" i="466"/>
  <c r="AM78" i="466"/>
  <c r="AN78" i="466" s="1"/>
  <c r="AM88" i="466"/>
  <c r="AN88" i="466" s="1"/>
  <c r="X84" i="466"/>
  <c r="X67" i="466"/>
  <c r="X63" i="466"/>
  <c r="X59" i="466"/>
  <c r="X55" i="466"/>
  <c r="AM85" i="466"/>
  <c r="AN85" i="466" s="1"/>
  <c r="AM84" i="466"/>
  <c r="AN84" i="466" s="1"/>
  <c r="X83" i="466"/>
  <c r="X87" i="466"/>
  <c r="AM81" i="466"/>
  <c r="AN81" i="466" s="1"/>
  <c r="AM80" i="466"/>
  <c r="AN80" i="466" s="1"/>
  <c r="X79" i="466"/>
  <c r="AM77" i="466"/>
  <c r="AN77" i="466" s="1"/>
  <c r="X74" i="466"/>
  <c r="X68" i="466"/>
  <c r="X64" i="466"/>
  <c r="X60" i="466"/>
  <c r="X75" i="466"/>
  <c r="X69" i="466"/>
  <c r="X65" i="466"/>
  <c r="X61" i="466"/>
  <c r="C23" i="465"/>
  <c r="D23" i="465" s="1"/>
  <c r="C21" i="465"/>
  <c r="D21" i="465" s="1"/>
  <c r="C19" i="465"/>
  <c r="D19" i="465" s="1"/>
  <c r="C12" i="465"/>
  <c r="D12" i="465" s="1"/>
  <c r="X77" i="466"/>
  <c r="X70" i="466"/>
  <c r="X66" i="466"/>
  <c r="X62" i="466"/>
  <c r="X58" i="466"/>
  <c r="X56" i="466"/>
  <c r="X54" i="466"/>
  <c r="C15" i="465"/>
  <c r="D15" i="465" s="1"/>
  <c r="X80" i="466"/>
  <c r="X73" i="466"/>
  <c r="X57" i="466"/>
  <c r="X53" i="466"/>
  <c r="C13" i="465"/>
  <c r="D13" i="465" s="1"/>
  <c r="C20" i="465"/>
  <c r="D20" i="465" s="1"/>
  <c r="C22" i="465"/>
  <c r="D22" i="465" s="1"/>
  <c r="C14" i="465"/>
  <c r="D14" i="465" s="1"/>
  <c r="X71" i="466"/>
  <c r="AM87" i="464"/>
  <c r="AN87" i="464" s="1"/>
  <c r="X86" i="464"/>
  <c r="AM83" i="464"/>
  <c r="AN83" i="464" s="1"/>
  <c r="X82" i="464"/>
  <c r="AM79" i="464"/>
  <c r="AN79" i="464" s="1"/>
  <c r="AM88" i="464"/>
  <c r="AN88" i="464" s="1"/>
  <c r="X87" i="464"/>
  <c r="AM84" i="464"/>
  <c r="AN84" i="464" s="1"/>
  <c r="X83" i="464"/>
  <c r="AM86" i="464"/>
  <c r="AN86" i="464" s="1"/>
  <c r="X85" i="464"/>
  <c r="AM82" i="464"/>
  <c r="AN82" i="464" s="1"/>
  <c r="X81" i="464"/>
  <c r="AM78" i="464"/>
  <c r="AN78" i="464" s="1"/>
  <c r="X77" i="464"/>
  <c r="X73" i="464"/>
  <c r="X84" i="464"/>
  <c r="X80" i="464"/>
  <c r="X68" i="464"/>
  <c r="X64" i="464"/>
  <c r="X60" i="464"/>
  <c r="AM85" i="464"/>
  <c r="AN85" i="464" s="1"/>
  <c r="AM80" i="464"/>
  <c r="AN80" i="464" s="1"/>
  <c r="X79" i="464"/>
  <c r="X75" i="464"/>
  <c r="X71" i="464"/>
  <c r="X67" i="464"/>
  <c r="X63" i="464"/>
  <c r="X59" i="464"/>
  <c r="X88" i="464"/>
  <c r="X78" i="464"/>
  <c r="AM77" i="464"/>
  <c r="AN77" i="464" s="1"/>
  <c r="X76" i="464"/>
  <c r="X74" i="464"/>
  <c r="X72" i="464"/>
  <c r="X69" i="464"/>
  <c r="X65" i="464"/>
  <c r="X61" i="464"/>
  <c r="X57" i="464"/>
  <c r="X53" i="464"/>
  <c r="C22" i="463"/>
  <c r="D22" i="463" s="1"/>
  <c r="C20" i="463"/>
  <c r="D20" i="463" s="1"/>
  <c r="X70" i="464"/>
  <c r="X66" i="464"/>
  <c r="X62" i="464"/>
  <c r="X58" i="464"/>
  <c r="X56" i="464"/>
  <c r="X54" i="464"/>
  <c r="C13" i="463"/>
  <c r="D13" i="463" s="1"/>
  <c r="X55" i="464"/>
  <c r="C23" i="463"/>
  <c r="D23" i="463" s="1"/>
  <c r="C12" i="463"/>
  <c r="D12" i="463" s="1"/>
  <c r="C15" i="463"/>
  <c r="D15" i="463" s="1"/>
  <c r="AM81" i="464"/>
  <c r="AN81" i="464" s="1"/>
  <c r="C19" i="463"/>
  <c r="D19" i="463" s="1"/>
  <c r="C14" i="463"/>
  <c r="D14" i="463" s="1"/>
  <c r="C21" i="463"/>
  <c r="D21" i="463" s="1"/>
  <c r="H4" i="461"/>
  <c r="H4" i="463"/>
  <c r="AM87" i="462"/>
  <c r="AN87" i="462" s="1"/>
  <c r="X86" i="462"/>
  <c r="AM83" i="462"/>
  <c r="AN83" i="462" s="1"/>
  <c r="X82" i="462"/>
  <c r="AM79" i="462"/>
  <c r="AN79" i="462" s="1"/>
  <c r="X78" i="462"/>
  <c r="X76" i="462"/>
  <c r="AM88" i="462"/>
  <c r="AN88" i="462" s="1"/>
  <c r="X87" i="462"/>
  <c r="AM84" i="462"/>
  <c r="AN84" i="462" s="1"/>
  <c r="X83" i="462"/>
  <c r="AM86" i="462"/>
  <c r="AN86" i="462" s="1"/>
  <c r="X85" i="462"/>
  <c r="AM82" i="462"/>
  <c r="AN82" i="462" s="1"/>
  <c r="X81" i="462"/>
  <c r="AM78" i="462"/>
  <c r="AN78" i="462" s="1"/>
  <c r="X77" i="462"/>
  <c r="X73" i="462"/>
  <c r="X84" i="462"/>
  <c r="X80" i="462"/>
  <c r="X75" i="462"/>
  <c r="X71" i="462"/>
  <c r="X67" i="462"/>
  <c r="X63" i="462"/>
  <c r="X59" i="462"/>
  <c r="X55" i="462"/>
  <c r="AM85" i="462"/>
  <c r="AN85" i="462" s="1"/>
  <c r="AM80" i="462"/>
  <c r="AN80" i="462" s="1"/>
  <c r="X79" i="462"/>
  <c r="X70" i="462"/>
  <c r="X88" i="462"/>
  <c r="AM77" i="462"/>
  <c r="AN77" i="462" s="1"/>
  <c r="X74" i="462"/>
  <c r="X68" i="462"/>
  <c r="X64" i="462"/>
  <c r="X60" i="462"/>
  <c r="X56" i="462"/>
  <c r="C22" i="461"/>
  <c r="D22" i="461" s="1"/>
  <c r="C12" i="461"/>
  <c r="D12" i="461" s="1"/>
  <c r="X66" i="462"/>
  <c r="X58" i="462"/>
  <c r="X65" i="462"/>
  <c r="X61" i="462"/>
  <c r="X57" i="462"/>
  <c r="C23" i="461"/>
  <c r="D23" i="461" s="1"/>
  <c r="C20" i="461"/>
  <c r="D20" i="461" s="1"/>
  <c r="C15" i="461"/>
  <c r="D15" i="461" s="1"/>
  <c r="X72" i="462"/>
  <c r="X69" i="462"/>
  <c r="X62" i="462"/>
  <c r="X53" i="462"/>
  <c r="AM81" i="462"/>
  <c r="AN81" i="462" s="1"/>
  <c r="C19" i="461"/>
  <c r="D19" i="461" s="1"/>
  <c r="C13" i="461"/>
  <c r="D13" i="461" s="1"/>
  <c r="X54" i="462"/>
  <c r="C21" i="461"/>
  <c r="D21" i="461" s="1"/>
  <c r="C14" i="461"/>
  <c r="D14" i="461" s="1"/>
  <c r="H4" i="457"/>
  <c r="H4" i="459"/>
  <c r="AM87" i="460"/>
  <c r="AN87" i="460" s="1"/>
  <c r="X86" i="460"/>
  <c r="AM83" i="460"/>
  <c r="AN83" i="460" s="1"/>
  <c r="X82" i="460"/>
  <c r="AM86" i="460"/>
  <c r="AN86" i="460" s="1"/>
  <c r="X85" i="460"/>
  <c r="AM82" i="460"/>
  <c r="AN82" i="460" s="1"/>
  <c r="X81" i="460"/>
  <c r="AM78" i="460"/>
  <c r="AN78" i="460" s="1"/>
  <c r="X77" i="460"/>
  <c r="X73" i="460"/>
  <c r="X88" i="460"/>
  <c r="AM81" i="460"/>
  <c r="AN81" i="460" s="1"/>
  <c r="X69" i="460"/>
  <c r="X65" i="460"/>
  <c r="X61" i="460"/>
  <c r="AM88" i="460"/>
  <c r="AN88" i="460" s="1"/>
  <c r="X87" i="460"/>
  <c r="X84" i="460"/>
  <c r="AM80" i="460"/>
  <c r="AN80" i="460" s="1"/>
  <c r="X79" i="460"/>
  <c r="X80" i="460"/>
  <c r="AM79" i="460"/>
  <c r="AN79" i="460" s="1"/>
  <c r="X78" i="460"/>
  <c r="AM77" i="460"/>
  <c r="AN77" i="460" s="1"/>
  <c r="X76" i="460"/>
  <c r="X74" i="460"/>
  <c r="X72" i="460"/>
  <c r="X70" i="460"/>
  <c r="X66" i="460"/>
  <c r="X62" i="460"/>
  <c r="X58" i="460"/>
  <c r="X54" i="460"/>
  <c r="X60" i="460"/>
  <c r="X56" i="460"/>
  <c r="C22" i="459"/>
  <c r="D22" i="459" s="1"/>
  <c r="C19" i="459"/>
  <c r="D19" i="459" s="1"/>
  <c r="C14" i="459"/>
  <c r="D14" i="459" s="1"/>
  <c r="X83" i="460"/>
  <c r="X71" i="460"/>
  <c r="X67" i="460"/>
  <c r="X63" i="460"/>
  <c r="C20" i="459"/>
  <c r="D20" i="459" s="1"/>
  <c r="C13" i="459"/>
  <c r="D13" i="459" s="1"/>
  <c r="X75" i="460"/>
  <c r="AM85" i="460"/>
  <c r="AN85" i="460" s="1"/>
  <c r="AM84" i="460"/>
  <c r="AN84" i="460" s="1"/>
  <c r="C21" i="459"/>
  <c r="D21" i="459" s="1"/>
  <c r="C15" i="459"/>
  <c r="D15" i="459" s="1"/>
  <c r="X59" i="460"/>
  <c r="X55" i="460"/>
  <c r="X68" i="460"/>
  <c r="C12" i="459"/>
  <c r="D12" i="459" s="1"/>
  <c r="X64" i="460"/>
  <c r="C23" i="459"/>
  <c r="D23" i="459" s="1"/>
  <c r="X57" i="460"/>
  <c r="X53" i="460"/>
  <c r="AM87" i="458"/>
  <c r="AN87" i="458" s="1"/>
  <c r="X86" i="458"/>
  <c r="AM83" i="458"/>
  <c r="AN83" i="458" s="1"/>
  <c r="X82" i="458"/>
  <c r="AM79" i="458"/>
  <c r="AN79" i="458" s="1"/>
  <c r="X78" i="458"/>
  <c r="X76" i="458"/>
  <c r="AM88" i="458"/>
  <c r="AN88" i="458" s="1"/>
  <c r="X87" i="458"/>
  <c r="AM84" i="458"/>
  <c r="AN84" i="458" s="1"/>
  <c r="X83" i="458"/>
  <c r="AM80" i="458"/>
  <c r="AN80" i="458" s="1"/>
  <c r="AM86" i="458"/>
  <c r="AN86" i="458" s="1"/>
  <c r="X85" i="458"/>
  <c r="AM82" i="458"/>
  <c r="AN82" i="458" s="1"/>
  <c r="X81" i="458"/>
  <c r="AM78" i="458"/>
  <c r="AN78" i="458" s="1"/>
  <c r="X77" i="458"/>
  <c r="X73" i="458"/>
  <c r="X84" i="458"/>
  <c r="X79" i="458"/>
  <c r="X71" i="458"/>
  <c r="X67" i="458"/>
  <c r="X63" i="458"/>
  <c r="X59" i="458"/>
  <c r="X55" i="458"/>
  <c r="AM85" i="458"/>
  <c r="AN85" i="458" s="1"/>
  <c r="X70" i="458"/>
  <c r="X66" i="458"/>
  <c r="X88" i="458"/>
  <c r="X80" i="458"/>
  <c r="X75" i="458"/>
  <c r="X68" i="458"/>
  <c r="X64" i="458"/>
  <c r="X60" i="458"/>
  <c r="X56" i="458"/>
  <c r="AM77" i="458"/>
  <c r="AN77" i="458" s="1"/>
  <c r="X72" i="458"/>
  <c r="X69" i="458"/>
  <c r="X65" i="458"/>
  <c r="X61" i="458"/>
  <c r="X57" i="458"/>
  <c r="X53" i="458"/>
  <c r="C20" i="457"/>
  <c r="D20" i="457" s="1"/>
  <c r="C14" i="457"/>
  <c r="D14" i="457" s="1"/>
  <c r="C23" i="457"/>
  <c r="D23" i="457" s="1"/>
  <c r="X62" i="458"/>
  <c r="X58" i="458"/>
  <c r="X54" i="458"/>
  <c r="C22" i="457"/>
  <c r="D22" i="457" s="1"/>
  <c r="C13" i="457"/>
  <c r="D13" i="457" s="1"/>
  <c r="X74" i="458"/>
  <c r="C19" i="457"/>
  <c r="D19" i="457" s="1"/>
  <c r="AM81" i="458"/>
  <c r="AN81" i="458" s="1"/>
  <c r="C21" i="457"/>
  <c r="D21" i="457" s="1"/>
  <c r="C15" i="457"/>
  <c r="D15" i="457" s="1"/>
  <c r="C12" i="457"/>
  <c r="D12" i="457" s="1"/>
  <c r="AM88" i="456"/>
  <c r="AN88" i="456" s="1"/>
  <c r="X87" i="456"/>
  <c r="AM84" i="456"/>
  <c r="AN84" i="456" s="1"/>
  <c r="X83" i="456"/>
  <c r="AM80" i="456"/>
  <c r="AN80" i="456" s="1"/>
  <c r="X79" i="456"/>
  <c r="X75" i="456"/>
  <c r="X88" i="456"/>
  <c r="AM85" i="456"/>
  <c r="AN85" i="456" s="1"/>
  <c r="X84" i="456"/>
  <c r="AM81" i="456"/>
  <c r="AN81" i="456" s="1"/>
  <c r="X80" i="456"/>
  <c r="AM86" i="456"/>
  <c r="AN86" i="456" s="1"/>
  <c r="X85" i="456"/>
  <c r="AM82" i="456"/>
  <c r="AN82" i="456" s="1"/>
  <c r="X81" i="456"/>
  <c r="AM78" i="456"/>
  <c r="AN78" i="456" s="1"/>
  <c r="X77" i="456"/>
  <c r="X73" i="456"/>
  <c r="AM87" i="456"/>
  <c r="AN87" i="456" s="1"/>
  <c r="X82" i="456"/>
  <c r="AM79" i="456"/>
  <c r="AN79" i="456" s="1"/>
  <c r="X76" i="456"/>
  <c r="X71" i="456"/>
  <c r="X67" i="456"/>
  <c r="X63" i="456"/>
  <c r="X59" i="456"/>
  <c r="X55" i="456"/>
  <c r="X70" i="456"/>
  <c r="X66" i="456"/>
  <c r="X62" i="456"/>
  <c r="AM77" i="456"/>
  <c r="AN77" i="456" s="1"/>
  <c r="X72" i="456"/>
  <c r="X68" i="456"/>
  <c r="X64" i="456"/>
  <c r="X60" i="456"/>
  <c r="X56" i="456"/>
  <c r="X86" i="456"/>
  <c r="X78" i="456"/>
  <c r="X69" i="456"/>
  <c r="X58" i="456"/>
  <c r="C22" i="455"/>
  <c r="D22" i="455" s="1"/>
  <c r="C13" i="455"/>
  <c r="D13" i="455" s="1"/>
  <c r="C21" i="455"/>
  <c r="D21" i="455" s="1"/>
  <c r="C23" i="455"/>
  <c r="D23" i="455" s="1"/>
  <c r="C20" i="455"/>
  <c r="D20" i="455" s="1"/>
  <c r="C12" i="455"/>
  <c r="D12" i="455" s="1"/>
  <c r="X74" i="456"/>
  <c r="C15" i="455"/>
  <c r="D15" i="455" s="1"/>
  <c r="AM83" i="456"/>
  <c r="AN83" i="456" s="1"/>
  <c r="X65" i="456"/>
  <c r="X57" i="456"/>
  <c r="X54" i="456"/>
  <c r="C19" i="455"/>
  <c r="D19" i="455" s="1"/>
  <c r="C14" i="455"/>
  <c r="D14" i="455" s="1"/>
  <c r="X61" i="456"/>
  <c r="X53" i="456"/>
  <c r="H4" i="453"/>
  <c r="H4" i="455"/>
  <c r="C14" i="453"/>
  <c r="D14" i="453" s="1"/>
  <c r="AM86" i="454"/>
  <c r="AN86" i="454" s="1"/>
  <c r="X85" i="454"/>
  <c r="AM82" i="454"/>
  <c r="AN82" i="454" s="1"/>
  <c r="X81" i="454"/>
  <c r="AM87" i="454"/>
  <c r="AN87" i="454" s="1"/>
  <c r="X86" i="454"/>
  <c r="AM83" i="454"/>
  <c r="AN83" i="454" s="1"/>
  <c r="X82" i="454"/>
  <c r="AM88" i="454"/>
  <c r="AN88" i="454" s="1"/>
  <c r="X87" i="454"/>
  <c r="AM84" i="454"/>
  <c r="AN84" i="454" s="1"/>
  <c r="X83" i="454"/>
  <c r="AM80" i="454"/>
  <c r="AN80" i="454" s="1"/>
  <c r="X79" i="454"/>
  <c r="X75" i="454"/>
  <c r="X88" i="454"/>
  <c r="X72" i="454"/>
  <c r="X68" i="454"/>
  <c r="X64" i="454"/>
  <c r="X60" i="454"/>
  <c r="X84" i="454"/>
  <c r="AM79" i="454"/>
  <c r="AN79" i="454" s="1"/>
  <c r="AM78" i="454"/>
  <c r="AN78" i="454" s="1"/>
  <c r="X77" i="454"/>
  <c r="X71" i="454"/>
  <c r="X67" i="454"/>
  <c r="X63" i="454"/>
  <c r="AM81" i="454"/>
  <c r="AN81" i="454" s="1"/>
  <c r="X80" i="454"/>
  <c r="X78" i="454"/>
  <c r="AM77" i="454"/>
  <c r="AN77" i="454" s="1"/>
  <c r="X76" i="454"/>
  <c r="X74" i="454"/>
  <c r="X73" i="454"/>
  <c r="X69" i="454"/>
  <c r="X65" i="454"/>
  <c r="X61" i="454"/>
  <c r="X57" i="454"/>
  <c r="X53" i="454"/>
  <c r="C22" i="453"/>
  <c r="D22" i="453" s="1"/>
  <c r="C20" i="453"/>
  <c r="D20" i="453" s="1"/>
  <c r="C13" i="453"/>
  <c r="D13" i="453" s="1"/>
  <c r="AM85" i="454"/>
  <c r="AN85" i="454" s="1"/>
  <c r="C23" i="453"/>
  <c r="D23" i="453" s="1"/>
  <c r="X70" i="454"/>
  <c r="C19" i="453"/>
  <c r="D19" i="453" s="1"/>
  <c r="C12" i="453"/>
  <c r="D12" i="453" s="1"/>
  <c r="X55" i="454"/>
  <c r="C21" i="453"/>
  <c r="D21" i="453" s="1"/>
  <c r="C15" i="453"/>
  <c r="D15" i="453" s="1"/>
  <c r="X66" i="454"/>
  <c r="X62" i="454"/>
  <c r="X58" i="454"/>
  <c r="X59" i="454"/>
  <c r="X56" i="454"/>
  <c r="X54" i="454"/>
  <c r="AM87" i="452"/>
  <c r="AN87" i="452" s="1"/>
  <c r="X86" i="452"/>
  <c r="AM83" i="452"/>
  <c r="AN83" i="452" s="1"/>
  <c r="X82" i="452"/>
  <c r="AM79" i="452"/>
  <c r="AN79" i="452" s="1"/>
  <c r="X78" i="452"/>
  <c r="AM88" i="452"/>
  <c r="AN88" i="452" s="1"/>
  <c r="X87" i="452"/>
  <c r="AM84" i="452"/>
  <c r="AN84" i="452" s="1"/>
  <c r="X83" i="452"/>
  <c r="X88" i="452"/>
  <c r="AM85" i="452"/>
  <c r="AN85" i="452" s="1"/>
  <c r="X84" i="452"/>
  <c r="AM81" i="452"/>
  <c r="AN81" i="452" s="1"/>
  <c r="X80" i="452"/>
  <c r="AM77" i="452"/>
  <c r="AN77" i="452" s="1"/>
  <c r="X74" i="452"/>
  <c r="AM78" i="452"/>
  <c r="AN78" i="452" s="1"/>
  <c r="X75" i="452"/>
  <c r="X73" i="452"/>
  <c r="X71" i="452"/>
  <c r="X67" i="452"/>
  <c r="X63" i="452"/>
  <c r="X59" i="452"/>
  <c r="X55" i="452"/>
  <c r="X85" i="452"/>
  <c r="X70" i="452"/>
  <c r="X66" i="452"/>
  <c r="AM86" i="452"/>
  <c r="AN86" i="452" s="1"/>
  <c r="X81" i="452"/>
  <c r="X79" i="452"/>
  <c r="X76" i="452"/>
  <c r="X72" i="452"/>
  <c r="X69" i="452"/>
  <c r="X65" i="452"/>
  <c r="X61" i="452"/>
  <c r="X57" i="452"/>
  <c r="X53" i="452"/>
  <c r="C20" i="451"/>
  <c r="D20" i="451" s="1"/>
  <c r="C18" i="451"/>
  <c r="D18" i="451" s="1"/>
  <c r="C19" i="451"/>
  <c r="D19" i="451" s="1"/>
  <c r="C13" i="451"/>
  <c r="D13" i="451" s="1"/>
  <c r="AM80" i="452"/>
  <c r="AN80" i="452" s="1"/>
  <c r="X64" i="452"/>
  <c r="X60" i="452"/>
  <c r="X56" i="452"/>
  <c r="C17" i="451"/>
  <c r="D17" i="451" s="1"/>
  <c r="C12" i="451"/>
  <c r="D12" i="451" s="1"/>
  <c r="AM82" i="452"/>
  <c r="AN82" i="452" s="1"/>
  <c r="X77" i="452"/>
  <c r="X68" i="452"/>
  <c r="X62" i="452"/>
  <c r="X58" i="452"/>
  <c r="X54" i="452"/>
  <c r="C21" i="451"/>
  <c r="D21" i="451" s="1"/>
  <c r="H4" i="449"/>
  <c r="H4" i="451"/>
  <c r="C14" i="449"/>
  <c r="D14" i="449" s="1"/>
  <c r="X88" i="450"/>
  <c r="AM85" i="450"/>
  <c r="AN85" i="450" s="1"/>
  <c r="X84" i="450"/>
  <c r="AM81" i="450"/>
  <c r="AN81" i="450" s="1"/>
  <c r="X80" i="450"/>
  <c r="C13" i="449"/>
  <c r="D13" i="449" s="1"/>
  <c r="AM86" i="450"/>
  <c r="AN86" i="450" s="1"/>
  <c r="X85" i="450"/>
  <c r="AM82" i="450"/>
  <c r="AN82" i="450" s="1"/>
  <c r="X81" i="450"/>
  <c r="AM88" i="450"/>
  <c r="AN88" i="450" s="1"/>
  <c r="X87" i="450"/>
  <c r="AM84" i="450"/>
  <c r="AN84" i="450" s="1"/>
  <c r="X83" i="450"/>
  <c r="AM80" i="450"/>
  <c r="AN80" i="450" s="1"/>
  <c r="X79" i="450"/>
  <c r="X75" i="450"/>
  <c r="AM87" i="450"/>
  <c r="AN87" i="450" s="1"/>
  <c r="X82" i="450"/>
  <c r="AM79" i="450"/>
  <c r="AN79" i="450" s="1"/>
  <c r="AM77" i="450"/>
  <c r="AN77" i="450" s="1"/>
  <c r="X76" i="450"/>
  <c r="X71" i="450"/>
  <c r="X67" i="450"/>
  <c r="X63" i="450"/>
  <c r="X59" i="450"/>
  <c r="AM78" i="450"/>
  <c r="AN78" i="450" s="1"/>
  <c r="X72" i="450"/>
  <c r="X68" i="450"/>
  <c r="X64" i="450"/>
  <c r="X60" i="450"/>
  <c r="X56" i="450"/>
  <c r="X86" i="450"/>
  <c r="X74" i="450"/>
  <c r="X65" i="450"/>
  <c r="X62" i="450"/>
  <c r="X55" i="450"/>
  <c r="X53" i="450"/>
  <c r="C21" i="449"/>
  <c r="D21" i="449" s="1"/>
  <c r="C15" i="449"/>
  <c r="D15" i="449" s="1"/>
  <c r="X70" i="450"/>
  <c r="X57" i="450"/>
  <c r="X78" i="450"/>
  <c r="X77" i="450"/>
  <c r="X69" i="450"/>
  <c r="X66" i="450"/>
  <c r="C19" i="449"/>
  <c r="D19" i="449" s="1"/>
  <c r="C12" i="449"/>
  <c r="D12" i="449" s="1"/>
  <c r="AM83" i="450"/>
  <c r="AN83" i="450" s="1"/>
  <c r="X73" i="450"/>
  <c r="X61" i="450"/>
  <c r="X58" i="450"/>
  <c r="C23" i="449"/>
  <c r="D23" i="449" s="1"/>
  <c r="C20" i="449"/>
  <c r="D20" i="449" s="1"/>
  <c r="X54" i="450"/>
  <c r="C22" i="449"/>
  <c r="D22" i="449" s="1"/>
  <c r="H4" i="445"/>
  <c r="H4" i="447"/>
  <c r="AM87" i="448"/>
  <c r="AN87" i="448" s="1"/>
  <c r="X86" i="448"/>
  <c r="AM83" i="448"/>
  <c r="AN83" i="448" s="1"/>
  <c r="X82" i="448"/>
  <c r="AM88" i="448"/>
  <c r="AN88" i="448" s="1"/>
  <c r="X87" i="448"/>
  <c r="AM84" i="448"/>
  <c r="AN84" i="448" s="1"/>
  <c r="X83" i="448"/>
  <c r="AM80" i="448"/>
  <c r="AN80" i="448" s="1"/>
  <c r="X79" i="448"/>
  <c r="X88" i="448"/>
  <c r="AM85" i="448"/>
  <c r="AN85" i="448" s="1"/>
  <c r="X84" i="448"/>
  <c r="AM81" i="448"/>
  <c r="AN81" i="448" s="1"/>
  <c r="X80" i="448"/>
  <c r="AM77" i="448"/>
  <c r="AN77" i="448" s="1"/>
  <c r="X74" i="448"/>
  <c r="AM79" i="448"/>
  <c r="AN79" i="448" s="1"/>
  <c r="AM78" i="448"/>
  <c r="AN78" i="448" s="1"/>
  <c r="AM86" i="448"/>
  <c r="AN86" i="448" s="1"/>
  <c r="AM82" i="448"/>
  <c r="AN82" i="448" s="1"/>
  <c r="X85" i="448"/>
  <c r="X77" i="448"/>
  <c r="X75" i="448"/>
  <c r="X73" i="448"/>
  <c r="X68" i="448"/>
  <c r="X64" i="448"/>
  <c r="X60" i="448"/>
  <c r="X56" i="448"/>
  <c r="X72" i="448"/>
  <c r="C21" i="447"/>
  <c r="D21" i="447" s="1"/>
  <c r="C19" i="447"/>
  <c r="D19" i="447" s="1"/>
  <c r="C17" i="447"/>
  <c r="D17" i="447" s="1"/>
  <c r="X70" i="448"/>
  <c r="X66" i="448"/>
  <c r="X62" i="448"/>
  <c r="X58" i="448"/>
  <c r="X54" i="448"/>
  <c r="X78" i="448"/>
  <c r="X71" i="448"/>
  <c r="X69" i="448"/>
  <c r="X67" i="448"/>
  <c r="X65" i="448"/>
  <c r="X63" i="448"/>
  <c r="X61" i="448"/>
  <c r="X59" i="448"/>
  <c r="X57" i="448"/>
  <c r="X55" i="448"/>
  <c r="X81" i="448"/>
  <c r="X76" i="448"/>
  <c r="C20" i="447"/>
  <c r="D20" i="447" s="1"/>
  <c r="X53" i="448"/>
  <c r="C12" i="447"/>
  <c r="D12" i="447" s="1"/>
  <c r="C13" i="445"/>
  <c r="D13" i="445" s="1"/>
  <c r="C18" i="447"/>
  <c r="D18" i="447" s="1"/>
  <c r="C13" i="447"/>
  <c r="D13" i="447" s="1"/>
  <c r="AM87" i="446"/>
  <c r="AN87" i="446" s="1"/>
  <c r="X86" i="446"/>
  <c r="AM83" i="446"/>
  <c r="AN83" i="446" s="1"/>
  <c r="X82" i="446"/>
  <c r="AM79" i="446"/>
  <c r="AN79" i="446" s="1"/>
  <c r="X78" i="446"/>
  <c r="AM88" i="446"/>
  <c r="AN88" i="446" s="1"/>
  <c r="X87" i="446"/>
  <c r="AM84" i="446"/>
  <c r="AN84" i="446" s="1"/>
  <c r="X83" i="446"/>
  <c r="AM80" i="446"/>
  <c r="AN80" i="446" s="1"/>
  <c r="X88" i="446"/>
  <c r="AM85" i="446"/>
  <c r="AN85" i="446" s="1"/>
  <c r="X84" i="446"/>
  <c r="AM81" i="446"/>
  <c r="AN81" i="446" s="1"/>
  <c r="X80" i="446"/>
  <c r="AM77" i="446"/>
  <c r="AN77" i="446" s="1"/>
  <c r="X74" i="446"/>
  <c r="X85" i="446"/>
  <c r="AM82" i="446"/>
  <c r="AN82" i="446" s="1"/>
  <c r="X79" i="446"/>
  <c r="X68" i="446"/>
  <c r="X64" i="446"/>
  <c r="X60" i="446"/>
  <c r="X56" i="446"/>
  <c r="AM86" i="446"/>
  <c r="AN86" i="446" s="1"/>
  <c r="X77" i="446"/>
  <c r="X76" i="446"/>
  <c r="X53" i="446"/>
  <c r="X71" i="446"/>
  <c r="X69" i="446"/>
  <c r="X67" i="446"/>
  <c r="X65" i="446"/>
  <c r="X63" i="446"/>
  <c r="X61" i="446"/>
  <c r="X59" i="446"/>
  <c r="X57" i="446"/>
  <c r="X81" i="446"/>
  <c r="AM78" i="446"/>
  <c r="AN78" i="446" s="1"/>
  <c r="X75" i="446"/>
  <c r="X70" i="446"/>
  <c r="X66" i="446"/>
  <c r="X62" i="446"/>
  <c r="X58" i="446"/>
  <c r="X54" i="446"/>
  <c r="X55" i="446"/>
  <c r="C19" i="445"/>
  <c r="D19" i="445" s="1"/>
  <c r="X72" i="446"/>
  <c r="C21" i="445"/>
  <c r="D21" i="445" s="1"/>
  <c r="C20" i="445"/>
  <c r="D20" i="445" s="1"/>
  <c r="C14" i="445"/>
  <c r="D14" i="445" s="1"/>
  <c r="C12" i="445"/>
  <c r="D12" i="445" s="1"/>
  <c r="X73" i="446"/>
  <c r="C22" i="445"/>
  <c r="D22" i="445" s="1"/>
  <c r="C18" i="445"/>
  <c r="D18" i="445" s="1"/>
  <c r="AM87" i="444"/>
  <c r="AN87" i="444" s="1"/>
  <c r="X86" i="444"/>
  <c r="AM83" i="444"/>
  <c r="AN83" i="444" s="1"/>
  <c r="X82" i="444"/>
  <c r="AM79" i="444"/>
  <c r="AN79" i="444" s="1"/>
  <c r="X78" i="444"/>
  <c r="AM88" i="444"/>
  <c r="AN88" i="444" s="1"/>
  <c r="X87" i="444"/>
  <c r="AM84" i="444"/>
  <c r="AN84" i="444" s="1"/>
  <c r="X83" i="444"/>
  <c r="AM86" i="444"/>
  <c r="AN86" i="444" s="1"/>
  <c r="X85" i="444"/>
  <c r="AM82" i="444"/>
  <c r="AN82" i="444" s="1"/>
  <c r="X81" i="444"/>
  <c r="AM78" i="444"/>
  <c r="AN78" i="444" s="1"/>
  <c r="X77" i="444"/>
  <c r="X73" i="444"/>
  <c r="X84" i="444"/>
  <c r="AM80" i="444"/>
  <c r="AN80" i="444" s="1"/>
  <c r="X79" i="444"/>
  <c r="X70" i="444"/>
  <c r="X66" i="444"/>
  <c r="X62" i="444"/>
  <c r="X58" i="444"/>
  <c r="AM85" i="444"/>
  <c r="AN85" i="444" s="1"/>
  <c r="X76" i="444"/>
  <c r="X74" i="444"/>
  <c r="X72" i="444"/>
  <c r="X69" i="444"/>
  <c r="X65" i="444"/>
  <c r="X88" i="444"/>
  <c r="X80" i="444"/>
  <c r="X75" i="444"/>
  <c r="X71" i="444"/>
  <c r="X67" i="444"/>
  <c r="X63" i="444"/>
  <c r="X59" i="444"/>
  <c r="X55" i="444"/>
  <c r="C21" i="443"/>
  <c r="D21" i="443" s="1"/>
  <c r="C19" i="443"/>
  <c r="D19" i="443" s="1"/>
  <c r="C17" i="443"/>
  <c r="D17" i="443" s="1"/>
  <c r="C18" i="443"/>
  <c r="D18" i="443" s="1"/>
  <c r="C13" i="443"/>
  <c r="D13" i="443" s="1"/>
  <c r="X60" i="444"/>
  <c r="X53" i="444"/>
  <c r="C12" i="443"/>
  <c r="D12" i="443" s="1"/>
  <c r="AM81" i="444"/>
  <c r="AN81" i="444" s="1"/>
  <c r="X68" i="444"/>
  <c r="X64" i="444"/>
  <c r="X61" i="444"/>
  <c r="X57" i="444"/>
  <c r="X54" i="444"/>
  <c r="C20" i="443"/>
  <c r="D20" i="443" s="1"/>
  <c r="AM77" i="444"/>
  <c r="AN77" i="444" s="1"/>
  <c r="X56" i="444"/>
  <c r="H4" i="441"/>
  <c r="H4" i="443"/>
  <c r="X88" i="442"/>
  <c r="AM85" i="442"/>
  <c r="AN85" i="442" s="1"/>
  <c r="X84" i="442"/>
  <c r="AM81" i="442"/>
  <c r="AN81" i="442" s="1"/>
  <c r="X80" i="442"/>
  <c r="AM77" i="442"/>
  <c r="AN77" i="442" s="1"/>
  <c r="X74" i="442"/>
  <c r="X85" i="442"/>
  <c r="AM84" i="442"/>
  <c r="AN84" i="442" s="1"/>
  <c r="X77" i="442"/>
  <c r="X75" i="442"/>
  <c r="X87" i="442"/>
  <c r="AM86" i="442"/>
  <c r="AN86" i="442" s="1"/>
  <c r="AM83" i="442"/>
  <c r="AN83" i="442" s="1"/>
  <c r="X82" i="442"/>
  <c r="X79" i="442"/>
  <c r="AM78" i="442"/>
  <c r="AN78" i="442" s="1"/>
  <c r="X73" i="442"/>
  <c r="X69" i="442"/>
  <c r="C13" i="441"/>
  <c r="D13" i="441" s="1"/>
  <c r="AM88" i="442"/>
  <c r="AN88" i="442" s="1"/>
  <c r="X81" i="442"/>
  <c r="AM80" i="442"/>
  <c r="AN80" i="442" s="1"/>
  <c r="X76" i="442"/>
  <c r="X72" i="442"/>
  <c r="X68" i="442"/>
  <c r="X83" i="442"/>
  <c r="AM79" i="442"/>
  <c r="AN79" i="442" s="1"/>
  <c r="X71" i="442"/>
  <c r="X78" i="442"/>
  <c r="X62" i="442"/>
  <c r="X58" i="442"/>
  <c r="X54" i="442"/>
  <c r="AM87" i="442"/>
  <c r="AN87" i="442" s="1"/>
  <c r="X65" i="442"/>
  <c r="X61" i="442"/>
  <c r="X57" i="442"/>
  <c r="X53" i="442"/>
  <c r="C21" i="441"/>
  <c r="D21" i="441" s="1"/>
  <c r="C19" i="441"/>
  <c r="D19" i="441" s="1"/>
  <c r="X64" i="442"/>
  <c r="X60" i="442"/>
  <c r="X56" i="442"/>
  <c r="C20" i="441"/>
  <c r="D20" i="441" s="1"/>
  <c r="X70" i="442"/>
  <c r="X66" i="442"/>
  <c r="C14" i="441"/>
  <c r="D14" i="441" s="1"/>
  <c r="X59" i="442"/>
  <c r="X55" i="442"/>
  <c r="X86" i="442"/>
  <c r="X67" i="442"/>
  <c r="C22" i="441"/>
  <c r="D22" i="441" s="1"/>
  <c r="C18" i="441"/>
  <c r="D18" i="441" s="1"/>
  <c r="C12" i="441"/>
  <c r="D12" i="441" s="1"/>
  <c r="AM82" i="442"/>
  <c r="AN82" i="442" s="1"/>
  <c r="X63" i="442"/>
  <c r="H4" i="437"/>
  <c r="H4" i="439"/>
  <c r="AM87" i="440"/>
  <c r="AN87" i="440" s="1"/>
  <c r="X86" i="440"/>
  <c r="AM83" i="440"/>
  <c r="AN83" i="440" s="1"/>
  <c r="X82" i="440"/>
  <c r="AM79" i="440"/>
  <c r="AN79" i="440" s="1"/>
  <c r="X78" i="440"/>
  <c r="X76" i="440"/>
  <c r="AM88" i="440"/>
  <c r="AN88" i="440" s="1"/>
  <c r="X87" i="440"/>
  <c r="AM84" i="440"/>
  <c r="AN84" i="440" s="1"/>
  <c r="X83" i="440"/>
  <c r="AM80" i="440"/>
  <c r="AN80" i="440" s="1"/>
  <c r="X79" i="440"/>
  <c r="AM86" i="440"/>
  <c r="AN86" i="440" s="1"/>
  <c r="X85" i="440"/>
  <c r="AM82" i="440"/>
  <c r="AN82" i="440" s="1"/>
  <c r="X81" i="440"/>
  <c r="AM78" i="440"/>
  <c r="AN78" i="440" s="1"/>
  <c r="X77" i="440"/>
  <c r="X73" i="440"/>
  <c r="X84" i="440"/>
  <c r="X75" i="440"/>
  <c r="X71" i="440"/>
  <c r="X67" i="440"/>
  <c r="X63" i="440"/>
  <c r="X59" i="440"/>
  <c r="X55" i="440"/>
  <c r="AM85" i="440"/>
  <c r="AN85" i="440" s="1"/>
  <c r="X80" i="440"/>
  <c r="X70" i="440"/>
  <c r="X66" i="440"/>
  <c r="X62" i="440"/>
  <c r="X58" i="440"/>
  <c r="X88" i="440"/>
  <c r="AM77" i="440"/>
  <c r="AN77" i="440" s="1"/>
  <c r="X74" i="440"/>
  <c r="X68" i="440"/>
  <c r="X64" i="440"/>
  <c r="X60" i="440"/>
  <c r="X56" i="440"/>
  <c r="X57" i="440"/>
  <c r="X53" i="440"/>
  <c r="C19" i="439"/>
  <c r="D19" i="439" s="1"/>
  <c r="C13" i="439"/>
  <c r="D13" i="439" s="1"/>
  <c r="C12" i="439"/>
  <c r="D12" i="439" s="1"/>
  <c r="X54" i="440"/>
  <c r="C17" i="439"/>
  <c r="D17" i="439" s="1"/>
  <c r="AM81" i="440"/>
  <c r="AN81" i="440" s="1"/>
  <c r="X72" i="440"/>
  <c r="X69" i="440"/>
  <c r="X65" i="440"/>
  <c r="X61" i="440"/>
  <c r="C21" i="439"/>
  <c r="D21" i="439" s="1"/>
  <c r="C18" i="439"/>
  <c r="D18" i="439" s="1"/>
  <c r="C20" i="439"/>
  <c r="D20" i="439" s="1"/>
  <c r="AM88" i="438"/>
  <c r="AN88" i="438" s="1"/>
  <c r="X87" i="438"/>
  <c r="AM84" i="438"/>
  <c r="AN84" i="438" s="1"/>
  <c r="X83" i="438"/>
  <c r="AM80" i="438"/>
  <c r="AN80" i="438" s="1"/>
  <c r="X88" i="438"/>
  <c r="AM85" i="438"/>
  <c r="AN85" i="438" s="1"/>
  <c r="X84" i="438"/>
  <c r="AM81" i="438"/>
  <c r="AN81" i="438" s="1"/>
  <c r="AM86" i="438"/>
  <c r="AN86" i="438" s="1"/>
  <c r="X85" i="438"/>
  <c r="AM82" i="438"/>
  <c r="AN82" i="438" s="1"/>
  <c r="X81" i="438"/>
  <c r="AM78" i="438"/>
  <c r="AN78" i="438" s="1"/>
  <c r="X77" i="438"/>
  <c r="X73" i="438"/>
  <c r="AM87" i="438"/>
  <c r="AN87" i="438" s="1"/>
  <c r="X82" i="438"/>
  <c r="X79" i="438"/>
  <c r="X76" i="438"/>
  <c r="X74" i="438"/>
  <c r="X69" i="438"/>
  <c r="X65" i="438"/>
  <c r="X61" i="438"/>
  <c r="X57" i="438"/>
  <c r="X78" i="438"/>
  <c r="AM77" i="438"/>
  <c r="AN77" i="438" s="1"/>
  <c r="X72" i="438"/>
  <c r="X68" i="438"/>
  <c r="X64" i="438"/>
  <c r="X60" i="438"/>
  <c r="X70" i="438"/>
  <c r="X66" i="438"/>
  <c r="X62" i="438"/>
  <c r="X58" i="438"/>
  <c r="X54" i="438"/>
  <c r="X86" i="438"/>
  <c r="AM79" i="438"/>
  <c r="AN79" i="438" s="1"/>
  <c r="X71" i="438"/>
  <c r="X67" i="438"/>
  <c r="X63" i="438"/>
  <c r="X59" i="438"/>
  <c r="X55" i="438"/>
  <c r="X53" i="438"/>
  <c r="C21" i="437"/>
  <c r="D21" i="437" s="1"/>
  <c r="C17" i="437"/>
  <c r="D17" i="437" s="1"/>
  <c r="X80" i="438"/>
  <c r="C19" i="437"/>
  <c r="D19" i="437" s="1"/>
  <c r="C13" i="437"/>
  <c r="D13" i="437" s="1"/>
  <c r="X75" i="438"/>
  <c r="X56" i="438"/>
  <c r="C20" i="437"/>
  <c r="D20" i="437" s="1"/>
  <c r="AM83" i="438"/>
  <c r="AN83" i="438" s="1"/>
  <c r="C18" i="437"/>
  <c r="D18" i="437" s="1"/>
  <c r="C12" i="437"/>
  <c r="D12" i="437" s="1"/>
  <c r="AM88" i="436"/>
  <c r="AN88" i="436" s="1"/>
  <c r="X87" i="436"/>
  <c r="AM84" i="436"/>
  <c r="AN84" i="436" s="1"/>
  <c r="X83" i="436"/>
  <c r="AM80" i="436"/>
  <c r="AN80" i="436" s="1"/>
  <c r="X79" i="436"/>
  <c r="X75" i="436"/>
  <c r="X88" i="436"/>
  <c r="AM85" i="436"/>
  <c r="AN85" i="436" s="1"/>
  <c r="X84" i="436"/>
  <c r="AM81" i="436"/>
  <c r="AN81" i="436" s="1"/>
  <c r="X80" i="436"/>
  <c r="AM77" i="436"/>
  <c r="AN77" i="436" s="1"/>
  <c r="X74" i="436"/>
  <c r="AM86" i="436"/>
  <c r="AN86" i="436" s="1"/>
  <c r="X85" i="436"/>
  <c r="AM82" i="436"/>
  <c r="AN82" i="436" s="1"/>
  <c r="X81" i="436"/>
  <c r="AM78" i="436"/>
  <c r="AN78" i="436" s="1"/>
  <c r="X77" i="436"/>
  <c r="X73" i="436"/>
  <c r="AM87" i="436"/>
  <c r="AN87" i="436" s="1"/>
  <c r="X82" i="436"/>
  <c r="AM79" i="436"/>
  <c r="AN79" i="436" s="1"/>
  <c r="X86" i="436"/>
  <c r="AM83" i="436"/>
  <c r="AN83" i="436" s="1"/>
  <c r="X78" i="436"/>
  <c r="X69" i="436"/>
  <c r="X65" i="436"/>
  <c r="X61" i="436"/>
  <c r="X57" i="436"/>
  <c r="X67" i="436"/>
  <c r="X60" i="436"/>
  <c r="X58" i="436"/>
  <c r="X56" i="436"/>
  <c r="X54" i="436"/>
  <c r="X71" i="436"/>
  <c r="X64" i="436"/>
  <c r="X62" i="436"/>
  <c r="C23" i="435"/>
  <c r="D23" i="435" s="1"/>
  <c r="C21" i="435"/>
  <c r="D21" i="435" s="1"/>
  <c r="C19" i="435"/>
  <c r="D19" i="435" s="1"/>
  <c r="X72" i="436"/>
  <c r="X70" i="436"/>
  <c r="X63" i="436"/>
  <c r="X53" i="436"/>
  <c r="C22" i="435"/>
  <c r="D22" i="435" s="1"/>
  <c r="C20" i="435"/>
  <c r="D20" i="435" s="1"/>
  <c r="C14" i="435"/>
  <c r="D14" i="435" s="1"/>
  <c r="X66" i="436"/>
  <c r="C12" i="435"/>
  <c r="D12" i="435" s="1"/>
  <c r="X68" i="436"/>
  <c r="X76" i="436"/>
  <c r="X59" i="436"/>
  <c r="X55" i="436"/>
  <c r="C15" i="435"/>
  <c r="D15" i="435" s="1"/>
  <c r="C13" i="435"/>
  <c r="D13" i="435" s="1"/>
  <c r="H4" i="433"/>
  <c r="H4" i="435"/>
  <c r="AM87" i="434"/>
  <c r="AN87" i="434" s="1"/>
  <c r="X86" i="434"/>
  <c r="AM83" i="434"/>
  <c r="AN83" i="434" s="1"/>
  <c r="X82" i="434"/>
  <c r="AM79" i="434"/>
  <c r="AN79" i="434" s="1"/>
  <c r="X78" i="434"/>
  <c r="AM88" i="434"/>
  <c r="AN88" i="434" s="1"/>
  <c r="X87" i="434"/>
  <c r="AM84" i="434"/>
  <c r="AN84" i="434" s="1"/>
  <c r="X83" i="434"/>
  <c r="AM80" i="434"/>
  <c r="AN80" i="434" s="1"/>
  <c r="X88" i="434"/>
  <c r="AM85" i="434"/>
  <c r="AN85" i="434" s="1"/>
  <c r="X84" i="434"/>
  <c r="AM81" i="434"/>
  <c r="AN81" i="434" s="1"/>
  <c r="X80" i="434"/>
  <c r="AM77" i="434"/>
  <c r="AN77" i="434" s="1"/>
  <c r="X74" i="434"/>
  <c r="X85" i="434"/>
  <c r="X77" i="434"/>
  <c r="C14" i="433"/>
  <c r="D14" i="433" s="1"/>
  <c r="AM82" i="434"/>
  <c r="AN82" i="434" s="1"/>
  <c r="X72" i="434"/>
  <c r="X68" i="434"/>
  <c r="X64" i="434"/>
  <c r="X60" i="434"/>
  <c r="AM86" i="434"/>
  <c r="AN86" i="434" s="1"/>
  <c r="X53" i="434"/>
  <c r="C22" i="433"/>
  <c r="D22" i="433" s="1"/>
  <c r="C20" i="433"/>
  <c r="D20" i="433" s="1"/>
  <c r="X81" i="434"/>
  <c r="X73" i="434"/>
  <c r="X70" i="434"/>
  <c r="X66" i="434"/>
  <c r="X62" i="434"/>
  <c r="X58" i="434"/>
  <c r="X56" i="434"/>
  <c r="X79" i="434"/>
  <c r="AM78" i="434"/>
  <c r="AN78" i="434" s="1"/>
  <c r="X75" i="434"/>
  <c r="X71" i="434"/>
  <c r="X69" i="434"/>
  <c r="X67" i="434"/>
  <c r="X65" i="434"/>
  <c r="X63" i="434"/>
  <c r="X61" i="434"/>
  <c r="X59" i="434"/>
  <c r="X57" i="434"/>
  <c r="X54" i="434"/>
  <c r="C15" i="433"/>
  <c r="D15" i="433" s="1"/>
  <c r="C13" i="433"/>
  <c r="D13" i="433" s="1"/>
  <c r="C23" i="433"/>
  <c r="D23" i="433" s="1"/>
  <c r="X76" i="434"/>
  <c r="X55" i="434"/>
  <c r="C19" i="433"/>
  <c r="D19" i="433" s="1"/>
  <c r="C21" i="433"/>
  <c r="D21" i="433" s="1"/>
  <c r="C12" i="433"/>
  <c r="D12" i="433" s="1"/>
  <c r="AM87" i="432"/>
  <c r="AN87" i="432" s="1"/>
  <c r="X86" i="432"/>
  <c r="AM83" i="432"/>
  <c r="AN83" i="432" s="1"/>
  <c r="X82" i="432"/>
  <c r="AM79" i="432"/>
  <c r="AN79" i="432" s="1"/>
  <c r="AM88" i="432"/>
  <c r="AN88" i="432" s="1"/>
  <c r="X87" i="432"/>
  <c r="AM84" i="432"/>
  <c r="AN84" i="432" s="1"/>
  <c r="X83" i="432"/>
  <c r="AM80" i="432"/>
  <c r="AN80" i="432" s="1"/>
  <c r="X79" i="432"/>
  <c r="X88" i="432"/>
  <c r="AM85" i="432"/>
  <c r="AN85" i="432" s="1"/>
  <c r="X84" i="432"/>
  <c r="AM81" i="432"/>
  <c r="AN81" i="432" s="1"/>
  <c r="X80" i="432"/>
  <c r="AM77" i="432"/>
  <c r="AN77" i="432" s="1"/>
  <c r="X74" i="432"/>
  <c r="X85" i="432"/>
  <c r="X78" i="432"/>
  <c r="AM86" i="432"/>
  <c r="AN86" i="432" s="1"/>
  <c r="C12" i="431"/>
  <c r="D12" i="431" s="1"/>
  <c r="AM82" i="432"/>
  <c r="AN82" i="432" s="1"/>
  <c r="X77" i="432"/>
  <c r="X75" i="432"/>
  <c r="X73" i="432"/>
  <c r="X71" i="432"/>
  <c r="X67" i="432"/>
  <c r="X63" i="432"/>
  <c r="X59" i="432"/>
  <c r="X55" i="432"/>
  <c r="X81" i="432"/>
  <c r="AM78" i="432"/>
  <c r="AN78" i="432" s="1"/>
  <c r="X69" i="432"/>
  <c r="X65" i="432"/>
  <c r="X61" i="432"/>
  <c r="X57" i="432"/>
  <c r="X54" i="432"/>
  <c r="C14" i="431"/>
  <c r="D14" i="431" s="1"/>
  <c r="X76" i="432"/>
  <c r="X53" i="432"/>
  <c r="C21" i="431"/>
  <c r="D21" i="431" s="1"/>
  <c r="C19" i="431"/>
  <c r="D19" i="431" s="1"/>
  <c r="C13" i="431"/>
  <c r="D13" i="431" s="1"/>
  <c r="X62" i="432"/>
  <c r="X72" i="432"/>
  <c r="X68" i="432"/>
  <c r="X64" i="432"/>
  <c r="X60" i="432"/>
  <c r="X56" i="432"/>
  <c r="C20" i="431"/>
  <c r="D20" i="431" s="1"/>
  <c r="X58" i="432"/>
  <c r="C18" i="431"/>
  <c r="D18" i="431" s="1"/>
  <c r="X70" i="432"/>
  <c r="X66" i="432"/>
  <c r="C22" i="431"/>
  <c r="D22" i="431" s="1"/>
  <c r="H4" i="429"/>
  <c r="H4" i="431"/>
  <c r="AM87" i="430"/>
  <c r="AN87" i="430" s="1"/>
  <c r="X86" i="430"/>
  <c r="AM83" i="430"/>
  <c r="AN83" i="430" s="1"/>
  <c r="X82" i="430"/>
  <c r="AM79" i="430"/>
  <c r="AN79" i="430" s="1"/>
  <c r="X78" i="430"/>
  <c r="X76" i="430"/>
  <c r="AM88" i="430"/>
  <c r="AN88" i="430" s="1"/>
  <c r="X87" i="430"/>
  <c r="AM84" i="430"/>
  <c r="AN84" i="430" s="1"/>
  <c r="X83" i="430"/>
  <c r="AM80" i="430"/>
  <c r="AN80" i="430" s="1"/>
  <c r="AM86" i="430"/>
  <c r="AN86" i="430" s="1"/>
  <c r="X85" i="430"/>
  <c r="AM82" i="430"/>
  <c r="AN82" i="430" s="1"/>
  <c r="X81" i="430"/>
  <c r="AM78" i="430"/>
  <c r="AN78" i="430" s="1"/>
  <c r="X77" i="430"/>
  <c r="X73" i="430"/>
  <c r="X84" i="430"/>
  <c r="AM77" i="430"/>
  <c r="AN77" i="430" s="1"/>
  <c r="X74" i="430"/>
  <c r="X68" i="430"/>
  <c r="X64" i="430"/>
  <c r="X60" i="430"/>
  <c r="X56" i="430"/>
  <c r="AM85" i="430"/>
  <c r="AN85" i="430" s="1"/>
  <c r="X80" i="430"/>
  <c r="X75" i="430"/>
  <c r="X71" i="430"/>
  <c r="X67" i="430"/>
  <c r="X63" i="430"/>
  <c r="X59" i="430"/>
  <c r="X88" i="430"/>
  <c r="X72" i="430"/>
  <c r="X69" i="430"/>
  <c r="X65" i="430"/>
  <c r="X61" i="430"/>
  <c r="X57" i="430"/>
  <c r="X53" i="430"/>
  <c r="C20" i="429"/>
  <c r="D20" i="429" s="1"/>
  <c r="C18" i="429"/>
  <c r="D18" i="429" s="1"/>
  <c r="X55" i="430"/>
  <c r="C21" i="429"/>
  <c r="D21" i="429" s="1"/>
  <c r="C13" i="429"/>
  <c r="D13" i="429" s="1"/>
  <c r="C17" i="429"/>
  <c r="D17" i="429" s="1"/>
  <c r="C19" i="429"/>
  <c r="D19" i="429" s="1"/>
  <c r="C12" i="429"/>
  <c r="D12" i="429" s="1"/>
  <c r="C14" i="427"/>
  <c r="D14" i="427" s="1"/>
  <c r="X62" i="430"/>
  <c r="X58" i="430"/>
  <c r="AM81" i="430"/>
  <c r="AN81" i="430" s="1"/>
  <c r="X79" i="430"/>
  <c r="X54" i="430"/>
  <c r="X70" i="430"/>
  <c r="X66" i="430"/>
  <c r="AM88" i="428"/>
  <c r="AN88" i="428" s="1"/>
  <c r="X87" i="428"/>
  <c r="AM84" i="428"/>
  <c r="AN84" i="428" s="1"/>
  <c r="X83" i="428"/>
  <c r="AM80" i="428"/>
  <c r="AN80" i="428" s="1"/>
  <c r="X79" i="428"/>
  <c r="X75" i="428"/>
  <c r="X88" i="428"/>
  <c r="AM85" i="428"/>
  <c r="AN85" i="428" s="1"/>
  <c r="X84" i="428"/>
  <c r="AM81" i="428"/>
  <c r="AN81" i="428" s="1"/>
  <c r="X80" i="428"/>
  <c r="AM77" i="428"/>
  <c r="AN77" i="428" s="1"/>
  <c r="X74" i="428"/>
  <c r="AM86" i="428"/>
  <c r="AN86" i="428" s="1"/>
  <c r="X85" i="428"/>
  <c r="AM82" i="428"/>
  <c r="AN82" i="428" s="1"/>
  <c r="X81" i="428"/>
  <c r="AM78" i="428"/>
  <c r="AN78" i="428" s="1"/>
  <c r="X77" i="428"/>
  <c r="X73" i="428"/>
  <c r="AM87" i="428"/>
  <c r="AN87" i="428" s="1"/>
  <c r="X82" i="428"/>
  <c r="AM79" i="428"/>
  <c r="AN79" i="428" s="1"/>
  <c r="X76" i="428"/>
  <c r="X72" i="428"/>
  <c r="X68" i="428"/>
  <c r="X64" i="428"/>
  <c r="X60" i="428"/>
  <c r="X56" i="428"/>
  <c r="X71" i="428"/>
  <c r="X67" i="428"/>
  <c r="X63" i="428"/>
  <c r="X59" i="428"/>
  <c r="X69" i="428"/>
  <c r="X65" i="428"/>
  <c r="X61" i="428"/>
  <c r="X57" i="428"/>
  <c r="X53" i="428"/>
  <c r="C22" i="427"/>
  <c r="D22" i="427" s="1"/>
  <c r="C20" i="427"/>
  <c r="D20" i="427" s="1"/>
  <c r="X86" i="428"/>
  <c r="X78" i="428"/>
  <c r="X54" i="428"/>
  <c r="C21" i="427"/>
  <c r="D21" i="427" s="1"/>
  <c r="C13" i="427"/>
  <c r="D13" i="427" s="1"/>
  <c r="AM86" i="426"/>
  <c r="AN86" i="426" s="1"/>
  <c r="X85" i="426"/>
  <c r="AM82" i="426"/>
  <c r="AN82" i="426" s="1"/>
  <c r="X81" i="426"/>
  <c r="AM78" i="426"/>
  <c r="AN78" i="426" s="1"/>
  <c r="X77" i="426"/>
  <c r="X73" i="426"/>
  <c r="X66" i="428"/>
  <c r="X62" i="428"/>
  <c r="X58" i="428"/>
  <c r="X55" i="428"/>
  <c r="C19" i="427"/>
  <c r="D19" i="427" s="1"/>
  <c r="C12" i="427"/>
  <c r="D12" i="427" s="1"/>
  <c r="AM87" i="426"/>
  <c r="AN87" i="426" s="1"/>
  <c r="X86" i="426"/>
  <c r="AM83" i="426"/>
  <c r="AN83" i="426" s="1"/>
  <c r="AM83" i="428"/>
  <c r="AN83" i="428" s="1"/>
  <c r="C23" i="427"/>
  <c r="D23" i="427" s="1"/>
  <c r="C15" i="427"/>
  <c r="D15" i="427" s="1"/>
  <c r="X88" i="426"/>
  <c r="AM85" i="426"/>
  <c r="AN85" i="426" s="1"/>
  <c r="X84" i="426"/>
  <c r="AM81" i="426"/>
  <c r="AN81" i="426" s="1"/>
  <c r="X80" i="426"/>
  <c r="AM77" i="426"/>
  <c r="AN77" i="426" s="1"/>
  <c r="X74" i="426"/>
  <c r="X70" i="426"/>
  <c r="X66" i="426"/>
  <c r="X62" i="426"/>
  <c r="X70" i="428"/>
  <c r="AM88" i="426"/>
  <c r="AN88" i="426" s="1"/>
  <c r="X57" i="426"/>
  <c r="X53" i="426"/>
  <c r="C21" i="425"/>
  <c r="D21" i="425" s="1"/>
  <c r="C19" i="425"/>
  <c r="D19" i="425" s="1"/>
  <c r="C13" i="425"/>
  <c r="D13" i="425" s="1"/>
  <c r="X83" i="426"/>
  <c r="X82" i="426"/>
  <c r="X79" i="426"/>
  <c r="X55" i="426"/>
  <c r="C22" i="425"/>
  <c r="D22" i="425" s="1"/>
  <c r="X75" i="426"/>
  <c r="X71" i="426"/>
  <c r="X69" i="426"/>
  <c r="X67" i="426"/>
  <c r="X65" i="426"/>
  <c r="X63" i="426"/>
  <c r="X61" i="426"/>
  <c r="X59" i="426"/>
  <c r="X56" i="426"/>
  <c r="C12" i="425"/>
  <c r="D12" i="425" s="1"/>
  <c r="C18" i="425"/>
  <c r="D18" i="425" s="1"/>
  <c r="X87" i="426"/>
  <c r="AM84" i="426"/>
  <c r="AN84" i="426" s="1"/>
  <c r="AM80" i="426"/>
  <c r="AN80" i="426" s="1"/>
  <c r="AM79" i="426"/>
  <c r="AN79" i="426" s="1"/>
  <c r="X78" i="426"/>
  <c r="X68" i="426"/>
  <c r="X64" i="426"/>
  <c r="X60" i="426"/>
  <c r="X58" i="426"/>
  <c r="X54" i="426"/>
  <c r="C14" i="425"/>
  <c r="D14" i="425" s="1"/>
  <c r="X76" i="426"/>
  <c r="X72" i="426"/>
  <c r="C20" i="425"/>
  <c r="D20" i="425" s="1"/>
  <c r="H4" i="425"/>
  <c r="H4" i="427"/>
  <c r="H4" i="421"/>
  <c r="H4" i="423"/>
  <c r="AM88" i="424"/>
  <c r="AN88" i="424" s="1"/>
  <c r="X87" i="424"/>
  <c r="AM84" i="424"/>
  <c r="AN84" i="424" s="1"/>
  <c r="X83" i="424"/>
  <c r="AM80" i="424"/>
  <c r="AN80" i="424" s="1"/>
  <c r="X79" i="424"/>
  <c r="X75" i="424"/>
  <c r="X88" i="424"/>
  <c r="AM85" i="424"/>
  <c r="AN85" i="424" s="1"/>
  <c r="X84" i="424"/>
  <c r="AM81" i="424"/>
  <c r="AN81" i="424" s="1"/>
  <c r="X80" i="424"/>
  <c r="AM77" i="424"/>
  <c r="AN77" i="424" s="1"/>
  <c r="AM86" i="424"/>
  <c r="AN86" i="424" s="1"/>
  <c r="X85" i="424"/>
  <c r="AM82" i="424"/>
  <c r="AN82" i="424" s="1"/>
  <c r="X81" i="424"/>
  <c r="AM78" i="424"/>
  <c r="AN78" i="424" s="1"/>
  <c r="X77" i="424"/>
  <c r="X73" i="424"/>
  <c r="AM87" i="424"/>
  <c r="AN87" i="424" s="1"/>
  <c r="X82" i="424"/>
  <c r="AM79" i="424"/>
  <c r="AN79" i="424" s="1"/>
  <c r="X86" i="424"/>
  <c r="AM83" i="424"/>
  <c r="AN83" i="424" s="1"/>
  <c r="X78" i="424"/>
  <c r="X76" i="424"/>
  <c r="X70" i="424"/>
  <c r="X66" i="424"/>
  <c r="X62" i="424"/>
  <c r="X58" i="424"/>
  <c r="X69" i="424"/>
  <c r="X67" i="424"/>
  <c r="X60" i="424"/>
  <c r="X56" i="424"/>
  <c r="X54" i="424"/>
  <c r="C15" i="423"/>
  <c r="D15" i="423" s="1"/>
  <c r="X71" i="424"/>
  <c r="X64" i="424"/>
  <c r="X53" i="424"/>
  <c r="C22" i="423"/>
  <c r="D22" i="423" s="1"/>
  <c r="C20" i="423"/>
  <c r="D20" i="423" s="1"/>
  <c r="X72" i="424"/>
  <c r="X65" i="424"/>
  <c r="X63" i="424"/>
  <c r="C23" i="423"/>
  <c r="D23" i="423" s="1"/>
  <c r="C21" i="423"/>
  <c r="D21" i="423" s="1"/>
  <c r="C19" i="423"/>
  <c r="D19" i="423" s="1"/>
  <c r="C12" i="423"/>
  <c r="D12" i="423" s="1"/>
  <c r="C19" i="398"/>
  <c r="D19" i="398" s="1"/>
  <c r="C18" i="398"/>
  <c r="D18" i="398" s="1"/>
  <c r="X74" i="424"/>
  <c r="X59" i="424"/>
  <c r="X55" i="424"/>
  <c r="C14" i="423"/>
  <c r="D14" i="423" s="1"/>
  <c r="C13" i="423"/>
  <c r="D13" i="423" s="1"/>
  <c r="X68" i="424"/>
  <c r="X61" i="424"/>
  <c r="X57" i="424"/>
  <c r="C14" i="421"/>
  <c r="D14" i="421" s="1"/>
  <c r="C13" i="421"/>
  <c r="D13" i="421" s="1"/>
  <c r="C12" i="421"/>
  <c r="D12" i="421" s="1"/>
  <c r="C21" i="398"/>
  <c r="D21" i="398" s="1"/>
  <c r="AM88" i="422"/>
  <c r="AN88" i="422" s="1"/>
  <c r="X87" i="422"/>
  <c r="AM84" i="422"/>
  <c r="AN84" i="422" s="1"/>
  <c r="X83" i="422"/>
  <c r="AM80" i="422"/>
  <c r="AN80" i="422" s="1"/>
  <c r="X79" i="422"/>
  <c r="X75" i="422"/>
  <c r="X88" i="422"/>
  <c r="AM85" i="422"/>
  <c r="AN85" i="422" s="1"/>
  <c r="X84" i="422"/>
  <c r="AM81" i="422"/>
  <c r="AN81" i="422" s="1"/>
  <c r="X80" i="422"/>
  <c r="AM86" i="422"/>
  <c r="AN86" i="422" s="1"/>
  <c r="X85" i="422"/>
  <c r="AM82" i="422"/>
  <c r="AN82" i="422" s="1"/>
  <c r="X81" i="422"/>
  <c r="AM78" i="422"/>
  <c r="AN78" i="422" s="1"/>
  <c r="X77" i="422"/>
  <c r="X73" i="422"/>
  <c r="AM87" i="422"/>
  <c r="AN87" i="422" s="1"/>
  <c r="X82" i="422"/>
  <c r="AM79" i="422"/>
  <c r="AN79" i="422" s="1"/>
  <c r="X78" i="422"/>
  <c r="X74" i="422"/>
  <c r="X69" i="422"/>
  <c r="X65" i="422"/>
  <c r="X61" i="422"/>
  <c r="X57" i="422"/>
  <c r="X72" i="422"/>
  <c r="X68" i="422"/>
  <c r="X64" i="422"/>
  <c r="X60" i="422"/>
  <c r="X76" i="422"/>
  <c r="X70" i="422"/>
  <c r="X66" i="422"/>
  <c r="X62" i="422"/>
  <c r="X58" i="422"/>
  <c r="X54" i="422"/>
  <c r="X86" i="422"/>
  <c r="X71" i="422"/>
  <c r="X56" i="422"/>
  <c r="X59" i="422"/>
  <c r="X53" i="422"/>
  <c r="C24" i="421"/>
  <c r="D24" i="421" s="1"/>
  <c r="X63" i="422"/>
  <c r="C16" i="421"/>
  <c r="D16" i="421" s="1"/>
  <c r="AM83" i="422"/>
  <c r="AN83" i="422" s="1"/>
  <c r="AM77" i="422"/>
  <c r="AN77" i="422" s="1"/>
  <c r="X67" i="422"/>
  <c r="X55" i="422"/>
  <c r="C23" i="421"/>
  <c r="D23" i="421" s="1"/>
  <c r="C20" i="421"/>
  <c r="D20" i="421" s="1"/>
  <c r="C15" i="421"/>
  <c r="D15" i="421" s="1"/>
  <c r="C21" i="421"/>
  <c r="D21" i="421" s="1"/>
  <c r="C22" i="421"/>
  <c r="D22" i="421" s="1"/>
  <c r="AM88" i="420"/>
  <c r="AN88" i="420" s="1"/>
  <c r="X87" i="420"/>
  <c r="AM84" i="420"/>
  <c r="AN84" i="420" s="1"/>
  <c r="X83" i="420"/>
  <c r="AM80" i="420"/>
  <c r="AN80" i="420" s="1"/>
  <c r="X79" i="420"/>
  <c r="X88" i="420"/>
  <c r="AM85" i="420"/>
  <c r="AN85" i="420" s="1"/>
  <c r="X84" i="420"/>
  <c r="AM81" i="420"/>
  <c r="AN81" i="420" s="1"/>
  <c r="X80" i="420"/>
  <c r="AM86" i="420"/>
  <c r="AN86" i="420" s="1"/>
  <c r="X85" i="420"/>
  <c r="AM82" i="420"/>
  <c r="AN82" i="420" s="1"/>
  <c r="X81" i="420"/>
  <c r="AM78" i="420"/>
  <c r="AN78" i="420" s="1"/>
  <c r="AM77" i="420"/>
  <c r="AN77" i="420" s="1"/>
  <c r="X86" i="420"/>
  <c r="AM83" i="420"/>
  <c r="AN83" i="420" s="1"/>
  <c r="X78" i="420"/>
  <c r="X76" i="420"/>
  <c r="X72" i="420"/>
  <c r="X68" i="420"/>
  <c r="X64" i="420"/>
  <c r="X60" i="420"/>
  <c r="AM87" i="420"/>
  <c r="AN87" i="420" s="1"/>
  <c r="X70" i="420"/>
  <c r="X66" i="420"/>
  <c r="X62" i="420"/>
  <c r="X58" i="420"/>
  <c r="X56" i="420"/>
  <c r="X74" i="420"/>
  <c r="X55" i="420"/>
  <c r="C23" i="419"/>
  <c r="D23" i="419" s="1"/>
  <c r="C21" i="419"/>
  <c r="D21" i="419" s="1"/>
  <c r="C19" i="419"/>
  <c r="D19" i="419" s="1"/>
  <c r="AM79" i="420"/>
  <c r="AN79" i="420" s="1"/>
  <c r="X75" i="420"/>
  <c r="X73" i="420"/>
  <c r="X57" i="420"/>
  <c r="X53" i="420"/>
  <c r="C22" i="419"/>
  <c r="D22" i="419" s="1"/>
  <c r="C20" i="419"/>
  <c r="D20" i="419" s="1"/>
  <c r="C14" i="419"/>
  <c r="D14" i="419" s="1"/>
  <c r="X71" i="420"/>
  <c r="X67" i="420"/>
  <c r="X63" i="420"/>
  <c r="X59" i="420"/>
  <c r="C12" i="419"/>
  <c r="D12" i="419" s="1"/>
  <c r="C15" i="419"/>
  <c r="D15" i="419" s="1"/>
  <c r="X82" i="420"/>
  <c r="X69" i="420"/>
  <c r="X65" i="420"/>
  <c r="X61" i="420"/>
  <c r="X77" i="420"/>
  <c r="X54" i="420"/>
  <c r="C13" i="419"/>
  <c r="D13" i="419" s="1"/>
  <c r="H4" i="409"/>
  <c r="H4" i="419"/>
  <c r="AM87" i="418"/>
  <c r="AN87" i="418" s="1"/>
  <c r="X86" i="418"/>
  <c r="AM83" i="418"/>
  <c r="AN83" i="418" s="1"/>
  <c r="X82" i="418"/>
  <c r="AM79" i="418"/>
  <c r="AN79" i="418" s="1"/>
  <c r="X78" i="418"/>
  <c r="AM88" i="418"/>
  <c r="AN88" i="418" s="1"/>
  <c r="X87" i="418"/>
  <c r="AM84" i="418"/>
  <c r="AN84" i="418" s="1"/>
  <c r="X83" i="418"/>
  <c r="AM80" i="418"/>
  <c r="AN80" i="418" s="1"/>
  <c r="X79" i="418"/>
  <c r="X75" i="418"/>
  <c r="AM86" i="418"/>
  <c r="AN86" i="418" s="1"/>
  <c r="X85" i="418"/>
  <c r="AM82" i="418"/>
  <c r="AN82" i="418" s="1"/>
  <c r="X81" i="418"/>
  <c r="AM78" i="418"/>
  <c r="AN78" i="418" s="1"/>
  <c r="X77" i="418"/>
  <c r="X73" i="418"/>
  <c r="AM81" i="418"/>
  <c r="AN81" i="418" s="1"/>
  <c r="X71" i="418"/>
  <c r="X67" i="418"/>
  <c r="X63" i="418"/>
  <c r="X59" i="418"/>
  <c r="X55" i="418"/>
  <c r="X76" i="418"/>
  <c r="X72" i="418"/>
  <c r="X70" i="418"/>
  <c r="X66" i="418"/>
  <c r="X62" i="418"/>
  <c r="X58" i="418"/>
  <c r="X54" i="418"/>
  <c r="X88" i="418"/>
  <c r="X84" i="418"/>
  <c r="X69" i="418"/>
  <c r="X65" i="418"/>
  <c r="X61" i="418"/>
  <c r="X57" i="418"/>
  <c r="X53" i="418"/>
  <c r="AM77" i="418"/>
  <c r="AN77" i="418" s="1"/>
  <c r="AM85" i="418"/>
  <c r="AN85" i="418" s="1"/>
  <c r="X80" i="418"/>
  <c r="X74" i="418"/>
  <c r="X68" i="418"/>
  <c r="X64" i="418"/>
  <c r="X60" i="418"/>
  <c r="X56" i="418"/>
  <c r="AM88" i="417"/>
  <c r="AN88" i="417" s="1"/>
  <c r="X87" i="417"/>
  <c r="AM84" i="417"/>
  <c r="AN84" i="417" s="1"/>
  <c r="X83" i="417"/>
  <c r="AM80" i="417"/>
  <c r="AN80" i="417" s="1"/>
  <c r="X79" i="417"/>
  <c r="X75" i="417"/>
  <c r="X88" i="417"/>
  <c r="AM85" i="417"/>
  <c r="AN85" i="417" s="1"/>
  <c r="X84" i="417"/>
  <c r="AM81" i="417"/>
  <c r="AN81" i="417" s="1"/>
  <c r="X80" i="417"/>
  <c r="AM86" i="417"/>
  <c r="AN86" i="417" s="1"/>
  <c r="X85" i="417"/>
  <c r="AM82" i="417"/>
  <c r="AN82" i="417" s="1"/>
  <c r="X81" i="417"/>
  <c r="AM78" i="417"/>
  <c r="AN78" i="417" s="1"/>
  <c r="X77" i="417"/>
  <c r="X73" i="417"/>
  <c r="AM87" i="417"/>
  <c r="AN87" i="417" s="1"/>
  <c r="X82" i="417"/>
  <c r="AM79" i="417"/>
  <c r="AN79" i="417" s="1"/>
  <c r="AM77" i="417"/>
  <c r="AN77" i="417" s="1"/>
  <c r="X70" i="417"/>
  <c r="X66" i="417"/>
  <c r="X62" i="417"/>
  <c r="X58" i="417"/>
  <c r="X54" i="417"/>
  <c r="X76" i="417"/>
  <c r="X69" i="417"/>
  <c r="X65" i="417"/>
  <c r="X61" i="417"/>
  <c r="X71" i="417"/>
  <c r="X67" i="417"/>
  <c r="X63" i="417"/>
  <c r="X59" i="417"/>
  <c r="X55" i="417"/>
  <c r="AM88" i="416"/>
  <c r="AN88" i="416" s="1"/>
  <c r="X87" i="416"/>
  <c r="AM84" i="416"/>
  <c r="AN84" i="416" s="1"/>
  <c r="X83" i="416"/>
  <c r="X86" i="417"/>
  <c r="X78" i="417"/>
  <c r="X72" i="417"/>
  <c r="X56" i="417"/>
  <c r="X53" i="417"/>
  <c r="X86" i="416"/>
  <c r="AM85" i="416"/>
  <c r="AN85" i="416" s="1"/>
  <c r="AM82" i="416"/>
  <c r="AN82" i="416" s="1"/>
  <c r="AM81" i="416"/>
  <c r="AN81" i="416" s="1"/>
  <c r="X80" i="416"/>
  <c r="AM77" i="416"/>
  <c r="AN77" i="416" s="1"/>
  <c r="X60" i="417"/>
  <c r="X57" i="417"/>
  <c r="X88" i="416"/>
  <c r="AM87" i="416"/>
  <c r="AN87" i="416" s="1"/>
  <c r="X81" i="416"/>
  <c r="AM78" i="416"/>
  <c r="AN78" i="416" s="1"/>
  <c r="X77" i="416"/>
  <c r="AM83" i="417"/>
  <c r="AN83" i="417" s="1"/>
  <c r="X74" i="417"/>
  <c r="X68" i="417"/>
  <c r="X84" i="416"/>
  <c r="AM83" i="416"/>
  <c r="AN83" i="416" s="1"/>
  <c r="AM80" i="416"/>
  <c r="AN80" i="416" s="1"/>
  <c r="X79" i="416"/>
  <c r="X75" i="416"/>
  <c r="X71" i="416"/>
  <c r="X67" i="416"/>
  <c r="X63" i="416"/>
  <c r="X59" i="416"/>
  <c r="X55" i="416"/>
  <c r="X64" i="417"/>
  <c r="X82" i="416"/>
  <c r="AM86" i="416"/>
  <c r="AN86" i="416" s="1"/>
  <c r="AM79" i="416"/>
  <c r="AN79" i="416" s="1"/>
  <c r="X78" i="416"/>
  <c r="X76" i="416"/>
  <c r="X74" i="416"/>
  <c r="X72" i="416"/>
  <c r="X70" i="416"/>
  <c r="X68" i="416"/>
  <c r="X66" i="416"/>
  <c r="X64" i="416"/>
  <c r="X62" i="416"/>
  <c r="X60" i="416"/>
  <c r="X58" i="416"/>
  <c r="X56" i="416"/>
  <c r="X54" i="416"/>
  <c r="X85" i="416"/>
  <c r="X73" i="416"/>
  <c r="X69" i="416"/>
  <c r="X65" i="416"/>
  <c r="X61" i="416"/>
  <c r="X57" i="416"/>
  <c r="X53" i="416"/>
  <c r="AM87" i="415"/>
  <c r="AN87" i="415" s="1"/>
  <c r="X86" i="415"/>
  <c r="AM83" i="415"/>
  <c r="AN83" i="415" s="1"/>
  <c r="X82" i="415"/>
  <c r="AM79" i="415"/>
  <c r="AN79" i="415" s="1"/>
  <c r="X78" i="415"/>
  <c r="AM88" i="415"/>
  <c r="AN88" i="415" s="1"/>
  <c r="X87" i="415"/>
  <c r="AM84" i="415"/>
  <c r="AN84" i="415" s="1"/>
  <c r="X83" i="415"/>
  <c r="AM80" i="415"/>
  <c r="AN80" i="415" s="1"/>
  <c r="AM86" i="415"/>
  <c r="AN86" i="415" s="1"/>
  <c r="X85" i="415"/>
  <c r="AM82" i="415"/>
  <c r="AN82" i="415" s="1"/>
  <c r="X81" i="415"/>
  <c r="AM78" i="415"/>
  <c r="AN78" i="415" s="1"/>
  <c r="X77" i="415"/>
  <c r="X73" i="415"/>
  <c r="X84" i="415"/>
  <c r="X75" i="415"/>
  <c r="X71" i="415"/>
  <c r="X67" i="415"/>
  <c r="X63" i="415"/>
  <c r="X59" i="415"/>
  <c r="X55" i="415"/>
  <c r="AM85" i="415"/>
  <c r="AN85" i="415" s="1"/>
  <c r="X70" i="415"/>
  <c r="X66" i="415"/>
  <c r="X62" i="415"/>
  <c r="X58" i="415"/>
  <c r="X88" i="415"/>
  <c r="X79" i="415"/>
  <c r="X68" i="415"/>
  <c r="X64" i="415"/>
  <c r="X60" i="415"/>
  <c r="X56" i="415"/>
  <c r="X80" i="415"/>
  <c r="X53" i="415"/>
  <c r="AM77" i="415"/>
  <c r="AN77" i="415" s="1"/>
  <c r="X74" i="415"/>
  <c r="X54" i="415"/>
  <c r="AM81" i="415"/>
  <c r="AN81" i="415" s="1"/>
  <c r="X76" i="415"/>
  <c r="X72" i="415"/>
  <c r="X69" i="415"/>
  <c r="X65" i="415"/>
  <c r="X61" i="415"/>
  <c r="X57" i="415"/>
  <c r="AM88" i="414"/>
  <c r="AN88" i="414" s="1"/>
  <c r="X87" i="414"/>
  <c r="AM84" i="414"/>
  <c r="AN84" i="414" s="1"/>
  <c r="X83" i="414"/>
  <c r="AM80" i="414"/>
  <c r="AN80" i="414" s="1"/>
  <c r="X88" i="414"/>
  <c r="AM85" i="414"/>
  <c r="AN85" i="414" s="1"/>
  <c r="X84" i="414"/>
  <c r="AM81" i="414"/>
  <c r="AN81" i="414" s="1"/>
  <c r="AM86" i="414"/>
  <c r="AN86" i="414" s="1"/>
  <c r="X85" i="414"/>
  <c r="AM82" i="414"/>
  <c r="AN82" i="414" s="1"/>
  <c r="X81" i="414"/>
  <c r="AM78" i="414"/>
  <c r="AN78" i="414" s="1"/>
  <c r="X77" i="414"/>
  <c r="X73" i="414"/>
  <c r="AM87" i="414"/>
  <c r="AN87" i="414" s="1"/>
  <c r="X82" i="414"/>
  <c r="X80" i="414"/>
  <c r="AM79" i="414"/>
  <c r="AN79" i="414" s="1"/>
  <c r="X75" i="414"/>
  <c r="X71" i="414"/>
  <c r="X67" i="414"/>
  <c r="X63" i="414"/>
  <c r="X59" i="414"/>
  <c r="X70" i="414"/>
  <c r="X66" i="414"/>
  <c r="X62" i="414"/>
  <c r="X58" i="414"/>
  <c r="X78" i="414"/>
  <c r="AM77" i="414"/>
  <c r="AN77" i="414" s="1"/>
  <c r="X72" i="414"/>
  <c r="X68" i="414"/>
  <c r="X64" i="414"/>
  <c r="X60" i="414"/>
  <c r="X56" i="414"/>
  <c r="X86" i="414"/>
  <c r="X79" i="414"/>
  <c r="X74" i="414"/>
  <c r="X55" i="414"/>
  <c r="X53" i="414"/>
  <c r="X65" i="414"/>
  <c r="X61" i="414"/>
  <c r="X76" i="414"/>
  <c r="X69" i="414"/>
  <c r="X57" i="414"/>
  <c r="X54" i="414"/>
  <c r="AM83" i="414"/>
  <c r="AN83" i="414" s="1"/>
  <c r="AM87" i="413"/>
  <c r="AN87" i="413" s="1"/>
  <c r="X86" i="413"/>
  <c r="AM83" i="413"/>
  <c r="AN83" i="413" s="1"/>
  <c r="X82" i="413"/>
  <c r="AM79" i="413"/>
  <c r="AN79" i="413" s="1"/>
  <c r="X78" i="413"/>
  <c r="X76" i="413"/>
  <c r="X72" i="413"/>
  <c r="AM88" i="413"/>
  <c r="AN88" i="413" s="1"/>
  <c r="X87" i="413"/>
  <c r="AM84" i="413"/>
  <c r="AN84" i="413" s="1"/>
  <c r="X83" i="413"/>
  <c r="AM80" i="413"/>
  <c r="AN80" i="413" s="1"/>
  <c r="X88" i="413"/>
  <c r="AM85" i="413"/>
  <c r="AN85" i="413" s="1"/>
  <c r="X84" i="413"/>
  <c r="X79" i="413"/>
  <c r="AM78" i="413"/>
  <c r="AN78" i="413" s="1"/>
  <c r="AM86" i="413"/>
  <c r="AN86" i="413" s="1"/>
  <c r="X77" i="413"/>
  <c r="X75" i="413"/>
  <c r="X73" i="413"/>
  <c r="X71" i="413"/>
  <c r="X70" i="413"/>
  <c r="X66" i="413"/>
  <c r="X62" i="413"/>
  <c r="X58" i="413"/>
  <c r="AM82" i="413"/>
  <c r="AN82" i="413" s="1"/>
  <c r="AM77" i="413"/>
  <c r="AN77" i="413" s="1"/>
  <c r="X68" i="413"/>
  <c r="X64" i="413"/>
  <c r="X60" i="413"/>
  <c r="X81" i="413"/>
  <c r="X80" i="413"/>
  <c r="X54" i="413"/>
  <c r="AM81" i="413"/>
  <c r="AN81" i="413" s="1"/>
  <c r="X74" i="413"/>
  <c r="X69" i="413"/>
  <c r="X67" i="413"/>
  <c r="X65" i="413"/>
  <c r="X63" i="413"/>
  <c r="X61" i="413"/>
  <c r="X59" i="413"/>
  <c r="X57" i="413"/>
  <c r="X53" i="413"/>
  <c r="X85" i="413"/>
  <c r="X55" i="413"/>
  <c r="X56" i="413"/>
  <c r="AM87" i="412"/>
  <c r="AN87" i="412" s="1"/>
  <c r="X86" i="412"/>
  <c r="AM83" i="412"/>
  <c r="AN83" i="412" s="1"/>
  <c r="X82" i="412"/>
  <c r="AM79" i="412"/>
  <c r="AN79" i="412" s="1"/>
  <c r="AM88" i="412"/>
  <c r="AN88" i="412" s="1"/>
  <c r="X87" i="412"/>
  <c r="AM84" i="412"/>
  <c r="AN84" i="412" s="1"/>
  <c r="X83" i="412"/>
  <c r="AM80" i="412"/>
  <c r="AN80" i="412" s="1"/>
  <c r="AM86" i="412"/>
  <c r="AN86" i="412" s="1"/>
  <c r="X85" i="412"/>
  <c r="AM82" i="412"/>
  <c r="AN82" i="412" s="1"/>
  <c r="X81" i="412"/>
  <c r="AM78" i="412"/>
  <c r="AN78" i="412" s="1"/>
  <c r="X77" i="412"/>
  <c r="X73" i="412"/>
  <c r="X84" i="412"/>
  <c r="X79" i="412"/>
  <c r="X75" i="412"/>
  <c r="AM85" i="412"/>
  <c r="AN85" i="412" s="1"/>
  <c r="X80" i="412"/>
  <c r="AM81" i="412"/>
  <c r="AN81" i="412" s="1"/>
  <c r="X78" i="412"/>
  <c r="AM77" i="412"/>
  <c r="AN77" i="412" s="1"/>
  <c r="X76" i="412"/>
  <c r="X74" i="412"/>
  <c r="X72" i="412"/>
  <c r="X69" i="412"/>
  <c r="X65" i="412"/>
  <c r="X61" i="412"/>
  <c r="X57" i="412"/>
  <c r="X53" i="412"/>
  <c r="X88" i="412"/>
  <c r="X70" i="412"/>
  <c r="X68" i="412"/>
  <c r="X66" i="412"/>
  <c r="X64" i="412"/>
  <c r="X62" i="412"/>
  <c r="X60" i="412"/>
  <c r="X58" i="412"/>
  <c r="X56" i="412"/>
  <c r="X71" i="412"/>
  <c r="X67" i="412"/>
  <c r="X63" i="412"/>
  <c r="X59" i="412"/>
  <c r="X55" i="412"/>
  <c r="X54" i="412"/>
  <c r="AM87" i="411"/>
  <c r="AN87" i="411" s="1"/>
  <c r="X86" i="411"/>
  <c r="AM83" i="411"/>
  <c r="AN83" i="411" s="1"/>
  <c r="X82" i="411"/>
  <c r="AM79" i="411"/>
  <c r="AN79" i="411" s="1"/>
  <c r="AM88" i="411"/>
  <c r="AN88" i="411" s="1"/>
  <c r="X87" i="411"/>
  <c r="AM84" i="411"/>
  <c r="AN84" i="411" s="1"/>
  <c r="X83" i="411"/>
  <c r="AM80" i="411"/>
  <c r="AN80" i="411" s="1"/>
  <c r="AM86" i="411"/>
  <c r="AN86" i="411" s="1"/>
  <c r="X85" i="411"/>
  <c r="AM82" i="411"/>
  <c r="AN82" i="411" s="1"/>
  <c r="X81" i="411"/>
  <c r="AM78" i="411"/>
  <c r="AN78" i="411" s="1"/>
  <c r="X77" i="411"/>
  <c r="X73" i="411"/>
  <c r="X84" i="411"/>
  <c r="X70" i="411"/>
  <c r="X66" i="411"/>
  <c r="X58" i="411"/>
  <c r="X54" i="411"/>
  <c r="AM85" i="411"/>
  <c r="AN85" i="411" s="1"/>
  <c r="X80" i="411"/>
  <c r="X78" i="411"/>
  <c r="AM77" i="411"/>
  <c r="AN77" i="411" s="1"/>
  <c r="X76" i="411"/>
  <c r="X74" i="411"/>
  <c r="X72" i="411"/>
  <c r="X69" i="411"/>
  <c r="X65" i="411"/>
  <c r="X61" i="411"/>
  <c r="X57" i="411"/>
  <c r="X88" i="411"/>
  <c r="X75" i="411"/>
  <c r="X71" i="411"/>
  <c r="X67" i="411"/>
  <c r="X63" i="411"/>
  <c r="X59" i="411"/>
  <c r="X55" i="411"/>
  <c r="X62" i="411"/>
  <c r="AM81" i="411"/>
  <c r="AN81" i="411" s="1"/>
  <c r="X79" i="411"/>
  <c r="X53" i="411"/>
  <c r="X68" i="411"/>
  <c r="X64" i="411"/>
  <c r="X60" i="411"/>
  <c r="X56" i="411"/>
  <c r="AM87" i="410"/>
  <c r="AN87" i="410" s="1"/>
  <c r="X86" i="410"/>
  <c r="AM83" i="410"/>
  <c r="AN83" i="410" s="1"/>
  <c r="X82" i="410"/>
  <c r="AM79" i="410"/>
  <c r="AN79" i="410" s="1"/>
  <c r="AM88" i="410"/>
  <c r="AN88" i="410" s="1"/>
  <c r="X87" i="410"/>
  <c r="AM84" i="410"/>
  <c r="AN84" i="410" s="1"/>
  <c r="X83" i="410"/>
  <c r="AM80" i="410"/>
  <c r="AN80" i="410" s="1"/>
  <c r="X79" i="410"/>
  <c r="X75" i="410"/>
  <c r="X88" i="410"/>
  <c r="AM86" i="410"/>
  <c r="AN86" i="410" s="1"/>
  <c r="X85" i="410"/>
  <c r="AM82" i="410"/>
  <c r="AN82" i="410" s="1"/>
  <c r="X81" i="410"/>
  <c r="AM78" i="410"/>
  <c r="AN78" i="410" s="1"/>
  <c r="X77" i="410"/>
  <c r="X73" i="410"/>
  <c r="AM85" i="410"/>
  <c r="AN85" i="410" s="1"/>
  <c r="X80" i="410"/>
  <c r="X78" i="410"/>
  <c r="X76" i="410"/>
  <c r="X72" i="410"/>
  <c r="X70" i="410"/>
  <c r="X62" i="410"/>
  <c r="X58" i="410"/>
  <c r="X53" i="410"/>
  <c r="AM77" i="410"/>
  <c r="AN77" i="410" s="1"/>
  <c r="AM81" i="410"/>
  <c r="AN81" i="410" s="1"/>
  <c r="X69" i="410"/>
  <c r="X65" i="410"/>
  <c r="X61" i="410"/>
  <c r="X57" i="410"/>
  <c r="X74" i="410"/>
  <c r="X84" i="410"/>
  <c r="X71" i="410"/>
  <c r="X67" i="410"/>
  <c r="X63" i="410"/>
  <c r="X59" i="410"/>
  <c r="X55" i="410"/>
  <c r="X66" i="410"/>
  <c r="X54" i="410"/>
  <c r="X68" i="410"/>
  <c r="X64" i="410"/>
  <c r="X60" i="410"/>
  <c r="X56" i="410"/>
  <c r="C16" i="409"/>
  <c r="D16" i="409" s="1"/>
  <c r="C14" i="409"/>
  <c r="D14" i="409" s="1"/>
  <c r="C12" i="409"/>
  <c r="D12" i="409" s="1"/>
  <c r="C15" i="409"/>
  <c r="D15" i="409" s="1"/>
  <c r="C13" i="409"/>
  <c r="D13" i="409" s="1"/>
  <c r="C22" i="408"/>
  <c r="D22" i="408" s="1"/>
  <c r="C12" i="408"/>
  <c r="D12" i="408" s="1"/>
  <c r="C31" i="408"/>
  <c r="D31" i="408" s="1"/>
  <c r="C29" i="408"/>
  <c r="D29" i="408" s="1"/>
  <c r="C27" i="408"/>
  <c r="D27" i="408" s="1"/>
  <c r="C15" i="408"/>
  <c r="D15" i="408" s="1"/>
  <c r="C28" i="408"/>
  <c r="D28" i="408" s="1"/>
  <c r="C23" i="408"/>
  <c r="D23" i="408" s="1"/>
  <c r="C19" i="408"/>
  <c r="D19" i="408" s="1"/>
  <c r="C14" i="408"/>
  <c r="D14" i="408" s="1"/>
  <c r="C30" i="408"/>
  <c r="D30" i="408" s="1"/>
  <c r="C13" i="408"/>
  <c r="D13" i="408" s="1"/>
  <c r="C18" i="408"/>
  <c r="D18" i="408" s="1"/>
  <c r="H4" i="407"/>
  <c r="H4" i="408"/>
  <c r="C26" i="407"/>
  <c r="D26" i="407" s="1"/>
  <c r="C33" i="407"/>
  <c r="D33" i="407" s="1"/>
  <c r="C31" i="407"/>
  <c r="D31" i="407" s="1"/>
  <c r="C19" i="407"/>
  <c r="D19" i="407" s="1"/>
  <c r="C14" i="407"/>
  <c r="D14" i="407" s="1"/>
  <c r="C24" i="407"/>
  <c r="D24" i="407" s="1"/>
  <c r="C25" i="407"/>
  <c r="D25" i="407" s="1"/>
  <c r="C18" i="407"/>
  <c r="D18" i="407" s="1"/>
  <c r="C13" i="407"/>
  <c r="D13" i="407" s="1"/>
  <c r="C34" i="407"/>
  <c r="D34" i="407" s="1"/>
  <c r="C23" i="407"/>
  <c r="D23" i="407" s="1"/>
  <c r="C20" i="407"/>
  <c r="D20" i="407" s="1"/>
  <c r="C15" i="407"/>
  <c r="D15" i="407" s="1"/>
  <c r="C32" i="407"/>
  <c r="D32" i="407" s="1"/>
  <c r="C30" i="407"/>
  <c r="D30" i="407" s="1"/>
  <c r="C12" i="407"/>
  <c r="D12" i="407" s="1"/>
  <c r="H4" i="405"/>
  <c r="H4" i="406"/>
  <c r="C19" i="406"/>
  <c r="D19" i="406" s="1"/>
  <c r="C14" i="406"/>
  <c r="D14" i="406" s="1"/>
  <c r="C12" i="406"/>
  <c r="D12" i="406" s="1"/>
  <c r="C29" i="406"/>
  <c r="D29" i="406" s="1"/>
  <c r="C27" i="406"/>
  <c r="D27" i="406" s="1"/>
  <c r="C25" i="406"/>
  <c r="D25" i="406" s="1"/>
  <c r="C18" i="406"/>
  <c r="D18" i="406" s="1"/>
  <c r="C13" i="406"/>
  <c r="D13" i="406" s="1"/>
  <c r="C21" i="406"/>
  <c r="D21" i="406" s="1"/>
  <c r="C28" i="406"/>
  <c r="D28" i="406" s="1"/>
  <c r="C26" i="406"/>
  <c r="D26" i="406" s="1"/>
  <c r="C20" i="406"/>
  <c r="D20" i="406" s="1"/>
  <c r="C15" i="406"/>
  <c r="D15" i="406" s="1"/>
  <c r="C19" i="405"/>
  <c r="D19" i="405" s="1"/>
  <c r="C27" i="405"/>
  <c r="D27" i="405" s="1"/>
  <c r="C15" i="405"/>
  <c r="D15" i="405" s="1"/>
  <c r="C18" i="405"/>
  <c r="D18" i="405" s="1"/>
  <c r="C34" i="405"/>
  <c r="D34" i="405" s="1"/>
  <c r="C32" i="405"/>
  <c r="D32" i="405" s="1"/>
  <c r="C26" i="405"/>
  <c r="D26" i="405" s="1"/>
  <c r="C21" i="405"/>
  <c r="D21" i="405" s="1"/>
  <c r="C14" i="405"/>
  <c r="D14" i="405" s="1"/>
  <c r="C35" i="405"/>
  <c r="D35" i="405" s="1"/>
  <c r="C33" i="405"/>
  <c r="D33" i="405" s="1"/>
  <c r="C31" i="405"/>
  <c r="D31" i="405" s="1"/>
  <c r="C24" i="405"/>
  <c r="D24" i="405" s="1"/>
  <c r="C12" i="405"/>
  <c r="D12" i="405" s="1"/>
  <c r="C25" i="405"/>
  <c r="D25" i="405" s="1"/>
  <c r="C20" i="405"/>
  <c r="D20" i="405" s="1"/>
  <c r="C13" i="405"/>
  <c r="D13" i="405" s="1"/>
  <c r="C25" i="404"/>
  <c r="D25" i="404" s="1"/>
  <c r="C19" i="404"/>
  <c r="D19" i="404" s="1"/>
  <c r="C13" i="404"/>
  <c r="D13" i="404" s="1"/>
  <c r="C12" i="404"/>
  <c r="D12" i="404" s="1"/>
  <c r="C23" i="404"/>
  <c r="D23" i="404" s="1"/>
  <c r="C24" i="404"/>
  <c r="D24" i="404" s="1"/>
  <c r="C14" i="404"/>
  <c r="D14" i="404" s="1"/>
  <c r="C32" i="404"/>
  <c r="D32" i="404" s="1"/>
  <c r="C30" i="404"/>
  <c r="D30" i="404" s="1"/>
  <c r="C18" i="404"/>
  <c r="D18" i="404" s="1"/>
  <c r="C22" i="404"/>
  <c r="D22" i="404" s="1"/>
  <c r="C33" i="404"/>
  <c r="D33" i="404" s="1"/>
  <c r="C31" i="404"/>
  <c r="D31" i="404" s="1"/>
  <c r="C29" i="404"/>
  <c r="D29" i="404" s="1"/>
  <c r="C15" i="404"/>
  <c r="D15" i="404" s="1"/>
  <c r="H4" i="403"/>
  <c r="H4" i="404"/>
  <c r="C13" i="403"/>
  <c r="D13" i="403" s="1"/>
  <c r="C25" i="403"/>
  <c r="D25" i="403" s="1"/>
  <c r="C23" i="403"/>
  <c r="D23" i="403" s="1"/>
  <c r="C17" i="403"/>
  <c r="D17" i="403" s="1"/>
  <c r="C26" i="403"/>
  <c r="D26" i="403" s="1"/>
  <c r="C24" i="403"/>
  <c r="D24" i="403" s="1"/>
  <c r="C22" i="403"/>
  <c r="D22" i="403" s="1"/>
  <c r="C18" i="403"/>
  <c r="D18" i="403" s="1"/>
  <c r="C12" i="403"/>
  <c r="D12" i="403" s="1"/>
  <c r="C14" i="403"/>
  <c r="D14" i="403" s="1"/>
  <c r="H4" i="401"/>
  <c r="H4" i="402"/>
  <c r="C22" i="402"/>
  <c r="D22" i="402" s="1"/>
  <c r="C21" i="402"/>
  <c r="D21" i="402" s="1"/>
  <c r="C30" i="402"/>
  <c r="D30" i="402" s="1"/>
  <c r="C28" i="402"/>
  <c r="D28" i="402" s="1"/>
  <c r="C26" i="402"/>
  <c r="D26" i="402" s="1"/>
  <c r="C13" i="402"/>
  <c r="D13" i="402" s="1"/>
  <c r="C18" i="402"/>
  <c r="D18" i="402" s="1"/>
  <c r="C12" i="402"/>
  <c r="D12" i="402" s="1"/>
  <c r="C17" i="402"/>
  <c r="D17" i="402" s="1"/>
  <c r="C29" i="402"/>
  <c r="D29" i="402" s="1"/>
  <c r="C27" i="402"/>
  <c r="D27" i="402" s="1"/>
  <c r="C16" i="402"/>
  <c r="D16" i="402" s="1"/>
  <c r="C27" i="401"/>
  <c r="D27" i="401" s="1"/>
  <c r="C25" i="401"/>
  <c r="D25" i="401" s="1"/>
  <c r="C23" i="401"/>
  <c r="D23" i="401" s="1"/>
  <c r="C15" i="401"/>
  <c r="D15" i="401" s="1"/>
  <c r="C12" i="401"/>
  <c r="D12" i="401" s="1"/>
  <c r="C19" i="401"/>
  <c r="D19" i="401" s="1"/>
  <c r="C14" i="401"/>
  <c r="D14" i="401" s="1"/>
  <c r="C26" i="401"/>
  <c r="D26" i="401" s="1"/>
  <c r="C24" i="401"/>
  <c r="D24" i="401" s="1"/>
  <c r="C18" i="401"/>
  <c r="D18" i="401" s="1"/>
  <c r="C13" i="401"/>
  <c r="D13" i="401" s="1"/>
  <c r="C38" i="400"/>
  <c r="D38" i="400" s="1"/>
  <c r="C36" i="400"/>
  <c r="D36" i="400" s="1"/>
  <c r="C34" i="400"/>
  <c r="D34" i="400" s="1"/>
  <c r="C27" i="400"/>
  <c r="D27" i="400" s="1"/>
  <c r="C22" i="400"/>
  <c r="D22" i="400" s="1"/>
  <c r="C30" i="400"/>
  <c r="D30" i="400" s="1"/>
  <c r="C15" i="400"/>
  <c r="D15" i="400" s="1"/>
  <c r="C37" i="400"/>
  <c r="D37" i="400" s="1"/>
  <c r="C35" i="400"/>
  <c r="D35" i="400" s="1"/>
  <c r="C29" i="400"/>
  <c r="D29" i="400" s="1"/>
  <c r="C24" i="400"/>
  <c r="D24" i="400" s="1"/>
  <c r="C19" i="400"/>
  <c r="D19" i="400" s="1"/>
  <c r="C14" i="400"/>
  <c r="D14" i="400" s="1"/>
  <c r="C12" i="400"/>
  <c r="D12" i="400" s="1"/>
  <c r="C28" i="400"/>
  <c r="D28" i="400" s="1"/>
  <c r="C23" i="400"/>
  <c r="D23" i="400" s="1"/>
  <c r="C18" i="400"/>
  <c r="D18" i="400" s="1"/>
  <c r="C13" i="400"/>
  <c r="D13" i="400" s="1"/>
  <c r="H4" i="398"/>
  <c r="H4" i="400"/>
  <c r="AM87" i="399"/>
  <c r="AN87" i="399" s="1"/>
  <c r="X86" i="399"/>
  <c r="AM83" i="399"/>
  <c r="AN83" i="399" s="1"/>
  <c r="X82" i="399"/>
  <c r="AM79" i="399"/>
  <c r="AN79" i="399" s="1"/>
  <c r="X78" i="399"/>
  <c r="X76" i="399"/>
  <c r="X72" i="399"/>
  <c r="X88" i="399"/>
  <c r="X81" i="399"/>
  <c r="AM80" i="399"/>
  <c r="AN80" i="399" s="1"/>
  <c r="X79" i="399"/>
  <c r="AM78" i="399"/>
  <c r="AN78" i="399" s="1"/>
  <c r="X69" i="399"/>
  <c r="X65" i="399"/>
  <c r="X87" i="399"/>
  <c r="X85" i="399"/>
  <c r="X83" i="399"/>
  <c r="X74" i="399"/>
  <c r="AM81" i="399"/>
  <c r="AN81" i="399" s="1"/>
  <c r="X71" i="399"/>
  <c r="X61" i="399"/>
  <c r="AM85" i="399"/>
  <c r="AN85" i="399" s="1"/>
  <c r="X84" i="399"/>
  <c r="X68" i="399"/>
  <c r="X67" i="399"/>
  <c r="X63" i="399"/>
  <c r="X59" i="399"/>
  <c r="X57" i="399"/>
  <c r="X53" i="399"/>
  <c r="C40" i="398"/>
  <c r="D40" i="398" s="1"/>
  <c r="C38" i="398"/>
  <c r="D38" i="398" s="1"/>
  <c r="X70" i="399"/>
  <c r="X56" i="399"/>
  <c r="AM77" i="399"/>
  <c r="AN77" i="399" s="1"/>
  <c r="X75" i="399"/>
  <c r="X64" i="399"/>
  <c r="X62" i="399"/>
  <c r="X60" i="399"/>
  <c r="X58" i="399"/>
  <c r="X55" i="399"/>
  <c r="C41" i="398"/>
  <c r="D41" i="398" s="1"/>
  <c r="C39" i="398"/>
  <c r="D39" i="398" s="1"/>
  <c r="C37" i="398"/>
  <c r="D37" i="398" s="1"/>
  <c r="AM88" i="399"/>
  <c r="AN88" i="399" s="1"/>
  <c r="AM86" i="399"/>
  <c r="AN86" i="399" s="1"/>
  <c r="AM84" i="399"/>
  <c r="AN84" i="399" s="1"/>
  <c r="AM82" i="399"/>
  <c r="AN82" i="399" s="1"/>
  <c r="X80" i="399"/>
  <c r="X77" i="399"/>
  <c r="X73" i="399"/>
  <c r="X66" i="399"/>
  <c r="X54" i="399"/>
  <c r="C33" i="398"/>
  <c r="D33" i="398" s="1"/>
  <c r="C28" i="398"/>
  <c r="D28" i="398" s="1"/>
  <c r="C15" i="398"/>
  <c r="D15" i="398" s="1"/>
  <c r="C32" i="398"/>
  <c r="D32" i="398" s="1"/>
  <c r="C27" i="398"/>
  <c r="D27" i="398" s="1"/>
  <c r="C22" i="398"/>
  <c r="D22" i="398" s="1"/>
  <c r="C26" i="398"/>
  <c r="D26" i="398" s="1"/>
  <c r="C20" i="398"/>
  <c r="D20" i="398" s="1"/>
  <c r="C31" i="398"/>
  <c r="D31" i="398" s="1"/>
  <c r="C13" i="398"/>
  <c r="D13" i="398" s="1"/>
  <c r="C25" i="398"/>
  <c r="D25" i="398" s="1"/>
  <c r="C12" i="398"/>
  <c r="D12" i="398" s="1"/>
  <c r="C14" i="398"/>
  <c r="D14" i="398" s="1"/>
  <c r="X88" i="388"/>
  <c r="AM85" i="388"/>
  <c r="AN85" i="388" s="1"/>
  <c r="X84" i="388"/>
  <c r="AM81" i="388"/>
  <c r="AN81" i="388" s="1"/>
  <c r="X80" i="388"/>
  <c r="AM86" i="388"/>
  <c r="AN86" i="388" s="1"/>
  <c r="X85" i="388"/>
  <c r="AM82" i="388"/>
  <c r="AN82" i="388" s="1"/>
  <c r="X81" i="388"/>
  <c r="AM78" i="388"/>
  <c r="AN78" i="388" s="1"/>
  <c r="AM87" i="388"/>
  <c r="AN87" i="388" s="1"/>
  <c r="X86" i="388"/>
  <c r="AM83" i="388"/>
  <c r="AN83" i="388" s="1"/>
  <c r="X82" i="388"/>
  <c r="AM79" i="388"/>
  <c r="AN79" i="388" s="1"/>
  <c r="AM88" i="388"/>
  <c r="AN88" i="388" s="1"/>
  <c r="X87" i="388"/>
  <c r="AM84" i="388"/>
  <c r="AN84" i="388" s="1"/>
  <c r="X83" i="388"/>
  <c r="AM80" i="388"/>
  <c r="AN80" i="388" s="1"/>
  <c r="X79" i="388"/>
  <c r="X75" i="388"/>
  <c r="X77" i="388"/>
  <c r="X73" i="388"/>
  <c r="X68" i="388"/>
  <c r="X64" i="388"/>
  <c r="X60" i="388"/>
  <c r="X56" i="388"/>
  <c r="X76" i="388"/>
  <c r="X71" i="388"/>
  <c r="X67" i="388"/>
  <c r="X63" i="388"/>
  <c r="X59" i="388"/>
  <c r="X55" i="388"/>
  <c r="X78" i="388"/>
  <c r="AM77" i="388"/>
  <c r="AN77" i="388" s="1"/>
  <c r="X69" i="388"/>
  <c r="X65" i="388"/>
  <c r="X61" i="388"/>
  <c r="X57" i="388"/>
  <c r="X53" i="388"/>
  <c r="X72" i="388"/>
  <c r="X70" i="388"/>
  <c r="X66" i="388"/>
  <c r="X62" i="388"/>
  <c r="X58" i="388"/>
  <c r="X54" i="388"/>
  <c r="X74" i="388"/>
  <c r="AA55" i="476" l="1"/>
  <c r="Z55" i="476"/>
  <c r="P12" i="475"/>
  <c r="L12" i="475"/>
  <c r="H12" i="475"/>
  <c r="S12" i="475"/>
  <c r="O12" i="475"/>
  <c r="K12" i="475"/>
  <c r="Q12" i="475"/>
  <c r="M12" i="475"/>
  <c r="I12" i="475"/>
  <c r="J12" i="475"/>
  <c r="R12" i="475"/>
  <c r="N12" i="475"/>
  <c r="Z58" i="476"/>
  <c r="AA58" i="476"/>
  <c r="AA72" i="476"/>
  <c r="Z72" i="476"/>
  <c r="AA56" i="476"/>
  <c r="Z56" i="476"/>
  <c r="AA59" i="476"/>
  <c r="Z59" i="476"/>
  <c r="AO80" i="476"/>
  <c r="AO84" i="476"/>
  <c r="AA82" i="476"/>
  <c r="Z82" i="476"/>
  <c r="Z70" i="476"/>
  <c r="AA70" i="476"/>
  <c r="AA87" i="476"/>
  <c r="Z87" i="476"/>
  <c r="AO81" i="476"/>
  <c r="Z86" i="476"/>
  <c r="AA86" i="476"/>
  <c r="Q17" i="475"/>
  <c r="M17" i="475"/>
  <c r="I17" i="475"/>
  <c r="P17" i="475"/>
  <c r="L17" i="475"/>
  <c r="H17" i="475"/>
  <c r="R17" i="475"/>
  <c r="N17" i="475"/>
  <c r="J17" i="475"/>
  <c r="S17" i="475"/>
  <c r="O17" i="475"/>
  <c r="K17" i="475"/>
  <c r="AA57" i="476"/>
  <c r="Z57" i="476"/>
  <c r="S18" i="475"/>
  <c r="O18" i="475"/>
  <c r="K18" i="475"/>
  <c r="R18" i="475"/>
  <c r="N18" i="475"/>
  <c r="J18" i="475"/>
  <c r="P18" i="475"/>
  <c r="L18" i="475"/>
  <c r="H18" i="475"/>
  <c r="I18" i="475"/>
  <c r="Q18" i="475"/>
  <c r="M18" i="475"/>
  <c r="Z60" i="476"/>
  <c r="AA60" i="476"/>
  <c r="Z73" i="476"/>
  <c r="AA73" i="476"/>
  <c r="AA63" i="476"/>
  <c r="Z63" i="476"/>
  <c r="Z81" i="476"/>
  <c r="AA81" i="476"/>
  <c r="AA61" i="476"/>
  <c r="Z61" i="476"/>
  <c r="AO83" i="476"/>
  <c r="AA76" i="476"/>
  <c r="Z76" i="476"/>
  <c r="Z74" i="476"/>
  <c r="AA74" i="476"/>
  <c r="AA84" i="476"/>
  <c r="Z84" i="476"/>
  <c r="AO87" i="476"/>
  <c r="S13" i="475"/>
  <c r="O13" i="475"/>
  <c r="K13" i="475"/>
  <c r="R13" i="475"/>
  <c r="N13" i="475"/>
  <c r="J13" i="475"/>
  <c r="P13" i="475"/>
  <c r="L13" i="475"/>
  <c r="H13" i="475"/>
  <c r="Q13" i="475"/>
  <c r="M13" i="475"/>
  <c r="I13" i="475"/>
  <c r="Q19" i="475"/>
  <c r="M19" i="475"/>
  <c r="I19" i="475"/>
  <c r="P19" i="475"/>
  <c r="L19" i="475"/>
  <c r="H19" i="475"/>
  <c r="R19" i="475"/>
  <c r="N19" i="475"/>
  <c r="J19" i="475"/>
  <c r="K19" i="475"/>
  <c r="S19" i="475"/>
  <c r="O19" i="475"/>
  <c r="AA75" i="476"/>
  <c r="Z75" i="476"/>
  <c r="S20" i="475"/>
  <c r="O20" i="475"/>
  <c r="K20" i="475"/>
  <c r="R20" i="475"/>
  <c r="N20" i="475"/>
  <c r="J20" i="475"/>
  <c r="P20" i="475"/>
  <c r="L20" i="475"/>
  <c r="H20" i="475"/>
  <c r="M20" i="475"/>
  <c r="I20" i="475"/>
  <c r="Q20" i="475"/>
  <c r="AA64" i="476"/>
  <c r="Z64" i="476"/>
  <c r="Z77" i="476"/>
  <c r="AA77" i="476"/>
  <c r="AA54" i="476"/>
  <c r="Z54" i="476"/>
  <c r="AA67" i="476"/>
  <c r="Z67" i="476"/>
  <c r="AO82" i="476"/>
  <c r="Z65" i="476"/>
  <c r="AA65" i="476"/>
  <c r="AO88" i="476"/>
  <c r="AA78" i="476"/>
  <c r="Z78" i="476"/>
  <c r="AO77" i="476"/>
  <c r="AO85" i="476"/>
  <c r="Z85" i="476"/>
  <c r="AA85" i="476"/>
  <c r="Q21" i="475"/>
  <c r="M21" i="475"/>
  <c r="I21" i="475"/>
  <c r="P21" i="475"/>
  <c r="L21" i="475"/>
  <c r="H21" i="475"/>
  <c r="R21" i="475"/>
  <c r="N21" i="475"/>
  <c r="J21" i="475"/>
  <c r="O21" i="475"/>
  <c r="K21" i="475"/>
  <c r="S21" i="475"/>
  <c r="Z62" i="476"/>
  <c r="AA62" i="476"/>
  <c r="Z53" i="476"/>
  <c r="AA53" i="476"/>
  <c r="AA68" i="476"/>
  <c r="Z68" i="476"/>
  <c r="AA79" i="476"/>
  <c r="Z79" i="476"/>
  <c r="AO78" i="476"/>
  <c r="AA71" i="476"/>
  <c r="Z71" i="476"/>
  <c r="AA83" i="476"/>
  <c r="Z83" i="476"/>
  <c r="Z69" i="476"/>
  <c r="AA69" i="476"/>
  <c r="Z66" i="476"/>
  <c r="AA66" i="476"/>
  <c r="AO79" i="476"/>
  <c r="Z80" i="476"/>
  <c r="AA80" i="476"/>
  <c r="AA88" i="476"/>
  <c r="Z88" i="476"/>
  <c r="AO86" i="476"/>
  <c r="S17" i="473"/>
  <c r="O17" i="473"/>
  <c r="K17" i="473"/>
  <c r="I17" i="473"/>
  <c r="R17" i="473"/>
  <c r="N17" i="473"/>
  <c r="J17" i="473"/>
  <c r="M17" i="473"/>
  <c r="P17" i="473"/>
  <c r="L17" i="473"/>
  <c r="H17" i="473"/>
  <c r="Q17" i="473"/>
  <c r="Z57" i="474"/>
  <c r="AA57" i="474"/>
  <c r="AO86" i="474"/>
  <c r="AA68" i="474"/>
  <c r="Z68" i="474"/>
  <c r="AA54" i="474"/>
  <c r="Z54" i="474"/>
  <c r="Z70" i="474"/>
  <c r="AA70" i="474"/>
  <c r="AA76" i="474"/>
  <c r="Z76" i="474"/>
  <c r="R12" i="473"/>
  <c r="N12" i="473"/>
  <c r="J12" i="473"/>
  <c r="P12" i="473"/>
  <c r="H12" i="473"/>
  <c r="Q12" i="473"/>
  <c r="M12" i="473"/>
  <c r="I12" i="473"/>
  <c r="L12" i="473"/>
  <c r="S12" i="473"/>
  <c r="O12" i="473"/>
  <c r="K12" i="473"/>
  <c r="Z59" i="474"/>
  <c r="AA59" i="474"/>
  <c r="AA81" i="474"/>
  <c r="Z81" i="474"/>
  <c r="Z53" i="474"/>
  <c r="AA53" i="474"/>
  <c r="AA69" i="474"/>
  <c r="Z69" i="474"/>
  <c r="AA64" i="474"/>
  <c r="Z64" i="474"/>
  <c r="AO82" i="474"/>
  <c r="AA66" i="474"/>
  <c r="Z66" i="474"/>
  <c r="AO78" i="474"/>
  <c r="AA80" i="474"/>
  <c r="Z80" i="474"/>
  <c r="AA88" i="474"/>
  <c r="Z88" i="474"/>
  <c r="Z83" i="474"/>
  <c r="AA83" i="474"/>
  <c r="AA72" i="474"/>
  <c r="Z72" i="474"/>
  <c r="AA82" i="474"/>
  <c r="Z82" i="474"/>
  <c r="AO84" i="474"/>
  <c r="Q20" i="473"/>
  <c r="M20" i="473"/>
  <c r="I20" i="473"/>
  <c r="S20" i="473"/>
  <c r="K20" i="473"/>
  <c r="P20" i="473"/>
  <c r="L20" i="473"/>
  <c r="H20" i="473"/>
  <c r="R20" i="473"/>
  <c r="N20" i="473"/>
  <c r="J20" i="473"/>
  <c r="O20" i="473"/>
  <c r="Z67" i="474"/>
  <c r="AA67" i="474"/>
  <c r="S19" i="473"/>
  <c r="O19" i="473"/>
  <c r="K19" i="473"/>
  <c r="M19" i="473"/>
  <c r="R19" i="473"/>
  <c r="N19" i="473"/>
  <c r="J19" i="473"/>
  <c r="I19" i="473"/>
  <c r="P19" i="473"/>
  <c r="L19" i="473"/>
  <c r="H19" i="473"/>
  <c r="Q19" i="473"/>
  <c r="Z61" i="474"/>
  <c r="AA61" i="474"/>
  <c r="AA56" i="474"/>
  <c r="Z56" i="474"/>
  <c r="AA73" i="474"/>
  <c r="Z73" i="474"/>
  <c r="AA58" i="474"/>
  <c r="Z58" i="474"/>
  <c r="AA85" i="474"/>
  <c r="Z85" i="474"/>
  <c r="AA74" i="474"/>
  <c r="Z74" i="474"/>
  <c r="AA84" i="474"/>
  <c r="Z84" i="474"/>
  <c r="Z79" i="474"/>
  <c r="AA79" i="474"/>
  <c r="Z87" i="474"/>
  <c r="AA87" i="474"/>
  <c r="AA78" i="474"/>
  <c r="Z78" i="474"/>
  <c r="AA86" i="474"/>
  <c r="Z86" i="474"/>
  <c r="Q18" i="473"/>
  <c r="M18" i="473"/>
  <c r="I18" i="473"/>
  <c r="S18" i="473"/>
  <c r="P18" i="473"/>
  <c r="L18" i="473"/>
  <c r="H18" i="473"/>
  <c r="K18" i="473"/>
  <c r="R18" i="473"/>
  <c r="N18" i="473"/>
  <c r="J18" i="473"/>
  <c r="O18" i="473"/>
  <c r="Z63" i="474"/>
  <c r="AA63" i="474"/>
  <c r="AO81" i="474"/>
  <c r="Z75" i="474"/>
  <c r="AA75" i="474"/>
  <c r="AO83" i="474"/>
  <c r="Z55" i="474"/>
  <c r="AA55" i="474"/>
  <c r="Q13" i="473"/>
  <c r="M13" i="473"/>
  <c r="I13" i="473"/>
  <c r="K13" i="473"/>
  <c r="P13" i="473"/>
  <c r="L13" i="473"/>
  <c r="H13" i="473"/>
  <c r="O13" i="473"/>
  <c r="R13" i="473"/>
  <c r="N13" i="473"/>
  <c r="J13" i="473"/>
  <c r="S13" i="473"/>
  <c r="Q21" i="473"/>
  <c r="S21" i="473"/>
  <c r="O21" i="473"/>
  <c r="K21" i="473"/>
  <c r="R21" i="473"/>
  <c r="L21" i="473"/>
  <c r="N21" i="473"/>
  <c r="P21" i="473"/>
  <c r="J21" i="473"/>
  <c r="I21" i="473"/>
  <c r="M21" i="473"/>
  <c r="H21" i="473"/>
  <c r="Z65" i="474"/>
  <c r="AA65" i="474"/>
  <c r="AA60" i="474"/>
  <c r="Z60" i="474"/>
  <c r="AA77" i="474"/>
  <c r="Z77" i="474"/>
  <c r="AA62" i="474"/>
  <c r="Z62" i="474"/>
  <c r="Z71" i="474"/>
  <c r="AA71" i="474"/>
  <c r="AO77" i="474"/>
  <c r="AO85" i="474"/>
  <c r="AO80" i="474"/>
  <c r="AO88" i="474"/>
  <c r="AO79" i="474"/>
  <c r="AO87" i="474"/>
  <c r="Z76" i="472"/>
  <c r="AA76" i="472"/>
  <c r="P19" i="471"/>
  <c r="L19" i="471"/>
  <c r="H19" i="471"/>
  <c r="O19" i="471"/>
  <c r="J19" i="471"/>
  <c r="M19" i="471"/>
  <c r="S19" i="471"/>
  <c r="N19" i="471"/>
  <c r="I19" i="471"/>
  <c r="Q19" i="471"/>
  <c r="K19" i="471"/>
  <c r="R19" i="471"/>
  <c r="AO81" i="472"/>
  <c r="S14" i="471"/>
  <c r="O14" i="471"/>
  <c r="K14" i="471"/>
  <c r="Q14" i="471"/>
  <c r="R14" i="471"/>
  <c r="N14" i="471"/>
  <c r="J14" i="471"/>
  <c r="M14" i="471"/>
  <c r="P14" i="471"/>
  <c r="L14" i="471"/>
  <c r="H14" i="471"/>
  <c r="I14" i="471"/>
  <c r="AA66" i="472"/>
  <c r="Z66" i="472"/>
  <c r="AA53" i="472"/>
  <c r="Z53" i="472"/>
  <c r="AA69" i="472"/>
  <c r="Z69" i="472"/>
  <c r="Z67" i="472"/>
  <c r="AA67" i="472"/>
  <c r="Z56" i="472"/>
  <c r="AA56" i="472"/>
  <c r="Z75" i="472"/>
  <c r="AA75" i="472"/>
  <c r="AO78" i="472"/>
  <c r="AO86" i="472"/>
  <c r="Z83" i="472"/>
  <c r="AA83" i="472"/>
  <c r="Z72" i="472"/>
  <c r="AA72" i="472"/>
  <c r="Z82" i="472"/>
  <c r="AA82" i="472"/>
  <c r="P13" i="471"/>
  <c r="L13" i="471"/>
  <c r="H13" i="471"/>
  <c r="S13" i="471"/>
  <c r="O13" i="471"/>
  <c r="K13" i="471"/>
  <c r="R13" i="471"/>
  <c r="Q13" i="471"/>
  <c r="M13" i="471"/>
  <c r="I13" i="471"/>
  <c r="N13" i="471"/>
  <c r="J13" i="471"/>
  <c r="AA70" i="472"/>
  <c r="Z70" i="472"/>
  <c r="AA74" i="472"/>
  <c r="Z74" i="472"/>
  <c r="AA71" i="472"/>
  <c r="Z71" i="472"/>
  <c r="AA84" i="472"/>
  <c r="Z84" i="472"/>
  <c r="AO84" i="472"/>
  <c r="P21" i="471"/>
  <c r="L21" i="471"/>
  <c r="H21" i="471"/>
  <c r="S21" i="471"/>
  <c r="N21" i="471"/>
  <c r="I21" i="471"/>
  <c r="K21" i="471"/>
  <c r="R21" i="471"/>
  <c r="M21" i="471"/>
  <c r="Q21" i="471"/>
  <c r="O21" i="471"/>
  <c r="J21" i="471"/>
  <c r="AA58" i="472"/>
  <c r="Z58" i="472"/>
  <c r="S23" i="471"/>
  <c r="P23" i="471"/>
  <c r="L23" i="471"/>
  <c r="H23" i="471"/>
  <c r="R23" i="471"/>
  <c r="M23" i="471"/>
  <c r="Q23" i="471"/>
  <c r="K23" i="471"/>
  <c r="O23" i="471"/>
  <c r="N23" i="471"/>
  <c r="I23" i="471"/>
  <c r="J23" i="471"/>
  <c r="Z59" i="472"/>
  <c r="AA59" i="472"/>
  <c r="R20" i="471"/>
  <c r="N20" i="471"/>
  <c r="J20" i="471"/>
  <c r="Q20" i="471"/>
  <c r="L20" i="471"/>
  <c r="O20" i="471"/>
  <c r="P20" i="471"/>
  <c r="K20" i="471"/>
  <c r="I20" i="471"/>
  <c r="S20" i="471"/>
  <c r="M20" i="471"/>
  <c r="H20" i="471"/>
  <c r="AA61" i="472"/>
  <c r="Z61" i="472"/>
  <c r="AO77" i="472"/>
  <c r="AA80" i="472"/>
  <c r="Z80" i="472"/>
  <c r="Z64" i="472"/>
  <c r="AA64" i="472"/>
  <c r="AA73" i="472"/>
  <c r="Z73" i="472"/>
  <c r="AO82" i="472"/>
  <c r="Z79" i="472"/>
  <c r="AA79" i="472"/>
  <c r="Z87" i="472"/>
  <c r="AA87" i="472"/>
  <c r="Z78" i="472"/>
  <c r="AA78" i="472"/>
  <c r="Z86" i="472"/>
  <c r="AA86" i="472"/>
  <c r="AA54" i="472"/>
  <c r="Z54" i="472"/>
  <c r="Z55" i="472"/>
  <c r="AA55" i="472"/>
  <c r="AA57" i="472"/>
  <c r="Z57" i="472"/>
  <c r="Z60" i="472"/>
  <c r="AA60" i="472"/>
  <c r="AA81" i="472"/>
  <c r="Z81" i="472"/>
  <c r="AO83" i="472"/>
  <c r="R15" i="471"/>
  <c r="N15" i="471"/>
  <c r="J15" i="471"/>
  <c r="L15" i="471"/>
  <c r="Q15" i="471"/>
  <c r="M15" i="471"/>
  <c r="I15" i="471"/>
  <c r="P15" i="471"/>
  <c r="H15" i="471"/>
  <c r="S15" i="471"/>
  <c r="O15" i="471"/>
  <c r="K15" i="471"/>
  <c r="AA62" i="472"/>
  <c r="Z62" i="472"/>
  <c r="Q12" i="471"/>
  <c r="M12" i="471"/>
  <c r="I12" i="471"/>
  <c r="P12" i="471"/>
  <c r="L12" i="471"/>
  <c r="H12" i="471"/>
  <c r="R12" i="471"/>
  <c r="N12" i="471"/>
  <c r="J12" i="471"/>
  <c r="S12" i="471"/>
  <c r="O12" i="471"/>
  <c r="K12" i="471"/>
  <c r="Z63" i="472"/>
  <c r="AA63" i="472"/>
  <c r="R22" i="471"/>
  <c r="N22" i="471"/>
  <c r="J22" i="471"/>
  <c r="P22" i="471"/>
  <c r="K22" i="471"/>
  <c r="S22" i="471"/>
  <c r="O22" i="471"/>
  <c r="I22" i="471"/>
  <c r="M22" i="471"/>
  <c r="Q22" i="471"/>
  <c r="L22" i="471"/>
  <c r="H22" i="471"/>
  <c r="AA65" i="472"/>
  <c r="Z65" i="472"/>
  <c r="AA88" i="472"/>
  <c r="Z88" i="472"/>
  <c r="AO85" i="472"/>
  <c r="Z68" i="472"/>
  <c r="AA68" i="472"/>
  <c r="AA77" i="472"/>
  <c r="Z77" i="472"/>
  <c r="AA85" i="472"/>
  <c r="Z85" i="472"/>
  <c r="AO80" i="472"/>
  <c r="AO88" i="472"/>
  <c r="AO79" i="472"/>
  <c r="AO87" i="472"/>
  <c r="P22" i="469"/>
  <c r="L22" i="469"/>
  <c r="H22" i="469"/>
  <c r="R22" i="469"/>
  <c r="M22" i="469"/>
  <c r="O22" i="469"/>
  <c r="Q22" i="469"/>
  <c r="K22" i="469"/>
  <c r="S22" i="469"/>
  <c r="N22" i="469"/>
  <c r="I22" i="469"/>
  <c r="J22" i="469"/>
  <c r="AA64" i="470"/>
  <c r="Z64" i="470"/>
  <c r="Q14" i="469"/>
  <c r="M14" i="469"/>
  <c r="I14" i="469"/>
  <c r="S14" i="469"/>
  <c r="K14" i="469"/>
  <c r="P14" i="469"/>
  <c r="L14" i="469"/>
  <c r="H14" i="469"/>
  <c r="O14" i="469"/>
  <c r="R14" i="469"/>
  <c r="N14" i="469"/>
  <c r="J14" i="469"/>
  <c r="R23" i="469"/>
  <c r="N23" i="469"/>
  <c r="J23" i="469"/>
  <c r="O23" i="469"/>
  <c r="I23" i="469"/>
  <c r="S23" i="469"/>
  <c r="M23" i="469"/>
  <c r="H23" i="469"/>
  <c r="P23" i="469"/>
  <c r="K23" i="469"/>
  <c r="Q23" i="469"/>
  <c r="L23" i="469"/>
  <c r="AA67" i="470"/>
  <c r="Z67" i="470"/>
  <c r="Z82" i="470"/>
  <c r="AA82" i="470"/>
  <c r="Z69" i="470"/>
  <c r="AA69" i="470"/>
  <c r="Z58" i="470"/>
  <c r="AA58" i="470"/>
  <c r="AA75" i="470"/>
  <c r="Z75" i="470"/>
  <c r="Z86" i="470"/>
  <c r="AA86" i="470"/>
  <c r="AO81" i="470"/>
  <c r="AA83" i="470"/>
  <c r="Z83" i="470"/>
  <c r="Z77" i="470"/>
  <c r="AA77" i="470"/>
  <c r="AA85" i="470"/>
  <c r="Z85" i="470"/>
  <c r="Z53" i="470"/>
  <c r="AA53" i="470"/>
  <c r="AA68" i="470"/>
  <c r="Z68" i="470"/>
  <c r="P20" i="469"/>
  <c r="L20" i="469"/>
  <c r="H20" i="469"/>
  <c r="S20" i="469"/>
  <c r="N20" i="469"/>
  <c r="I20" i="469"/>
  <c r="K20" i="469"/>
  <c r="R20" i="469"/>
  <c r="M20" i="469"/>
  <c r="Q20" i="469"/>
  <c r="O20" i="469"/>
  <c r="J20" i="469"/>
  <c r="Z55" i="470"/>
  <c r="AA55" i="470"/>
  <c r="AA71" i="470"/>
  <c r="Z71" i="470"/>
  <c r="Z57" i="470"/>
  <c r="AA57" i="470"/>
  <c r="Z73" i="470"/>
  <c r="AA73" i="470"/>
  <c r="Z62" i="470"/>
  <c r="AA62" i="470"/>
  <c r="AO79" i="470"/>
  <c r="AA74" i="470"/>
  <c r="Z74" i="470"/>
  <c r="Z84" i="470"/>
  <c r="AA84" i="470"/>
  <c r="AO84" i="470"/>
  <c r="AO78" i="470"/>
  <c r="AO86" i="470"/>
  <c r="R12" i="469"/>
  <c r="N12" i="469"/>
  <c r="J12" i="469"/>
  <c r="P12" i="469"/>
  <c r="L12" i="469"/>
  <c r="H12" i="469"/>
  <c r="Q12" i="469"/>
  <c r="M12" i="469"/>
  <c r="I12" i="469"/>
  <c r="S12" i="469"/>
  <c r="O12" i="469"/>
  <c r="K12" i="469"/>
  <c r="AA56" i="470"/>
  <c r="Z56" i="470"/>
  <c r="AA72" i="470"/>
  <c r="Z72" i="470"/>
  <c r="R19" i="469"/>
  <c r="N19" i="469"/>
  <c r="J19" i="469"/>
  <c r="Q19" i="469"/>
  <c r="L19" i="469"/>
  <c r="P19" i="469"/>
  <c r="K19" i="469"/>
  <c r="I19" i="469"/>
  <c r="S19" i="469"/>
  <c r="M19" i="469"/>
  <c r="H19" i="469"/>
  <c r="O19" i="469"/>
  <c r="AA59" i="470"/>
  <c r="Z59" i="470"/>
  <c r="Z78" i="470"/>
  <c r="AA78" i="470"/>
  <c r="Z61" i="470"/>
  <c r="AA61" i="470"/>
  <c r="Z76" i="470"/>
  <c r="AA76" i="470"/>
  <c r="Z66" i="470"/>
  <c r="AA66" i="470"/>
  <c r="AO80" i="470"/>
  <c r="AO77" i="470"/>
  <c r="AO85" i="470"/>
  <c r="AA87" i="470"/>
  <c r="Z87" i="470"/>
  <c r="Z81" i="470"/>
  <c r="AA81" i="470"/>
  <c r="P15" i="469"/>
  <c r="Q15" i="469"/>
  <c r="L15" i="469"/>
  <c r="H15" i="469"/>
  <c r="N15" i="469"/>
  <c r="O15" i="469"/>
  <c r="K15" i="469"/>
  <c r="J15" i="469"/>
  <c r="R15" i="469"/>
  <c r="M15" i="469"/>
  <c r="I15" i="469"/>
  <c r="S15" i="469"/>
  <c r="AA60" i="470"/>
  <c r="Z60" i="470"/>
  <c r="AO87" i="470"/>
  <c r="R21" i="469"/>
  <c r="N21" i="469"/>
  <c r="J21" i="469"/>
  <c r="P21" i="469"/>
  <c r="K21" i="469"/>
  <c r="M21" i="469"/>
  <c r="O21" i="469"/>
  <c r="I21" i="469"/>
  <c r="S21" i="469"/>
  <c r="Q21" i="469"/>
  <c r="L21" i="469"/>
  <c r="H21" i="469"/>
  <c r="AA63" i="470"/>
  <c r="Z63" i="470"/>
  <c r="AA79" i="470"/>
  <c r="Z79" i="470"/>
  <c r="Z65" i="470"/>
  <c r="AA65" i="470"/>
  <c r="Z54" i="470"/>
  <c r="AA54" i="470"/>
  <c r="Z70" i="470"/>
  <c r="AA70" i="470"/>
  <c r="AO83" i="470"/>
  <c r="AA80" i="470"/>
  <c r="Z80" i="470"/>
  <c r="Z88" i="470"/>
  <c r="AA88" i="470"/>
  <c r="AO88" i="470"/>
  <c r="AO82" i="470"/>
  <c r="S13" i="469"/>
  <c r="O13" i="469"/>
  <c r="K13" i="469"/>
  <c r="Q13" i="469"/>
  <c r="M13" i="469"/>
  <c r="I13" i="469"/>
  <c r="P13" i="469"/>
  <c r="L13" i="469"/>
  <c r="H13" i="469"/>
  <c r="R13" i="469"/>
  <c r="N13" i="469"/>
  <c r="J13" i="469"/>
  <c r="Q18" i="467"/>
  <c r="M18" i="467"/>
  <c r="I18" i="467"/>
  <c r="S18" i="467"/>
  <c r="P18" i="467"/>
  <c r="L18" i="467"/>
  <c r="H18" i="467"/>
  <c r="O18" i="467"/>
  <c r="R18" i="467"/>
  <c r="N18" i="467"/>
  <c r="J18" i="467"/>
  <c r="K18" i="467"/>
  <c r="S19" i="467"/>
  <c r="O19" i="467"/>
  <c r="K19" i="467"/>
  <c r="M19" i="467"/>
  <c r="I19" i="467"/>
  <c r="R19" i="467"/>
  <c r="N19" i="467"/>
  <c r="J19" i="467"/>
  <c r="Q19" i="467"/>
  <c r="P19" i="467"/>
  <c r="L19" i="467"/>
  <c r="H19" i="467"/>
  <c r="Z61" i="468"/>
  <c r="AA61" i="468"/>
  <c r="AA60" i="468"/>
  <c r="Z60" i="468"/>
  <c r="Z59" i="468"/>
  <c r="AA59" i="468"/>
  <c r="AA74" i="468"/>
  <c r="Z74" i="468"/>
  <c r="Z69" i="468"/>
  <c r="AA69" i="468"/>
  <c r="Z58" i="468"/>
  <c r="AA58" i="468"/>
  <c r="AA84" i="468"/>
  <c r="Z84" i="468"/>
  <c r="AA81" i="468"/>
  <c r="Z81" i="468"/>
  <c r="Z83" i="468"/>
  <c r="AA83" i="468"/>
  <c r="Z72" i="468"/>
  <c r="AA72" i="468"/>
  <c r="Z82" i="468"/>
  <c r="AA82" i="468"/>
  <c r="S21" i="467"/>
  <c r="O21" i="467"/>
  <c r="P21" i="467"/>
  <c r="Q21" i="467"/>
  <c r="K21" i="467"/>
  <c r="M21" i="467"/>
  <c r="N21" i="467"/>
  <c r="J21" i="467"/>
  <c r="I21" i="467"/>
  <c r="R21" i="467"/>
  <c r="L21" i="467"/>
  <c r="H21" i="467"/>
  <c r="AA64" i="468"/>
  <c r="Z64" i="468"/>
  <c r="Z63" i="468"/>
  <c r="AA63" i="468"/>
  <c r="AA80" i="468"/>
  <c r="Z80" i="468"/>
  <c r="AO82" i="468"/>
  <c r="AO84" i="468"/>
  <c r="Z76" i="468"/>
  <c r="AA76" i="468"/>
  <c r="Q13" i="467"/>
  <c r="M13" i="467"/>
  <c r="I13" i="467"/>
  <c r="P13" i="467"/>
  <c r="L13" i="467"/>
  <c r="H13" i="467"/>
  <c r="R13" i="467"/>
  <c r="N13" i="467"/>
  <c r="J13" i="467"/>
  <c r="S13" i="467"/>
  <c r="O13" i="467"/>
  <c r="K13" i="467"/>
  <c r="AO81" i="468"/>
  <c r="Z53" i="468"/>
  <c r="AA53" i="468"/>
  <c r="Q22" i="467"/>
  <c r="M22" i="467"/>
  <c r="I22" i="467"/>
  <c r="R22" i="467"/>
  <c r="N22" i="467"/>
  <c r="J22" i="467"/>
  <c r="S22" i="467"/>
  <c r="K22" i="467"/>
  <c r="P22" i="467"/>
  <c r="H22" i="467"/>
  <c r="O22" i="467"/>
  <c r="L22" i="467"/>
  <c r="AA67" i="468"/>
  <c r="Z67" i="468"/>
  <c r="AA88" i="468"/>
  <c r="Z88" i="468"/>
  <c r="AO85" i="468"/>
  <c r="Z66" i="468"/>
  <c r="AA66" i="468"/>
  <c r="AA77" i="468"/>
  <c r="Z77" i="468"/>
  <c r="AA85" i="468"/>
  <c r="Z85" i="468"/>
  <c r="Z79" i="468"/>
  <c r="AA79" i="468"/>
  <c r="Z87" i="468"/>
  <c r="AA87" i="468"/>
  <c r="Z78" i="468"/>
  <c r="AA78" i="468"/>
  <c r="Z86" i="468"/>
  <c r="AA86" i="468"/>
  <c r="Q20" i="467"/>
  <c r="M20" i="467"/>
  <c r="I20" i="467"/>
  <c r="O20" i="467"/>
  <c r="K20" i="467"/>
  <c r="P20" i="467"/>
  <c r="L20" i="467"/>
  <c r="H20" i="467"/>
  <c r="S20" i="467"/>
  <c r="R20" i="467"/>
  <c r="N20" i="467"/>
  <c r="J20" i="467"/>
  <c r="AA68" i="468"/>
  <c r="Z68" i="468"/>
  <c r="AO77" i="468"/>
  <c r="Z62" i="468"/>
  <c r="AA62" i="468"/>
  <c r="AA73" i="468"/>
  <c r="Z73" i="468"/>
  <c r="Z75" i="468"/>
  <c r="AA75" i="468"/>
  <c r="AO83" i="468"/>
  <c r="R12" i="467"/>
  <c r="N12" i="467"/>
  <c r="J12" i="467"/>
  <c r="Q12" i="467"/>
  <c r="M12" i="467"/>
  <c r="I12" i="467"/>
  <c r="S12" i="467"/>
  <c r="O12" i="467"/>
  <c r="K12" i="467"/>
  <c r="L12" i="467"/>
  <c r="H12" i="467"/>
  <c r="P12" i="467"/>
  <c r="P14" i="467"/>
  <c r="L14" i="467"/>
  <c r="H14" i="467"/>
  <c r="R14" i="467"/>
  <c r="S14" i="467"/>
  <c r="O14" i="467"/>
  <c r="K14" i="467"/>
  <c r="Q14" i="467"/>
  <c r="M14" i="467"/>
  <c r="I14" i="467"/>
  <c r="N14" i="467"/>
  <c r="J14" i="467"/>
  <c r="Z57" i="468"/>
  <c r="AA57" i="468"/>
  <c r="AA56" i="468"/>
  <c r="Z56" i="468"/>
  <c r="AA55" i="468"/>
  <c r="Z55" i="468"/>
  <c r="Z71" i="468"/>
  <c r="AA71" i="468"/>
  <c r="Z65" i="468"/>
  <c r="AA65" i="468"/>
  <c r="Z54" i="468"/>
  <c r="AA54" i="468"/>
  <c r="Z70" i="468"/>
  <c r="AA70" i="468"/>
  <c r="AO78" i="468"/>
  <c r="AO86" i="468"/>
  <c r="AO80" i="468"/>
  <c r="AO88" i="468"/>
  <c r="AO79" i="468"/>
  <c r="AO87" i="468"/>
  <c r="P22" i="465"/>
  <c r="L22" i="465"/>
  <c r="H22" i="465"/>
  <c r="S22" i="465"/>
  <c r="O22" i="465"/>
  <c r="K22" i="465"/>
  <c r="Q22" i="465"/>
  <c r="M22" i="465"/>
  <c r="I22" i="465"/>
  <c r="J22" i="465"/>
  <c r="N22" i="465"/>
  <c r="R22" i="465"/>
  <c r="AA57" i="466"/>
  <c r="Z57" i="466"/>
  <c r="Z54" i="466"/>
  <c r="AA54" i="466"/>
  <c r="Z66" i="466"/>
  <c r="AA66" i="466"/>
  <c r="R19" i="465"/>
  <c r="N19" i="465"/>
  <c r="J19" i="465"/>
  <c r="Q19" i="465"/>
  <c r="M19" i="465"/>
  <c r="I19" i="465"/>
  <c r="S19" i="465"/>
  <c r="O19" i="465"/>
  <c r="K19" i="465"/>
  <c r="P19" i="465"/>
  <c r="L19" i="465"/>
  <c r="H19" i="465"/>
  <c r="AA65" i="466"/>
  <c r="Z65" i="466"/>
  <c r="AA64" i="466"/>
  <c r="Z64" i="466"/>
  <c r="Z79" i="466"/>
  <c r="AA79" i="466"/>
  <c r="Z83" i="466"/>
  <c r="AA83" i="466"/>
  <c r="Z59" i="466"/>
  <c r="AA59" i="466"/>
  <c r="AO88" i="466"/>
  <c r="Z85" i="466"/>
  <c r="AA85" i="466"/>
  <c r="AA72" i="466"/>
  <c r="Z72" i="466"/>
  <c r="Z82" i="466"/>
  <c r="AA82" i="466"/>
  <c r="P20" i="465"/>
  <c r="L20" i="465"/>
  <c r="H20" i="465"/>
  <c r="S20" i="465"/>
  <c r="O20" i="465"/>
  <c r="K20" i="465"/>
  <c r="Q20" i="465"/>
  <c r="M20" i="465"/>
  <c r="I20" i="465"/>
  <c r="R20" i="465"/>
  <c r="J20" i="465"/>
  <c r="N20" i="465"/>
  <c r="Z73" i="466"/>
  <c r="AA73" i="466"/>
  <c r="Z56" i="466"/>
  <c r="AA56" i="466"/>
  <c r="Z70" i="466"/>
  <c r="AA70" i="466"/>
  <c r="R21" i="465"/>
  <c r="N21" i="465"/>
  <c r="J21" i="465"/>
  <c r="Q21" i="465"/>
  <c r="M21" i="465"/>
  <c r="I21" i="465"/>
  <c r="S21" i="465"/>
  <c r="O21" i="465"/>
  <c r="K21" i="465"/>
  <c r="H21" i="465"/>
  <c r="P21" i="465"/>
  <c r="L21" i="465"/>
  <c r="AA69" i="466"/>
  <c r="Z69" i="466"/>
  <c r="AA68" i="466"/>
  <c r="Z68" i="466"/>
  <c r="AO80" i="466"/>
  <c r="AO84" i="466"/>
  <c r="Z63" i="466"/>
  <c r="AA63" i="466"/>
  <c r="AO78" i="466"/>
  <c r="AO86" i="466"/>
  <c r="Z76" i="466"/>
  <c r="AA76" i="466"/>
  <c r="AO83" i="466"/>
  <c r="Z71" i="466"/>
  <c r="AA71" i="466"/>
  <c r="R13" i="465"/>
  <c r="N13" i="465"/>
  <c r="J13" i="465"/>
  <c r="Q13" i="465"/>
  <c r="M13" i="465"/>
  <c r="I13" i="465"/>
  <c r="S13" i="465"/>
  <c r="O13" i="465"/>
  <c r="K13" i="465"/>
  <c r="P13" i="465"/>
  <c r="L13" i="465"/>
  <c r="H13" i="465"/>
  <c r="AA80" i="466"/>
  <c r="Z80" i="466"/>
  <c r="Z58" i="466"/>
  <c r="AA58" i="466"/>
  <c r="Z77" i="466"/>
  <c r="AA77" i="466"/>
  <c r="R23" i="465"/>
  <c r="N23" i="465"/>
  <c r="J23" i="465"/>
  <c r="Q23" i="465"/>
  <c r="M23" i="465"/>
  <c r="I23" i="465"/>
  <c r="S23" i="465"/>
  <c r="O23" i="465"/>
  <c r="K23" i="465"/>
  <c r="L23" i="465"/>
  <c r="H23" i="465"/>
  <c r="P23" i="465"/>
  <c r="Z75" i="466"/>
  <c r="AA75" i="466"/>
  <c r="AA74" i="466"/>
  <c r="Z74" i="466"/>
  <c r="AO81" i="466"/>
  <c r="AO85" i="466"/>
  <c r="Z67" i="466"/>
  <c r="AA67" i="466"/>
  <c r="AA81" i="466"/>
  <c r="Z81" i="466"/>
  <c r="Z78" i="466"/>
  <c r="AA78" i="466"/>
  <c r="Z86" i="466"/>
  <c r="AA86" i="466"/>
  <c r="Q14" i="465"/>
  <c r="M14" i="465"/>
  <c r="I14" i="465"/>
  <c r="P14" i="465"/>
  <c r="L14" i="465"/>
  <c r="H14" i="465"/>
  <c r="R14" i="465"/>
  <c r="N14" i="465"/>
  <c r="J14" i="465"/>
  <c r="S14" i="465"/>
  <c r="K14" i="465"/>
  <c r="O14" i="465"/>
  <c r="AA53" i="466"/>
  <c r="Z53" i="466"/>
  <c r="P15" i="465"/>
  <c r="L15" i="465"/>
  <c r="H15" i="465"/>
  <c r="S15" i="465"/>
  <c r="O15" i="465"/>
  <c r="K15" i="465"/>
  <c r="Q15" i="465"/>
  <c r="M15" i="465"/>
  <c r="I15" i="465"/>
  <c r="N15" i="465"/>
  <c r="J15" i="465"/>
  <c r="R15" i="465"/>
  <c r="Z62" i="466"/>
  <c r="AA62" i="466"/>
  <c r="S12" i="465"/>
  <c r="O12" i="465"/>
  <c r="K12" i="465"/>
  <c r="R12" i="465"/>
  <c r="N12" i="465"/>
  <c r="J12" i="465"/>
  <c r="P12" i="465"/>
  <c r="L12" i="465"/>
  <c r="H12" i="465"/>
  <c r="M12" i="465"/>
  <c r="I12" i="465"/>
  <c r="Q12" i="465"/>
  <c r="AA61" i="466"/>
  <c r="Z61" i="466"/>
  <c r="AA60" i="466"/>
  <c r="Z60" i="466"/>
  <c r="AO77" i="466"/>
  <c r="Z87" i="466"/>
  <c r="AA87" i="466"/>
  <c r="AA55" i="466"/>
  <c r="Z55" i="466"/>
  <c r="AA84" i="466"/>
  <c r="Z84" i="466"/>
  <c r="AO82" i="466"/>
  <c r="AA88" i="466"/>
  <c r="Z88" i="466"/>
  <c r="AO79" i="466"/>
  <c r="AO87" i="466"/>
  <c r="P19" i="463"/>
  <c r="L19" i="463"/>
  <c r="H19" i="463"/>
  <c r="O19" i="463"/>
  <c r="J19" i="463"/>
  <c r="R19" i="463"/>
  <c r="S19" i="463"/>
  <c r="N19" i="463"/>
  <c r="I19" i="463"/>
  <c r="M19" i="463"/>
  <c r="Q19" i="463"/>
  <c r="K19" i="463"/>
  <c r="P23" i="463"/>
  <c r="L23" i="463"/>
  <c r="H23" i="463"/>
  <c r="R23" i="463"/>
  <c r="M23" i="463"/>
  <c r="J23" i="463"/>
  <c r="Q23" i="463"/>
  <c r="K23" i="463"/>
  <c r="O23" i="463"/>
  <c r="S23" i="463"/>
  <c r="N23" i="463"/>
  <c r="I23" i="463"/>
  <c r="Z56" i="464"/>
  <c r="AA56" i="464"/>
  <c r="AA70" i="464"/>
  <c r="Z70" i="464"/>
  <c r="AA57" i="464"/>
  <c r="Z57" i="464"/>
  <c r="Z72" i="464"/>
  <c r="AA72" i="464"/>
  <c r="Z78" i="464"/>
  <c r="AA78" i="464"/>
  <c r="Z67" i="464"/>
  <c r="AA67" i="464"/>
  <c r="AO80" i="464"/>
  <c r="Z68" i="464"/>
  <c r="AA68" i="464"/>
  <c r="Z77" i="464"/>
  <c r="AA77" i="464"/>
  <c r="AA85" i="464"/>
  <c r="Z85" i="464"/>
  <c r="AO84" i="464"/>
  <c r="Z82" i="464"/>
  <c r="AA82" i="464"/>
  <c r="AO81" i="464"/>
  <c r="AA55" i="464"/>
  <c r="Z55" i="464"/>
  <c r="AA58" i="464"/>
  <c r="Z58" i="464"/>
  <c r="R20" i="463"/>
  <c r="N20" i="463"/>
  <c r="J20" i="463"/>
  <c r="Q20" i="463"/>
  <c r="L20" i="463"/>
  <c r="O20" i="463"/>
  <c r="P20" i="463"/>
  <c r="K20" i="463"/>
  <c r="I20" i="463"/>
  <c r="S20" i="463"/>
  <c r="M20" i="463"/>
  <c r="H20" i="463"/>
  <c r="AA61" i="464"/>
  <c r="Z61" i="464"/>
  <c r="AA74" i="464"/>
  <c r="Z74" i="464"/>
  <c r="AA88" i="464"/>
  <c r="Z88" i="464"/>
  <c r="AA71" i="464"/>
  <c r="Z71" i="464"/>
  <c r="AO85" i="464"/>
  <c r="AA80" i="464"/>
  <c r="Z80" i="464"/>
  <c r="AO78" i="464"/>
  <c r="AO86" i="464"/>
  <c r="Z87" i="464"/>
  <c r="AA87" i="464"/>
  <c r="AO83" i="464"/>
  <c r="P21" i="463"/>
  <c r="L21" i="463"/>
  <c r="H21" i="463"/>
  <c r="S21" i="463"/>
  <c r="N21" i="463"/>
  <c r="I21" i="463"/>
  <c r="Q21" i="463"/>
  <c r="R21" i="463"/>
  <c r="M21" i="463"/>
  <c r="K21" i="463"/>
  <c r="O21" i="463"/>
  <c r="J21" i="463"/>
  <c r="R15" i="463"/>
  <c r="N15" i="463"/>
  <c r="J15" i="463"/>
  <c r="O15" i="463"/>
  <c r="I15" i="463"/>
  <c r="L15" i="463"/>
  <c r="S15" i="463"/>
  <c r="M15" i="463"/>
  <c r="H15" i="463"/>
  <c r="P15" i="463"/>
  <c r="K15" i="463"/>
  <c r="Q15" i="463"/>
  <c r="S13" i="463"/>
  <c r="O13" i="463"/>
  <c r="K13" i="463"/>
  <c r="M13" i="463"/>
  <c r="R13" i="463"/>
  <c r="N13" i="463"/>
  <c r="J13" i="463"/>
  <c r="Q13" i="463"/>
  <c r="I13" i="463"/>
  <c r="P13" i="463"/>
  <c r="L13" i="463"/>
  <c r="H13" i="463"/>
  <c r="AA62" i="464"/>
  <c r="Z62" i="464"/>
  <c r="R22" i="463"/>
  <c r="N22" i="463"/>
  <c r="J22" i="463"/>
  <c r="P22" i="463"/>
  <c r="K22" i="463"/>
  <c r="O22" i="463"/>
  <c r="I22" i="463"/>
  <c r="M22" i="463"/>
  <c r="Q22" i="463"/>
  <c r="L22" i="463"/>
  <c r="S22" i="463"/>
  <c r="H22" i="463"/>
  <c r="AA65" i="464"/>
  <c r="Z65" i="464"/>
  <c r="Z76" i="464"/>
  <c r="AA76" i="464"/>
  <c r="Z59" i="464"/>
  <c r="AA59" i="464"/>
  <c r="AA75" i="464"/>
  <c r="Z75" i="464"/>
  <c r="Z60" i="464"/>
  <c r="AA60" i="464"/>
  <c r="AA84" i="464"/>
  <c r="Z84" i="464"/>
  <c r="Z81" i="464"/>
  <c r="AA81" i="464"/>
  <c r="AO88" i="464"/>
  <c r="Z86" i="464"/>
  <c r="AA86" i="464"/>
  <c r="R14" i="463"/>
  <c r="N14" i="463"/>
  <c r="J14" i="463"/>
  <c r="P14" i="463"/>
  <c r="L14" i="463"/>
  <c r="Q14" i="463"/>
  <c r="M14" i="463"/>
  <c r="I14" i="463"/>
  <c r="H14" i="463"/>
  <c r="S14" i="463"/>
  <c r="O14" i="463"/>
  <c r="K14" i="463"/>
  <c r="P12" i="463"/>
  <c r="L12" i="463"/>
  <c r="H12" i="463"/>
  <c r="R12" i="463"/>
  <c r="N12" i="463"/>
  <c r="J12" i="463"/>
  <c r="S12" i="463"/>
  <c r="O12" i="463"/>
  <c r="K12" i="463"/>
  <c r="Q12" i="463"/>
  <c r="M12" i="463"/>
  <c r="I12" i="463"/>
  <c r="Z54" i="464"/>
  <c r="AA54" i="464"/>
  <c r="AA66" i="464"/>
  <c r="Z66" i="464"/>
  <c r="AA53" i="464"/>
  <c r="Z53" i="464"/>
  <c r="AA69" i="464"/>
  <c r="Z69" i="464"/>
  <c r="AO77" i="464"/>
  <c r="Z63" i="464"/>
  <c r="AA63" i="464"/>
  <c r="Z79" i="464"/>
  <c r="AA79" i="464"/>
  <c r="Z64" i="464"/>
  <c r="AA64" i="464"/>
  <c r="Z73" i="464"/>
  <c r="AA73" i="464"/>
  <c r="AO82" i="464"/>
  <c r="Z83" i="464"/>
  <c r="AA83" i="464"/>
  <c r="AO79" i="464"/>
  <c r="AO87" i="464"/>
  <c r="Z54" i="462"/>
  <c r="AA54" i="462"/>
  <c r="AA53" i="462"/>
  <c r="Z53" i="462"/>
  <c r="P15" i="461"/>
  <c r="L15" i="461"/>
  <c r="H15" i="461"/>
  <c r="S15" i="461"/>
  <c r="O15" i="461"/>
  <c r="K15" i="461"/>
  <c r="Q15" i="461"/>
  <c r="M15" i="461"/>
  <c r="I15" i="461"/>
  <c r="R15" i="461"/>
  <c r="J15" i="461"/>
  <c r="N15" i="461"/>
  <c r="AA61" i="462"/>
  <c r="Z61" i="462"/>
  <c r="S12" i="461"/>
  <c r="O12" i="461"/>
  <c r="K12" i="461"/>
  <c r="R12" i="461"/>
  <c r="N12" i="461"/>
  <c r="J12" i="461"/>
  <c r="P12" i="461"/>
  <c r="L12" i="461"/>
  <c r="H12" i="461"/>
  <c r="M12" i="461"/>
  <c r="Q12" i="461"/>
  <c r="I12" i="461"/>
  <c r="AA64" i="462"/>
  <c r="Z64" i="462"/>
  <c r="AA88" i="462"/>
  <c r="Z88" i="462"/>
  <c r="AO85" i="462"/>
  <c r="Z67" i="462"/>
  <c r="AA67" i="462"/>
  <c r="AA84" i="462"/>
  <c r="Z84" i="462"/>
  <c r="AA81" i="462"/>
  <c r="Z81" i="462"/>
  <c r="AO88" i="462"/>
  <c r="Z82" i="462"/>
  <c r="AA82" i="462"/>
  <c r="R13" i="461"/>
  <c r="N13" i="461"/>
  <c r="J13" i="461"/>
  <c r="Q13" i="461"/>
  <c r="M13" i="461"/>
  <c r="I13" i="461"/>
  <c r="S13" i="461"/>
  <c r="O13" i="461"/>
  <c r="K13" i="461"/>
  <c r="H13" i="461"/>
  <c r="P13" i="461"/>
  <c r="L13" i="461"/>
  <c r="Z62" i="462"/>
  <c r="AA62" i="462"/>
  <c r="Q20" i="461"/>
  <c r="M20" i="461"/>
  <c r="I20" i="461"/>
  <c r="R20" i="461"/>
  <c r="L20" i="461"/>
  <c r="J20" i="461"/>
  <c r="P20" i="461"/>
  <c r="K20" i="461"/>
  <c r="O20" i="461"/>
  <c r="S20" i="461"/>
  <c r="N20" i="461"/>
  <c r="H20" i="461"/>
  <c r="AA65" i="462"/>
  <c r="Z65" i="462"/>
  <c r="Q22" i="461"/>
  <c r="M22" i="461"/>
  <c r="I22" i="461"/>
  <c r="P22" i="461"/>
  <c r="K22" i="461"/>
  <c r="N22" i="461"/>
  <c r="O22" i="461"/>
  <c r="J22" i="461"/>
  <c r="S22" i="461"/>
  <c r="R22" i="461"/>
  <c r="L22" i="461"/>
  <c r="H22" i="461"/>
  <c r="AA68" i="462"/>
  <c r="Z68" i="462"/>
  <c r="Z70" i="462"/>
  <c r="AA70" i="462"/>
  <c r="Z55" i="462"/>
  <c r="AA55" i="462"/>
  <c r="AA71" i="462"/>
  <c r="Z71" i="462"/>
  <c r="Z73" i="462"/>
  <c r="AA73" i="462"/>
  <c r="AO82" i="462"/>
  <c r="Z83" i="462"/>
  <c r="AA83" i="462"/>
  <c r="Z76" i="462"/>
  <c r="AA76" i="462"/>
  <c r="AO83" i="462"/>
  <c r="Q14" i="461"/>
  <c r="M14" i="461"/>
  <c r="I14" i="461"/>
  <c r="P14" i="461"/>
  <c r="L14" i="461"/>
  <c r="H14" i="461"/>
  <c r="R14" i="461"/>
  <c r="N14" i="461"/>
  <c r="J14" i="461"/>
  <c r="K14" i="461"/>
  <c r="S14" i="461"/>
  <c r="O14" i="461"/>
  <c r="S19" i="461"/>
  <c r="O19" i="461"/>
  <c r="K19" i="461"/>
  <c r="P19" i="461"/>
  <c r="J19" i="461"/>
  <c r="N19" i="461"/>
  <c r="I19" i="461"/>
  <c r="Q19" i="461"/>
  <c r="L19" i="461"/>
  <c r="R19" i="461"/>
  <c r="M19" i="461"/>
  <c r="H19" i="461"/>
  <c r="AA69" i="462"/>
  <c r="Z69" i="462"/>
  <c r="S23" i="461"/>
  <c r="O23" i="461"/>
  <c r="K23" i="461"/>
  <c r="R23" i="461"/>
  <c r="M23" i="461"/>
  <c r="H23" i="461"/>
  <c r="P23" i="461"/>
  <c r="Q23" i="461"/>
  <c r="L23" i="461"/>
  <c r="N23" i="461"/>
  <c r="I23" i="461"/>
  <c r="J23" i="461"/>
  <c r="Z58" i="462"/>
  <c r="AA58" i="462"/>
  <c r="AA56" i="462"/>
  <c r="Z56" i="462"/>
  <c r="AA74" i="462"/>
  <c r="Z74" i="462"/>
  <c r="Z79" i="462"/>
  <c r="AA79" i="462"/>
  <c r="Z59" i="462"/>
  <c r="AA59" i="462"/>
  <c r="Z75" i="462"/>
  <c r="AA75" i="462"/>
  <c r="AA77" i="462"/>
  <c r="Z77" i="462"/>
  <c r="AA85" i="462"/>
  <c r="Z85" i="462"/>
  <c r="AO84" i="462"/>
  <c r="Z78" i="462"/>
  <c r="AA78" i="462"/>
  <c r="Z86" i="462"/>
  <c r="AA86" i="462"/>
  <c r="S21" i="461"/>
  <c r="O21" i="461"/>
  <c r="K21" i="461"/>
  <c r="N21" i="461"/>
  <c r="I21" i="461"/>
  <c r="L21" i="461"/>
  <c r="R21" i="461"/>
  <c r="M21" i="461"/>
  <c r="H21" i="461"/>
  <c r="Q21" i="461"/>
  <c r="P21" i="461"/>
  <c r="J21" i="461"/>
  <c r="AO81" i="462"/>
  <c r="Z72" i="462"/>
  <c r="AA72" i="462"/>
  <c r="AA57" i="462"/>
  <c r="Z57" i="462"/>
  <c r="Z66" i="462"/>
  <c r="AA66" i="462"/>
  <c r="AA60" i="462"/>
  <c r="Z60" i="462"/>
  <c r="AO77" i="462"/>
  <c r="AO80" i="462"/>
  <c r="Z63" i="462"/>
  <c r="AA63" i="462"/>
  <c r="AA80" i="462"/>
  <c r="Z80" i="462"/>
  <c r="AO78" i="462"/>
  <c r="AO86" i="462"/>
  <c r="Z87" i="462"/>
  <c r="AA87" i="462"/>
  <c r="AO79" i="462"/>
  <c r="AO87" i="462"/>
  <c r="Z53" i="460"/>
  <c r="AA53" i="460"/>
  <c r="Q12" i="459"/>
  <c r="M12" i="459"/>
  <c r="I12" i="459"/>
  <c r="P12" i="459"/>
  <c r="L12" i="459"/>
  <c r="H12" i="459"/>
  <c r="R12" i="459"/>
  <c r="N12" i="459"/>
  <c r="J12" i="459"/>
  <c r="K12" i="459"/>
  <c r="S12" i="459"/>
  <c r="O12" i="459"/>
  <c r="S15" i="459"/>
  <c r="O15" i="459"/>
  <c r="K15" i="459"/>
  <c r="P15" i="459"/>
  <c r="J15" i="459"/>
  <c r="N15" i="459"/>
  <c r="I15" i="459"/>
  <c r="Q15" i="459"/>
  <c r="L15" i="459"/>
  <c r="R15" i="459"/>
  <c r="H15" i="459"/>
  <c r="M15" i="459"/>
  <c r="AA75" i="460"/>
  <c r="Z75" i="460"/>
  <c r="AA67" i="460"/>
  <c r="Z67" i="460"/>
  <c r="Q19" i="459"/>
  <c r="M19" i="459"/>
  <c r="I19" i="459"/>
  <c r="P19" i="459"/>
  <c r="K19" i="459"/>
  <c r="O19" i="459"/>
  <c r="J19" i="459"/>
  <c r="R19" i="459"/>
  <c r="L19" i="459"/>
  <c r="N19" i="459"/>
  <c r="H19" i="459"/>
  <c r="S19" i="459"/>
  <c r="Z54" i="460"/>
  <c r="AA54" i="460"/>
  <c r="Z70" i="460"/>
  <c r="AA70" i="460"/>
  <c r="AO77" i="460"/>
  <c r="AA79" i="460"/>
  <c r="Z79" i="460"/>
  <c r="AO88" i="460"/>
  <c r="AO81" i="460"/>
  <c r="AO78" i="460"/>
  <c r="AO86" i="460"/>
  <c r="Z86" i="460"/>
  <c r="AA86" i="460"/>
  <c r="Z57" i="460"/>
  <c r="AA57" i="460"/>
  <c r="Q21" i="459"/>
  <c r="M21" i="459"/>
  <c r="I21" i="459"/>
  <c r="O21" i="459"/>
  <c r="J21" i="459"/>
  <c r="S21" i="459"/>
  <c r="N21" i="459"/>
  <c r="H21" i="459"/>
  <c r="P21" i="459"/>
  <c r="K21" i="459"/>
  <c r="L21" i="459"/>
  <c r="R21" i="459"/>
  <c r="P13" i="459"/>
  <c r="L13" i="459"/>
  <c r="H13" i="459"/>
  <c r="S13" i="459"/>
  <c r="O13" i="459"/>
  <c r="K13" i="459"/>
  <c r="Q13" i="459"/>
  <c r="M13" i="459"/>
  <c r="I13" i="459"/>
  <c r="R13" i="459"/>
  <c r="N13" i="459"/>
  <c r="J13" i="459"/>
  <c r="AA71" i="460"/>
  <c r="Z71" i="460"/>
  <c r="S22" i="459"/>
  <c r="O22" i="459"/>
  <c r="K22" i="459"/>
  <c r="Q22" i="459"/>
  <c r="L22" i="459"/>
  <c r="P22" i="459"/>
  <c r="J22" i="459"/>
  <c r="R22" i="459"/>
  <c r="M22" i="459"/>
  <c r="H22" i="459"/>
  <c r="N22" i="459"/>
  <c r="I22" i="459"/>
  <c r="Z58" i="460"/>
  <c r="AA58" i="460"/>
  <c r="Z72" i="460"/>
  <c r="AA72" i="460"/>
  <c r="Z78" i="460"/>
  <c r="AA78" i="460"/>
  <c r="AO80" i="460"/>
  <c r="Z61" i="460"/>
  <c r="AA61" i="460"/>
  <c r="AA88" i="460"/>
  <c r="Z88" i="460"/>
  <c r="AA81" i="460"/>
  <c r="Z81" i="460"/>
  <c r="AO87" i="460"/>
  <c r="Q23" i="459"/>
  <c r="M23" i="459"/>
  <c r="I23" i="459"/>
  <c r="S23" i="459"/>
  <c r="N23" i="459"/>
  <c r="H23" i="459"/>
  <c r="R23" i="459"/>
  <c r="L23" i="459"/>
  <c r="O23" i="459"/>
  <c r="J23" i="459"/>
  <c r="K23" i="459"/>
  <c r="P23" i="459"/>
  <c r="AA55" i="460"/>
  <c r="Z55" i="460"/>
  <c r="AO84" i="460"/>
  <c r="S20" i="459"/>
  <c r="O20" i="459"/>
  <c r="K20" i="459"/>
  <c r="R20" i="459"/>
  <c r="M20" i="459"/>
  <c r="H20" i="459"/>
  <c r="Q20" i="459"/>
  <c r="L20" i="459"/>
  <c r="N20" i="459"/>
  <c r="I20" i="459"/>
  <c r="P20" i="459"/>
  <c r="J20" i="459"/>
  <c r="Z83" i="460"/>
  <c r="AA83" i="460"/>
  <c r="AA56" i="460"/>
  <c r="Z56" i="460"/>
  <c r="Z62" i="460"/>
  <c r="AA62" i="460"/>
  <c r="Z74" i="460"/>
  <c r="AA74" i="460"/>
  <c r="AO79" i="460"/>
  <c r="AA84" i="460"/>
  <c r="Z84" i="460"/>
  <c r="Z65" i="460"/>
  <c r="AA65" i="460"/>
  <c r="Z73" i="460"/>
  <c r="AA73" i="460"/>
  <c r="AO82" i="460"/>
  <c r="Z82" i="460"/>
  <c r="AA82" i="460"/>
  <c r="Z68" i="460"/>
  <c r="AA68" i="460"/>
  <c r="Z64" i="460"/>
  <c r="AA64" i="460"/>
  <c r="AA59" i="460"/>
  <c r="Z59" i="460"/>
  <c r="AO85" i="460"/>
  <c r="AA63" i="460"/>
  <c r="Z63" i="460"/>
  <c r="S14" i="459"/>
  <c r="O14" i="459"/>
  <c r="K14" i="459"/>
  <c r="R14" i="459"/>
  <c r="N14" i="459"/>
  <c r="J14" i="459"/>
  <c r="P14" i="459"/>
  <c r="L14" i="459"/>
  <c r="H14" i="459"/>
  <c r="M14" i="459"/>
  <c r="I14" i="459"/>
  <c r="Q14" i="459"/>
  <c r="AA60" i="460"/>
  <c r="Z60" i="460"/>
  <c r="Z66" i="460"/>
  <c r="AA66" i="460"/>
  <c r="Z76" i="460"/>
  <c r="AA76" i="460"/>
  <c r="AA80" i="460"/>
  <c r="Z80" i="460"/>
  <c r="Z87" i="460"/>
  <c r="AA87" i="460"/>
  <c r="Z69" i="460"/>
  <c r="AA69" i="460"/>
  <c r="Z77" i="460"/>
  <c r="AA77" i="460"/>
  <c r="Z85" i="460"/>
  <c r="AA85" i="460"/>
  <c r="AO83" i="460"/>
  <c r="S21" i="457"/>
  <c r="O21" i="457"/>
  <c r="K21" i="457"/>
  <c r="P21" i="457"/>
  <c r="J21" i="457"/>
  <c r="R21" i="457"/>
  <c r="H21" i="457"/>
  <c r="N21" i="457"/>
  <c r="I21" i="457"/>
  <c r="Q21" i="457"/>
  <c r="L21" i="457"/>
  <c r="M21" i="457"/>
  <c r="P13" i="457"/>
  <c r="L13" i="457"/>
  <c r="H13" i="457"/>
  <c r="S13" i="457"/>
  <c r="O13" i="457"/>
  <c r="K13" i="457"/>
  <c r="Q13" i="457"/>
  <c r="M13" i="457"/>
  <c r="I13" i="457"/>
  <c r="J13" i="457"/>
  <c r="R13" i="457"/>
  <c r="N13" i="457"/>
  <c r="Z62" i="458"/>
  <c r="AA62" i="458"/>
  <c r="AA53" i="458"/>
  <c r="Z53" i="458"/>
  <c r="AA69" i="458"/>
  <c r="Z69" i="458"/>
  <c r="Z60" i="458"/>
  <c r="AA60" i="458"/>
  <c r="AA80" i="458"/>
  <c r="Z80" i="458"/>
  <c r="AO85" i="458"/>
  <c r="Z67" i="458"/>
  <c r="AA67" i="458"/>
  <c r="Z73" i="458"/>
  <c r="AA73" i="458"/>
  <c r="AO82" i="458"/>
  <c r="AO80" i="458"/>
  <c r="AO88" i="458"/>
  <c r="Z82" i="458"/>
  <c r="AA82" i="458"/>
  <c r="AO81" i="458"/>
  <c r="Q22" i="457"/>
  <c r="M22" i="457"/>
  <c r="I22" i="457"/>
  <c r="R22" i="457"/>
  <c r="L22" i="457"/>
  <c r="P22" i="457"/>
  <c r="K22" i="457"/>
  <c r="J22" i="457"/>
  <c r="S22" i="457"/>
  <c r="N22" i="457"/>
  <c r="H22" i="457"/>
  <c r="O22" i="457"/>
  <c r="S23" i="457"/>
  <c r="O23" i="457"/>
  <c r="K23" i="457"/>
  <c r="N23" i="457"/>
  <c r="I23" i="457"/>
  <c r="R23" i="457"/>
  <c r="M23" i="457"/>
  <c r="H23" i="457"/>
  <c r="L23" i="457"/>
  <c r="P23" i="457"/>
  <c r="J23" i="457"/>
  <c r="Q23" i="457"/>
  <c r="AA57" i="458"/>
  <c r="Z57" i="458"/>
  <c r="Z72" i="458"/>
  <c r="AA72" i="458"/>
  <c r="AA64" i="458"/>
  <c r="Z64" i="458"/>
  <c r="AA88" i="458"/>
  <c r="Z88" i="458"/>
  <c r="Z55" i="458"/>
  <c r="AA55" i="458"/>
  <c r="AA71" i="458"/>
  <c r="Z71" i="458"/>
  <c r="Z77" i="458"/>
  <c r="AA77" i="458"/>
  <c r="AA85" i="458"/>
  <c r="Z85" i="458"/>
  <c r="Z83" i="458"/>
  <c r="AA83" i="458"/>
  <c r="Z76" i="458"/>
  <c r="AA76" i="458"/>
  <c r="AO83" i="458"/>
  <c r="Q12" i="457"/>
  <c r="M12" i="457"/>
  <c r="I12" i="457"/>
  <c r="P12" i="457"/>
  <c r="L12" i="457"/>
  <c r="H12" i="457"/>
  <c r="R12" i="457"/>
  <c r="N12" i="457"/>
  <c r="J12" i="457"/>
  <c r="O12" i="457"/>
  <c r="S12" i="457"/>
  <c r="K12" i="457"/>
  <c r="P19" i="457"/>
  <c r="L19" i="457"/>
  <c r="H19" i="457"/>
  <c r="R19" i="457"/>
  <c r="J19" i="457"/>
  <c r="S19" i="457"/>
  <c r="O19" i="457"/>
  <c r="K19" i="457"/>
  <c r="Q19" i="457"/>
  <c r="M19" i="457"/>
  <c r="I19" i="457"/>
  <c r="N19" i="457"/>
  <c r="Z54" i="458"/>
  <c r="AA54" i="458"/>
  <c r="S14" i="457"/>
  <c r="O14" i="457"/>
  <c r="K14" i="457"/>
  <c r="R14" i="457"/>
  <c r="N14" i="457"/>
  <c r="J14" i="457"/>
  <c r="P14" i="457"/>
  <c r="L14" i="457"/>
  <c r="H14" i="457"/>
  <c r="Q14" i="457"/>
  <c r="I14" i="457"/>
  <c r="M14" i="457"/>
  <c r="AA61" i="458"/>
  <c r="Z61" i="458"/>
  <c r="AO77" i="458"/>
  <c r="AA68" i="458"/>
  <c r="Z68" i="458"/>
  <c r="Z66" i="458"/>
  <c r="AA66" i="458"/>
  <c r="Z59" i="458"/>
  <c r="AA59" i="458"/>
  <c r="Z79" i="458"/>
  <c r="AA79" i="458"/>
  <c r="AO78" i="458"/>
  <c r="AO86" i="458"/>
  <c r="AO84" i="458"/>
  <c r="Z78" i="458"/>
  <c r="AA78" i="458"/>
  <c r="Z86" i="458"/>
  <c r="AA86" i="458"/>
  <c r="R15" i="457"/>
  <c r="N15" i="457"/>
  <c r="J15" i="457"/>
  <c r="Q15" i="457"/>
  <c r="M15" i="457"/>
  <c r="I15" i="457"/>
  <c r="S15" i="457"/>
  <c r="O15" i="457"/>
  <c r="K15" i="457"/>
  <c r="P15" i="457"/>
  <c r="L15" i="457"/>
  <c r="H15" i="457"/>
  <c r="AA74" i="458"/>
  <c r="Z74" i="458"/>
  <c r="Z58" i="458"/>
  <c r="AA58" i="458"/>
  <c r="Q20" i="457"/>
  <c r="S20" i="457"/>
  <c r="N20" i="457"/>
  <c r="J20" i="457"/>
  <c r="R20" i="457"/>
  <c r="M20" i="457"/>
  <c r="I20" i="457"/>
  <c r="P20" i="457"/>
  <c r="H20" i="457"/>
  <c r="O20" i="457"/>
  <c r="K20" i="457"/>
  <c r="L20" i="457"/>
  <c r="AA65" i="458"/>
  <c r="Z65" i="458"/>
  <c r="AA56" i="458"/>
  <c r="Z56" i="458"/>
  <c r="Z75" i="458"/>
  <c r="AA75" i="458"/>
  <c r="Z70" i="458"/>
  <c r="AA70" i="458"/>
  <c r="Z63" i="458"/>
  <c r="AA63" i="458"/>
  <c r="AA84" i="458"/>
  <c r="Z84" i="458"/>
  <c r="AA81" i="458"/>
  <c r="Z81" i="458"/>
  <c r="Z87" i="458"/>
  <c r="AA87" i="458"/>
  <c r="AO79" i="458"/>
  <c r="AO87" i="458"/>
  <c r="R14" i="455"/>
  <c r="N14" i="455"/>
  <c r="J14" i="455"/>
  <c r="Q14" i="455"/>
  <c r="M14" i="455"/>
  <c r="I14" i="455"/>
  <c r="L14" i="455"/>
  <c r="S14" i="455"/>
  <c r="O14" i="455"/>
  <c r="K14" i="455"/>
  <c r="P14" i="455"/>
  <c r="H14" i="455"/>
  <c r="AA65" i="456"/>
  <c r="Z65" i="456"/>
  <c r="P12" i="455"/>
  <c r="L12" i="455"/>
  <c r="H12" i="455"/>
  <c r="S12" i="455"/>
  <c r="O12" i="455"/>
  <c r="K12" i="455"/>
  <c r="Q12" i="455"/>
  <c r="M12" i="455"/>
  <c r="I12" i="455"/>
  <c r="R12" i="455"/>
  <c r="N12" i="455"/>
  <c r="J12" i="455"/>
  <c r="S13" i="455"/>
  <c r="O13" i="455"/>
  <c r="K13" i="455"/>
  <c r="R13" i="455"/>
  <c r="N13" i="455"/>
  <c r="J13" i="455"/>
  <c r="M13" i="455"/>
  <c r="P13" i="455"/>
  <c r="L13" i="455"/>
  <c r="H13" i="455"/>
  <c r="Q13" i="455"/>
  <c r="I13" i="455"/>
  <c r="AA78" i="456"/>
  <c r="Z78" i="456"/>
  <c r="AA64" i="456"/>
  <c r="Z64" i="456"/>
  <c r="Z62" i="456"/>
  <c r="AA62" i="456"/>
  <c r="Z59" i="456"/>
  <c r="AA59" i="456"/>
  <c r="Z76" i="456"/>
  <c r="AA76" i="456"/>
  <c r="Z73" i="456"/>
  <c r="AA73" i="456"/>
  <c r="AO82" i="456"/>
  <c r="Z80" i="456"/>
  <c r="AA80" i="456"/>
  <c r="Z88" i="456"/>
  <c r="AA88" i="456"/>
  <c r="AA83" i="456"/>
  <c r="Z83" i="456"/>
  <c r="S19" i="455"/>
  <c r="O19" i="455"/>
  <c r="K19" i="455"/>
  <c r="P19" i="455"/>
  <c r="J19" i="455"/>
  <c r="M19" i="455"/>
  <c r="N19" i="455"/>
  <c r="I19" i="455"/>
  <c r="H19" i="455"/>
  <c r="Q19" i="455"/>
  <c r="L19" i="455"/>
  <c r="R19" i="455"/>
  <c r="AO83" i="456"/>
  <c r="Q22" i="455"/>
  <c r="M22" i="455"/>
  <c r="I22" i="455"/>
  <c r="P22" i="455"/>
  <c r="K22" i="455"/>
  <c r="H22" i="455"/>
  <c r="O22" i="455"/>
  <c r="J22" i="455"/>
  <c r="S22" i="455"/>
  <c r="R22" i="455"/>
  <c r="L22" i="455"/>
  <c r="N22" i="455"/>
  <c r="AA86" i="456"/>
  <c r="Z86" i="456"/>
  <c r="AA68" i="456"/>
  <c r="Z68" i="456"/>
  <c r="Z66" i="456"/>
  <c r="AA66" i="456"/>
  <c r="Z63" i="456"/>
  <c r="AA63" i="456"/>
  <c r="AO79" i="456"/>
  <c r="AA77" i="456"/>
  <c r="Z77" i="456"/>
  <c r="AA85" i="456"/>
  <c r="Z85" i="456"/>
  <c r="AO81" i="456"/>
  <c r="AO84" i="456"/>
  <c r="AA53" i="456"/>
  <c r="Z53" i="456"/>
  <c r="Z54" i="456"/>
  <c r="AA54" i="456"/>
  <c r="Q15" i="455"/>
  <c r="M15" i="455"/>
  <c r="I15" i="455"/>
  <c r="O15" i="455"/>
  <c r="J15" i="455"/>
  <c r="S15" i="455"/>
  <c r="N15" i="455"/>
  <c r="H15" i="455"/>
  <c r="R15" i="455"/>
  <c r="P15" i="455"/>
  <c r="K15" i="455"/>
  <c r="L15" i="455"/>
  <c r="S23" i="455"/>
  <c r="O23" i="455"/>
  <c r="K23" i="455"/>
  <c r="R23" i="455"/>
  <c r="M23" i="455"/>
  <c r="H23" i="455"/>
  <c r="J23" i="455"/>
  <c r="Q23" i="455"/>
  <c r="L23" i="455"/>
  <c r="N23" i="455"/>
  <c r="I23" i="455"/>
  <c r="P23" i="455"/>
  <c r="Z58" i="456"/>
  <c r="AA58" i="456"/>
  <c r="AA56" i="456"/>
  <c r="Z56" i="456"/>
  <c r="AA72" i="456"/>
  <c r="Z72" i="456"/>
  <c r="Z70" i="456"/>
  <c r="AA70" i="456"/>
  <c r="Z67" i="456"/>
  <c r="AA67" i="456"/>
  <c r="AA82" i="456"/>
  <c r="Z82" i="456"/>
  <c r="AO78" i="456"/>
  <c r="AO86" i="456"/>
  <c r="Z84" i="456"/>
  <c r="AA84" i="456"/>
  <c r="AA79" i="456"/>
  <c r="Z79" i="456"/>
  <c r="AA87" i="456"/>
  <c r="Z87" i="456"/>
  <c r="Q20" i="455"/>
  <c r="M20" i="455"/>
  <c r="I20" i="455"/>
  <c r="R20" i="455"/>
  <c r="L20" i="455"/>
  <c r="P20" i="455"/>
  <c r="K20" i="455"/>
  <c r="J20" i="455"/>
  <c r="S20" i="455"/>
  <c r="N20" i="455"/>
  <c r="H20" i="455"/>
  <c r="O20" i="455"/>
  <c r="AA75" i="456"/>
  <c r="Z75" i="456"/>
  <c r="AA61" i="456"/>
  <c r="Z61" i="456"/>
  <c r="AA57" i="456"/>
  <c r="Z57" i="456"/>
  <c r="AA74" i="456"/>
  <c r="Z74" i="456"/>
  <c r="S21" i="455"/>
  <c r="O21" i="455"/>
  <c r="K21" i="455"/>
  <c r="N21" i="455"/>
  <c r="I21" i="455"/>
  <c r="R21" i="455"/>
  <c r="M21" i="455"/>
  <c r="H21" i="455"/>
  <c r="L21" i="455"/>
  <c r="P21" i="455"/>
  <c r="J21" i="455"/>
  <c r="Q21" i="455"/>
  <c r="AA69" i="456"/>
  <c r="Z69" i="456"/>
  <c r="AA60" i="456"/>
  <c r="Z60" i="456"/>
  <c r="AO77" i="456"/>
  <c r="Z55" i="456"/>
  <c r="AA55" i="456"/>
  <c r="Z71" i="456"/>
  <c r="AA71" i="456"/>
  <c r="AO87" i="456"/>
  <c r="AA81" i="456"/>
  <c r="Z81" i="456"/>
  <c r="AO85" i="456"/>
  <c r="AO80" i="456"/>
  <c r="AO88" i="456"/>
  <c r="Z59" i="454"/>
  <c r="AA59" i="454"/>
  <c r="R15" i="453"/>
  <c r="N15" i="453"/>
  <c r="J15" i="453"/>
  <c r="S15" i="453"/>
  <c r="M15" i="453"/>
  <c r="H15" i="453"/>
  <c r="P15" i="453"/>
  <c r="Q15" i="453"/>
  <c r="L15" i="453"/>
  <c r="O15" i="453"/>
  <c r="I15" i="453"/>
  <c r="K15" i="453"/>
  <c r="P19" i="453"/>
  <c r="L19" i="453"/>
  <c r="H19" i="453"/>
  <c r="S19" i="453"/>
  <c r="N19" i="453"/>
  <c r="I19" i="453"/>
  <c r="R19" i="453"/>
  <c r="M19" i="453"/>
  <c r="K19" i="453"/>
  <c r="O19" i="453"/>
  <c r="J19" i="453"/>
  <c r="Q19" i="453"/>
  <c r="R13" i="453"/>
  <c r="N13" i="453"/>
  <c r="J13" i="453"/>
  <c r="Q13" i="453"/>
  <c r="M13" i="453"/>
  <c r="I13" i="453"/>
  <c r="P13" i="453"/>
  <c r="L13" i="453"/>
  <c r="H13" i="453"/>
  <c r="S13" i="453"/>
  <c r="O13" i="453"/>
  <c r="K13" i="453"/>
  <c r="Z57" i="454"/>
  <c r="AA57" i="454"/>
  <c r="AA73" i="454"/>
  <c r="Z73" i="454"/>
  <c r="AA78" i="454"/>
  <c r="Z78" i="454"/>
  <c r="Z67" i="454"/>
  <c r="AA67" i="454"/>
  <c r="AO79" i="454"/>
  <c r="Z68" i="454"/>
  <c r="AA68" i="454"/>
  <c r="AA79" i="454"/>
  <c r="Z79" i="454"/>
  <c r="AA87" i="454"/>
  <c r="Z87" i="454"/>
  <c r="Z86" i="454"/>
  <c r="AA86" i="454"/>
  <c r="AA85" i="454"/>
  <c r="Z85" i="454"/>
  <c r="AA58" i="454"/>
  <c r="Z58" i="454"/>
  <c r="P21" i="453"/>
  <c r="L21" i="453"/>
  <c r="H21" i="453"/>
  <c r="R21" i="453"/>
  <c r="M21" i="453"/>
  <c r="J21" i="453"/>
  <c r="Q21" i="453"/>
  <c r="K21" i="453"/>
  <c r="O21" i="453"/>
  <c r="S21" i="453"/>
  <c r="N21" i="453"/>
  <c r="I21" i="453"/>
  <c r="AA70" i="454"/>
  <c r="Z70" i="454"/>
  <c r="R20" i="453"/>
  <c r="N20" i="453"/>
  <c r="J20" i="453"/>
  <c r="P20" i="453"/>
  <c r="K20" i="453"/>
  <c r="H20" i="453"/>
  <c r="O20" i="453"/>
  <c r="I20" i="453"/>
  <c r="M20" i="453"/>
  <c r="Q20" i="453"/>
  <c r="L20" i="453"/>
  <c r="S20" i="453"/>
  <c r="Z61" i="454"/>
  <c r="AA61" i="454"/>
  <c r="Z74" i="454"/>
  <c r="AA74" i="454"/>
  <c r="Z80" i="454"/>
  <c r="AA80" i="454"/>
  <c r="Z71" i="454"/>
  <c r="AA71" i="454"/>
  <c r="AA84" i="454"/>
  <c r="Z84" i="454"/>
  <c r="Z72" i="454"/>
  <c r="AA72" i="454"/>
  <c r="AO80" i="454"/>
  <c r="AO88" i="454"/>
  <c r="AO87" i="454"/>
  <c r="AO86" i="454"/>
  <c r="AA54" i="454"/>
  <c r="Z54" i="454"/>
  <c r="AA62" i="454"/>
  <c r="Z62" i="454"/>
  <c r="AA55" i="454"/>
  <c r="Z55" i="454"/>
  <c r="P23" i="453"/>
  <c r="L23" i="453"/>
  <c r="H23" i="453"/>
  <c r="Q23" i="453"/>
  <c r="K23" i="453"/>
  <c r="S23" i="453"/>
  <c r="O23" i="453"/>
  <c r="J23" i="453"/>
  <c r="N23" i="453"/>
  <c r="R23" i="453"/>
  <c r="M23" i="453"/>
  <c r="I23" i="453"/>
  <c r="R22" i="453"/>
  <c r="N22" i="453"/>
  <c r="J22" i="453"/>
  <c r="O22" i="453"/>
  <c r="I22" i="453"/>
  <c r="Q22" i="453"/>
  <c r="S22" i="453"/>
  <c r="M22" i="453"/>
  <c r="H22" i="453"/>
  <c r="L22" i="453"/>
  <c r="P22" i="453"/>
  <c r="K22" i="453"/>
  <c r="AA65" i="454"/>
  <c r="Z65" i="454"/>
  <c r="AA76" i="454"/>
  <c r="Z76" i="454"/>
  <c r="AO81" i="454"/>
  <c r="AA77" i="454"/>
  <c r="Z77" i="454"/>
  <c r="Z60" i="454"/>
  <c r="AA60" i="454"/>
  <c r="AA88" i="454"/>
  <c r="Z88" i="454"/>
  <c r="AA83" i="454"/>
  <c r="Z83" i="454"/>
  <c r="Z82" i="454"/>
  <c r="AA82" i="454"/>
  <c r="AA81" i="454"/>
  <c r="Z81" i="454"/>
  <c r="Z56" i="454"/>
  <c r="AA56" i="454"/>
  <c r="AA66" i="454"/>
  <c r="Z66" i="454"/>
  <c r="Q12" i="453"/>
  <c r="M12" i="453"/>
  <c r="I12" i="453"/>
  <c r="O12" i="453"/>
  <c r="P12" i="453"/>
  <c r="L12" i="453"/>
  <c r="H12" i="453"/>
  <c r="S12" i="453"/>
  <c r="R12" i="453"/>
  <c r="N12" i="453"/>
  <c r="J12" i="453"/>
  <c r="K12" i="453"/>
  <c r="AO85" i="454"/>
  <c r="Z53" i="454"/>
  <c r="AA53" i="454"/>
  <c r="AA69" i="454"/>
  <c r="Z69" i="454"/>
  <c r="AO77" i="454"/>
  <c r="Z63" i="454"/>
  <c r="AA63" i="454"/>
  <c r="AO78" i="454"/>
  <c r="Z64" i="454"/>
  <c r="AA64" i="454"/>
  <c r="Z75" i="454"/>
  <c r="AA75" i="454"/>
  <c r="AO84" i="454"/>
  <c r="AO83" i="454"/>
  <c r="AO82" i="454"/>
  <c r="S14" i="453"/>
  <c r="O14" i="453"/>
  <c r="K14" i="453"/>
  <c r="R14" i="453"/>
  <c r="N14" i="453"/>
  <c r="J14" i="453"/>
  <c r="Q14" i="453"/>
  <c r="M14" i="453"/>
  <c r="I14" i="453"/>
  <c r="L14" i="453"/>
  <c r="H14" i="453"/>
  <c r="P14" i="453"/>
  <c r="P21" i="451"/>
  <c r="L21" i="451"/>
  <c r="H21" i="451"/>
  <c r="O21" i="451"/>
  <c r="J21" i="451"/>
  <c r="S21" i="451"/>
  <c r="N21" i="451"/>
  <c r="I21" i="451"/>
  <c r="R21" i="451"/>
  <c r="Q21" i="451"/>
  <c r="K21" i="451"/>
  <c r="M21" i="451"/>
  <c r="AA68" i="452"/>
  <c r="Z68" i="452"/>
  <c r="P17" i="451"/>
  <c r="L17" i="451"/>
  <c r="H17" i="451"/>
  <c r="R17" i="451"/>
  <c r="M17" i="451"/>
  <c r="J17" i="451"/>
  <c r="Q17" i="451"/>
  <c r="K17" i="451"/>
  <c r="O17" i="451"/>
  <c r="S17" i="451"/>
  <c r="N17" i="451"/>
  <c r="I17" i="451"/>
  <c r="AO80" i="452"/>
  <c r="R20" i="451"/>
  <c r="N20" i="451"/>
  <c r="J20" i="451"/>
  <c r="S20" i="451"/>
  <c r="M20" i="451"/>
  <c r="H20" i="451"/>
  <c r="Q20" i="451"/>
  <c r="L20" i="451"/>
  <c r="P20" i="451"/>
  <c r="O20" i="451"/>
  <c r="I20" i="451"/>
  <c r="K20" i="451"/>
  <c r="AA65" i="452"/>
  <c r="Z65" i="452"/>
  <c r="Z79" i="452"/>
  <c r="AA79" i="452"/>
  <c r="Z70" i="452"/>
  <c r="AA70" i="452"/>
  <c r="AA63" i="452"/>
  <c r="Z63" i="452"/>
  <c r="AA75" i="452"/>
  <c r="Z75" i="452"/>
  <c r="AO77" i="452"/>
  <c r="AO85" i="452"/>
  <c r="Z87" i="452"/>
  <c r="AA87" i="452"/>
  <c r="AA82" i="452"/>
  <c r="Z82" i="452"/>
  <c r="R13" i="451"/>
  <c r="N13" i="451"/>
  <c r="J13" i="451"/>
  <c r="Q13" i="451"/>
  <c r="L13" i="451"/>
  <c r="P13" i="451"/>
  <c r="K13" i="451"/>
  <c r="I13" i="451"/>
  <c r="S13" i="451"/>
  <c r="M13" i="451"/>
  <c r="H13" i="451"/>
  <c r="O13" i="451"/>
  <c r="AA53" i="452"/>
  <c r="Z53" i="452"/>
  <c r="AA69" i="452"/>
  <c r="Z69" i="452"/>
  <c r="AA81" i="452"/>
  <c r="Z81" i="452"/>
  <c r="AA85" i="452"/>
  <c r="Z85" i="452"/>
  <c r="AA67" i="452"/>
  <c r="Z67" i="452"/>
  <c r="AO78" i="452"/>
  <c r="AA80" i="452"/>
  <c r="Z80" i="452"/>
  <c r="AA88" i="452"/>
  <c r="Z88" i="452"/>
  <c r="AO83" i="452"/>
  <c r="Z58" i="452"/>
  <c r="AA58" i="452"/>
  <c r="AO82" i="452"/>
  <c r="Z60" i="452"/>
  <c r="AA60" i="452"/>
  <c r="P19" i="451"/>
  <c r="L19" i="451"/>
  <c r="H19" i="451"/>
  <c r="Q19" i="451"/>
  <c r="K19" i="451"/>
  <c r="N19" i="451"/>
  <c r="O19" i="451"/>
  <c r="J19" i="451"/>
  <c r="S19" i="451"/>
  <c r="R19" i="451"/>
  <c r="M19" i="451"/>
  <c r="I19" i="451"/>
  <c r="AA57" i="452"/>
  <c r="Z57" i="452"/>
  <c r="AA72" i="452"/>
  <c r="Z72" i="452"/>
  <c r="AO86" i="452"/>
  <c r="AA55" i="452"/>
  <c r="Z55" i="452"/>
  <c r="AA71" i="452"/>
  <c r="Z71" i="452"/>
  <c r="AO81" i="452"/>
  <c r="Z83" i="452"/>
  <c r="AA83" i="452"/>
  <c r="AA78" i="452"/>
  <c r="Z78" i="452"/>
  <c r="AA86" i="452"/>
  <c r="Z86" i="452"/>
  <c r="Z54" i="452"/>
  <c r="AA54" i="452"/>
  <c r="Z77" i="452"/>
  <c r="AA77" i="452"/>
  <c r="Z56" i="452"/>
  <c r="AA56" i="452"/>
  <c r="AO88" i="452"/>
  <c r="Z62" i="452"/>
  <c r="AA62" i="452"/>
  <c r="P12" i="451"/>
  <c r="L12" i="451"/>
  <c r="H12" i="451"/>
  <c r="S12" i="451"/>
  <c r="O12" i="451"/>
  <c r="K12" i="451"/>
  <c r="N12" i="451"/>
  <c r="Q12" i="451"/>
  <c r="M12" i="451"/>
  <c r="I12" i="451"/>
  <c r="R12" i="451"/>
  <c r="R14" i="451" s="1"/>
  <c r="J12" i="451"/>
  <c r="Z64" i="452"/>
  <c r="AA64" i="452"/>
  <c r="R18" i="451"/>
  <c r="N18" i="451"/>
  <c r="J18" i="451"/>
  <c r="O18" i="451"/>
  <c r="I18" i="451"/>
  <c r="L18" i="451"/>
  <c r="S18" i="451"/>
  <c r="M18" i="451"/>
  <c r="H18" i="451"/>
  <c r="Q18" i="451"/>
  <c r="P18" i="451"/>
  <c r="K18" i="451"/>
  <c r="AA61" i="452"/>
  <c r="Z61" i="452"/>
  <c r="AA76" i="452"/>
  <c r="Z76" i="452"/>
  <c r="Z66" i="452"/>
  <c r="AA66" i="452"/>
  <c r="AA59" i="452"/>
  <c r="Z59" i="452"/>
  <c r="Z73" i="452"/>
  <c r="AA73" i="452"/>
  <c r="AA74" i="452"/>
  <c r="Z74" i="452"/>
  <c r="AA84" i="452"/>
  <c r="Z84" i="452"/>
  <c r="AO84" i="452"/>
  <c r="AO79" i="452"/>
  <c r="AO87" i="452"/>
  <c r="Q20" i="449"/>
  <c r="M20" i="449"/>
  <c r="I20" i="449"/>
  <c r="O20" i="449"/>
  <c r="J20" i="449"/>
  <c r="S20" i="449"/>
  <c r="N20" i="449"/>
  <c r="H20" i="449"/>
  <c r="P20" i="449"/>
  <c r="K20" i="449"/>
  <c r="R20" i="449"/>
  <c r="L20" i="449"/>
  <c r="AA73" i="450"/>
  <c r="Z73" i="450"/>
  <c r="Z66" i="450"/>
  <c r="AA66" i="450"/>
  <c r="AA57" i="450"/>
  <c r="Z57" i="450"/>
  <c r="Z53" i="450"/>
  <c r="AA53" i="450"/>
  <c r="Z74" i="450"/>
  <c r="AA74" i="450"/>
  <c r="AA64" i="450"/>
  <c r="Z64" i="450"/>
  <c r="Z59" i="450"/>
  <c r="AA59" i="450"/>
  <c r="Z76" i="450"/>
  <c r="AA76" i="450"/>
  <c r="AO87" i="450"/>
  <c r="AA83" i="450"/>
  <c r="Z83" i="450"/>
  <c r="Z81" i="450"/>
  <c r="AA81" i="450"/>
  <c r="Z84" i="450"/>
  <c r="AA84" i="450"/>
  <c r="S23" i="449"/>
  <c r="O23" i="449"/>
  <c r="K23" i="449"/>
  <c r="P23" i="449"/>
  <c r="J23" i="449"/>
  <c r="N23" i="449"/>
  <c r="I23" i="449"/>
  <c r="Q23" i="449"/>
  <c r="L23" i="449"/>
  <c r="H23" i="449"/>
  <c r="R23" i="449"/>
  <c r="M23" i="449"/>
  <c r="AO83" i="450"/>
  <c r="AA69" i="450"/>
  <c r="Z69" i="450"/>
  <c r="Z70" i="450"/>
  <c r="AA70" i="450"/>
  <c r="Z55" i="450"/>
  <c r="AA55" i="450"/>
  <c r="AA86" i="450"/>
  <c r="Z86" i="450"/>
  <c r="AA68" i="450"/>
  <c r="Z68" i="450"/>
  <c r="Z63" i="450"/>
  <c r="AA63" i="450"/>
  <c r="AO77" i="450"/>
  <c r="AA75" i="450"/>
  <c r="Z75" i="450"/>
  <c r="AO84" i="450"/>
  <c r="AO82" i="450"/>
  <c r="P13" i="449"/>
  <c r="L13" i="449"/>
  <c r="H13" i="449"/>
  <c r="S13" i="449"/>
  <c r="O13" i="449"/>
  <c r="K13" i="449"/>
  <c r="Q13" i="449"/>
  <c r="M13" i="449"/>
  <c r="I13" i="449"/>
  <c r="J13" i="449"/>
  <c r="N13" i="449"/>
  <c r="R13" i="449"/>
  <c r="AO85" i="450"/>
  <c r="Q22" i="449"/>
  <c r="M22" i="449"/>
  <c r="I22" i="449"/>
  <c r="S22" i="449"/>
  <c r="N22" i="449"/>
  <c r="H22" i="449"/>
  <c r="R22" i="449"/>
  <c r="L22" i="449"/>
  <c r="O22" i="449"/>
  <c r="J22" i="449"/>
  <c r="P22" i="449"/>
  <c r="K22" i="449"/>
  <c r="Z58" i="450"/>
  <c r="AA58" i="450"/>
  <c r="P12" i="449"/>
  <c r="L12" i="449"/>
  <c r="H12" i="449"/>
  <c r="S12" i="449"/>
  <c r="O12" i="449"/>
  <c r="K12" i="449"/>
  <c r="Q12" i="449"/>
  <c r="M12" i="449"/>
  <c r="I12" i="449"/>
  <c r="N12" i="449"/>
  <c r="J12" i="449"/>
  <c r="R12" i="449"/>
  <c r="AA77" i="450"/>
  <c r="Z77" i="450"/>
  <c r="Q15" i="449"/>
  <c r="M15" i="449"/>
  <c r="I15" i="449"/>
  <c r="R15" i="449"/>
  <c r="L15" i="449"/>
  <c r="P15" i="449"/>
  <c r="K15" i="449"/>
  <c r="S15" i="449"/>
  <c r="N15" i="449"/>
  <c r="H15" i="449"/>
  <c r="O15" i="449"/>
  <c r="J15" i="449"/>
  <c r="Z62" i="450"/>
  <c r="AA62" i="450"/>
  <c r="Z56" i="450"/>
  <c r="AA56" i="450"/>
  <c r="AA72" i="450"/>
  <c r="Z72" i="450"/>
  <c r="Z67" i="450"/>
  <c r="AA67" i="450"/>
  <c r="AO79" i="450"/>
  <c r="AA79" i="450"/>
  <c r="Z79" i="450"/>
  <c r="AA87" i="450"/>
  <c r="Z87" i="450"/>
  <c r="Z85" i="450"/>
  <c r="AA85" i="450"/>
  <c r="Z80" i="450"/>
  <c r="AA80" i="450"/>
  <c r="Z88" i="450"/>
  <c r="AA88" i="450"/>
  <c r="AA54" i="450"/>
  <c r="Z54" i="450"/>
  <c r="AA61" i="450"/>
  <c r="Z61" i="450"/>
  <c r="S19" i="449"/>
  <c r="O19" i="449"/>
  <c r="K19" i="449"/>
  <c r="R19" i="449"/>
  <c r="M19" i="449"/>
  <c r="H19" i="449"/>
  <c r="Q19" i="449"/>
  <c r="L19" i="449"/>
  <c r="N19" i="449"/>
  <c r="I19" i="449"/>
  <c r="P19" i="449"/>
  <c r="J19" i="449"/>
  <c r="AA78" i="450"/>
  <c r="Z78" i="450"/>
  <c r="S21" i="449"/>
  <c r="O21" i="449"/>
  <c r="K21" i="449"/>
  <c r="Q21" i="449"/>
  <c r="L21" i="449"/>
  <c r="P21" i="449"/>
  <c r="J21" i="449"/>
  <c r="R21" i="449"/>
  <c r="M21" i="449"/>
  <c r="H21" i="449"/>
  <c r="N21" i="449"/>
  <c r="I21" i="449"/>
  <c r="AA65" i="450"/>
  <c r="Z65" i="450"/>
  <c r="AA60" i="450"/>
  <c r="Z60" i="450"/>
  <c r="AO78" i="450"/>
  <c r="Z71" i="450"/>
  <c r="AA71" i="450"/>
  <c r="AA82" i="450"/>
  <c r="Z82" i="450"/>
  <c r="AO80" i="450"/>
  <c r="AO88" i="450"/>
  <c r="AO86" i="450"/>
  <c r="AO81" i="450"/>
  <c r="S14" i="449"/>
  <c r="O14" i="449"/>
  <c r="K14" i="449"/>
  <c r="R14" i="449"/>
  <c r="N14" i="449"/>
  <c r="J14" i="449"/>
  <c r="P14" i="449"/>
  <c r="L14" i="449"/>
  <c r="H14" i="449"/>
  <c r="Q14" i="449"/>
  <c r="M14" i="449"/>
  <c r="I14" i="449"/>
  <c r="P13" i="447"/>
  <c r="S13" i="447"/>
  <c r="O13" i="447"/>
  <c r="K13" i="447"/>
  <c r="Q13" i="447"/>
  <c r="M13" i="447"/>
  <c r="I13" i="447"/>
  <c r="L13" i="447"/>
  <c r="H13" i="447"/>
  <c r="J13" i="447"/>
  <c r="N13" i="447"/>
  <c r="R13" i="447"/>
  <c r="AA53" i="448"/>
  <c r="Z53" i="448"/>
  <c r="Z55" i="448"/>
  <c r="AA55" i="448"/>
  <c r="Z63" i="448"/>
  <c r="AA63" i="448"/>
  <c r="Z71" i="448"/>
  <c r="AA71" i="448"/>
  <c r="AA62" i="448"/>
  <c r="Z62" i="448"/>
  <c r="Z60" i="448"/>
  <c r="AA60" i="448"/>
  <c r="Z75" i="448"/>
  <c r="AA75" i="448"/>
  <c r="AO86" i="448"/>
  <c r="Z74" i="448"/>
  <c r="AA74" i="448"/>
  <c r="AA84" i="448"/>
  <c r="Z84" i="448"/>
  <c r="AO87" i="448"/>
  <c r="R12" i="447"/>
  <c r="N12" i="447"/>
  <c r="J12" i="447"/>
  <c r="S12" i="447"/>
  <c r="M12" i="447"/>
  <c r="H12" i="447"/>
  <c r="K12" i="447"/>
  <c r="Q12" i="447"/>
  <c r="L12" i="447"/>
  <c r="P12" i="447"/>
  <c r="O12" i="447"/>
  <c r="I12" i="447"/>
  <c r="AA81" i="448"/>
  <c r="Z81" i="448"/>
  <c r="AA61" i="448"/>
  <c r="Z61" i="448"/>
  <c r="AA69" i="448"/>
  <c r="Z69" i="448"/>
  <c r="AA58" i="448"/>
  <c r="Z58" i="448"/>
  <c r="R17" i="447"/>
  <c r="N17" i="447"/>
  <c r="J17" i="447"/>
  <c r="Q17" i="447"/>
  <c r="M17" i="447"/>
  <c r="I17" i="447"/>
  <c r="S17" i="447"/>
  <c r="O17" i="447"/>
  <c r="K17" i="447"/>
  <c r="P17" i="447"/>
  <c r="L17" i="447"/>
  <c r="H17" i="447"/>
  <c r="Z56" i="448"/>
  <c r="AA56" i="448"/>
  <c r="Z73" i="448"/>
  <c r="AA73" i="448"/>
  <c r="AO82" i="448"/>
  <c r="AO81" i="448"/>
  <c r="AA79" i="448"/>
  <c r="Z79" i="448"/>
  <c r="Z87" i="448"/>
  <c r="AA87" i="448"/>
  <c r="AA86" i="448"/>
  <c r="Z86" i="448"/>
  <c r="AO80" i="448"/>
  <c r="P18" i="447"/>
  <c r="L18" i="447"/>
  <c r="H18" i="447"/>
  <c r="S18" i="447"/>
  <c r="O18" i="447"/>
  <c r="K18" i="447"/>
  <c r="Q18" i="447"/>
  <c r="M18" i="447"/>
  <c r="I18" i="447"/>
  <c r="R18" i="447"/>
  <c r="N18" i="447"/>
  <c r="J18" i="447"/>
  <c r="P20" i="447"/>
  <c r="L20" i="447"/>
  <c r="H20" i="447"/>
  <c r="S20" i="447"/>
  <c r="O20" i="447"/>
  <c r="K20" i="447"/>
  <c r="Q20" i="447"/>
  <c r="M20" i="447"/>
  <c r="I20" i="447"/>
  <c r="R20" i="447"/>
  <c r="N20" i="447"/>
  <c r="J20" i="447"/>
  <c r="AA57" i="448"/>
  <c r="Z57" i="448"/>
  <c r="AA65" i="448"/>
  <c r="Z65" i="448"/>
  <c r="AA78" i="448"/>
  <c r="Z78" i="448"/>
  <c r="AA66" i="448"/>
  <c r="Z66" i="448"/>
  <c r="R21" i="447"/>
  <c r="N21" i="447"/>
  <c r="J21" i="447"/>
  <c r="Q21" i="447"/>
  <c r="M21" i="447"/>
  <c r="I21" i="447"/>
  <c r="S21" i="447"/>
  <c r="O21" i="447"/>
  <c r="K21" i="447"/>
  <c r="H21" i="447"/>
  <c r="L21" i="447"/>
  <c r="P21" i="447"/>
  <c r="Z64" i="448"/>
  <c r="AA64" i="448"/>
  <c r="Z77" i="448"/>
  <c r="AA77" i="448"/>
  <c r="AO78" i="448"/>
  <c r="AO77" i="448"/>
  <c r="AO85" i="448"/>
  <c r="Z83" i="448"/>
  <c r="AA83" i="448"/>
  <c r="AA82" i="448"/>
  <c r="Z82" i="448"/>
  <c r="R19" i="447"/>
  <c r="N19" i="447"/>
  <c r="J19" i="447"/>
  <c r="Q19" i="447"/>
  <c r="M19" i="447"/>
  <c r="I19" i="447"/>
  <c r="S19" i="447"/>
  <c r="O19" i="447"/>
  <c r="K19" i="447"/>
  <c r="L19" i="447"/>
  <c r="P19" i="447"/>
  <c r="H19" i="447"/>
  <c r="AO88" i="448"/>
  <c r="S13" i="445"/>
  <c r="H13" i="445"/>
  <c r="M13" i="445"/>
  <c r="R13" i="445"/>
  <c r="J13" i="445"/>
  <c r="L13" i="445"/>
  <c r="Q13" i="445"/>
  <c r="K13" i="445"/>
  <c r="P13" i="445"/>
  <c r="O13" i="445"/>
  <c r="I13" i="445"/>
  <c r="N13" i="445"/>
  <c r="AA76" i="448"/>
  <c r="Z76" i="448"/>
  <c r="Z59" i="448"/>
  <c r="AA59" i="448"/>
  <c r="Z67" i="448"/>
  <c r="AA67" i="448"/>
  <c r="AA54" i="448"/>
  <c r="Z54" i="448"/>
  <c r="AA70" i="448"/>
  <c r="Z70" i="448"/>
  <c r="AA72" i="448"/>
  <c r="Z72" i="448"/>
  <c r="Z68" i="448"/>
  <c r="AA68" i="448"/>
  <c r="AA85" i="448"/>
  <c r="Z85" i="448"/>
  <c r="AO79" i="448"/>
  <c r="Z80" i="448"/>
  <c r="AA80" i="448"/>
  <c r="AA88" i="448"/>
  <c r="Z88" i="448"/>
  <c r="AO84" i="448"/>
  <c r="AO83" i="448"/>
  <c r="S18" i="445"/>
  <c r="O18" i="445"/>
  <c r="K18" i="445"/>
  <c r="Q18" i="445"/>
  <c r="M18" i="445"/>
  <c r="I18" i="445"/>
  <c r="L18" i="445"/>
  <c r="P18" i="445"/>
  <c r="R18" i="445"/>
  <c r="J18" i="445"/>
  <c r="H18" i="445"/>
  <c r="N18" i="445"/>
  <c r="Q14" i="445"/>
  <c r="M14" i="445"/>
  <c r="S14" i="445"/>
  <c r="O14" i="445"/>
  <c r="K14" i="445"/>
  <c r="N14" i="445"/>
  <c r="H14" i="445"/>
  <c r="L14" i="445"/>
  <c r="J14" i="445"/>
  <c r="P14" i="445"/>
  <c r="I14" i="445"/>
  <c r="R14" i="445"/>
  <c r="Q19" i="445"/>
  <c r="M19" i="445"/>
  <c r="I19" i="445"/>
  <c r="S19" i="445"/>
  <c r="O19" i="445"/>
  <c r="K19" i="445"/>
  <c r="N19" i="445"/>
  <c r="L19" i="445"/>
  <c r="R19" i="445"/>
  <c r="P19" i="445"/>
  <c r="H19" i="445"/>
  <c r="J19" i="445"/>
  <c r="AA62" i="446"/>
  <c r="Z62" i="446"/>
  <c r="AO78" i="446"/>
  <c r="Z61" i="446"/>
  <c r="AA61" i="446"/>
  <c r="Z69" i="446"/>
  <c r="AA69" i="446"/>
  <c r="Z77" i="446"/>
  <c r="AA77" i="446"/>
  <c r="AA64" i="446"/>
  <c r="Z64" i="446"/>
  <c r="AA85" i="446"/>
  <c r="Z85" i="446"/>
  <c r="AA80" i="446"/>
  <c r="Z80" i="446"/>
  <c r="AA88" i="446"/>
  <c r="Z88" i="446"/>
  <c r="Z87" i="446"/>
  <c r="AA87" i="446"/>
  <c r="AA82" i="446"/>
  <c r="Z82" i="446"/>
  <c r="S20" i="445"/>
  <c r="O20" i="445"/>
  <c r="K20" i="445"/>
  <c r="Q20" i="445"/>
  <c r="M20" i="445"/>
  <c r="I20" i="445"/>
  <c r="P20" i="445"/>
  <c r="H20" i="445"/>
  <c r="N20" i="445"/>
  <c r="R20" i="445"/>
  <c r="J20" i="445"/>
  <c r="L20" i="445"/>
  <c r="AA66" i="446"/>
  <c r="Z66" i="446"/>
  <c r="AA81" i="446"/>
  <c r="Z81" i="446"/>
  <c r="Z63" i="446"/>
  <c r="AA63" i="446"/>
  <c r="Z71" i="446"/>
  <c r="AA71" i="446"/>
  <c r="AO86" i="446"/>
  <c r="AA68" i="446"/>
  <c r="Z68" i="446"/>
  <c r="AO88" i="446"/>
  <c r="Z73" i="446"/>
  <c r="AA73" i="446"/>
  <c r="Q21" i="445"/>
  <c r="M21" i="445"/>
  <c r="I21" i="445"/>
  <c r="S21" i="445"/>
  <c r="O21" i="445"/>
  <c r="K21" i="445"/>
  <c r="R21" i="445"/>
  <c r="J21" i="445"/>
  <c r="P21" i="445"/>
  <c r="H21" i="445"/>
  <c r="N21" i="445"/>
  <c r="L21" i="445"/>
  <c r="AA54" i="446"/>
  <c r="Z54" i="446"/>
  <c r="AA70" i="446"/>
  <c r="Z70" i="446"/>
  <c r="Z57" i="446"/>
  <c r="AA57" i="446"/>
  <c r="Z65" i="446"/>
  <c r="AA65" i="446"/>
  <c r="Z53" i="446"/>
  <c r="AA53" i="446"/>
  <c r="AA56" i="446"/>
  <c r="Z56" i="446"/>
  <c r="Z79" i="446"/>
  <c r="AA79" i="446"/>
  <c r="AA74" i="446"/>
  <c r="Z74" i="446"/>
  <c r="AA84" i="446"/>
  <c r="Z84" i="446"/>
  <c r="Z83" i="446"/>
  <c r="AA83" i="446"/>
  <c r="AA78" i="446"/>
  <c r="Z78" i="446"/>
  <c r="AA86" i="446"/>
  <c r="Z86" i="446"/>
  <c r="S22" i="445"/>
  <c r="O22" i="445"/>
  <c r="K22" i="445"/>
  <c r="Q22" i="445"/>
  <c r="M22" i="445"/>
  <c r="I22" i="445"/>
  <c r="L22" i="445"/>
  <c r="P22" i="445"/>
  <c r="R22" i="445"/>
  <c r="J22" i="445"/>
  <c r="N22" i="445"/>
  <c r="H22" i="445"/>
  <c r="AA55" i="446"/>
  <c r="Z55" i="446"/>
  <c r="AO81" i="446"/>
  <c r="AO80" i="446"/>
  <c r="AO83" i="446"/>
  <c r="Q12" i="445"/>
  <c r="M12" i="445"/>
  <c r="I12" i="445"/>
  <c r="O12" i="445"/>
  <c r="P12" i="445"/>
  <c r="L12" i="445"/>
  <c r="H12" i="445"/>
  <c r="S12" i="445"/>
  <c r="K12" i="445"/>
  <c r="R12" i="445"/>
  <c r="N12" i="445"/>
  <c r="J12" i="445"/>
  <c r="AA72" i="446"/>
  <c r="Z72" i="446"/>
  <c r="AA58" i="446"/>
  <c r="Z58" i="446"/>
  <c r="Z75" i="446"/>
  <c r="AA75" i="446"/>
  <c r="Z59" i="446"/>
  <c r="AA59" i="446"/>
  <c r="Z67" i="446"/>
  <c r="AA67" i="446"/>
  <c r="AA76" i="446"/>
  <c r="Z76" i="446"/>
  <c r="AA60" i="446"/>
  <c r="Z60" i="446"/>
  <c r="AO82" i="446"/>
  <c r="AO77" i="446"/>
  <c r="AO85" i="446"/>
  <c r="AO84" i="446"/>
  <c r="AO79" i="446"/>
  <c r="AO87" i="446"/>
  <c r="AA56" i="444"/>
  <c r="Z56" i="444"/>
  <c r="Z57" i="444"/>
  <c r="AA57" i="444"/>
  <c r="AO81" i="444"/>
  <c r="P13" i="443"/>
  <c r="L13" i="443"/>
  <c r="H13" i="443"/>
  <c r="S13" i="443"/>
  <c r="N13" i="443"/>
  <c r="I13" i="443"/>
  <c r="R13" i="443"/>
  <c r="M13" i="443"/>
  <c r="Q13" i="443"/>
  <c r="O13" i="443"/>
  <c r="J13" i="443"/>
  <c r="K13" i="443"/>
  <c r="R21" i="443"/>
  <c r="N21" i="443"/>
  <c r="J21" i="443"/>
  <c r="Q21" i="443"/>
  <c r="L21" i="443"/>
  <c r="P21" i="443"/>
  <c r="K21" i="443"/>
  <c r="O21" i="443"/>
  <c r="S21" i="443"/>
  <c r="M21" i="443"/>
  <c r="H21" i="443"/>
  <c r="I21" i="443"/>
  <c r="AA67" i="444"/>
  <c r="Z67" i="444"/>
  <c r="AA88" i="444"/>
  <c r="Z88" i="444"/>
  <c r="Z74" i="444"/>
  <c r="AA74" i="444"/>
  <c r="Z62" i="444"/>
  <c r="AA62" i="444"/>
  <c r="AO80" i="444"/>
  <c r="AO78" i="444"/>
  <c r="AO86" i="444"/>
  <c r="Z87" i="444"/>
  <c r="AA87" i="444"/>
  <c r="Z82" i="444"/>
  <c r="AA82" i="444"/>
  <c r="AO77" i="444"/>
  <c r="Z61" i="444"/>
  <c r="AA61" i="444"/>
  <c r="Q12" i="443"/>
  <c r="M12" i="443"/>
  <c r="M14" i="443" s="1"/>
  <c r="I12" i="443"/>
  <c r="O12" i="443"/>
  <c r="O14" i="443" s="1"/>
  <c r="J12" i="443"/>
  <c r="J14" i="443" s="1"/>
  <c r="N12" i="443"/>
  <c r="S12" i="443"/>
  <c r="H12" i="443"/>
  <c r="R12" i="443"/>
  <c r="R14" i="443" s="1"/>
  <c r="P12" i="443"/>
  <c r="K12" i="443"/>
  <c r="L12" i="443"/>
  <c r="P18" i="443"/>
  <c r="L18" i="443"/>
  <c r="H18" i="443"/>
  <c r="Q18" i="443"/>
  <c r="K18" i="443"/>
  <c r="N18" i="443"/>
  <c r="O18" i="443"/>
  <c r="J18" i="443"/>
  <c r="I18" i="443"/>
  <c r="R18" i="443"/>
  <c r="M18" i="443"/>
  <c r="S18" i="443"/>
  <c r="Z55" i="444"/>
  <c r="AA55" i="444"/>
  <c r="AA71" i="444"/>
  <c r="Z71" i="444"/>
  <c r="Z65" i="444"/>
  <c r="AA65" i="444"/>
  <c r="Z76" i="444"/>
  <c r="AA76" i="444"/>
  <c r="Z66" i="444"/>
  <c r="AA66" i="444"/>
  <c r="AA84" i="444"/>
  <c r="Z84" i="444"/>
  <c r="AA81" i="444"/>
  <c r="Z81" i="444"/>
  <c r="AO88" i="444"/>
  <c r="AO83" i="444"/>
  <c r="P20" i="443"/>
  <c r="L20" i="443"/>
  <c r="H20" i="443"/>
  <c r="O20" i="443"/>
  <c r="J20" i="443"/>
  <c r="R20" i="443"/>
  <c r="S20" i="443"/>
  <c r="N20" i="443"/>
  <c r="I20" i="443"/>
  <c r="M20" i="443"/>
  <c r="Q20" i="443"/>
  <c r="K20" i="443"/>
  <c r="AA64" i="444"/>
  <c r="Z64" i="444"/>
  <c r="AA53" i="444"/>
  <c r="Z53" i="444"/>
  <c r="R17" i="443"/>
  <c r="N17" i="443"/>
  <c r="J17" i="443"/>
  <c r="O17" i="443"/>
  <c r="I17" i="443"/>
  <c r="L17" i="443"/>
  <c r="S17" i="443"/>
  <c r="M17" i="443"/>
  <c r="H17" i="443"/>
  <c r="P17" i="443"/>
  <c r="K17" i="443"/>
  <c r="Q17" i="443"/>
  <c r="Z59" i="444"/>
  <c r="AA59" i="444"/>
  <c r="AA75" i="444"/>
  <c r="Z75" i="444"/>
  <c r="Z69" i="444"/>
  <c r="AA69" i="444"/>
  <c r="AO85" i="444"/>
  <c r="Z70" i="444"/>
  <c r="AA70" i="444"/>
  <c r="AA73" i="444"/>
  <c r="Z73" i="444"/>
  <c r="AO82" i="444"/>
  <c r="Z83" i="444"/>
  <c r="AA83" i="444"/>
  <c r="Z78" i="444"/>
  <c r="AA78" i="444"/>
  <c r="Z86" i="444"/>
  <c r="AA86" i="444"/>
  <c r="Z54" i="444"/>
  <c r="AA54" i="444"/>
  <c r="AA68" i="444"/>
  <c r="Z68" i="444"/>
  <c r="AA60" i="444"/>
  <c r="Z60" i="444"/>
  <c r="R19" i="443"/>
  <c r="N19" i="443"/>
  <c r="J19" i="443"/>
  <c r="S19" i="443"/>
  <c r="M19" i="443"/>
  <c r="H19" i="443"/>
  <c r="Q19" i="443"/>
  <c r="L19" i="443"/>
  <c r="K19" i="443"/>
  <c r="O19" i="443"/>
  <c r="I19" i="443"/>
  <c r="P19" i="443"/>
  <c r="AA63" i="444"/>
  <c r="Z63" i="444"/>
  <c r="AA80" i="444"/>
  <c r="Z80" i="444"/>
  <c r="Z72" i="444"/>
  <c r="AA72" i="444"/>
  <c r="Z58" i="444"/>
  <c r="AA58" i="444"/>
  <c r="Z79" i="444"/>
  <c r="AA79" i="444"/>
  <c r="AA77" i="444"/>
  <c r="Z77" i="444"/>
  <c r="AA85" i="444"/>
  <c r="Z85" i="444"/>
  <c r="AO84" i="444"/>
  <c r="AO79" i="444"/>
  <c r="AO87" i="444"/>
  <c r="AO82" i="442"/>
  <c r="AA67" i="442"/>
  <c r="Z67" i="442"/>
  <c r="P14" i="441"/>
  <c r="L14" i="441"/>
  <c r="H14" i="441"/>
  <c r="Q14" i="441"/>
  <c r="S14" i="441"/>
  <c r="O14" i="441"/>
  <c r="K14" i="441"/>
  <c r="M14" i="441"/>
  <c r="R14" i="441"/>
  <c r="N14" i="441"/>
  <c r="J14" i="441"/>
  <c r="I14" i="441"/>
  <c r="AA56" i="442"/>
  <c r="Z56" i="442"/>
  <c r="S21" i="441"/>
  <c r="O21" i="441"/>
  <c r="K21" i="441"/>
  <c r="R21" i="441"/>
  <c r="N21" i="441"/>
  <c r="J21" i="441"/>
  <c r="P21" i="441"/>
  <c r="H21" i="441"/>
  <c r="I21" i="441"/>
  <c r="M21" i="441"/>
  <c r="Q21" i="441"/>
  <c r="L21" i="441"/>
  <c r="Z65" i="442"/>
  <c r="AA65" i="442"/>
  <c r="AA62" i="442"/>
  <c r="Z62" i="442"/>
  <c r="AA83" i="442"/>
  <c r="Z83" i="442"/>
  <c r="AO80" i="442"/>
  <c r="S13" i="441"/>
  <c r="O13" i="441"/>
  <c r="K13" i="441"/>
  <c r="Q13" i="441"/>
  <c r="M13" i="441"/>
  <c r="I13" i="441"/>
  <c r="P13" i="441"/>
  <c r="L13" i="441"/>
  <c r="H13" i="441"/>
  <c r="R13" i="441"/>
  <c r="N13" i="441"/>
  <c r="J13" i="441"/>
  <c r="Z79" i="442"/>
  <c r="AA79" i="442"/>
  <c r="Z87" i="442"/>
  <c r="AA87" i="442"/>
  <c r="Z85" i="442"/>
  <c r="AA85" i="442"/>
  <c r="AO81" i="442"/>
  <c r="Q12" i="441"/>
  <c r="M12" i="441"/>
  <c r="I12" i="441"/>
  <c r="P12" i="441"/>
  <c r="L12" i="441"/>
  <c r="H12" i="441"/>
  <c r="N12" i="441"/>
  <c r="S12" i="441"/>
  <c r="O12" i="441"/>
  <c r="K12" i="441"/>
  <c r="R12" i="441"/>
  <c r="J12" i="441"/>
  <c r="AA86" i="442"/>
  <c r="Z86" i="442"/>
  <c r="AA66" i="442"/>
  <c r="Z66" i="442"/>
  <c r="AA60" i="442"/>
  <c r="Z60" i="442"/>
  <c r="AO87" i="442"/>
  <c r="AA78" i="442"/>
  <c r="Z78" i="442"/>
  <c r="Z68" i="442"/>
  <c r="AA68" i="442"/>
  <c r="Z81" i="442"/>
  <c r="AA81" i="442"/>
  <c r="Z69" i="442"/>
  <c r="AA69" i="442"/>
  <c r="AA82" i="442"/>
  <c r="Z82" i="442"/>
  <c r="AA75" i="442"/>
  <c r="Z75" i="442"/>
  <c r="AA74" i="442"/>
  <c r="Z74" i="442"/>
  <c r="AA84" i="442"/>
  <c r="Z84" i="442"/>
  <c r="Q18" i="441"/>
  <c r="M18" i="441"/>
  <c r="I18" i="441"/>
  <c r="P18" i="441"/>
  <c r="L18" i="441"/>
  <c r="H18" i="441"/>
  <c r="R18" i="441"/>
  <c r="J18" i="441"/>
  <c r="S18" i="441"/>
  <c r="K18" i="441"/>
  <c r="O18" i="441"/>
  <c r="N18" i="441"/>
  <c r="AA55" i="442"/>
  <c r="Z55" i="442"/>
  <c r="AA70" i="442"/>
  <c r="Z70" i="442"/>
  <c r="AA64" i="442"/>
  <c r="Z64" i="442"/>
  <c r="Z57" i="442"/>
  <c r="AA57" i="442"/>
  <c r="AA54" i="442"/>
  <c r="Z54" i="442"/>
  <c r="AA71" i="442"/>
  <c r="Z71" i="442"/>
  <c r="Z72" i="442"/>
  <c r="AA72" i="442"/>
  <c r="AO88" i="442"/>
  <c r="AA73" i="442"/>
  <c r="Z73" i="442"/>
  <c r="AO83" i="442"/>
  <c r="Z77" i="442"/>
  <c r="AA77" i="442"/>
  <c r="AO77" i="442"/>
  <c r="AO85" i="442"/>
  <c r="Z53" i="442"/>
  <c r="AA53" i="442"/>
  <c r="AA63" i="442"/>
  <c r="Z63" i="442"/>
  <c r="Q22" i="441"/>
  <c r="M22" i="441"/>
  <c r="I22" i="441"/>
  <c r="P22" i="441"/>
  <c r="L22" i="441"/>
  <c r="H22" i="441"/>
  <c r="R22" i="441"/>
  <c r="J22" i="441"/>
  <c r="O22" i="441"/>
  <c r="S22" i="441"/>
  <c r="N22" i="441"/>
  <c r="K22" i="441"/>
  <c r="AA59" i="442"/>
  <c r="Z59" i="442"/>
  <c r="Q20" i="441"/>
  <c r="M20" i="441"/>
  <c r="I20" i="441"/>
  <c r="P20" i="441"/>
  <c r="L20" i="441"/>
  <c r="H20" i="441"/>
  <c r="N20" i="441"/>
  <c r="S20" i="441"/>
  <c r="K20" i="441"/>
  <c r="R20" i="441"/>
  <c r="J20" i="441"/>
  <c r="O20" i="441"/>
  <c r="S19" i="441"/>
  <c r="O19" i="441"/>
  <c r="K19" i="441"/>
  <c r="R19" i="441"/>
  <c r="N19" i="441"/>
  <c r="J19" i="441"/>
  <c r="L19" i="441"/>
  <c r="Q19" i="441"/>
  <c r="I19" i="441"/>
  <c r="P19" i="441"/>
  <c r="H19" i="441"/>
  <c r="M19" i="441"/>
  <c r="Z61" i="442"/>
  <c r="AA61" i="442"/>
  <c r="AA58" i="442"/>
  <c r="Z58" i="442"/>
  <c r="AO79" i="442"/>
  <c r="AA76" i="442"/>
  <c r="Z76" i="442"/>
  <c r="AO78" i="442"/>
  <c r="AO86" i="442"/>
  <c r="AO84" i="442"/>
  <c r="AA80" i="442"/>
  <c r="Z80" i="442"/>
  <c r="AA88" i="442"/>
  <c r="Z88" i="442"/>
  <c r="R21" i="439"/>
  <c r="S21" i="439"/>
  <c r="O21" i="439"/>
  <c r="K21" i="439"/>
  <c r="P21" i="439"/>
  <c r="J21" i="439"/>
  <c r="N21" i="439"/>
  <c r="I21" i="439"/>
  <c r="H21" i="439"/>
  <c r="Q21" i="439"/>
  <c r="L21" i="439"/>
  <c r="M21" i="439"/>
  <c r="Z72" i="440"/>
  <c r="AA72" i="440"/>
  <c r="P12" i="439"/>
  <c r="L12" i="439"/>
  <c r="H12" i="439"/>
  <c r="J12" i="439"/>
  <c r="N12" i="439"/>
  <c r="Q12" i="439"/>
  <c r="M12" i="439"/>
  <c r="I12" i="439"/>
  <c r="S12" i="439"/>
  <c r="O12" i="439"/>
  <c r="K12" i="439"/>
  <c r="R12" i="439"/>
  <c r="AA57" i="440"/>
  <c r="Z57" i="440"/>
  <c r="AA68" i="440"/>
  <c r="Z68" i="440"/>
  <c r="Z58" i="440"/>
  <c r="AA58" i="440"/>
  <c r="AA80" i="440"/>
  <c r="Z80" i="440"/>
  <c r="Z63" i="440"/>
  <c r="AA63" i="440"/>
  <c r="AA84" i="440"/>
  <c r="Z84" i="440"/>
  <c r="AA81" i="440"/>
  <c r="Z81" i="440"/>
  <c r="AO84" i="440"/>
  <c r="Z78" i="440"/>
  <c r="AA78" i="440"/>
  <c r="Z86" i="440"/>
  <c r="AA86" i="440"/>
  <c r="Q13" i="439"/>
  <c r="M13" i="439"/>
  <c r="I13" i="439"/>
  <c r="R13" i="439"/>
  <c r="L13" i="439"/>
  <c r="J13" i="439"/>
  <c r="P13" i="439"/>
  <c r="K13" i="439"/>
  <c r="S13" i="439"/>
  <c r="N13" i="439"/>
  <c r="H13" i="439"/>
  <c r="O13" i="439"/>
  <c r="AO85" i="440"/>
  <c r="AO82" i="440"/>
  <c r="AO79" i="440"/>
  <c r="Q20" i="439"/>
  <c r="M20" i="439"/>
  <c r="I20" i="439"/>
  <c r="S20" i="439"/>
  <c r="N20" i="439"/>
  <c r="H20" i="439"/>
  <c r="K20" i="439"/>
  <c r="R20" i="439"/>
  <c r="L20" i="439"/>
  <c r="O20" i="439"/>
  <c r="J20" i="439"/>
  <c r="P20" i="439"/>
  <c r="AA65" i="440"/>
  <c r="Z65" i="440"/>
  <c r="S17" i="439"/>
  <c r="O17" i="439"/>
  <c r="K17" i="439"/>
  <c r="R17" i="439"/>
  <c r="M17" i="439"/>
  <c r="H17" i="439"/>
  <c r="P17" i="439"/>
  <c r="Q17" i="439"/>
  <c r="L17" i="439"/>
  <c r="J17" i="439"/>
  <c r="N17" i="439"/>
  <c r="I17" i="439"/>
  <c r="S19" i="439"/>
  <c r="O19" i="439"/>
  <c r="K19" i="439"/>
  <c r="Q19" i="439"/>
  <c r="L19" i="439"/>
  <c r="I19" i="439"/>
  <c r="P19" i="439"/>
  <c r="J19" i="439"/>
  <c r="N19" i="439"/>
  <c r="R19" i="439"/>
  <c r="M19" i="439"/>
  <c r="H19" i="439"/>
  <c r="AA60" i="440"/>
  <c r="Z60" i="440"/>
  <c r="AO77" i="440"/>
  <c r="Z66" i="440"/>
  <c r="AA66" i="440"/>
  <c r="Z55" i="440"/>
  <c r="AA55" i="440"/>
  <c r="AA71" i="440"/>
  <c r="Z71" i="440"/>
  <c r="AA77" i="440"/>
  <c r="Z77" i="440"/>
  <c r="AA85" i="440"/>
  <c r="Z85" i="440"/>
  <c r="AO80" i="440"/>
  <c r="AO88" i="440"/>
  <c r="Z82" i="440"/>
  <c r="AA82" i="440"/>
  <c r="AA61" i="440"/>
  <c r="Z61" i="440"/>
  <c r="AO81" i="440"/>
  <c r="AA56" i="440"/>
  <c r="Z56" i="440"/>
  <c r="AA74" i="440"/>
  <c r="Z74" i="440"/>
  <c r="Z62" i="440"/>
  <c r="AA62" i="440"/>
  <c r="Z67" i="440"/>
  <c r="AA67" i="440"/>
  <c r="Z73" i="440"/>
  <c r="AA73" i="440"/>
  <c r="Z79" i="440"/>
  <c r="AA79" i="440"/>
  <c r="Z87" i="440"/>
  <c r="AA87" i="440"/>
  <c r="AO87" i="440"/>
  <c r="Q18" i="439"/>
  <c r="M18" i="439"/>
  <c r="I18" i="439"/>
  <c r="O18" i="439"/>
  <c r="J18" i="439"/>
  <c r="R18" i="439"/>
  <c r="S18" i="439"/>
  <c r="N18" i="439"/>
  <c r="H18" i="439"/>
  <c r="P18" i="439"/>
  <c r="K18" i="439"/>
  <c r="L18" i="439"/>
  <c r="AA69" i="440"/>
  <c r="Z69" i="440"/>
  <c r="Z54" i="440"/>
  <c r="AA54" i="440"/>
  <c r="AA53" i="440"/>
  <c r="Z53" i="440"/>
  <c r="AA64" i="440"/>
  <c r="Z64" i="440"/>
  <c r="AA88" i="440"/>
  <c r="Z88" i="440"/>
  <c r="Z70" i="440"/>
  <c r="AA70" i="440"/>
  <c r="Z59" i="440"/>
  <c r="AA59" i="440"/>
  <c r="Z75" i="440"/>
  <c r="AA75" i="440"/>
  <c r="AO78" i="440"/>
  <c r="AO86" i="440"/>
  <c r="Z83" i="440"/>
  <c r="AA83" i="440"/>
  <c r="Z76" i="440"/>
  <c r="AA76" i="440"/>
  <c r="AO83" i="440"/>
  <c r="Q12" i="437"/>
  <c r="M12" i="437"/>
  <c r="I12" i="437"/>
  <c r="O12" i="437"/>
  <c r="P12" i="437"/>
  <c r="L12" i="437"/>
  <c r="H12" i="437"/>
  <c r="R12" i="437"/>
  <c r="N12" i="437"/>
  <c r="J12" i="437"/>
  <c r="S12" i="437"/>
  <c r="K12" i="437"/>
  <c r="AA56" i="438"/>
  <c r="Z56" i="438"/>
  <c r="AA80" i="438"/>
  <c r="Z80" i="438"/>
  <c r="AA55" i="438"/>
  <c r="Z55" i="438"/>
  <c r="AA71" i="438"/>
  <c r="Z71" i="438"/>
  <c r="AA58" i="438"/>
  <c r="Z58" i="438"/>
  <c r="Z60" i="438"/>
  <c r="AA60" i="438"/>
  <c r="AO77" i="438"/>
  <c r="Z65" i="438"/>
  <c r="AA65" i="438"/>
  <c r="AA79" i="438"/>
  <c r="Z79" i="438"/>
  <c r="AA77" i="438"/>
  <c r="Z77" i="438"/>
  <c r="AA85" i="438"/>
  <c r="Z85" i="438"/>
  <c r="Z84" i="438"/>
  <c r="AA84" i="438"/>
  <c r="AA83" i="438"/>
  <c r="Z83" i="438"/>
  <c r="S18" i="437"/>
  <c r="O18" i="437"/>
  <c r="K18" i="437"/>
  <c r="P18" i="437"/>
  <c r="J18" i="437"/>
  <c r="H18" i="437"/>
  <c r="N18" i="437"/>
  <c r="I18" i="437"/>
  <c r="R18" i="437"/>
  <c r="Q18" i="437"/>
  <c r="L18" i="437"/>
  <c r="M18" i="437"/>
  <c r="AA75" i="438"/>
  <c r="Z75" i="438"/>
  <c r="Q17" i="437"/>
  <c r="M17" i="437"/>
  <c r="I17" i="437"/>
  <c r="S17" i="437"/>
  <c r="N17" i="437"/>
  <c r="H17" i="437"/>
  <c r="R17" i="437"/>
  <c r="L17" i="437"/>
  <c r="P17" i="437"/>
  <c r="O17" i="437"/>
  <c r="J17" i="437"/>
  <c r="K17" i="437"/>
  <c r="AA59" i="438"/>
  <c r="Z59" i="438"/>
  <c r="AO79" i="438"/>
  <c r="AA62" i="438"/>
  <c r="Z62" i="438"/>
  <c r="Z64" i="438"/>
  <c r="AA64" i="438"/>
  <c r="Z78" i="438"/>
  <c r="AA78" i="438"/>
  <c r="Z69" i="438"/>
  <c r="AA69" i="438"/>
  <c r="AA82" i="438"/>
  <c r="Z82" i="438"/>
  <c r="AO78" i="438"/>
  <c r="AO86" i="438"/>
  <c r="AO85" i="438"/>
  <c r="AO84" i="438"/>
  <c r="AO83" i="438"/>
  <c r="S13" i="437"/>
  <c r="O13" i="437"/>
  <c r="K13" i="437"/>
  <c r="R13" i="437"/>
  <c r="M13" i="437"/>
  <c r="H13" i="437"/>
  <c r="J13" i="437"/>
  <c r="Q13" i="437"/>
  <c r="L13" i="437"/>
  <c r="N13" i="437"/>
  <c r="I13" i="437"/>
  <c r="P13" i="437"/>
  <c r="Q21" i="437"/>
  <c r="M21" i="437"/>
  <c r="I21" i="437"/>
  <c r="P21" i="437"/>
  <c r="K21" i="437"/>
  <c r="N21" i="437"/>
  <c r="O21" i="437"/>
  <c r="J21" i="437"/>
  <c r="H21" i="437"/>
  <c r="R21" i="437"/>
  <c r="L21" i="437"/>
  <c r="S21" i="437"/>
  <c r="AA63" i="438"/>
  <c r="Z63" i="438"/>
  <c r="AA86" i="438"/>
  <c r="Z86" i="438"/>
  <c r="AA66" i="438"/>
  <c r="Z66" i="438"/>
  <c r="Z68" i="438"/>
  <c r="AA68" i="438"/>
  <c r="Z57" i="438"/>
  <c r="AA57" i="438"/>
  <c r="Z74" i="438"/>
  <c r="AA74" i="438"/>
  <c r="AO87" i="438"/>
  <c r="AA81" i="438"/>
  <c r="Z81" i="438"/>
  <c r="Z88" i="438"/>
  <c r="AA88" i="438"/>
  <c r="AA87" i="438"/>
  <c r="Z87" i="438"/>
  <c r="S20" i="437"/>
  <c r="O20" i="437"/>
  <c r="K20" i="437"/>
  <c r="N20" i="437"/>
  <c r="I20" i="437"/>
  <c r="L20" i="437"/>
  <c r="R20" i="437"/>
  <c r="M20" i="437"/>
  <c r="H20" i="437"/>
  <c r="P20" i="437"/>
  <c r="J20" i="437"/>
  <c r="Q20" i="437"/>
  <c r="Q19" i="437"/>
  <c r="M19" i="437"/>
  <c r="I19" i="437"/>
  <c r="R19" i="437"/>
  <c r="L19" i="437"/>
  <c r="J19" i="437"/>
  <c r="P19" i="437"/>
  <c r="K19" i="437"/>
  <c r="S19" i="437"/>
  <c r="N19" i="437"/>
  <c r="H19" i="437"/>
  <c r="O19" i="437"/>
  <c r="Z53" i="438"/>
  <c r="AA53" i="438"/>
  <c r="AA67" i="438"/>
  <c r="Z67" i="438"/>
  <c r="AA54" i="438"/>
  <c r="Z54" i="438"/>
  <c r="AA70" i="438"/>
  <c r="Z70" i="438"/>
  <c r="Z72" i="438"/>
  <c r="AA72" i="438"/>
  <c r="Z61" i="438"/>
  <c r="AA61" i="438"/>
  <c r="Z76" i="438"/>
  <c r="AA76" i="438"/>
  <c r="AA73" i="438"/>
  <c r="Z73" i="438"/>
  <c r="AO82" i="438"/>
  <c r="AO81" i="438"/>
  <c r="AO80" i="438"/>
  <c r="AO88" i="438"/>
  <c r="AA55" i="436"/>
  <c r="Z55" i="436"/>
  <c r="Q12" i="435"/>
  <c r="M12" i="435"/>
  <c r="I12" i="435"/>
  <c r="S12" i="435"/>
  <c r="N12" i="435"/>
  <c r="H12" i="435"/>
  <c r="R12" i="435"/>
  <c r="L12" i="435"/>
  <c r="O12" i="435"/>
  <c r="J12" i="435"/>
  <c r="P12" i="435"/>
  <c r="K12" i="435"/>
  <c r="Q22" i="435"/>
  <c r="M22" i="435"/>
  <c r="I22" i="435"/>
  <c r="P22" i="435"/>
  <c r="L22" i="435"/>
  <c r="H22" i="435"/>
  <c r="R22" i="435"/>
  <c r="N22" i="435"/>
  <c r="J22" i="435"/>
  <c r="O22" i="435"/>
  <c r="S22" i="435"/>
  <c r="K22" i="435"/>
  <c r="Z72" i="436"/>
  <c r="AA72" i="436"/>
  <c r="Z62" i="436"/>
  <c r="AA62" i="436"/>
  <c r="Z56" i="436"/>
  <c r="AA56" i="436"/>
  <c r="AA57" i="436"/>
  <c r="Z57" i="436"/>
  <c r="AA78" i="436"/>
  <c r="Z78" i="436"/>
  <c r="AA82" i="436"/>
  <c r="Z82" i="436"/>
  <c r="AO78" i="436"/>
  <c r="AO86" i="436"/>
  <c r="Z80" i="436"/>
  <c r="AA80" i="436"/>
  <c r="Z88" i="436"/>
  <c r="AA88" i="436"/>
  <c r="AA83" i="436"/>
  <c r="Z83" i="436"/>
  <c r="AA59" i="436"/>
  <c r="Z59" i="436"/>
  <c r="AA66" i="436"/>
  <c r="Z66" i="436"/>
  <c r="AA53" i="436"/>
  <c r="Z53" i="436"/>
  <c r="AA75" i="436"/>
  <c r="Z75" i="436"/>
  <c r="P13" i="435"/>
  <c r="L13" i="435"/>
  <c r="H13" i="435"/>
  <c r="R13" i="435"/>
  <c r="M13" i="435"/>
  <c r="Q13" i="435"/>
  <c r="K13" i="435"/>
  <c r="S13" i="435"/>
  <c r="I13" i="435"/>
  <c r="O13" i="435"/>
  <c r="J13" i="435"/>
  <c r="N13" i="435"/>
  <c r="AA76" i="436"/>
  <c r="Z76" i="436"/>
  <c r="Q14" i="435"/>
  <c r="S14" i="435"/>
  <c r="O14" i="435"/>
  <c r="K14" i="435"/>
  <c r="P14" i="435"/>
  <c r="J14" i="435"/>
  <c r="N14" i="435"/>
  <c r="I14" i="435"/>
  <c r="L14" i="435"/>
  <c r="M14" i="435"/>
  <c r="H14" i="435"/>
  <c r="R14" i="435"/>
  <c r="AA63" i="436"/>
  <c r="Z63" i="436"/>
  <c r="S21" i="435"/>
  <c r="O21" i="435"/>
  <c r="K21" i="435"/>
  <c r="R21" i="435"/>
  <c r="N21" i="435"/>
  <c r="J21" i="435"/>
  <c r="P21" i="435"/>
  <c r="L21" i="435"/>
  <c r="H21" i="435"/>
  <c r="M21" i="435"/>
  <c r="I21" i="435"/>
  <c r="Q21" i="435"/>
  <c r="AA71" i="436"/>
  <c r="Z71" i="436"/>
  <c r="Z60" i="436"/>
  <c r="AA60" i="436"/>
  <c r="Z65" i="436"/>
  <c r="AA65" i="436"/>
  <c r="AA86" i="436"/>
  <c r="Z86" i="436"/>
  <c r="AA73" i="436"/>
  <c r="Z73" i="436"/>
  <c r="AO82" i="436"/>
  <c r="Z74" i="436"/>
  <c r="AA74" i="436"/>
  <c r="Z84" i="436"/>
  <c r="AA84" i="436"/>
  <c r="AA79" i="436"/>
  <c r="Z79" i="436"/>
  <c r="AA87" i="436"/>
  <c r="Z87" i="436"/>
  <c r="S19" i="435"/>
  <c r="O19" i="435"/>
  <c r="K19" i="435"/>
  <c r="R19" i="435"/>
  <c r="N19" i="435"/>
  <c r="J19" i="435"/>
  <c r="P19" i="435"/>
  <c r="L19" i="435"/>
  <c r="H19" i="435"/>
  <c r="I19" i="435"/>
  <c r="M19" i="435"/>
  <c r="Q19" i="435"/>
  <c r="Z64" i="436"/>
  <c r="AA64" i="436"/>
  <c r="Z58" i="436"/>
  <c r="AA58" i="436"/>
  <c r="AA61" i="436"/>
  <c r="Z61" i="436"/>
  <c r="AO83" i="436"/>
  <c r="AO87" i="436"/>
  <c r="AA81" i="436"/>
  <c r="Z81" i="436"/>
  <c r="AO81" i="436"/>
  <c r="AO84" i="436"/>
  <c r="Q15" i="435"/>
  <c r="M15" i="435"/>
  <c r="I15" i="435"/>
  <c r="P15" i="435"/>
  <c r="L15" i="435"/>
  <c r="H15" i="435"/>
  <c r="R15" i="435"/>
  <c r="N15" i="435"/>
  <c r="J15" i="435"/>
  <c r="S15" i="435"/>
  <c r="O15" i="435"/>
  <c r="K15" i="435"/>
  <c r="Z68" i="436"/>
  <c r="AA68" i="436"/>
  <c r="Q20" i="435"/>
  <c r="M20" i="435"/>
  <c r="I20" i="435"/>
  <c r="P20" i="435"/>
  <c r="L20" i="435"/>
  <c r="H20" i="435"/>
  <c r="R20" i="435"/>
  <c r="N20" i="435"/>
  <c r="J20" i="435"/>
  <c r="K20" i="435"/>
  <c r="O20" i="435"/>
  <c r="S20" i="435"/>
  <c r="AA70" i="436"/>
  <c r="Z70" i="436"/>
  <c r="S23" i="435"/>
  <c r="O23" i="435"/>
  <c r="K23" i="435"/>
  <c r="R23" i="435"/>
  <c r="N23" i="435"/>
  <c r="J23" i="435"/>
  <c r="P23" i="435"/>
  <c r="L23" i="435"/>
  <c r="H23" i="435"/>
  <c r="Q23" i="435"/>
  <c r="M23" i="435"/>
  <c r="I23" i="435"/>
  <c r="Z54" i="436"/>
  <c r="AA54" i="436"/>
  <c r="AA67" i="436"/>
  <c r="Z67" i="436"/>
  <c r="Z69" i="436"/>
  <c r="AA69" i="436"/>
  <c r="AO79" i="436"/>
  <c r="AA77" i="436"/>
  <c r="Z77" i="436"/>
  <c r="AA85" i="436"/>
  <c r="Z85" i="436"/>
  <c r="AO77" i="436"/>
  <c r="AO85" i="436"/>
  <c r="AO80" i="436"/>
  <c r="AO88" i="436"/>
  <c r="P19" i="433"/>
  <c r="L19" i="433"/>
  <c r="H19" i="433"/>
  <c r="Q19" i="433"/>
  <c r="M19" i="433"/>
  <c r="I19" i="433"/>
  <c r="S19" i="433"/>
  <c r="K19" i="433"/>
  <c r="R19" i="433"/>
  <c r="J19" i="433"/>
  <c r="O19" i="433"/>
  <c r="N19" i="433"/>
  <c r="P13" i="433"/>
  <c r="L13" i="433"/>
  <c r="H13" i="433"/>
  <c r="S13" i="433"/>
  <c r="N13" i="433"/>
  <c r="I13" i="433"/>
  <c r="J13" i="433"/>
  <c r="R13" i="433"/>
  <c r="M13" i="433"/>
  <c r="Q13" i="433"/>
  <c r="K13" i="433"/>
  <c r="O13" i="433"/>
  <c r="Z59" i="434"/>
  <c r="AA59" i="434"/>
  <c r="Z67" i="434"/>
  <c r="AA67" i="434"/>
  <c r="AO78" i="434"/>
  <c r="AA62" i="434"/>
  <c r="Z62" i="434"/>
  <c r="AA81" i="434"/>
  <c r="Z81" i="434"/>
  <c r="AO86" i="434"/>
  <c r="Z68" i="434"/>
  <c r="AA68" i="434"/>
  <c r="Z77" i="434"/>
  <c r="AA77" i="434"/>
  <c r="AA80" i="434"/>
  <c r="Z80" i="434"/>
  <c r="AA88" i="434"/>
  <c r="Z88" i="434"/>
  <c r="Z87" i="434"/>
  <c r="AA87" i="434"/>
  <c r="AA82" i="434"/>
  <c r="Z82" i="434"/>
  <c r="AA55" i="434"/>
  <c r="Z55" i="434"/>
  <c r="S15" i="433"/>
  <c r="O15" i="433"/>
  <c r="K15" i="433"/>
  <c r="Q15" i="433"/>
  <c r="L15" i="433"/>
  <c r="H15" i="433"/>
  <c r="P15" i="433"/>
  <c r="J15" i="433"/>
  <c r="M15" i="433"/>
  <c r="N15" i="433"/>
  <c r="I15" i="433"/>
  <c r="R15" i="433"/>
  <c r="AA61" i="434"/>
  <c r="Z61" i="434"/>
  <c r="AA69" i="434"/>
  <c r="Z69" i="434"/>
  <c r="Z79" i="434"/>
  <c r="AA79" i="434"/>
  <c r="AA66" i="434"/>
  <c r="Z66" i="434"/>
  <c r="R20" i="433"/>
  <c r="N20" i="433"/>
  <c r="J20" i="433"/>
  <c r="Q20" i="433"/>
  <c r="S20" i="433"/>
  <c r="O20" i="433"/>
  <c r="K20" i="433"/>
  <c r="M20" i="433"/>
  <c r="H20" i="433"/>
  <c r="L20" i="433"/>
  <c r="P20" i="433"/>
  <c r="I20" i="433"/>
  <c r="AA72" i="434"/>
  <c r="Z72" i="434"/>
  <c r="AA85" i="434"/>
  <c r="Z85" i="434"/>
  <c r="AO81" i="434"/>
  <c r="AO80" i="434"/>
  <c r="AO88" i="434"/>
  <c r="AO83" i="434"/>
  <c r="Q12" i="433"/>
  <c r="M12" i="433"/>
  <c r="I12" i="433"/>
  <c r="O12" i="433"/>
  <c r="J12" i="433"/>
  <c r="P12" i="433"/>
  <c r="S12" i="433"/>
  <c r="N12" i="433"/>
  <c r="H12" i="433"/>
  <c r="K12" i="433"/>
  <c r="R12" i="433"/>
  <c r="L12" i="433"/>
  <c r="AA76" i="434"/>
  <c r="Z76" i="434"/>
  <c r="AA54" i="434"/>
  <c r="Z54" i="434"/>
  <c r="Z63" i="434"/>
  <c r="AA63" i="434"/>
  <c r="Z71" i="434"/>
  <c r="AA71" i="434"/>
  <c r="Z56" i="434"/>
  <c r="AA56" i="434"/>
  <c r="AA70" i="434"/>
  <c r="Z70" i="434"/>
  <c r="R22" i="433"/>
  <c r="N22" i="433"/>
  <c r="J22" i="433"/>
  <c r="Q22" i="433"/>
  <c r="M22" i="433"/>
  <c r="I22" i="433"/>
  <c r="S22" i="433"/>
  <c r="O22" i="433"/>
  <c r="K22" i="433"/>
  <c r="P22" i="433"/>
  <c r="L22" i="433"/>
  <c r="H22" i="433"/>
  <c r="Z60" i="434"/>
  <c r="AA60" i="434"/>
  <c r="AO82" i="434"/>
  <c r="Z74" i="434"/>
  <c r="AA74" i="434"/>
  <c r="AA84" i="434"/>
  <c r="Z84" i="434"/>
  <c r="Z83" i="434"/>
  <c r="AA83" i="434"/>
  <c r="AA78" i="434"/>
  <c r="Z78" i="434"/>
  <c r="AA86" i="434"/>
  <c r="Z86" i="434"/>
  <c r="P21" i="433"/>
  <c r="L21" i="433"/>
  <c r="H21" i="433"/>
  <c r="S21" i="433"/>
  <c r="O21" i="433"/>
  <c r="K21" i="433"/>
  <c r="Q21" i="433"/>
  <c r="M21" i="433"/>
  <c r="I21" i="433"/>
  <c r="N21" i="433"/>
  <c r="J21" i="433"/>
  <c r="R21" i="433"/>
  <c r="P23" i="433"/>
  <c r="L23" i="433"/>
  <c r="H23" i="433"/>
  <c r="S23" i="433"/>
  <c r="O23" i="433"/>
  <c r="K23" i="433"/>
  <c r="Q23" i="433"/>
  <c r="M23" i="433"/>
  <c r="I23" i="433"/>
  <c r="R23" i="433"/>
  <c r="N23" i="433"/>
  <c r="J23" i="433"/>
  <c r="AA57" i="434"/>
  <c r="Z57" i="434"/>
  <c r="AA65" i="434"/>
  <c r="Z65" i="434"/>
  <c r="Z75" i="434"/>
  <c r="AA75" i="434"/>
  <c r="AA58" i="434"/>
  <c r="Z58" i="434"/>
  <c r="Z73" i="434"/>
  <c r="AA73" i="434"/>
  <c r="Z53" i="434"/>
  <c r="AA53" i="434"/>
  <c r="Z64" i="434"/>
  <c r="AA64" i="434"/>
  <c r="R14" i="433"/>
  <c r="N14" i="433"/>
  <c r="J14" i="433"/>
  <c r="Q14" i="433"/>
  <c r="M14" i="433"/>
  <c r="I14" i="433"/>
  <c r="P14" i="433"/>
  <c r="L14" i="433"/>
  <c r="H14" i="433"/>
  <c r="S14" i="433"/>
  <c r="O14" i="433"/>
  <c r="K14" i="433"/>
  <c r="AO77" i="434"/>
  <c r="AO85" i="434"/>
  <c r="AO84" i="434"/>
  <c r="AO79" i="434"/>
  <c r="AO87" i="434"/>
  <c r="Z66" i="432"/>
  <c r="AA66" i="432"/>
  <c r="Q20" i="431"/>
  <c r="M20" i="431"/>
  <c r="I20" i="431"/>
  <c r="P20" i="431"/>
  <c r="L20" i="431"/>
  <c r="H20" i="431"/>
  <c r="O20" i="431"/>
  <c r="J20" i="431"/>
  <c r="N20" i="431"/>
  <c r="S20" i="431"/>
  <c r="K20" i="431"/>
  <c r="R20" i="431"/>
  <c r="AA68" i="432"/>
  <c r="Z68" i="432"/>
  <c r="S19" i="431"/>
  <c r="O19" i="431"/>
  <c r="K19" i="431"/>
  <c r="R19" i="431"/>
  <c r="N19" i="431"/>
  <c r="J19" i="431"/>
  <c r="M19" i="431"/>
  <c r="L19" i="431"/>
  <c r="P19" i="431"/>
  <c r="Q19" i="431"/>
  <c r="I19" i="431"/>
  <c r="H19" i="431"/>
  <c r="S14" i="431"/>
  <c r="O14" i="431"/>
  <c r="K14" i="431"/>
  <c r="R14" i="431"/>
  <c r="N14" i="431"/>
  <c r="J14" i="431"/>
  <c r="M14" i="431"/>
  <c r="P14" i="431"/>
  <c r="L14" i="431"/>
  <c r="H14" i="431"/>
  <c r="Q14" i="431"/>
  <c r="I14" i="431"/>
  <c r="AA65" i="432"/>
  <c r="Z65" i="432"/>
  <c r="Z67" i="432"/>
  <c r="AA67" i="432"/>
  <c r="Z77" i="432"/>
  <c r="AA77" i="432"/>
  <c r="AA78" i="432"/>
  <c r="Z78" i="432"/>
  <c r="AA80" i="432"/>
  <c r="Z80" i="432"/>
  <c r="AA88" i="432"/>
  <c r="Z88" i="432"/>
  <c r="AO84" i="432"/>
  <c r="AA82" i="432"/>
  <c r="Z82" i="432"/>
  <c r="Z70" i="432"/>
  <c r="AA70" i="432"/>
  <c r="AA56" i="432"/>
  <c r="Z56" i="432"/>
  <c r="AA72" i="432"/>
  <c r="Z72" i="432"/>
  <c r="Z87" i="432"/>
  <c r="AA87" i="432"/>
  <c r="Q18" i="431"/>
  <c r="M18" i="431"/>
  <c r="I18" i="431"/>
  <c r="P18" i="431"/>
  <c r="L18" i="431"/>
  <c r="H18" i="431"/>
  <c r="S18" i="431"/>
  <c r="K18" i="431"/>
  <c r="N18" i="431"/>
  <c r="R18" i="431"/>
  <c r="J18" i="431"/>
  <c r="O18" i="431"/>
  <c r="AA60" i="432"/>
  <c r="Z60" i="432"/>
  <c r="Z62" i="432"/>
  <c r="AA62" i="432"/>
  <c r="AA53" i="432"/>
  <c r="Z53" i="432"/>
  <c r="AA57" i="432"/>
  <c r="Z57" i="432"/>
  <c r="AO78" i="432"/>
  <c r="Z59" i="432"/>
  <c r="AA59" i="432"/>
  <c r="Z73" i="432"/>
  <c r="AA73" i="432"/>
  <c r="R12" i="431"/>
  <c r="N12" i="431"/>
  <c r="J12" i="431"/>
  <c r="Q12" i="431"/>
  <c r="M12" i="431"/>
  <c r="I12" i="431"/>
  <c r="P12" i="431"/>
  <c r="L12" i="431"/>
  <c r="H12" i="431"/>
  <c r="S12" i="431"/>
  <c r="O12" i="431"/>
  <c r="K12" i="431"/>
  <c r="AA74" i="432"/>
  <c r="Z74" i="432"/>
  <c r="AA84" i="432"/>
  <c r="Z84" i="432"/>
  <c r="AO80" i="432"/>
  <c r="AO88" i="432"/>
  <c r="AA86" i="432"/>
  <c r="Z86" i="432"/>
  <c r="S21" i="431"/>
  <c r="O21" i="431"/>
  <c r="K21" i="431"/>
  <c r="R21" i="431"/>
  <c r="N21" i="431"/>
  <c r="J21" i="431"/>
  <c r="Q21" i="431"/>
  <c r="I21" i="431"/>
  <c r="P21" i="431"/>
  <c r="H21" i="431"/>
  <c r="L21" i="431"/>
  <c r="M21" i="431"/>
  <c r="Z54" i="432"/>
  <c r="AA54" i="432"/>
  <c r="AA69" i="432"/>
  <c r="Z69" i="432"/>
  <c r="Z55" i="432"/>
  <c r="AA55" i="432"/>
  <c r="Z71" i="432"/>
  <c r="AA71" i="432"/>
  <c r="AO82" i="432"/>
  <c r="AA85" i="432"/>
  <c r="Z85" i="432"/>
  <c r="AO81" i="432"/>
  <c r="Z79" i="432"/>
  <c r="AA79" i="432"/>
  <c r="AO83" i="432"/>
  <c r="Q22" i="431"/>
  <c r="M22" i="431"/>
  <c r="I22" i="431"/>
  <c r="P22" i="431"/>
  <c r="L22" i="431"/>
  <c r="H22" i="431"/>
  <c r="S22" i="431"/>
  <c r="K22" i="431"/>
  <c r="R22" i="431"/>
  <c r="J22" i="431"/>
  <c r="N22" i="431"/>
  <c r="O22" i="431"/>
  <c r="Z58" i="432"/>
  <c r="AA58" i="432"/>
  <c r="AA64" i="432"/>
  <c r="Z64" i="432"/>
  <c r="P13" i="431"/>
  <c r="S13" i="431"/>
  <c r="O13" i="431"/>
  <c r="K13" i="431"/>
  <c r="R13" i="431"/>
  <c r="L13" i="431"/>
  <c r="M13" i="431"/>
  <c r="Q13" i="431"/>
  <c r="J13" i="431"/>
  <c r="N13" i="431"/>
  <c r="I13" i="431"/>
  <c r="H13" i="431"/>
  <c r="AA76" i="432"/>
  <c r="Z76" i="432"/>
  <c r="AA61" i="432"/>
  <c r="Z61" i="432"/>
  <c r="AA81" i="432"/>
  <c r="Z81" i="432"/>
  <c r="Z63" i="432"/>
  <c r="AA63" i="432"/>
  <c r="AA75" i="432"/>
  <c r="Z75" i="432"/>
  <c r="AO86" i="432"/>
  <c r="AO77" i="432"/>
  <c r="AO85" i="432"/>
  <c r="Z83" i="432"/>
  <c r="AA83" i="432"/>
  <c r="AO79" i="432"/>
  <c r="AO87" i="432"/>
  <c r="AA54" i="430"/>
  <c r="Z54" i="430"/>
  <c r="AA62" i="430"/>
  <c r="Z62" i="430"/>
  <c r="Z83" i="430"/>
  <c r="AA83" i="430"/>
  <c r="AA70" i="430"/>
  <c r="Z70" i="430"/>
  <c r="AA58" i="430"/>
  <c r="Z58" i="430"/>
  <c r="P19" i="429"/>
  <c r="L19" i="429"/>
  <c r="H19" i="429"/>
  <c r="R19" i="429"/>
  <c r="M19" i="429"/>
  <c r="J19" i="429"/>
  <c r="Q19" i="429"/>
  <c r="K19" i="429"/>
  <c r="O19" i="429"/>
  <c r="S19" i="429"/>
  <c r="N19" i="429"/>
  <c r="I19" i="429"/>
  <c r="Z55" i="430"/>
  <c r="AA55" i="430"/>
  <c r="AA57" i="430"/>
  <c r="Z57" i="430"/>
  <c r="Z72" i="430"/>
  <c r="AA72" i="430"/>
  <c r="Z67" i="430"/>
  <c r="AA67" i="430"/>
  <c r="AO85" i="430"/>
  <c r="Z68" i="430"/>
  <c r="AA68" i="430"/>
  <c r="AA73" i="430"/>
  <c r="Z73" i="430"/>
  <c r="AO82" i="430"/>
  <c r="AO80" i="430"/>
  <c r="AO88" i="430"/>
  <c r="Z82" i="430"/>
  <c r="AA82" i="430"/>
  <c r="R18" i="429"/>
  <c r="N18" i="429"/>
  <c r="J18" i="429"/>
  <c r="P18" i="429"/>
  <c r="K18" i="429"/>
  <c r="H18" i="429"/>
  <c r="O18" i="429"/>
  <c r="I18" i="429"/>
  <c r="M18" i="429"/>
  <c r="Q18" i="429"/>
  <c r="L18" i="429"/>
  <c r="S18" i="429"/>
  <c r="AA61" i="430"/>
  <c r="Z61" i="430"/>
  <c r="AA88" i="430"/>
  <c r="Z88" i="430"/>
  <c r="AA71" i="430"/>
  <c r="Z71" i="430"/>
  <c r="Z56" i="430"/>
  <c r="AA56" i="430"/>
  <c r="AA74" i="430"/>
  <c r="Z74" i="430"/>
  <c r="AA77" i="430"/>
  <c r="Z77" i="430"/>
  <c r="AA85" i="430"/>
  <c r="Z85" i="430"/>
  <c r="AO83" i="430"/>
  <c r="Z79" i="430"/>
  <c r="AA79" i="430"/>
  <c r="S14" i="427"/>
  <c r="M14" i="427"/>
  <c r="N14" i="427"/>
  <c r="O14" i="427"/>
  <c r="L14" i="427"/>
  <c r="Q14" i="427"/>
  <c r="R14" i="427"/>
  <c r="H14" i="427"/>
  <c r="I14" i="427"/>
  <c r="J14" i="427"/>
  <c r="K14" i="427"/>
  <c r="P14" i="427"/>
  <c r="R13" i="429"/>
  <c r="N13" i="429"/>
  <c r="J13" i="429"/>
  <c r="Q13" i="429"/>
  <c r="L13" i="429"/>
  <c r="P13" i="429"/>
  <c r="K13" i="429"/>
  <c r="I13" i="429"/>
  <c r="S13" i="429"/>
  <c r="M13" i="429"/>
  <c r="H13" i="429"/>
  <c r="O13" i="429"/>
  <c r="R20" i="429"/>
  <c r="N20" i="429"/>
  <c r="J20" i="429"/>
  <c r="O20" i="429"/>
  <c r="I20" i="429"/>
  <c r="Q20" i="429"/>
  <c r="S20" i="429"/>
  <c r="M20" i="429"/>
  <c r="H20" i="429"/>
  <c r="L20" i="429"/>
  <c r="P20" i="429"/>
  <c r="K20" i="429"/>
  <c r="AA65" i="430"/>
  <c r="Z65" i="430"/>
  <c r="Z59" i="430"/>
  <c r="AA59" i="430"/>
  <c r="Z75" i="430"/>
  <c r="AA75" i="430"/>
  <c r="Z60" i="430"/>
  <c r="AA60" i="430"/>
  <c r="AO77" i="430"/>
  <c r="AO78" i="430"/>
  <c r="AO86" i="430"/>
  <c r="AO84" i="430"/>
  <c r="Z78" i="430"/>
  <c r="AA78" i="430"/>
  <c r="Z86" i="430"/>
  <c r="AA86" i="430"/>
  <c r="P17" i="429"/>
  <c r="L17" i="429"/>
  <c r="H17" i="429"/>
  <c r="S17" i="429"/>
  <c r="N17" i="429"/>
  <c r="I17" i="429"/>
  <c r="R17" i="429"/>
  <c r="M17" i="429"/>
  <c r="K17" i="429"/>
  <c r="O17" i="429"/>
  <c r="J17" i="429"/>
  <c r="Q17" i="429"/>
  <c r="Z76" i="430"/>
  <c r="AA76" i="430"/>
  <c r="AA66" i="430"/>
  <c r="Z66" i="430"/>
  <c r="AO81" i="430"/>
  <c r="P12" i="429"/>
  <c r="P14" i="429" s="1"/>
  <c r="L12" i="429"/>
  <c r="H12" i="429"/>
  <c r="J12" i="429"/>
  <c r="S12" i="429"/>
  <c r="O12" i="429"/>
  <c r="K12" i="429"/>
  <c r="R12" i="429"/>
  <c r="R14" i="429" s="1"/>
  <c r="N12" i="429"/>
  <c r="N14" i="429" s="1"/>
  <c r="Q12" i="429"/>
  <c r="M12" i="429"/>
  <c r="I12" i="429"/>
  <c r="P21" i="429"/>
  <c r="L21" i="429"/>
  <c r="H21" i="429"/>
  <c r="Q21" i="429"/>
  <c r="K21" i="429"/>
  <c r="S21" i="429"/>
  <c r="O21" i="429"/>
  <c r="J21" i="429"/>
  <c r="N21" i="429"/>
  <c r="R21" i="429"/>
  <c r="M21" i="429"/>
  <c r="I21" i="429"/>
  <c r="AA53" i="430"/>
  <c r="Z53" i="430"/>
  <c r="AA69" i="430"/>
  <c r="Z69" i="430"/>
  <c r="Z63" i="430"/>
  <c r="AA63" i="430"/>
  <c r="AA80" i="430"/>
  <c r="Z80" i="430"/>
  <c r="Z64" i="430"/>
  <c r="AA64" i="430"/>
  <c r="AA84" i="430"/>
  <c r="Z84" i="430"/>
  <c r="AA81" i="430"/>
  <c r="Z81" i="430"/>
  <c r="Z87" i="430"/>
  <c r="AA87" i="430"/>
  <c r="AO79" i="430"/>
  <c r="AO87" i="430"/>
  <c r="R14" i="425"/>
  <c r="N14" i="425"/>
  <c r="J14" i="425"/>
  <c r="L14" i="425"/>
  <c r="Q14" i="425"/>
  <c r="M14" i="425"/>
  <c r="I14" i="425"/>
  <c r="S14" i="425"/>
  <c r="O14" i="425"/>
  <c r="K14" i="425"/>
  <c r="P14" i="425"/>
  <c r="H14" i="425"/>
  <c r="AA64" i="426"/>
  <c r="Z64" i="426"/>
  <c r="AO80" i="426"/>
  <c r="S13" i="427"/>
  <c r="O13" i="427"/>
  <c r="K13" i="427"/>
  <c r="R13" i="427"/>
  <c r="N13" i="427"/>
  <c r="J13" i="427"/>
  <c r="P13" i="427"/>
  <c r="L13" i="427"/>
  <c r="H13" i="427"/>
  <c r="Q13" i="427"/>
  <c r="M13" i="427"/>
  <c r="I13" i="427"/>
  <c r="Z59" i="428"/>
  <c r="AA59" i="428"/>
  <c r="Z56" i="428"/>
  <c r="AA56" i="428"/>
  <c r="Z72" i="428"/>
  <c r="AA72" i="428"/>
  <c r="AO87" i="428"/>
  <c r="AA81" i="428"/>
  <c r="Z81" i="428"/>
  <c r="AA75" i="428"/>
  <c r="Z75" i="428"/>
  <c r="Z76" i="426"/>
  <c r="AA76" i="426"/>
  <c r="AA60" i="426"/>
  <c r="Z60" i="426"/>
  <c r="AO79" i="426"/>
  <c r="P18" i="425"/>
  <c r="L18" i="425"/>
  <c r="H18" i="425"/>
  <c r="J18" i="425"/>
  <c r="S18" i="425"/>
  <c r="O18" i="425"/>
  <c r="K18" i="425"/>
  <c r="R18" i="425"/>
  <c r="Q18" i="425"/>
  <c r="M18" i="425"/>
  <c r="I18" i="425"/>
  <c r="N18" i="425"/>
  <c r="Z61" i="426"/>
  <c r="AA61" i="426"/>
  <c r="Z69" i="426"/>
  <c r="AA69" i="426"/>
  <c r="AA55" i="426"/>
  <c r="Z55" i="426"/>
  <c r="S13" i="425"/>
  <c r="O13" i="425"/>
  <c r="K13" i="425"/>
  <c r="R13" i="425"/>
  <c r="N13" i="425"/>
  <c r="J13" i="425"/>
  <c r="P13" i="425"/>
  <c r="L13" i="425"/>
  <c r="H13" i="425"/>
  <c r="I13" i="425"/>
  <c r="Q13" i="425"/>
  <c r="M13" i="425"/>
  <c r="Z57" i="426"/>
  <c r="AA57" i="426"/>
  <c r="Z66" i="426"/>
  <c r="AA66" i="426"/>
  <c r="AA80" i="426"/>
  <c r="Z80" i="426"/>
  <c r="AA88" i="426"/>
  <c r="Z88" i="426"/>
  <c r="AO83" i="426"/>
  <c r="P19" i="427"/>
  <c r="L19" i="427"/>
  <c r="H19" i="427"/>
  <c r="R19" i="427"/>
  <c r="M19" i="427"/>
  <c r="Q19" i="427"/>
  <c r="K19" i="427"/>
  <c r="S19" i="427"/>
  <c r="N19" i="427"/>
  <c r="I19" i="427"/>
  <c r="O19" i="427"/>
  <c r="J19" i="427"/>
  <c r="AA66" i="428"/>
  <c r="Z66" i="428"/>
  <c r="Z81" i="426"/>
  <c r="AA81" i="426"/>
  <c r="AA78" i="428"/>
  <c r="Z78" i="428"/>
  <c r="AA53" i="428"/>
  <c r="Z53" i="428"/>
  <c r="AA69" i="428"/>
  <c r="Z69" i="428"/>
  <c r="Z71" i="428"/>
  <c r="AA71" i="428"/>
  <c r="Z68" i="428"/>
  <c r="AA68" i="428"/>
  <c r="AA82" i="428"/>
  <c r="Z82" i="428"/>
  <c r="AO78" i="428"/>
  <c r="AO86" i="428"/>
  <c r="Z80" i="428"/>
  <c r="AA80" i="428"/>
  <c r="Z88" i="428"/>
  <c r="AA88" i="428"/>
  <c r="AA83" i="428"/>
  <c r="Z83" i="428"/>
  <c r="P12" i="425"/>
  <c r="L12" i="425"/>
  <c r="H12" i="425"/>
  <c r="S12" i="425"/>
  <c r="O12" i="425"/>
  <c r="K12" i="425"/>
  <c r="Q12" i="425"/>
  <c r="M12" i="425"/>
  <c r="I12" i="425"/>
  <c r="I15" i="425" s="1"/>
  <c r="N12" i="425"/>
  <c r="J12" i="425"/>
  <c r="R12" i="425"/>
  <c r="Z63" i="426"/>
  <c r="AA63" i="426"/>
  <c r="AA71" i="426"/>
  <c r="Z71" i="426"/>
  <c r="AA79" i="426"/>
  <c r="Z79" i="426"/>
  <c r="R19" i="425"/>
  <c r="N19" i="425"/>
  <c r="J19" i="425"/>
  <c r="H19" i="425"/>
  <c r="Q19" i="425"/>
  <c r="M19" i="425"/>
  <c r="I19" i="425"/>
  <c r="P19" i="425"/>
  <c r="S19" i="425"/>
  <c r="O19" i="425"/>
  <c r="K19" i="425"/>
  <c r="L19" i="425"/>
  <c r="AO88" i="426"/>
  <c r="AA70" i="426"/>
  <c r="Z70" i="426"/>
  <c r="AO81" i="426"/>
  <c r="Z86" i="426"/>
  <c r="AA86" i="426"/>
  <c r="Z55" i="428"/>
  <c r="AA55" i="428"/>
  <c r="Z73" i="426"/>
  <c r="AA73" i="426"/>
  <c r="AA86" i="428"/>
  <c r="Z86" i="428"/>
  <c r="AO81" i="428"/>
  <c r="P20" i="425"/>
  <c r="L20" i="425"/>
  <c r="H20" i="425"/>
  <c r="J20" i="425"/>
  <c r="S20" i="425"/>
  <c r="O20" i="425"/>
  <c r="K20" i="425"/>
  <c r="N20" i="425"/>
  <c r="Q20" i="425"/>
  <c r="M20" i="425"/>
  <c r="I20" i="425"/>
  <c r="R20" i="425"/>
  <c r="Z54" i="426"/>
  <c r="AA54" i="426"/>
  <c r="AA68" i="426"/>
  <c r="Z68" i="426"/>
  <c r="AO84" i="426"/>
  <c r="Z56" i="426"/>
  <c r="AA56" i="426"/>
  <c r="Z65" i="426"/>
  <c r="AA65" i="426"/>
  <c r="AA75" i="426"/>
  <c r="Z75" i="426"/>
  <c r="Z82" i="426"/>
  <c r="AA82" i="426"/>
  <c r="R21" i="425"/>
  <c r="N21" i="425"/>
  <c r="J21" i="425"/>
  <c r="H21" i="425"/>
  <c r="Q21" i="425"/>
  <c r="M21" i="425"/>
  <c r="I21" i="425"/>
  <c r="L21" i="425"/>
  <c r="S21" i="425"/>
  <c r="O21" i="425"/>
  <c r="K21" i="425"/>
  <c r="P21" i="425"/>
  <c r="AA70" i="428"/>
  <c r="Z70" i="428"/>
  <c r="AA74" i="426"/>
  <c r="Z74" i="426"/>
  <c r="AA84" i="426"/>
  <c r="Z84" i="426"/>
  <c r="P23" i="427"/>
  <c r="L23" i="427"/>
  <c r="H23" i="427"/>
  <c r="O23" i="427"/>
  <c r="J23" i="427"/>
  <c r="S23" i="427"/>
  <c r="N23" i="427"/>
  <c r="I23" i="427"/>
  <c r="Q23" i="427"/>
  <c r="K23" i="427"/>
  <c r="R23" i="427"/>
  <c r="M23" i="427"/>
  <c r="AO87" i="426"/>
  <c r="AA58" i="428"/>
  <c r="Z58" i="428"/>
  <c r="Z77" i="426"/>
  <c r="AA77" i="426"/>
  <c r="Z85" i="426"/>
  <c r="AA85" i="426"/>
  <c r="P21" i="427"/>
  <c r="L21" i="427"/>
  <c r="H21" i="427"/>
  <c r="Q21" i="427"/>
  <c r="K21" i="427"/>
  <c r="O21" i="427"/>
  <c r="J21" i="427"/>
  <c r="R21" i="427"/>
  <c r="M21" i="427"/>
  <c r="I21" i="427"/>
  <c r="S21" i="427"/>
  <c r="N21" i="427"/>
  <c r="R20" i="427"/>
  <c r="N20" i="427"/>
  <c r="J20" i="427"/>
  <c r="O20" i="427"/>
  <c r="I20" i="427"/>
  <c r="S20" i="427"/>
  <c r="M20" i="427"/>
  <c r="H20" i="427"/>
  <c r="P20" i="427"/>
  <c r="K20" i="427"/>
  <c r="Q20" i="427"/>
  <c r="L20" i="427"/>
  <c r="AA61" i="428"/>
  <c r="Z61" i="428"/>
  <c r="Z63" i="428"/>
  <c r="AA63" i="428"/>
  <c r="Z60" i="428"/>
  <c r="AA60" i="428"/>
  <c r="AA76" i="428"/>
  <c r="Z76" i="428"/>
  <c r="Z73" i="428"/>
  <c r="AA73" i="428"/>
  <c r="AO82" i="428"/>
  <c r="Z74" i="428"/>
  <c r="AA74" i="428"/>
  <c r="Z84" i="428"/>
  <c r="AA84" i="428"/>
  <c r="AA79" i="428"/>
  <c r="Z79" i="428"/>
  <c r="AA87" i="428"/>
  <c r="Z87" i="428"/>
  <c r="R15" i="427"/>
  <c r="N15" i="427"/>
  <c r="J15" i="427"/>
  <c r="P15" i="427"/>
  <c r="K15" i="427"/>
  <c r="O15" i="427"/>
  <c r="I15" i="427"/>
  <c r="Q15" i="427"/>
  <c r="L15" i="427"/>
  <c r="H15" i="427"/>
  <c r="S15" i="427"/>
  <c r="M15" i="427"/>
  <c r="AO82" i="426"/>
  <c r="AA57" i="428"/>
  <c r="Z57" i="428"/>
  <c r="AO84" i="428"/>
  <c r="Z72" i="426"/>
  <c r="AA72" i="426"/>
  <c r="AA58" i="426"/>
  <c r="Z58" i="426"/>
  <c r="Z78" i="426"/>
  <c r="AA78" i="426"/>
  <c r="AA87" i="426"/>
  <c r="Z87" i="426"/>
  <c r="Z59" i="426"/>
  <c r="AA59" i="426"/>
  <c r="Z67" i="426"/>
  <c r="AA67" i="426"/>
  <c r="P22" i="425"/>
  <c r="L22" i="425"/>
  <c r="H22" i="425"/>
  <c r="R22" i="425"/>
  <c r="S22" i="425"/>
  <c r="O22" i="425"/>
  <c r="K22" i="425"/>
  <c r="J22" i="425"/>
  <c r="Q22" i="425"/>
  <c r="M22" i="425"/>
  <c r="I22" i="425"/>
  <c r="N22" i="425"/>
  <c r="AA83" i="426"/>
  <c r="Z83" i="426"/>
  <c r="Z53" i="426"/>
  <c r="AA53" i="426"/>
  <c r="Z62" i="426"/>
  <c r="AA62" i="426"/>
  <c r="AO77" i="426"/>
  <c r="AO85" i="426"/>
  <c r="AO83" i="428"/>
  <c r="P12" i="427"/>
  <c r="L12" i="427"/>
  <c r="H12" i="427"/>
  <c r="S12" i="427"/>
  <c r="O12" i="427"/>
  <c r="K12" i="427"/>
  <c r="Q12" i="427"/>
  <c r="M12" i="427"/>
  <c r="I12" i="427"/>
  <c r="N12" i="427"/>
  <c r="J12" i="427"/>
  <c r="R12" i="427"/>
  <c r="AA62" i="428"/>
  <c r="Z62" i="428"/>
  <c r="AO78" i="426"/>
  <c r="AO86" i="426"/>
  <c r="AA54" i="428"/>
  <c r="Z54" i="428"/>
  <c r="R22" i="427"/>
  <c r="N22" i="427"/>
  <c r="J22" i="427"/>
  <c r="S22" i="427"/>
  <c r="M22" i="427"/>
  <c r="H22" i="427"/>
  <c r="Q22" i="427"/>
  <c r="L22" i="427"/>
  <c r="O22" i="427"/>
  <c r="I22" i="427"/>
  <c r="P22" i="427"/>
  <c r="K22" i="427"/>
  <c r="AA65" i="428"/>
  <c r="Z65" i="428"/>
  <c r="Z67" i="428"/>
  <c r="AA67" i="428"/>
  <c r="Z64" i="428"/>
  <c r="AA64" i="428"/>
  <c r="AO79" i="428"/>
  <c r="AA77" i="428"/>
  <c r="Z77" i="428"/>
  <c r="AA85" i="428"/>
  <c r="Z85" i="428"/>
  <c r="AO77" i="428"/>
  <c r="AO85" i="428"/>
  <c r="AO80" i="428"/>
  <c r="AO88" i="428"/>
  <c r="H13" i="421"/>
  <c r="O13" i="421"/>
  <c r="M13" i="421"/>
  <c r="R13" i="421"/>
  <c r="K13" i="421"/>
  <c r="I13" i="421"/>
  <c r="N13" i="421"/>
  <c r="L13" i="421"/>
  <c r="S13" i="421"/>
  <c r="Q13" i="421"/>
  <c r="P13" i="421"/>
  <c r="J13" i="421"/>
  <c r="AA68" i="424"/>
  <c r="Z68" i="424"/>
  <c r="AA59" i="424"/>
  <c r="Z59" i="424"/>
  <c r="S12" i="423"/>
  <c r="O12" i="423"/>
  <c r="K12" i="423"/>
  <c r="N12" i="423"/>
  <c r="I12" i="423"/>
  <c r="R12" i="423"/>
  <c r="M12" i="423"/>
  <c r="H12" i="423"/>
  <c r="Q12" i="423"/>
  <c r="L12" i="423"/>
  <c r="P12" i="423"/>
  <c r="J12" i="423"/>
  <c r="AA63" i="424"/>
  <c r="Z63" i="424"/>
  <c r="S22" i="423"/>
  <c r="O22" i="423"/>
  <c r="K22" i="423"/>
  <c r="R22" i="423"/>
  <c r="N22" i="423"/>
  <c r="J22" i="423"/>
  <c r="P22" i="423"/>
  <c r="L22" i="423"/>
  <c r="H22" i="423"/>
  <c r="M22" i="423"/>
  <c r="I22" i="423"/>
  <c r="Q22" i="423"/>
  <c r="S15" i="423"/>
  <c r="O15" i="423"/>
  <c r="K15" i="423"/>
  <c r="R15" i="423"/>
  <c r="N15" i="423"/>
  <c r="J15" i="423"/>
  <c r="P15" i="423"/>
  <c r="L15" i="423"/>
  <c r="H15" i="423"/>
  <c r="Q15" i="423"/>
  <c r="M15" i="423"/>
  <c r="I15" i="423"/>
  <c r="Z67" i="424"/>
  <c r="AA67" i="424"/>
  <c r="AA66" i="424"/>
  <c r="Z66" i="424"/>
  <c r="AO83" i="424"/>
  <c r="AO87" i="424"/>
  <c r="AA81" i="424"/>
  <c r="Z81" i="424"/>
  <c r="Z84" i="424"/>
  <c r="AA84" i="424"/>
  <c r="AA79" i="424"/>
  <c r="Z79" i="424"/>
  <c r="AA87" i="424"/>
  <c r="Z87" i="424"/>
  <c r="K14" i="421"/>
  <c r="N14" i="421"/>
  <c r="H14" i="421"/>
  <c r="M14" i="421"/>
  <c r="J14" i="421"/>
  <c r="Q14" i="421"/>
  <c r="O14" i="421"/>
  <c r="R14" i="421"/>
  <c r="L14" i="421"/>
  <c r="S14" i="421"/>
  <c r="I14" i="421"/>
  <c r="P14" i="421"/>
  <c r="Q19" i="423"/>
  <c r="M19" i="423"/>
  <c r="I19" i="423"/>
  <c r="P19" i="423"/>
  <c r="L19" i="423"/>
  <c r="H19" i="423"/>
  <c r="R19" i="423"/>
  <c r="N19" i="423"/>
  <c r="J19" i="423"/>
  <c r="S19" i="423"/>
  <c r="O19" i="423"/>
  <c r="K19" i="423"/>
  <c r="Z65" i="424"/>
  <c r="AA65" i="424"/>
  <c r="Z53" i="424"/>
  <c r="AA53" i="424"/>
  <c r="Z54" i="424"/>
  <c r="AA54" i="424"/>
  <c r="Z69" i="424"/>
  <c r="AA69" i="424"/>
  <c r="AA70" i="424"/>
  <c r="Z70" i="424"/>
  <c r="AA86" i="424"/>
  <c r="Z86" i="424"/>
  <c r="AA73" i="424"/>
  <c r="Z73" i="424"/>
  <c r="AO82" i="424"/>
  <c r="AO77" i="424"/>
  <c r="AO85" i="424"/>
  <c r="AO88" i="424"/>
  <c r="K21" i="398"/>
  <c r="Q21" i="398"/>
  <c r="L21" i="398"/>
  <c r="R21" i="398"/>
  <c r="M21" i="398"/>
  <c r="H21" i="398"/>
  <c r="N21" i="398"/>
  <c r="O21" i="398"/>
  <c r="J21" i="398"/>
  <c r="P21" i="398"/>
  <c r="S21" i="398"/>
  <c r="I21" i="398"/>
  <c r="Z57" i="424"/>
  <c r="AA57" i="424"/>
  <c r="L14" i="423"/>
  <c r="H14" i="423"/>
  <c r="S14" i="423"/>
  <c r="O14" i="423"/>
  <c r="K14" i="423"/>
  <c r="Q14" i="423"/>
  <c r="M14" i="423"/>
  <c r="I14" i="423"/>
  <c r="P14" i="423"/>
  <c r="J14" i="423"/>
  <c r="R14" i="423"/>
  <c r="N14" i="423"/>
  <c r="H18" i="398"/>
  <c r="Q18" i="398"/>
  <c r="O18" i="398"/>
  <c r="R18" i="398"/>
  <c r="M18" i="398"/>
  <c r="K18" i="398"/>
  <c r="N18" i="398"/>
  <c r="L18" i="398"/>
  <c r="J18" i="398"/>
  <c r="S18" i="398"/>
  <c r="P18" i="398"/>
  <c r="I18" i="398"/>
  <c r="Q21" i="423"/>
  <c r="M21" i="423"/>
  <c r="I21" i="423"/>
  <c r="P21" i="423"/>
  <c r="L21" i="423"/>
  <c r="H21" i="423"/>
  <c r="R21" i="423"/>
  <c r="N21" i="423"/>
  <c r="J21" i="423"/>
  <c r="K21" i="423"/>
  <c r="S21" i="423"/>
  <c r="O21" i="423"/>
  <c r="AA72" i="424"/>
  <c r="Z72" i="424"/>
  <c r="AA64" i="424"/>
  <c r="Z64" i="424"/>
  <c r="AA56" i="424"/>
  <c r="Z56" i="424"/>
  <c r="Z58" i="424"/>
  <c r="AA58" i="424"/>
  <c r="Z76" i="424"/>
  <c r="AA76" i="424"/>
  <c r="AO79" i="424"/>
  <c r="AA77" i="424"/>
  <c r="Z77" i="424"/>
  <c r="AA85" i="424"/>
  <c r="Z85" i="424"/>
  <c r="Z80" i="424"/>
  <c r="AA80" i="424"/>
  <c r="Z88" i="424"/>
  <c r="AA88" i="424"/>
  <c r="AA83" i="424"/>
  <c r="Z83" i="424"/>
  <c r="Q13" i="423"/>
  <c r="R13" i="423"/>
  <c r="N13" i="423"/>
  <c r="J13" i="423"/>
  <c r="M13" i="423"/>
  <c r="L13" i="423"/>
  <c r="S13" i="423"/>
  <c r="K13" i="423"/>
  <c r="P13" i="423"/>
  <c r="I13" i="423"/>
  <c r="O13" i="423"/>
  <c r="H13" i="423"/>
  <c r="Z74" i="424"/>
  <c r="AA74" i="424"/>
  <c r="AO80" i="424"/>
  <c r="I12" i="421"/>
  <c r="S12" i="421"/>
  <c r="N12" i="421"/>
  <c r="P12" i="421"/>
  <c r="O12" i="421"/>
  <c r="J12" i="421"/>
  <c r="K12" i="421"/>
  <c r="M12" i="421"/>
  <c r="H12" i="421"/>
  <c r="R12" i="421"/>
  <c r="Q12" i="421"/>
  <c r="L12" i="421"/>
  <c r="Z61" i="424"/>
  <c r="AA61" i="424"/>
  <c r="AA55" i="424"/>
  <c r="Z55" i="424"/>
  <c r="P19" i="398"/>
  <c r="M19" i="398"/>
  <c r="K19" i="398"/>
  <c r="L19" i="398"/>
  <c r="Q19" i="398"/>
  <c r="O19" i="398"/>
  <c r="N19" i="398"/>
  <c r="S19" i="398"/>
  <c r="I19" i="398"/>
  <c r="R19" i="398"/>
  <c r="H19" i="398"/>
  <c r="J19" i="398"/>
  <c r="Q23" i="423"/>
  <c r="M23" i="423"/>
  <c r="I23" i="423"/>
  <c r="P23" i="423"/>
  <c r="L23" i="423"/>
  <c r="H23" i="423"/>
  <c r="R23" i="423"/>
  <c r="N23" i="423"/>
  <c r="J23" i="423"/>
  <c r="O23" i="423"/>
  <c r="K23" i="423"/>
  <c r="S23" i="423"/>
  <c r="S20" i="423"/>
  <c r="O20" i="423"/>
  <c r="K20" i="423"/>
  <c r="R20" i="423"/>
  <c r="N20" i="423"/>
  <c r="J20" i="423"/>
  <c r="P20" i="423"/>
  <c r="L20" i="423"/>
  <c r="H20" i="423"/>
  <c r="I20" i="423"/>
  <c r="Q20" i="423"/>
  <c r="M20" i="423"/>
  <c r="Z71" i="424"/>
  <c r="AA71" i="424"/>
  <c r="AA60" i="424"/>
  <c r="Z60" i="424"/>
  <c r="Z62" i="424"/>
  <c r="AA62" i="424"/>
  <c r="AA78" i="424"/>
  <c r="Z78" i="424"/>
  <c r="AA82" i="424"/>
  <c r="Z82" i="424"/>
  <c r="AO78" i="424"/>
  <c r="AO86" i="424"/>
  <c r="AO81" i="424"/>
  <c r="AA75" i="424"/>
  <c r="Z75" i="424"/>
  <c r="AO84" i="424"/>
  <c r="S21" i="421"/>
  <c r="O21" i="421"/>
  <c r="K21" i="421"/>
  <c r="L21" i="421"/>
  <c r="I21" i="421"/>
  <c r="P21" i="421"/>
  <c r="J21" i="421"/>
  <c r="N21" i="421"/>
  <c r="R21" i="421"/>
  <c r="M21" i="421"/>
  <c r="H21" i="421"/>
  <c r="Q21" i="421"/>
  <c r="AA55" i="422"/>
  <c r="Z55" i="422"/>
  <c r="AA59" i="422"/>
  <c r="Z59" i="422"/>
  <c r="AA70" i="422"/>
  <c r="Z70" i="422"/>
  <c r="Z68" i="422"/>
  <c r="AA68" i="422"/>
  <c r="Z65" i="422"/>
  <c r="AA65" i="422"/>
  <c r="AA77" i="422"/>
  <c r="Z77" i="422"/>
  <c r="AO84" i="422"/>
  <c r="Q22" i="421"/>
  <c r="M22" i="421"/>
  <c r="I22" i="421"/>
  <c r="N22" i="421"/>
  <c r="H22" i="421"/>
  <c r="K22" i="421"/>
  <c r="R22" i="421"/>
  <c r="L22" i="421"/>
  <c r="P22" i="421"/>
  <c r="O22" i="421"/>
  <c r="J22" i="421"/>
  <c r="S22" i="421"/>
  <c r="S23" i="421"/>
  <c r="O23" i="421"/>
  <c r="K23" i="421"/>
  <c r="P23" i="421"/>
  <c r="J23" i="421"/>
  <c r="M23" i="421"/>
  <c r="N23" i="421"/>
  <c r="I23" i="421"/>
  <c r="R23" i="421"/>
  <c r="Q23" i="421"/>
  <c r="L23" i="421"/>
  <c r="H23" i="421"/>
  <c r="AO83" i="422"/>
  <c r="Z53" i="422"/>
  <c r="AA53" i="422"/>
  <c r="AA86" i="422"/>
  <c r="Z86" i="422"/>
  <c r="AA66" i="422"/>
  <c r="Z66" i="422"/>
  <c r="Z64" i="422"/>
  <c r="AA64" i="422"/>
  <c r="Z61" i="422"/>
  <c r="AA61" i="422"/>
  <c r="Z78" i="422"/>
  <c r="AA78" i="422"/>
  <c r="AA73" i="422"/>
  <c r="Z73" i="422"/>
  <c r="AO82" i="422"/>
  <c r="Z80" i="422"/>
  <c r="AA80" i="422"/>
  <c r="Z88" i="422"/>
  <c r="AA88" i="422"/>
  <c r="AA83" i="422"/>
  <c r="Z83" i="422"/>
  <c r="S16" i="421"/>
  <c r="O16" i="421"/>
  <c r="K16" i="421"/>
  <c r="N16" i="421"/>
  <c r="L16" i="421"/>
  <c r="R16" i="421"/>
  <c r="M16" i="421"/>
  <c r="H16" i="421"/>
  <c r="Q16" i="421"/>
  <c r="P16" i="421"/>
  <c r="J16" i="421"/>
  <c r="I16" i="421"/>
  <c r="AA54" i="422"/>
  <c r="Z54" i="422"/>
  <c r="AO79" i="422"/>
  <c r="AA85" i="422"/>
  <c r="Z85" i="422"/>
  <c r="AA75" i="422"/>
  <c r="Z75" i="422"/>
  <c r="P15" i="421"/>
  <c r="Q15" i="421"/>
  <c r="M15" i="421"/>
  <c r="I15" i="421"/>
  <c r="H15" i="421"/>
  <c r="S15" i="421"/>
  <c r="O15" i="421"/>
  <c r="K15" i="421"/>
  <c r="R15" i="421"/>
  <c r="N15" i="421"/>
  <c r="J15" i="421"/>
  <c r="L15" i="421"/>
  <c r="AA67" i="422"/>
  <c r="Z67" i="422"/>
  <c r="AA63" i="422"/>
  <c r="Z63" i="422"/>
  <c r="Z56" i="422"/>
  <c r="AA56" i="422"/>
  <c r="AA58" i="422"/>
  <c r="Z58" i="422"/>
  <c r="Z76" i="422"/>
  <c r="AA76" i="422"/>
  <c r="Z72" i="422"/>
  <c r="AA72" i="422"/>
  <c r="Z69" i="422"/>
  <c r="AA69" i="422"/>
  <c r="AA82" i="422"/>
  <c r="Z82" i="422"/>
  <c r="AO78" i="422"/>
  <c r="AO86" i="422"/>
  <c r="Z84" i="422"/>
  <c r="AA84" i="422"/>
  <c r="AA79" i="422"/>
  <c r="Z79" i="422"/>
  <c r="AA87" i="422"/>
  <c r="Z87" i="422"/>
  <c r="AO81" i="422"/>
  <c r="Q20" i="421"/>
  <c r="M20" i="421"/>
  <c r="I20" i="421"/>
  <c r="O20" i="421"/>
  <c r="S20" i="421"/>
  <c r="N20" i="421"/>
  <c r="H20" i="421"/>
  <c r="R20" i="421"/>
  <c r="P20" i="421"/>
  <c r="K20" i="421"/>
  <c r="J20" i="421"/>
  <c r="L20" i="421"/>
  <c r="AO77" i="422"/>
  <c r="Q24" i="421"/>
  <c r="M24" i="421"/>
  <c r="I24" i="421"/>
  <c r="R24" i="421"/>
  <c r="L24" i="421"/>
  <c r="O24" i="421"/>
  <c r="P24" i="421"/>
  <c r="K24" i="421"/>
  <c r="S24" i="421"/>
  <c r="N24" i="421"/>
  <c r="H24" i="421"/>
  <c r="J24" i="421"/>
  <c r="AA71" i="422"/>
  <c r="Z71" i="422"/>
  <c r="AA62" i="422"/>
  <c r="Z62" i="422"/>
  <c r="Z60" i="422"/>
  <c r="AA60" i="422"/>
  <c r="Z57" i="422"/>
  <c r="AA57" i="422"/>
  <c r="Z74" i="422"/>
  <c r="AA74" i="422"/>
  <c r="AO87" i="422"/>
  <c r="AA81" i="422"/>
  <c r="Z81" i="422"/>
  <c r="AO85" i="422"/>
  <c r="AO80" i="422"/>
  <c r="AO88" i="422"/>
  <c r="Z77" i="420"/>
  <c r="AA77" i="420"/>
  <c r="AA82" i="420"/>
  <c r="Z82" i="420"/>
  <c r="Z63" i="420"/>
  <c r="AA63" i="420"/>
  <c r="I20" i="419"/>
  <c r="M20" i="419"/>
  <c r="Q20" i="419"/>
  <c r="J20" i="419"/>
  <c r="N20" i="419"/>
  <c r="R20" i="419"/>
  <c r="K20" i="419"/>
  <c r="O20" i="419"/>
  <c r="S20" i="419"/>
  <c r="H20" i="419"/>
  <c r="L20" i="419"/>
  <c r="P20" i="419"/>
  <c r="AA73" i="420"/>
  <c r="Z73" i="420"/>
  <c r="I21" i="419"/>
  <c r="M21" i="419"/>
  <c r="Q21" i="419"/>
  <c r="J21" i="419"/>
  <c r="N21" i="419"/>
  <c r="R21" i="419"/>
  <c r="K21" i="419"/>
  <c r="O21" i="419"/>
  <c r="S21" i="419"/>
  <c r="L21" i="419"/>
  <c r="P21" i="419"/>
  <c r="H21" i="419"/>
  <c r="Z56" i="420"/>
  <c r="AA56" i="420"/>
  <c r="AA70" i="420"/>
  <c r="Z70" i="420"/>
  <c r="Z68" i="420"/>
  <c r="AA68" i="420"/>
  <c r="AO83" i="420"/>
  <c r="AA81" i="420"/>
  <c r="Z81" i="420"/>
  <c r="AO85" i="420"/>
  <c r="AA83" i="420"/>
  <c r="Z83" i="420"/>
  <c r="AA61" i="420"/>
  <c r="Z61" i="420"/>
  <c r="Z75" i="420"/>
  <c r="AA75" i="420"/>
  <c r="R13" i="419"/>
  <c r="N13" i="419"/>
  <c r="J13" i="419"/>
  <c r="P13" i="419"/>
  <c r="L13" i="419"/>
  <c r="H13" i="419"/>
  <c r="O13" i="419"/>
  <c r="M13" i="419"/>
  <c r="S13" i="419"/>
  <c r="K13" i="419"/>
  <c r="Q13" i="419"/>
  <c r="I13" i="419"/>
  <c r="AA65" i="420"/>
  <c r="Z65" i="420"/>
  <c r="Q12" i="419"/>
  <c r="M12" i="419"/>
  <c r="I12" i="419"/>
  <c r="S12" i="419"/>
  <c r="N12" i="419"/>
  <c r="H12" i="419"/>
  <c r="R12" i="419"/>
  <c r="L12" i="419"/>
  <c r="O12" i="419"/>
  <c r="P12" i="419"/>
  <c r="K12" i="419"/>
  <c r="J12" i="419"/>
  <c r="Z71" i="420"/>
  <c r="AA71" i="420"/>
  <c r="AA53" i="420"/>
  <c r="Z53" i="420"/>
  <c r="AO79" i="420"/>
  <c r="Z55" i="420"/>
  <c r="AA55" i="420"/>
  <c r="AA62" i="420"/>
  <c r="Z62" i="420"/>
  <c r="Z60" i="420"/>
  <c r="AA60" i="420"/>
  <c r="AA76" i="420"/>
  <c r="Z76" i="420"/>
  <c r="AO77" i="420"/>
  <c r="AA85" i="420"/>
  <c r="Z85" i="420"/>
  <c r="AO81" i="420"/>
  <c r="AA79" i="420"/>
  <c r="Z79" i="420"/>
  <c r="AA87" i="420"/>
  <c r="Z87" i="420"/>
  <c r="Q15" i="419"/>
  <c r="M15" i="419"/>
  <c r="I15" i="419"/>
  <c r="P15" i="419"/>
  <c r="L15" i="419"/>
  <c r="H15" i="419"/>
  <c r="R15" i="419"/>
  <c r="N15" i="419"/>
  <c r="J15" i="419"/>
  <c r="O15" i="419"/>
  <c r="K15" i="419"/>
  <c r="S15" i="419"/>
  <c r="Z67" i="420"/>
  <c r="AA67" i="420"/>
  <c r="I22" i="419"/>
  <c r="M22" i="419"/>
  <c r="Q22" i="419"/>
  <c r="J22" i="419"/>
  <c r="N22" i="419"/>
  <c r="R22" i="419"/>
  <c r="K22" i="419"/>
  <c r="O22" i="419"/>
  <c r="S22" i="419"/>
  <c r="P22" i="419"/>
  <c r="H22" i="419"/>
  <c r="L22" i="419"/>
  <c r="I23" i="419"/>
  <c r="M23" i="419"/>
  <c r="Q23" i="419"/>
  <c r="J23" i="419"/>
  <c r="N23" i="419"/>
  <c r="R23" i="419"/>
  <c r="K23" i="419"/>
  <c r="O23" i="419"/>
  <c r="S23" i="419"/>
  <c r="H23" i="419"/>
  <c r="L23" i="419"/>
  <c r="P23" i="419"/>
  <c r="AA58" i="420"/>
  <c r="Z58" i="420"/>
  <c r="AO87" i="420"/>
  <c r="Z72" i="420"/>
  <c r="AA72" i="420"/>
  <c r="AA86" i="420"/>
  <c r="Z86" i="420"/>
  <c r="AO82" i="420"/>
  <c r="Z80" i="420"/>
  <c r="AA80" i="420"/>
  <c r="Z88" i="420"/>
  <c r="AA88" i="420"/>
  <c r="AO84" i="420"/>
  <c r="AA54" i="420"/>
  <c r="Z54" i="420"/>
  <c r="AA69" i="420"/>
  <c r="Z69" i="420"/>
  <c r="Z59" i="420"/>
  <c r="AA59" i="420"/>
  <c r="R14" i="419"/>
  <c r="N14" i="419"/>
  <c r="Q14" i="419"/>
  <c r="M14" i="419"/>
  <c r="I14" i="419"/>
  <c r="S14" i="419"/>
  <c r="O14" i="419"/>
  <c r="K14" i="419"/>
  <c r="J14" i="419"/>
  <c r="H14" i="419"/>
  <c r="P14" i="419"/>
  <c r="L14" i="419"/>
  <c r="AA57" i="420"/>
  <c r="Z57" i="420"/>
  <c r="J19" i="419"/>
  <c r="N19" i="419"/>
  <c r="R19" i="419"/>
  <c r="K19" i="419"/>
  <c r="O19" i="419"/>
  <c r="S19" i="419"/>
  <c r="L19" i="419"/>
  <c r="P19" i="419"/>
  <c r="H19" i="419"/>
  <c r="I19" i="419"/>
  <c r="M19" i="419"/>
  <c r="Q19" i="419"/>
  <c r="AA74" i="420"/>
  <c r="Z74" i="420"/>
  <c r="AA66" i="420"/>
  <c r="Z66" i="420"/>
  <c r="Z64" i="420"/>
  <c r="AA64" i="420"/>
  <c r="Z78" i="420"/>
  <c r="AA78" i="420"/>
  <c r="AO78" i="420"/>
  <c r="AO86" i="420"/>
  <c r="Z84" i="420"/>
  <c r="AA84" i="420"/>
  <c r="AO80" i="420"/>
  <c r="AO88" i="420"/>
  <c r="AA60" i="418"/>
  <c r="Z60" i="418"/>
  <c r="AA84" i="418"/>
  <c r="Z84" i="418"/>
  <c r="Z76" i="418"/>
  <c r="AA76" i="418"/>
  <c r="Z87" i="418"/>
  <c r="AA87" i="418"/>
  <c r="AA64" i="418"/>
  <c r="Z64" i="418"/>
  <c r="AO85" i="418"/>
  <c r="AA61" i="418"/>
  <c r="Z61" i="418"/>
  <c r="AA88" i="418"/>
  <c r="Z88" i="418"/>
  <c r="Z66" i="418"/>
  <c r="AA66" i="418"/>
  <c r="AA55" i="418"/>
  <c r="Z55" i="418"/>
  <c r="AA71" i="418"/>
  <c r="Z71" i="418"/>
  <c r="AO78" i="418"/>
  <c r="AO86" i="418"/>
  <c r="AO80" i="418"/>
  <c r="AO88" i="418"/>
  <c r="AO83" i="418"/>
  <c r="AA68" i="418"/>
  <c r="Z68" i="418"/>
  <c r="AO77" i="418"/>
  <c r="AA65" i="418"/>
  <c r="Z65" i="418"/>
  <c r="Z54" i="418"/>
  <c r="AA54" i="418"/>
  <c r="Z70" i="418"/>
  <c r="AA70" i="418"/>
  <c r="AA59" i="418"/>
  <c r="Z59" i="418"/>
  <c r="AO81" i="418"/>
  <c r="AA81" i="418"/>
  <c r="Z81" i="418"/>
  <c r="Z83" i="418"/>
  <c r="AA83" i="418"/>
  <c r="Z78" i="418"/>
  <c r="AA78" i="418"/>
  <c r="Z86" i="418"/>
  <c r="AA86" i="418"/>
  <c r="AA80" i="418"/>
  <c r="Z80" i="418"/>
  <c r="AA57" i="418"/>
  <c r="Z57" i="418"/>
  <c r="Z62" i="418"/>
  <c r="AA62" i="418"/>
  <c r="AA67" i="418"/>
  <c r="Z67" i="418"/>
  <c r="AA77" i="418"/>
  <c r="Z77" i="418"/>
  <c r="AA85" i="418"/>
  <c r="Z85" i="418"/>
  <c r="Z79" i="418"/>
  <c r="AA79" i="418"/>
  <c r="Z82" i="418"/>
  <c r="AA82" i="418"/>
  <c r="AA56" i="418"/>
  <c r="Z56" i="418"/>
  <c r="Z74" i="418"/>
  <c r="AA74" i="418"/>
  <c r="AA53" i="418"/>
  <c r="Z53" i="418"/>
  <c r="AA69" i="418"/>
  <c r="Z69" i="418"/>
  <c r="Z58" i="418"/>
  <c r="AA58" i="418"/>
  <c r="Z72" i="418"/>
  <c r="AA72" i="418"/>
  <c r="AA63" i="418"/>
  <c r="Z63" i="418"/>
  <c r="AA73" i="418"/>
  <c r="Z73" i="418"/>
  <c r="AO82" i="418"/>
  <c r="AA75" i="418"/>
  <c r="Z75" i="418"/>
  <c r="AO84" i="418"/>
  <c r="AO79" i="418"/>
  <c r="AO87" i="418"/>
  <c r="Z54" i="416"/>
  <c r="AA54" i="416"/>
  <c r="Z70" i="416"/>
  <c r="AA70" i="416"/>
  <c r="AO80" i="416"/>
  <c r="Z81" i="416"/>
  <c r="AA81" i="416"/>
  <c r="AO82" i="416"/>
  <c r="Z53" i="417"/>
  <c r="AA53" i="417"/>
  <c r="AA86" i="417"/>
  <c r="Z86" i="417"/>
  <c r="AA67" i="417"/>
  <c r="Z67" i="417"/>
  <c r="Z69" i="417"/>
  <c r="AA69" i="417"/>
  <c r="Z62" i="417"/>
  <c r="AA62" i="417"/>
  <c r="AA77" i="417"/>
  <c r="Z77" i="417"/>
  <c r="AO81" i="417"/>
  <c r="AO84" i="417"/>
  <c r="AA61" i="416"/>
  <c r="Z61" i="416"/>
  <c r="AA85" i="416"/>
  <c r="Z85" i="416"/>
  <c r="Z60" i="416"/>
  <c r="AA60" i="416"/>
  <c r="Z68" i="416"/>
  <c r="AA68" i="416"/>
  <c r="AA76" i="416"/>
  <c r="Z76" i="416"/>
  <c r="AA82" i="416"/>
  <c r="Z82" i="416"/>
  <c r="Z63" i="416"/>
  <c r="AA63" i="416"/>
  <c r="AA79" i="416"/>
  <c r="Z79" i="416"/>
  <c r="AA68" i="417"/>
  <c r="Z68" i="417"/>
  <c r="AO78" i="416"/>
  <c r="Z57" i="417"/>
  <c r="AA57" i="417"/>
  <c r="AO81" i="416"/>
  <c r="AA78" i="417"/>
  <c r="Z78" i="417"/>
  <c r="AA87" i="416"/>
  <c r="Z87" i="416"/>
  <c r="AA63" i="417"/>
  <c r="Z63" i="417"/>
  <c r="Z65" i="417"/>
  <c r="AA65" i="417"/>
  <c r="Z58" i="417"/>
  <c r="AA58" i="417"/>
  <c r="AO77" i="417"/>
  <c r="AA73" i="417"/>
  <c r="Z73" i="417"/>
  <c r="AO82" i="417"/>
  <c r="Z80" i="417"/>
  <c r="AA80" i="417"/>
  <c r="Z88" i="417"/>
  <c r="AA88" i="417"/>
  <c r="AA83" i="417"/>
  <c r="Z83" i="417"/>
  <c r="AA65" i="416"/>
  <c r="Z65" i="416"/>
  <c r="Z62" i="416"/>
  <c r="AA62" i="416"/>
  <c r="AA78" i="416"/>
  <c r="Z78" i="416"/>
  <c r="AA64" i="417"/>
  <c r="Z64" i="417"/>
  <c r="AA67" i="416"/>
  <c r="Z67" i="416"/>
  <c r="Z74" i="417"/>
  <c r="AA74" i="417"/>
  <c r="AA60" i="417"/>
  <c r="Z60" i="417"/>
  <c r="AO88" i="416"/>
  <c r="AO79" i="417"/>
  <c r="AA85" i="417"/>
  <c r="Z85" i="417"/>
  <c r="AA75" i="417"/>
  <c r="Z75" i="417"/>
  <c r="AA53" i="416"/>
  <c r="Z53" i="416"/>
  <c r="AA69" i="416"/>
  <c r="Z69" i="416"/>
  <c r="Z56" i="416"/>
  <c r="AA56" i="416"/>
  <c r="Z64" i="416"/>
  <c r="AA64" i="416"/>
  <c r="Z72" i="416"/>
  <c r="AA72" i="416"/>
  <c r="AO79" i="416"/>
  <c r="Z55" i="416"/>
  <c r="AA55" i="416"/>
  <c r="AA71" i="416"/>
  <c r="Z71" i="416"/>
  <c r="AO83" i="416"/>
  <c r="AO83" i="417"/>
  <c r="AO87" i="416"/>
  <c r="AO77" i="416"/>
  <c r="AO85" i="416"/>
  <c r="AA56" i="417"/>
  <c r="Z56" i="417"/>
  <c r="Z83" i="416"/>
  <c r="AA83" i="416"/>
  <c r="AA55" i="417"/>
  <c r="Z55" i="417"/>
  <c r="AA71" i="417"/>
  <c r="Z71" i="417"/>
  <c r="Z76" i="417"/>
  <c r="AA76" i="417"/>
  <c r="Z66" i="417"/>
  <c r="AA66" i="417"/>
  <c r="AA82" i="417"/>
  <c r="Z82" i="417"/>
  <c r="AO78" i="417"/>
  <c r="AO86" i="417"/>
  <c r="Z84" i="417"/>
  <c r="AA84" i="417"/>
  <c r="AA79" i="417"/>
  <c r="Z79" i="417"/>
  <c r="AA87" i="417"/>
  <c r="Z87" i="417"/>
  <c r="AA57" i="416"/>
  <c r="Z57" i="416"/>
  <c r="AA73" i="416"/>
  <c r="Z73" i="416"/>
  <c r="Z58" i="416"/>
  <c r="AA58" i="416"/>
  <c r="Z66" i="416"/>
  <c r="AA66" i="416"/>
  <c r="Z74" i="416"/>
  <c r="AA74" i="416"/>
  <c r="AO86" i="416"/>
  <c r="Z59" i="416"/>
  <c r="AA59" i="416"/>
  <c r="AA75" i="416"/>
  <c r="Z75" i="416"/>
  <c r="Z84" i="416"/>
  <c r="AA84" i="416"/>
  <c r="Z77" i="416"/>
  <c r="AA77" i="416"/>
  <c r="Z88" i="416"/>
  <c r="AA88" i="416"/>
  <c r="Z80" i="416"/>
  <c r="AA80" i="416"/>
  <c r="Z86" i="416"/>
  <c r="AA86" i="416"/>
  <c r="AA72" i="417"/>
  <c r="Z72" i="417"/>
  <c r="AO84" i="416"/>
  <c r="AA59" i="417"/>
  <c r="Z59" i="417"/>
  <c r="Z61" i="417"/>
  <c r="AA61" i="417"/>
  <c r="Z54" i="417"/>
  <c r="AA54" i="417"/>
  <c r="Z70" i="417"/>
  <c r="AA70" i="417"/>
  <c r="AO87" i="417"/>
  <c r="AA81" i="417"/>
  <c r="Z81" i="417"/>
  <c r="AO85" i="417"/>
  <c r="AO80" i="417"/>
  <c r="AO88" i="417"/>
  <c r="AA61" i="415"/>
  <c r="Z61" i="415"/>
  <c r="Z76" i="415"/>
  <c r="AA76" i="415"/>
  <c r="AO77" i="415"/>
  <c r="AA60" i="415"/>
  <c r="Z60" i="415"/>
  <c r="AA88" i="415"/>
  <c r="Z88" i="415"/>
  <c r="Z70" i="415"/>
  <c r="AA70" i="415"/>
  <c r="Z63" i="415"/>
  <c r="AA63" i="415"/>
  <c r="AA84" i="415"/>
  <c r="Z84" i="415"/>
  <c r="AA81" i="415"/>
  <c r="Z81" i="415"/>
  <c r="Z87" i="415"/>
  <c r="AA87" i="415"/>
  <c r="Z82" i="415"/>
  <c r="AA82" i="415"/>
  <c r="AA65" i="415"/>
  <c r="Z65" i="415"/>
  <c r="AO81" i="415"/>
  <c r="AA53" i="415"/>
  <c r="Z53" i="415"/>
  <c r="AA64" i="415"/>
  <c r="Z64" i="415"/>
  <c r="Z58" i="415"/>
  <c r="AA58" i="415"/>
  <c r="AO85" i="415"/>
  <c r="Z67" i="415"/>
  <c r="AA67" i="415"/>
  <c r="Z73" i="415"/>
  <c r="AA73" i="415"/>
  <c r="AO82" i="415"/>
  <c r="AO80" i="415"/>
  <c r="AO88" i="415"/>
  <c r="AO83" i="415"/>
  <c r="AA69" i="415"/>
  <c r="Z69" i="415"/>
  <c r="AA54" i="415"/>
  <c r="Z54" i="415"/>
  <c r="AA80" i="415"/>
  <c r="Z80" i="415"/>
  <c r="AA68" i="415"/>
  <c r="Z68" i="415"/>
  <c r="Z62" i="415"/>
  <c r="AA62" i="415"/>
  <c r="Z55" i="415"/>
  <c r="AA55" i="415"/>
  <c r="AA71" i="415"/>
  <c r="Z71" i="415"/>
  <c r="Z77" i="415"/>
  <c r="AA77" i="415"/>
  <c r="AA85" i="415"/>
  <c r="Z85" i="415"/>
  <c r="Z83" i="415"/>
  <c r="AA83" i="415"/>
  <c r="Z78" i="415"/>
  <c r="AA78" i="415"/>
  <c r="Z86" i="415"/>
  <c r="AA86" i="415"/>
  <c r="AA57" i="415"/>
  <c r="Z57" i="415"/>
  <c r="Z72" i="415"/>
  <c r="AA72" i="415"/>
  <c r="AA74" i="415"/>
  <c r="Z74" i="415"/>
  <c r="AA56" i="415"/>
  <c r="Z56" i="415"/>
  <c r="Z79" i="415"/>
  <c r="AA79" i="415"/>
  <c r="Z66" i="415"/>
  <c r="AA66" i="415"/>
  <c r="Z59" i="415"/>
  <c r="AA59" i="415"/>
  <c r="AA75" i="415"/>
  <c r="Z75" i="415"/>
  <c r="AO78" i="415"/>
  <c r="AO86" i="415"/>
  <c r="AO84" i="415"/>
  <c r="AO79" i="415"/>
  <c r="AO87" i="415"/>
  <c r="AA57" i="414"/>
  <c r="Z57" i="414"/>
  <c r="AA65" i="414"/>
  <c r="Z65" i="414"/>
  <c r="AA79" i="414"/>
  <c r="Z79" i="414"/>
  <c r="AA64" i="414"/>
  <c r="Z64" i="414"/>
  <c r="Z78" i="414"/>
  <c r="AA78" i="414"/>
  <c r="Z70" i="414"/>
  <c r="AA70" i="414"/>
  <c r="Z71" i="414"/>
  <c r="AA71" i="414"/>
  <c r="AA82" i="414"/>
  <c r="Z82" i="414"/>
  <c r="AO78" i="414"/>
  <c r="AO86" i="414"/>
  <c r="AO85" i="414"/>
  <c r="AO84" i="414"/>
  <c r="AA54" i="414"/>
  <c r="Z54" i="414"/>
  <c r="AA61" i="414"/>
  <c r="Z61" i="414"/>
  <c r="AA74" i="414"/>
  <c r="Z74" i="414"/>
  <c r="AA60" i="414"/>
  <c r="Z60" i="414"/>
  <c r="AO77" i="414"/>
  <c r="Z66" i="414"/>
  <c r="AA66" i="414"/>
  <c r="Z67" i="414"/>
  <c r="AA67" i="414"/>
  <c r="Z80" i="414"/>
  <c r="AA80" i="414"/>
  <c r="Z77" i="414"/>
  <c r="AA77" i="414"/>
  <c r="AA85" i="414"/>
  <c r="Z85" i="414"/>
  <c r="Z84" i="414"/>
  <c r="AA84" i="414"/>
  <c r="AA83" i="414"/>
  <c r="Z83" i="414"/>
  <c r="AA69" i="414"/>
  <c r="Z69" i="414"/>
  <c r="AA53" i="414"/>
  <c r="Z53" i="414"/>
  <c r="AA86" i="414"/>
  <c r="Z86" i="414"/>
  <c r="AA68" i="414"/>
  <c r="Z68" i="414"/>
  <c r="Z58" i="414"/>
  <c r="AA58" i="414"/>
  <c r="Z59" i="414"/>
  <c r="AA59" i="414"/>
  <c r="AA75" i="414"/>
  <c r="Z75" i="414"/>
  <c r="AO87" i="414"/>
  <c r="AA81" i="414"/>
  <c r="Z81" i="414"/>
  <c r="Z88" i="414"/>
  <c r="AA88" i="414"/>
  <c r="AA87" i="414"/>
  <c r="Z87" i="414"/>
  <c r="AO83" i="414"/>
  <c r="Z76" i="414"/>
  <c r="AA76" i="414"/>
  <c r="Z55" i="414"/>
  <c r="AA55" i="414"/>
  <c r="AA56" i="414"/>
  <c r="Z56" i="414"/>
  <c r="AA72" i="414"/>
  <c r="Z72" i="414"/>
  <c r="Z62" i="414"/>
  <c r="AA62" i="414"/>
  <c r="Z63" i="414"/>
  <c r="AA63" i="414"/>
  <c r="AO79" i="414"/>
  <c r="Z73" i="414"/>
  <c r="AA73" i="414"/>
  <c r="AO82" i="414"/>
  <c r="AO81" i="414"/>
  <c r="AO80" i="414"/>
  <c r="AO88" i="414"/>
  <c r="AA55" i="413"/>
  <c r="Z55" i="413"/>
  <c r="AA59" i="413"/>
  <c r="Z59" i="413"/>
  <c r="AA67" i="413"/>
  <c r="Z67" i="413"/>
  <c r="AA54" i="413"/>
  <c r="Z54" i="413"/>
  <c r="AA64" i="413"/>
  <c r="Z64" i="413"/>
  <c r="AA58" i="413"/>
  <c r="Z58" i="413"/>
  <c r="Z71" i="413"/>
  <c r="AA71" i="413"/>
  <c r="AO86" i="413"/>
  <c r="AA84" i="413"/>
  <c r="Z84" i="413"/>
  <c r="Z83" i="413"/>
  <c r="AA83" i="413"/>
  <c r="AA72" i="413"/>
  <c r="Z72" i="413"/>
  <c r="Z82" i="413"/>
  <c r="AA82" i="413"/>
  <c r="AA85" i="413"/>
  <c r="Z85" i="413"/>
  <c r="Z61" i="413"/>
  <c r="AA61" i="413"/>
  <c r="Z69" i="413"/>
  <c r="AA69" i="413"/>
  <c r="AA80" i="413"/>
  <c r="Z80" i="413"/>
  <c r="AA68" i="413"/>
  <c r="Z68" i="413"/>
  <c r="AA62" i="413"/>
  <c r="Z62" i="413"/>
  <c r="AA73" i="413"/>
  <c r="Z73" i="413"/>
  <c r="AO85" i="413"/>
  <c r="AO84" i="413"/>
  <c r="Z76" i="413"/>
  <c r="AA76" i="413"/>
  <c r="AO83" i="413"/>
  <c r="Z53" i="413"/>
  <c r="AA53" i="413"/>
  <c r="AA63" i="413"/>
  <c r="Z63" i="413"/>
  <c r="AA74" i="413"/>
  <c r="Z74" i="413"/>
  <c r="AA81" i="413"/>
  <c r="Z81" i="413"/>
  <c r="AO77" i="413"/>
  <c r="AA66" i="413"/>
  <c r="Z66" i="413"/>
  <c r="Z75" i="413"/>
  <c r="AA75" i="413"/>
  <c r="AO78" i="413"/>
  <c r="AA88" i="413"/>
  <c r="Z88" i="413"/>
  <c r="Z87" i="413"/>
  <c r="AA87" i="413"/>
  <c r="AA78" i="413"/>
  <c r="Z78" i="413"/>
  <c r="AA86" i="413"/>
  <c r="Z86" i="413"/>
  <c r="AA56" i="413"/>
  <c r="Z56" i="413"/>
  <c r="Z57" i="413"/>
  <c r="AA57" i="413"/>
  <c r="Z65" i="413"/>
  <c r="AA65" i="413"/>
  <c r="AO81" i="413"/>
  <c r="AA60" i="413"/>
  <c r="Z60" i="413"/>
  <c r="AO82" i="413"/>
  <c r="AA70" i="413"/>
  <c r="Z70" i="413"/>
  <c r="AA77" i="413"/>
  <c r="Z77" i="413"/>
  <c r="Z79" i="413"/>
  <c r="AA79" i="413"/>
  <c r="AO80" i="413"/>
  <c r="AO88" i="413"/>
  <c r="AO79" i="413"/>
  <c r="AO87" i="413"/>
  <c r="AA55" i="412"/>
  <c r="Z55" i="412"/>
  <c r="AA71" i="412"/>
  <c r="Z71" i="412"/>
  <c r="Z62" i="412"/>
  <c r="AA62" i="412"/>
  <c r="Z70" i="412"/>
  <c r="AA70" i="412"/>
  <c r="AA61" i="412"/>
  <c r="Z61" i="412"/>
  <c r="AA74" i="412"/>
  <c r="Z74" i="412"/>
  <c r="AO81" i="412"/>
  <c r="AA79" i="412"/>
  <c r="Z79" i="412"/>
  <c r="AO78" i="412"/>
  <c r="AO86" i="412"/>
  <c r="AO84" i="412"/>
  <c r="Z82" i="412"/>
  <c r="AA82" i="412"/>
  <c r="AA59" i="412"/>
  <c r="Z59" i="412"/>
  <c r="Z56" i="412"/>
  <c r="AA56" i="412"/>
  <c r="Z64" i="412"/>
  <c r="AA64" i="412"/>
  <c r="AA88" i="412"/>
  <c r="Z88" i="412"/>
  <c r="AA65" i="412"/>
  <c r="Z65" i="412"/>
  <c r="Z76" i="412"/>
  <c r="AA76" i="412"/>
  <c r="AA80" i="412"/>
  <c r="Z80" i="412"/>
  <c r="AA84" i="412"/>
  <c r="Z84" i="412"/>
  <c r="AA81" i="412"/>
  <c r="Z81" i="412"/>
  <c r="Z87" i="412"/>
  <c r="AA87" i="412"/>
  <c r="AO83" i="412"/>
  <c r="AA63" i="412"/>
  <c r="Z63" i="412"/>
  <c r="Z58" i="412"/>
  <c r="AA58" i="412"/>
  <c r="Z66" i="412"/>
  <c r="AA66" i="412"/>
  <c r="AA53" i="412"/>
  <c r="Z53" i="412"/>
  <c r="Z69" i="412"/>
  <c r="AA69" i="412"/>
  <c r="AO77" i="412"/>
  <c r="AO85" i="412"/>
  <c r="AA73" i="412"/>
  <c r="Z73" i="412"/>
  <c r="AO82" i="412"/>
  <c r="AO80" i="412"/>
  <c r="AO88" i="412"/>
  <c r="Z86" i="412"/>
  <c r="AA86" i="412"/>
  <c r="Z54" i="412"/>
  <c r="AA54" i="412"/>
  <c r="AA67" i="412"/>
  <c r="Z67" i="412"/>
  <c r="Z60" i="412"/>
  <c r="AA60" i="412"/>
  <c r="Z68" i="412"/>
  <c r="AA68" i="412"/>
  <c r="AA57" i="412"/>
  <c r="Z57" i="412"/>
  <c r="Z72" i="412"/>
  <c r="AA72" i="412"/>
  <c r="Z78" i="412"/>
  <c r="AA78" i="412"/>
  <c r="AA75" i="412"/>
  <c r="Z75" i="412"/>
  <c r="AA77" i="412"/>
  <c r="Z77" i="412"/>
  <c r="AA85" i="412"/>
  <c r="Z85" i="412"/>
  <c r="Z83" i="412"/>
  <c r="AA83" i="412"/>
  <c r="AO79" i="412"/>
  <c r="AO87" i="412"/>
  <c r="Z60" i="411"/>
  <c r="AA60" i="411"/>
  <c r="Z79" i="411"/>
  <c r="AA79" i="411"/>
  <c r="AA59" i="411"/>
  <c r="Z59" i="411"/>
  <c r="AA75" i="411"/>
  <c r="Z75" i="411"/>
  <c r="Z65" i="411"/>
  <c r="AA65" i="411"/>
  <c r="Z76" i="411"/>
  <c r="AA76" i="411"/>
  <c r="AO85" i="411"/>
  <c r="Z70" i="411"/>
  <c r="AA70" i="411"/>
  <c r="AO78" i="411"/>
  <c r="AO86" i="411"/>
  <c r="AO84" i="411"/>
  <c r="Z82" i="411"/>
  <c r="AA82" i="411"/>
  <c r="AA64" i="411"/>
  <c r="Z64" i="411"/>
  <c r="AO81" i="411"/>
  <c r="AA63" i="411"/>
  <c r="Z63" i="411"/>
  <c r="AA88" i="411"/>
  <c r="Z88" i="411"/>
  <c r="Z69" i="411"/>
  <c r="AA69" i="411"/>
  <c r="AO77" i="411"/>
  <c r="Z54" i="411"/>
  <c r="AA54" i="411"/>
  <c r="AA84" i="411"/>
  <c r="Z84" i="411"/>
  <c r="AA81" i="411"/>
  <c r="Z81" i="411"/>
  <c r="Z87" i="411"/>
  <c r="AA87" i="411"/>
  <c r="AO83" i="411"/>
  <c r="AA68" i="411"/>
  <c r="Z68" i="411"/>
  <c r="Z62" i="411"/>
  <c r="AA62" i="411"/>
  <c r="AA67" i="411"/>
  <c r="Z67" i="411"/>
  <c r="AA57" i="411"/>
  <c r="Z57" i="411"/>
  <c r="Z72" i="411"/>
  <c r="AA72" i="411"/>
  <c r="Z78" i="411"/>
  <c r="AA78" i="411"/>
  <c r="Z58" i="411"/>
  <c r="AA58" i="411"/>
  <c r="AA73" i="411"/>
  <c r="Z73" i="411"/>
  <c r="AO82" i="411"/>
  <c r="AO80" i="411"/>
  <c r="AO88" i="411"/>
  <c r="Z86" i="411"/>
  <c r="AA86" i="411"/>
  <c r="Z56" i="411"/>
  <c r="AA56" i="411"/>
  <c r="Z53" i="411"/>
  <c r="AA53" i="411"/>
  <c r="AA55" i="411"/>
  <c r="Z55" i="411"/>
  <c r="AA71" i="411"/>
  <c r="Z71" i="411"/>
  <c r="AA61" i="411"/>
  <c r="Z61" i="411"/>
  <c r="Z74" i="411"/>
  <c r="AA74" i="411"/>
  <c r="AA80" i="411"/>
  <c r="Z80" i="411"/>
  <c r="Z66" i="411"/>
  <c r="AA66" i="411"/>
  <c r="AA77" i="411"/>
  <c r="Z77" i="411"/>
  <c r="AA85" i="411"/>
  <c r="Z85" i="411"/>
  <c r="Z83" i="411"/>
  <c r="AA83" i="411"/>
  <c r="AO79" i="411"/>
  <c r="AO87" i="411"/>
  <c r="J12" i="409"/>
  <c r="M12" i="409"/>
  <c r="P12" i="409"/>
  <c r="S12" i="409"/>
  <c r="R12" i="409"/>
  <c r="Q12" i="409"/>
  <c r="I12" i="409"/>
  <c r="L12" i="409"/>
  <c r="O12" i="409"/>
  <c r="N12" i="409"/>
  <c r="K12" i="409"/>
  <c r="H12" i="409"/>
  <c r="Z60" i="410"/>
  <c r="AA60" i="410"/>
  <c r="AA66" i="410"/>
  <c r="Z66" i="410"/>
  <c r="AA67" i="410"/>
  <c r="Z67" i="410"/>
  <c r="AA57" i="410"/>
  <c r="Z57" i="410"/>
  <c r="AO81" i="410"/>
  <c r="Z62" i="410"/>
  <c r="AA62" i="410"/>
  <c r="Z78" i="410"/>
  <c r="AA78" i="410"/>
  <c r="AA77" i="410"/>
  <c r="Z77" i="410"/>
  <c r="AA85" i="410"/>
  <c r="Z85" i="410"/>
  <c r="AA75" i="410"/>
  <c r="Z75" i="410"/>
  <c r="AO84" i="410"/>
  <c r="Z82" i="410"/>
  <c r="AA82" i="410"/>
  <c r="I14" i="409"/>
  <c r="H14" i="409"/>
  <c r="L14" i="409"/>
  <c r="P14" i="409"/>
  <c r="S14" i="409"/>
  <c r="K14" i="409"/>
  <c r="O14" i="409"/>
  <c r="R14" i="409"/>
  <c r="J14" i="409"/>
  <c r="M14" i="409"/>
  <c r="N14" i="409"/>
  <c r="Q14" i="409"/>
  <c r="AA64" i="410"/>
  <c r="Z64" i="410"/>
  <c r="AA55" i="410"/>
  <c r="Z55" i="410"/>
  <c r="AA71" i="410"/>
  <c r="Z71" i="410"/>
  <c r="AA61" i="410"/>
  <c r="Z61" i="410"/>
  <c r="AO77" i="410"/>
  <c r="AA70" i="410"/>
  <c r="Z70" i="410"/>
  <c r="AA80" i="410"/>
  <c r="Z80" i="410"/>
  <c r="AO78" i="410"/>
  <c r="AO86" i="410"/>
  <c r="Z79" i="410"/>
  <c r="AA79" i="410"/>
  <c r="Z87" i="410"/>
  <c r="AA87" i="410"/>
  <c r="AO83" i="410"/>
  <c r="I13" i="409"/>
  <c r="O13" i="409"/>
  <c r="R13" i="409"/>
  <c r="Q13" i="409"/>
  <c r="K13" i="409"/>
  <c r="N13" i="409"/>
  <c r="M13" i="409"/>
  <c r="J13" i="409"/>
  <c r="S13" i="409"/>
  <c r="L13" i="409"/>
  <c r="P13" i="409"/>
  <c r="H13" i="409"/>
  <c r="I16" i="409"/>
  <c r="P16" i="409"/>
  <c r="H16" i="409"/>
  <c r="L16" i="409"/>
  <c r="K16" i="409"/>
  <c r="N16" i="409"/>
  <c r="Q16" i="409"/>
  <c r="J16" i="409"/>
  <c r="S16" i="409"/>
  <c r="O16" i="409"/>
  <c r="R16" i="409"/>
  <c r="M16" i="409"/>
  <c r="AA68" i="410"/>
  <c r="Z68" i="410"/>
  <c r="AA59" i="410"/>
  <c r="Z59" i="410"/>
  <c r="AA84" i="410"/>
  <c r="Z84" i="410"/>
  <c r="Z65" i="410"/>
  <c r="AA65" i="410"/>
  <c r="AA53" i="410"/>
  <c r="Z53" i="410"/>
  <c r="Z72" i="410"/>
  <c r="AA72" i="410"/>
  <c r="AO85" i="410"/>
  <c r="AA81" i="410"/>
  <c r="Z81" i="410"/>
  <c r="AO80" i="410"/>
  <c r="AO88" i="410"/>
  <c r="Z86" i="410"/>
  <c r="AA86" i="410"/>
  <c r="I15" i="409"/>
  <c r="L15" i="409"/>
  <c r="P15" i="409"/>
  <c r="H15" i="409"/>
  <c r="J15" i="409"/>
  <c r="Q15" i="409"/>
  <c r="O15" i="409"/>
  <c r="R15" i="409"/>
  <c r="S15" i="409"/>
  <c r="M15" i="409"/>
  <c r="K15" i="409"/>
  <c r="N15" i="409"/>
  <c r="AA56" i="410"/>
  <c r="Z56" i="410"/>
  <c r="Z54" i="410"/>
  <c r="AA54" i="410"/>
  <c r="AA63" i="410"/>
  <c r="Z63" i="410"/>
  <c r="Z74" i="410"/>
  <c r="AA74" i="410"/>
  <c r="Z69" i="410"/>
  <c r="AA69" i="410"/>
  <c r="Z58" i="410"/>
  <c r="AA58" i="410"/>
  <c r="Z76" i="410"/>
  <c r="AA76" i="410"/>
  <c r="AA73" i="410"/>
  <c r="Z73" i="410"/>
  <c r="AO82" i="410"/>
  <c r="AA88" i="410"/>
  <c r="Z88" i="410"/>
  <c r="Z83" i="410"/>
  <c r="AA83" i="410"/>
  <c r="AO79" i="410"/>
  <c r="AO87" i="410"/>
  <c r="S31" i="408"/>
  <c r="O31" i="408"/>
  <c r="K31" i="408"/>
  <c r="R31" i="408"/>
  <c r="N31" i="408"/>
  <c r="J31" i="408"/>
  <c r="Q31" i="408"/>
  <c r="M31" i="408"/>
  <c r="I31" i="408"/>
  <c r="P31" i="408"/>
  <c r="L31" i="408"/>
  <c r="H31" i="408"/>
  <c r="Q30" i="408"/>
  <c r="M30" i="408"/>
  <c r="I30" i="408"/>
  <c r="P30" i="408"/>
  <c r="L30" i="408"/>
  <c r="H30" i="408"/>
  <c r="S30" i="408"/>
  <c r="O30" i="408"/>
  <c r="K30" i="408"/>
  <c r="R30" i="408"/>
  <c r="N30" i="408"/>
  <c r="J30" i="408"/>
  <c r="R23" i="408"/>
  <c r="N23" i="408"/>
  <c r="J23" i="408"/>
  <c r="S23" i="408"/>
  <c r="O23" i="408"/>
  <c r="Q23" i="408"/>
  <c r="M23" i="408"/>
  <c r="I23" i="408"/>
  <c r="K23" i="408"/>
  <c r="P23" i="408"/>
  <c r="L23" i="408"/>
  <c r="H23" i="408"/>
  <c r="S29" i="408"/>
  <c r="O29" i="408"/>
  <c r="K29" i="408"/>
  <c r="R29" i="408"/>
  <c r="N29" i="408"/>
  <c r="J29" i="408"/>
  <c r="Q29" i="408"/>
  <c r="M29" i="408"/>
  <c r="I29" i="408"/>
  <c r="P29" i="408"/>
  <c r="L29" i="408"/>
  <c r="H29" i="408"/>
  <c r="Q28" i="408"/>
  <c r="M28" i="408"/>
  <c r="I28" i="408"/>
  <c r="P28" i="408"/>
  <c r="L28" i="408"/>
  <c r="H28" i="408"/>
  <c r="S28" i="408"/>
  <c r="O28" i="408"/>
  <c r="K28" i="408"/>
  <c r="R28" i="408"/>
  <c r="N28" i="408"/>
  <c r="J28" i="408"/>
  <c r="R18" i="408"/>
  <c r="N18" i="408"/>
  <c r="J18" i="408"/>
  <c r="Q18" i="408"/>
  <c r="M18" i="408"/>
  <c r="I18" i="408"/>
  <c r="P18" i="408"/>
  <c r="L18" i="408"/>
  <c r="H18" i="408"/>
  <c r="S18" i="408"/>
  <c r="O18" i="408"/>
  <c r="K18" i="408"/>
  <c r="Q19" i="408"/>
  <c r="M19" i="408"/>
  <c r="I19" i="408"/>
  <c r="P19" i="408"/>
  <c r="L19" i="408"/>
  <c r="H19" i="408"/>
  <c r="R19" i="408"/>
  <c r="N19" i="408"/>
  <c r="S19" i="408"/>
  <c r="O19" i="408"/>
  <c r="K19" i="408"/>
  <c r="J19" i="408"/>
  <c r="P15" i="408"/>
  <c r="L15" i="408"/>
  <c r="H15" i="408"/>
  <c r="S15" i="408"/>
  <c r="O15" i="408"/>
  <c r="K15" i="408"/>
  <c r="R15" i="408"/>
  <c r="N15" i="408"/>
  <c r="J15" i="408"/>
  <c r="M15" i="408"/>
  <c r="I15" i="408"/>
  <c r="Q15" i="408"/>
  <c r="S12" i="408"/>
  <c r="O12" i="408"/>
  <c r="K12" i="408"/>
  <c r="R12" i="408"/>
  <c r="N12" i="408"/>
  <c r="J12" i="408"/>
  <c r="Q12" i="408"/>
  <c r="M12" i="408"/>
  <c r="I12" i="408"/>
  <c r="P12" i="408"/>
  <c r="L12" i="408"/>
  <c r="H12" i="408"/>
  <c r="Q14" i="408"/>
  <c r="M14" i="408"/>
  <c r="I14" i="408"/>
  <c r="P14" i="408"/>
  <c r="L14" i="408"/>
  <c r="H14" i="408"/>
  <c r="S14" i="408"/>
  <c r="O14" i="408"/>
  <c r="K14" i="408"/>
  <c r="R14" i="408"/>
  <c r="N14" i="408"/>
  <c r="J14" i="408"/>
  <c r="R13" i="408"/>
  <c r="N13" i="408"/>
  <c r="J13" i="408"/>
  <c r="Q13" i="408"/>
  <c r="M13" i="408"/>
  <c r="I13" i="408"/>
  <c r="P13" i="408"/>
  <c r="L13" i="408"/>
  <c r="H13" i="408"/>
  <c r="S13" i="408"/>
  <c r="K13" i="408"/>
  <c r="O13" i="408"/>
  <c r="S27" i="408"/>
  <c r="O27" i="408"/>
  <c r="K27" i="408"/>
  <c r="L27" i="408"/>
  <c r="R27" i="408"/>
  <c r="N27" i="408"/>
  <c r="J27" i="408"/>
  <c r="Q27" i="408"/>
  <c r="M27" i="408"/>
  <c r="I27" i="408"/>
  <c r="P27" i="408"/>
  <c r="H27" i="408"/>
  <c r="S22" i="408"/>
  <c r="O22" i="408"/>
  <c r="K22" i="408"/>
  <c r="R22" i="408"/>
  <c r="N22" i="408"/>
  <c r="J22" i="408"/>
  <c r="P22" i="408"/>
  <c r="L22" i="408"/>
  <c r="H22" i="408"/>
  <c r="Q22" i="408"/>
  <c r="M22" i="408"/>
  <c r="I22" i="408"/>
  <c r="R23" i="407"/>
  <c r="N23" i="407"/>
  <c r="J23" i="407"/>
  <c r="P23" i="407"/>
  <c r="Q23" i="407"/>
  <c r="M23" i="407"/>
  <c r="I23" i="407"/>
  <c r="L23" i="407"/>
  <c r="S23" i="407"/>
  <c r="O23" i="407"/>
  <c r="K23" i="407"/>
  <c r="H23" i="407"/>
  <c r="R31" i="407"/>
  <c r="N31" i="407"/>
  <c r="J31" i="407"/>
  <c r="P31" i="407"/>
  <c r="H31" i="407"/>
  <c r="Q31" i="407"/>
  <c r="M31" i="407"/>
  <c r="I31" i="407"/>
  <c r="L31" i="407"/>
  <c r="S31" i="407"/>
  <c r="O31" i="407"/>
  <c r="K31" i="407"/>
  <c r="Q12" i="407"/>
  <c r="M12" i="407"/>
  <c r="I12" i="407"/>
  <c r="P12" i="407"/>
  <c r="L12" i="407"/>
  <c r="H12" i="407"/>
  <c r="R12" i="407"/>
  <c r="N12" i="407"/>
  <c r="J12" i="407"/>
  <c r="O12" i="407"/>
  <c r="K12" i="407"/>
  <c r="S12" i="407"/>
  <c r="R20" i="407"/>
  <c r="N20" i="407"/>
  <c r="J20" i="407"/>
  <c r="Q20" i="407"/>
  <c r="M20" i="407"/>
  <c r="I20" i="407"/>
  <c r="S20" i="407"/>
  <c r="O20" i="407"/>
  <c r="K20" i="407"/>
  <c r="L20" i="407"/>
  <c r="P20" i="407"/>
  <c r="H20" i="407"/>
  <c r="P18" i="407"/>
  <c r="L18" i="407"/>
  <c r="H18" i="407"/>
  <c r="S18" i="407"/>
  <c r="O18" i="407"/>
  <c r="K18" i="407"/>
  <c r="Q18" i="407"/>
  <c r="M18" i="407"/>
  <c r="I18" i="407"/>
  <c r="R18" i="407"/>
  <c r="N18" i="407"/>
  <c r="J18" i="407"/>
  <c r="S19" i="407"/>
  <c r="O19" i="407"/>
  <c r="K19" i="407"/>
  <c r="R19" i="407"/>
  <c r="N19" i="407"/>
  <c r="J19" i="407"/>
  <c r="P19" i="407"/>
  <c r="L19" i="407"/>
  <c r="H19" i="407"/>
  <c r="I19" i="407"/>
  <c r="M19" i="407"/>
  <c r="Q19" i="407"/>
  <c r="P25" i="407"/>
  <c r="L25" i="407"/>
  <c r="H25" i="407"/>
  <c r="N25" i="407"/>
  <c r="S25" i="407"/>
  <c r="O25" i="407"/>
  <c r="K25" i="407"/>
  <c r="R25" i="407"/>
  <c r="J25" i="407"/>
  <c r="Q25" i="407"/>
  <c r="M25" i="407"/>
  <c r="I25" i="407"/>
  <c r="P32" i="407"/>
  <c r="L32" i="407"/>
  <c r="H32" i="407"/>
  <c r="N32" i="407"/>
  <c r="S32" i="407"/>
  <c r="O32" i="407"/>
  <c r="K32" i="407"/>
  <c r="J32" i="407"/>
  <c r="Q32" i="407"/>
  <c r="M32" i="407"/>
  <c r="I32" i="407"/>
  <c r="R32" i="407"/>
  <c r="P34" i="407"/>
  <c r="L34" i="407"/>
  <c r="H34" i="407"/>
  <c r="N34" i="407"/>
  <c r="S34" i="407"/>
  <c r="O34" i="407"/>
  <c r="K34" i="407"/>
  <c r="R34" i="407"/>
  <c r="Q34" i="407"/>
  <c r="M34" i="407"/>
  <c r="I34" i="407"/>
  <c r="J34" i="407"/>
  <c r="Q24" i="407"/>
  <c r="M24" i="407"/>
  <c r="I24" i="407"/>
  <c r="P24" i="407"/>
  <c r="L24" i="407"/>
  <c r="H24" i="407"/>
  <c r="S24" i="407"/>
  <c r="O24" i="407"/>
  <c r="K24" i="407"/>
  <c r="R24" i="407"/>
  <c r="N24" i="407"/>
  <c r="J24" i="407"/>
  <c r="R33" i="407"/>
  <c r="N33" i="407"/>
  <c r="J33" i="407"/>
  <c r="L33" i="407"/>
  <c r="Q33" i="407"/>
  <c r="M33" i="407"/>
  <c r="I33" i="407"/>
  <c r="H33" i="407"/>
  <c r="S33" i="407"/>
  <c r="O33" i="407"/>
  <c r="K33" i="407"/>
  <c r="P33" i="407"/>
  <c r="P30" i="407"/>
  <c r="L30" i="407"/>
  <c r="H30" i="407"/>
  <c r="J30" i="407"/>
  <c r="S30" i="407"/>
  <c r="O30" i="407"/>
  <c r="K30" i="407"/>
  <c r="N30" i="407"/>
  <c r="Q30" i="407"/>
  <c r="M30" i="407"/>
  <c r="I30" i="407"/>
  <c r="R30" i="407"/>
  <c r="R15" i="407"/>
  <c r="N15" i="407"/>
  <c r="J15" i="407"/>
  <c r="Q15" i="407"/>
  <c r="M15" i="407"/>
  <c r="I15" i="407"/>
  <c r="S15" i="407"/>
  <c r="O15" i="407"/>
  <c r="K15" i="407"/>
  <c r="P15" i="407"/>
  <c r="L15" i="407"/>
  <c r="H15" i="407"/>
  <c r="P13" i="407"/>
  <c r="L13" i="407"/>
  <c r="H13" i="407"/>
  <c r="S13" i="407"/>
  <c r="O13" i="407"/>
  <c r="K13" i="407"/>
  <c r="Q13" i="407"/>
  <c r="M13" i="407"/>
  <c r="I13" i="407"/>
  <c r="R13" i="407"/>
  <c r="J13" i="407"/>
  <c r="N13" i="407"/>
  <c r="S14" i="407"/>
  <c r="O14" i="407"/>
  <c r="K14" i="407"/>
  <c r="R14" i="407"/>
  <c r="N14" i="407"/>
  <c r="J14" i="407"/>
  <c r="P14" i="407"/>
  <c r="L14" i="407"/>
  <c r="H14" i="407"/>
  <c r="I14" i="407"/>
  <c r="Q14" i="407"/>
  <c r="M14" i="407"/>
  <c r="S26" i="407"/>
  <c r="O26" i="407"/>
  <c r="K26" i="407"/>
  <c r="Q26" i="407"/>
  <c r="R26" i="407"/>
  <c r="N26" i="407"/>
  <c r="J26" i="407"/>
  <c r="I26" i="407"/>
  <c r="P26" i="407"/>
  <c r="L26" i="407"/>
  <c r="H26" i="407"/>
  <c r="M26" i="407"/>
  <c r="S19" i="406"/>
  <c r="O19" i="406"/>
  <c r="K19" i="406"/>
  <c r="R19" i="406"/>
  <c r="N19" i="406"/>
  <c r="J19" i="406"/>
  <c r="Q19" i="406"/>
  <c r="I19" i="406"/>
  <c r="P19" i="406"/>
  <c r="L19" i="406"/>
  <c r="H19" i="406"/>
  <c r="M19" i="406"/>
  <c r="Q28" i="406"/>
  <c r="M28" i="406"/>
  <c r="I28" i="406"/>
  <c r="O28" i="406"/>
  <c r="P28" i="406"/>
  <c r="L28" i="406"/>
  <c r="H28" i="406"/>
  <c r="K28" i="406"/>
  <c r="R28" i="406"/>
  <c r="N28" i="406"/>
  <c r="J28" i="406"/>
  <c r="S28" i="406"/>
  <c r="S25" i="406"/>
  <c r="O25" i="406"/>
  <c r="K25" i="406"/>
  <c r="I25" i="406"/>
  <c r="R25" i="406"/>
  <c r="N25" i="406"/>
  <c r="J25" i="406"/>
  <c r="Q25" i="406"/>
  <c r="P25" i="406"/>
  <c r="L25" i="406"/>
  <c r="H25" i="406"/>
  <c r="M25" i="406"/>
  <c r="S14" i="406"/>
  <c r="O14" i="406"/>
  <c r="K14" i="406"/>
  <c r="Q14" i="406"/>
  <c r="I14" i="406"/>
  <c r="R14" i="406"/>
  <c r="N14" i="406"/>
  <c r="J14" i="406"/>
  <c r="M14" i="406"/>
  <c r="P14" i="406"/>
  <c r="L14" i="406"/>
  <c r="H14" i="406"/>
  <c r="Q21" i="406"/>
  <c r="M21" i="406"/>
  <c r="I21" i="406"/>
  <c r="P21" i="406"/>
  <c r="L21" i="406"/>
  <c r="H21" i="406"/>
  <c r="O21" i="406"/>
  <c r="R21" i="406"/>
  <c r="N21" i="406"/>
  <c r="J21" i="406"/>
  <c r="S21" i="406"/>
  <c r="K21" i="406"/>
  <c r="S27" i="406"/>
  <c r="O27" i="406"/>
  <c r="K27" i="406"/>
  <c r="Q27" i="406"/>
  <c r="R27" i="406"/>
  <c r="N27" i="406"/>
  <c r="J27" i="406"/>
  <c r="M27" i="406"/>
  <c r="P27" i="406"/>
  <c r="L27" i="406"/>
  <c r="H27" i="406"/>
  <c r="I27" i="406"/>
  <c r="R20" i="406"/>
  <c r="N20" i="406"/>
  <c r="J20" i="406"/>
  <c r="Q20" i="406"/>
  <c r="M20" i="406"/>
  <c r="I20" i="406"/>
  <c r="H20" i="406"/>
  <c r="S20" i="406"/>
  <c r="O20" i="406"/>
  <c r="K20" i="406"/>
  <c r="P20" i="406"/>
  <c r="L20" i="406"/>
  <c r="P13" i="406"/>
  <c r="L13" i="406"/>
  <c r="H13" i="406"/>
  <c r="N13" i="406"/>
  <c r="S13" i="406"/>
  <c r="O13" i="406"/>
  <c r="K13" i="406"/>
  <c r="R13" i="406"/>
  <c r="J13" i="406"/>
  <c r="Q13" i="406"/>
  <c r="M13" i="406"/>
  <c r="I13" i="406"/>
  <c r="S29" i="406"/>
  <c r="O29" i="406"/>
  <c r="K29" i="406"/>
  <c r="Q29" i="406"/>
  <c r="M29" i="406"/>
  <c r="R29" i="406"/>
  <c r="N29" i="406"/>
  <c r="J29" i="406"/>
  <c r="I29" i="406"/>
  <c r="P29" i="406"/>
  <c r="L29" i="406"/>
  <c r="H29" i="406"/>
  <c r="R15" i="406"/>
  <c r="N15" i="406"/>
  <c r="J15" i="406"/>
  <c r="P15" i="406"/>
  <c r="H15" i="406"/>
  <c r="Q15" i="406"/>
  <c r="M15" i="406"/>
  <c r="I15" i="406"/>
  <c r="L15" i="406"/>
  <c r="S15" i="406"/>
  <c r="O15" i="406"/>
  <c r="K15" i="406"/>
  <c r="Q26" i="406"/>
  <c r="M26" i="406"/>
  <c r="I26" i="406"/>
  <c r="S26" i="406"/>
  <c r="P26" i="406"/>
  <c r="L26" i="406"/>
  <c r="H26" i="406"/>
  <c r="O26" i="406"/>
  <c r="R26" i="406"/>
  <c r="N26" i="406"/>
  <c r="J26" i="406"/>
  <c r="K26" i="406"/>
  <c r="P18" i="406"/>
  <c r="L18" i="406"/>
  <c r="H18" i="406"/>
  <c r="S18" i="406"/>
  <c r="O18" i="406"/>
  <c r="K18" i="406"/>
  <c r="R18" i="406"/>
  <c r="N18" i="406"/>
  <c r="J18" i="406"/>
  <c r="Q18" i="406"/>
  <c r="M18" i="406"/>
  <c r="I18" i="406"/>
  <c r="Q12" i="406"/>
  <c r="M12" i="406"/>
  <c r="I12" i="406"/>
  <c r="P12" i="406"/>
  <c r="L12" i="406"/>
  <c r="H12" i="406"/>
  <c r="S12" i="406"/>
  <c r="O12" i="406"/>
  <c r="K12" i="406"/>
  <c r="R12" i="406"/>
  <c r="N12" i="406"/>
  <c r="J12" i="406"/>
  <c r="Q20" i="405"/>
  <c r="M20" i="405"/>
  <c r="I20" i="405"/>
  <c r="P20" i="405"/>
  <c r="L20" i="405"/>
  <c r="H20" i="405"/>
  <c r="R20" i="405"/>
  <c r="N20" i="405"/>
  <c r="J20" i="405"/>
  <c r="S20" i="405"/>
  <c r="K20" i="405"/>
  <c r="O20" i="405"/>
  <c r="Q31" i="405"/>
  <c r="M31" i="405"/>
  <c r="I31" i="405"/>
  <c r="P31" i="405"/>
  <c r="L31" i="405"/>
  <c r="H31" i="405"/>
  <c r="R31" i="405"/>
  <c r="N31" i="405"/>
  <c r="J31" i="405"/>
  <c r="K31" i="405"/>
  <c r="O31" i="405"/>
  <c r="S31" i="405"/>
  <c r="P21" i="405"/>
  <c r="L21" i="405"/>
  <c r="H21" i="405"/>
  <c r="S21" i="405"/>
  <c r="O21" i="405"/>
  <c r="K21" i="405"/>
  <c r="Q21" i="405"/>
  <c r="M21" i="405"/>
  <c r="I21" i="405"/>
  <c r="N21" i="405"/>
  <c r="J21" i="405"/>
  <c r="R21" i="405"/>
  <c r="P18" i="405"/>
  <c r="L18" i="405"/>
  <c r="H18" i="405"/>
  <c r="S18" i="405"/>
  <c r="O18" i="405"/>
  <c r="K18" i="405"/>
  <c r="N18" i="405"/>
  <c r="J18" i="405"/>
  <c r="Q18" i="405"/>
  <c r="M18" i="405"/>
  <c r="I18" i="405"/>
  <c r="R18" i="405"/>
  <c r="Q25" i="405"/>
  <c r="M25" i="405"/>
  <c r="I25" i="405"/>
  <c r="P25" i="405"/>
  <c r="L25" i="405"/>
  <c r="H25" i="405"/>
  <c r="R25" i="405"/>
  <c r="N25" i="405"/>
  <c r="J25" i="405"/>
  <c r="S25" i="405"/>
  <c r="K25" i="405"/>
  <c r="O25" i="405"/>
  <c r="S15" i="405"/>
  <c r="O15" i="405"/>
  <c r="K15" i="405"/>
  <c r="R15" i="405"/>
  <c r="N15" i="405"/>
  <c r="J15" i="405"/>
  <c r="P15" i="405"/>
  <c r="L15" i="405"/>
  <c r="H15" i="405"/>
  <c r="Q15" i="405"/>
  <c r="M15" i="405"/>
  <c r="I15" i="405"/>
  <c r="R12" i="405"/>
  <c r="N12" i="405"/>
  <c r="J12" i="405"/>
  <c r="Q12" i="405"/>
  <c r="M12" i="405"/>
  <c r="I12" i="405"/>
  <c r="S12" i="405"/>
  <c r="O12" i="405"/>
  <c r="K12" i="405"/>
  <c r="L12" i="405"/>
  <c r="H12" i="405"/>
  <c r="P12" i="405"/>
  <c r="Q35" i="405"/>
  <c r="M35" i="405"/>
  <c r="I35" i="405"/>
  <c r="P35" i="405"/>
  <c r="L35" i="405"/>
  <c r="H35" i="405"/>
  <c r="S35" i="405"/>
  <c r="O35" i="405"/>
  <c r="K35" i="405"/>
  <c r="R35" i="405"/>
  <c r="N35" i="405"/>
  <c r="J35" i="405"/>
  <c r="S32" i="405"/>
  <c r="O32" i="405"/>
  <c r="K32" i="405"/>
  <c r="R32" i="405"/>
  <c r="N32" i="405"/>
  <c r="J32" i="405"/>
  <c r="P32" i="405"/>
  <c r="L32" i="405"/>
  <c r="H32" i="405"/>
  <c r="M32" i="405"/>
  <c r="I32" i="405"/>
  <c r="Q32" i="405"/>
  <c r="S27" i="405"/>
  <c r="O27" i="405"/>
  <c r="K27" i="405"/>
  <c r="R27" i="405"/>
  <c r="N27" i="405"/>
  <c r="J27" i="405"/>
  <c r="P27" i="405"/>
  <c r="L27" i="405"/>
  <c r="H27" i="405"/>
  <c r="Q27" i="405"/>
  <c r="M27" i="405"/>
  <c r="I27" i="405"/>
  <c r="Q33" i="405"/>
  <c r="M33" i="405"/>
  <c r="I33" i="405"/>
  <c r="P33" i="405"/>
  <c r="L33" i="405"/>
  <c r="H33" i="405"/>
  <c r="R33" i="405"/>
  <c r="N33" i="405"/>
  <c r="J33" i="405"/>
  <c r="O33" i="405"/>
  <c r="K33" i="405"/>
  <c r="S33" i="405"/>
  <c r="P26" i="405"/>
  <c r="L26" i="405"/>
  <c r="H26" i="405"/>
  <c r="S26" i="405"/>
  <c r="O26" i="405"/>
  <c r="K26" i="405"/>
  <c r="Q26" i="405"/>
  <c r="M26" i="405"/>
  <c r="I26" i="405"/>
  <c r="N26" i="405"/>
  <c r="J26" i="405"/>
  <c r="R26" i="405"/>
  <c r="Q13" i="405"/>
  <c r="M13" i="405"/>
  <c r="I13" i="405"/>
  <c r="P13" i="405"/>
  <c r="L13" i="405"/>
  <c r="H13" i="405"/>
  <c r="R13" i="405"/>
  <c r="N13" i="405"/>
  <c r="J13" i="405"/>
  <c r="S13" i="405"/>
  <c r="O13" i="405"/>
  <c r="K13" i="405"/>
  <c r="R24" i="405"/>
  <c r="N24" i="405"/>
  <c r="J24" i="405"/>
  <c r="Q24" i="405"/>
  <c r="M24" i="405"/>
  <c r="I24" i="405"/>
  <c r="S24" i="405"/>
  <c r="O24" i="405"/>
  <c r="K24" i="405"/>
  <c r="P24" i="405"/>
  <c r="L24" i="405"/>
  <c r="H24" i="405"/>
  <c r="P14" i="405"/>
  <c r="L14" i="405"/>
  <c r="H14" i="405"/>
  <c r="S14" i="405"/>
  <c r="O14" i="405"/>
  <c r="K14" i="405"/>
  <c r="Q14" i="405"/>
  <c r="M14" i="405"/>
  <c r="I14" i="405"/>
  <c r="J14" i="405"/>
  <c r="N14" i="405"/>
  <c r="R14" i="405"/>
  <c r="S34" i="405"/>
  <c r="O34" i="405"/>
  <c r="K34" i="405"/>
  <c r="R34" i="405"/>
  <c r="N34" i="405"/>
  <c r="J34" i="405"/>
  <c r="Q34" i="405"/>
  <c r="M34" i="405"/>
  <c r="P34" i="405"/>
  <c r="L34" i="405"/>
  <c r="H34" i="405"/>
  <c r="I34" i="405"/>
  <c r="S19" i="405"/>
  <c r="O19" i="405"/>
  <c r="K19" i="405"/>
  <c r="I19" i="405"/>
  <c r="R19" i="405"/>
  <c r="N19" i="405"/>
  <c r="J19" i="405"/>
  <c r="M19" i="405"/>
  <c r="P19" i="405"/>
  <c r="L19" i="405"/>
  <c r="H19" i="405"/>
  <c r="Q19" i="405"/>
  <c r="P14" i="404"/>
  <c r="L14" i="404"/>
  <c r="H14" i="404"/>
  <c r="N14" i="404"/>
  <c r="S14" i="404"/>
  <c r="O14" i="404"/>
  <c r="K14" i="404"/>
  <c r="Q14" i="404"/>
  <c r="M14" i="404"/>
  <c r="I14" i="404"/>
  <c r="R14" i="404"/>
  <c r="J14" i="404"/>
  <c r="Q33" i="404"/>
  <c r="M33" i="404"/>
  <c r="I33" i="404"/>
  <c r="P33" i="404"/>
  <c r="L33" i="404"/>
  <c r="H33" i="404"/>
  <c r="S33" i="404"/>
  <c r="K33" i="404"/>
  <c r="R33" i="404"/>
  <c r="N33" i="404"/>
  <c r="J33" i="404"/>
  <c r="O33" i="404"/>
  <c r="S32" i="404"/>
  <c r="O32" i="404"/>
  <c r="K32" i="404"/>
  <c r="R32" i="404"/>
  <c r="N32" i="404"/>
  <c r="J32" i="404"/>
  <c r="Q32" i="404"/>
  <c r="I32" i="404"/>
  <c r="P32" i="404"/>
  <c r="L32" i="404"/>
  <c r="H32" i="404"/>
  <c r="M32" i="404"/>
  <c r="P12" i="404"/>
  <c r="L12" i="404"/>
  <c r="H12" i="404"/>
  <c r="S12" i="404"/>
  <c r="O12" i="404"/>
  <c r="K12" i="404"/>
  <c r="Q12" i="404"/>
  <c r="M12" i="404"/>
  <c r="I12" i="404"/>
  <c r="J12" i="404"/>
  <c r="R12" i="404"/>
  <c r="N12" i="404"/>
  <c r="R22" i="404"/>
  <c r="N22" i="404"/>
  <c r="J22" i="404"/>
  <c r="L22" i="404"/>
  <c r="Q22" i="404"/>
  <c r="M22" i="404"/>
  <c r="I22" i="404"/>
  <c r="S22" i="404"/>
  <c r="O22" i="404"/>
  <c r="K22" i="404"/>
  <c r="P22" i="404"/>
  <c r="H22" i="404"/>
  <c r="Q29" i="404"/>
  <c r="M29" i="404"/>
  <c r="I29" i="404"/>
  <c r="P29" i="404"/>
  <c r="L29" i="404"/>
  <c r="H29" i="404"/>
  <c r="S29" i="404"/>
  <c r="R29" i="404"/>
  <c r="N29" i="404"/>
  <c r="J29" i="404"/>
  <c r="O29" i="404"/>
  <c r="K29" i="404"/>
  <c r="P18" i="404"/>
  <c r="L18" i="404"/>
  <c r="H18" i="404"/>
  <c r="S18" i="404"/>
  <c r="O18" i="404"/>
  <c r="K18" i="404"/>
  <c r="Q18" i="404"/>
  <c r="M18" i="404"/>
  <c r="I18" i="404"/>
  <c r="R18" i="404"/>
  <c r="N18" i="404"/>
  <c r="J18" i="404"/>
  <c r="P24" i="404"/>
  <c r="L24" i="404"/>
  <c r="H24" i="404"/>
  <c r="S24" i="404"/>
  <c r="O24" i="404"/>
  <c r="K24" i="404"/>
  <c r="Q24" i="404"/>
  <c r="M24" i="404"/>
  <c r="I24" i="404"/>
  <c r="R24" i="404"/>
  <c r="N24" i="404"/>
  <c r="J24" i="404"/>
  <c r="S19" i="404"/>
  <c r="O19" i="404"/>
  <c r="K19" i="404"/>
  <c r="R19" i="404"/>
  <c r="N19" i="404"/>
  <c r="J19" i="404"/>
  <c r="P19" i="404"/>
  <c r="L19" i="404"/>
  <c r="H19" i="404"/>
  <c r="I19" i="404"/>
  <c r="Q19" i="404"/>
  <c r="M19" i="404"/>
  <c r="R15" i="404"/>
  <c r="N15" i="404"/>
  <c r="J15" i="404"/>
  <c r="Q15" i="404"/>
  <c r="M15" i="404"/>
  <c r="I15" i="404"/>
  <c r="S15" i="404"/>
  <c r="O15" i="404"/>
  <c r="K15" i="404"/>
  <c r="P15" i="404"/>
  <c r="L15" i="404"/>
  <c r="H15" i="404"/>
  <c r="S13" i="404"/>
  <c r="O13" i="404"/>
  <c r="K13" i="404"/>
  <c r="R13" i="404"/>
  <c r="N13" i="404"/>
  <c r="J13" i="404"/>
  <c r="P13" i="404"/>
  <c r="L13" i="404"/>
  <c r="H13" i="404"/>
  <c r="Q13" i="404"/>
  <c r="M13" i="404"/>
  <c r="I13" i="404"/>
  <c r="Q31" i="404"/>
  <c r="M31" i="404"/>
  <c r="I31" i="404"/>
  <c r="P31" i="404"/>
  <c r="L31" i="404"/>
  <c r="H31" i="404"/>
  <c r="O31" i="404"/>
  <c r="R31" i="404"/>
  <c r="N31" i="404"/>
  <c r="J31" i="404"/>
  <c r="S31" i="404"/>
  <c r="K31" i="404"/>
  <c r="S30" i="404"/>
  <c r="O30" i="404"/>
  <c r="K30" i="404"/>
  <c r="R30" i="404"/>
  <c r="N30" i="404"/>
  <c r="J30" i="404"/>
  <c r="M30" i="404"/>
  <c r="P30" i="404"/>
  <c r="L30" i="404"/>
  <c r="H30" i="404"/>
  <c r="Q30" i="404"/>
  <c r="I30" i="404"/>
  <c r="Q23" i="404"/>
  <c r="M23" i="404"/>
  <c r="I23" i="404"/>
  <c r="P23" i="404"/>
  <c r="L23" i="404"/>
  <c r="H23" i="404"/>
  <c r="S23" i="404"/>
  <c r="O23" i="404"/>
  <c r="K23" i="404"/>
  <c r="R23" i="404"/>
  <c r="N23" i="404"/>
  <c r="J23" i="404"/>
  <c r="S25" i="404"/>
  <c r="O25" i="404"/>
  <c r="K25" i="404"/>
  <c r="Q25" i="404"/>
  <c r="R25" i="404"/>
  <c r="N25" i="404"/>
  <c r="J25" i="404"/>
  <c r="M25" i="404"/>
  <c r="P25" i="404"/>
  <c r="L25" i="404"/>
  <c r="H25" i="404"/>
  <c r="I25" i="404"/>
  <c r="P22" i="403"/>
  <c r="L22" i="403"/>
  <c r="H22" i="403"/>
  <c r="R22" i="403"/>
  <c r="J22" i="403"/>
  <c r="S22" i="403"/>
  <c r="O22" i="403"/>
  <c r="K22" i="403"/>
  <c r="N22" i="403"/>
  <c r="Q22" i="403"/>
  <c r="M22" i="403"/>
  <c r="I22" i="403"/>
  <c r="R18" i="403"/>
  <c r="N18" i="403"/>
  <c r="J18" i="403"/>
  <c r="P18" i="403"/>
  <c r="H18" i="403"/>
  <c r="Q18" i="403"/>
  <c r="M18" i="403"/>
  <c r="I18" i="403"/>
  <c r="L18" i="403"/>
  <c r="S18" i="403"/>
  <c r="O18" i="403"/>
  <c r="K18" i="403"/>
  <c r="S17" i="403"/>
  <c r="O17" i="403"/>
  <c r="K17" i="403"/>
  <c r="Q17" i="403"/>
  <c r="I17" i="403"/>
  <c r="R17" i="403"/>
  <c r="N17" i="403"/>
  <c r="J17" i="403"/>
  <c r="M17" i="403"/>
  <c r="P17" i="403"/>
  <c r="L17" i="403"/>
  <c r="H17" i="403"/>
  <c r="R23" i="403"/>
  <c r="N23" i="403"/>
  <c r="J23" i="403"/>
  <c r="L23" i="403"/>
  <c r="Q23" i="403"/>
  <c r="M23" i="403"/>
  <c r="I23" i="403"/>
  <c r="P23" i="403"/>
  <c r="H23" i="403"/>
  <c r="S23" i="403"/>
  <c r="O23" i="403"/>
  <c r="K23" i="403"/>
  <c r="Q14" i="403"/>
  <c r="M14" i="403"/>
  <c r="I14" i="403"/>
  <c r="S14" i="403"/>
  <c r="O14" i="403"/>
  <c r="K14" i="403"/>
  <c r="P14" i="403"/>
  <c r="L14" i="403"/>
  <c r="H14" i="403"/>
  <c r="R14" i="403"/>
  <c r="N14" i="403"/>
  <c r="J14" i="403"/>
  <c r="P24" i="403"/>
  <c r="L24" i="403"/>
  <c r="H24" i="403"/>
  <c r="N24" i="403"/>
  <c r="S24" i="403"/>
  <c r="O24" i="403"/>
  <c r="K24" i="403"/>
  <c r="R24" i="403"/>
  <c r="J24" i="403"/>
  <c r="Q24" i="403"/>
  <c r="M24" i="403"/>
  <c r="I24" i="403"/>
  <c r="R25" i="403"/>
  <c r="N25" i="403"/>
  <c r="J25" i="403"/>
  <c r="H25" i="403"/>
  <c r="Q25" i="403"/>
  <c r="M25" i="403"/>
  <c r="I25" i="403"/>
  <c r="P25" i="403"/>
  <c r="L25" i="403"/>
  <c r="S25" i="403"/>
  <c r="O25" i="403"/>
  <c r="K25" i="403"/>
  <c r="Q12" i="403"/>
  <c r="M12" i="403"/>
  <c r="I12" i="403"/>
  <c r="S12" i="403"/>
  <c r="O12" i="403"/>
  <c r="K12" i="403"/>
  <c r="R12" i="403"/>
  <c r="N12" i="403"/>
  <c r="J12" i="403"/>
  <c r="P12" i="403"/>
  <c r="L12" i="403"/>
  <c r="H12" i="403"/>
  <c r="P26" i="403"/>
  <c r="L26" i="403"/>
  <c r="H26" i="403"/>
  <c r="R26" i="403"/>
  <c r="N26" i="403"/>
  <c r="S26" i="403"/>
  <c r="O26" i="403"/>
  <c r="K26" i="403"/>
  <c r="J26" i="403"/>
  <c r="Q26" i="403"/>
  <c r="M26" i="403"/>
  <c r="I26" i="403"/>
  <c r="S13" i="403"/>
  <c r="O13" i="403"/>
  <c r="K13" i="403"/>
  <c r="M13" i="403"/>
  <c r="R13" i="403"/>
  <c r="N13" i="403"/>
  <c r="J13" i="403"/>
  <c r="I13" i="403"/>
  <c r="P13" i="403"/>
  <c r="L13" i="403"/>
  <c r="H13" i="403"/>
  <c r="Q13" i="403"/>
  <c r="Q29" i="402"/>
  <c r="M29" i="402"/>
  <c r="I29" i="402"/>
  <c r="P29" i="402"/>
  <c r="L29" i="402"/>
  <c r="H29" i="402"/>
  <c r="S29" i="402"/>
  <c r="O29" i="402"/>
  <c r="K29" i="402"/>
  <c r="R29" i="402"/>
  <c r="N29" i="402"/>
  <c r="J29" i="402"/>
  <c r="P13" i="402"/>
  <c r="L13" i="402"/>
  <c r="H13" i="402"/>
  <c r="S13" i="402"/>
  <c r="O13" i="402"/>
  <c r="K13" i="402"/>
  <c r="R13" i="402"/>
  <c r="N13" i="402"/>
  <c r="J13" i="402"/>
  <c r="Q13" i="402"/>
  <c r="M13" i="402"/>
  <c r="I13" i="402"/>
  <c r="P21" i="402"/>
  <c r="L21" i="402"/>
  <c r="H21" i="402"/>
  <c r="S21" i="402"/>
  <c r="O21" i="402"/>
  <c r="K21" i="402"/>
  <c r="R21" i="402"/>
  <c r="N21" i="402"/>
  <c r="J21" i="402"/>
  <c r="Q21" i="402"/>
  <c r="M21" i="402"/>
  <c r="I21" i="402"/>
  <c r="R17" i="402"/>
  <c r="N17" i="402"/>
  <c r="J17" i="402"/>
  <c r="Q17" i="402"/>
  <c r="M17" i="402"/>
  <c r="I17" i="402"/>
  <c r="P17" i="402"/>
  <c r="L17" i="402"/>
  <c r="H17" i="402"/>
  <c r="S17" i="402"/>
  <c r="O17" i="402"/>
  <c r="K17" i="402"/>
  <c r="S26" i="402"/>
  <c r="O26" i="402"/>
  <c r="K26" i="402"/>
  <c r="R26" i="402"/>
  <c r="N26" i="402"/>
  <c r="J26" i="402"/>
  <c r="Q26" i="402"/>
  <c r="M26" i="402"/>
  <c r="I26" i="402"/>
  <c r="P26" i="402"/>
  <c r="L26" i="402"/>
  <c r="H26" i="402"/>
  <c r="S22" i="402"/>
  <c r="O22" i="402"/>
  <c r="K22" i="402"/>
  <c r="R22" i="402"/>
  <c r="N22" i="402"/>
  <c r="J22" i="402"/>
  <c r="Q22" i="402"/>
  <c r="M22" i="402"/>
  <c r="I22" i="402"/>
  <c r="P22" i="402"/>
  <c r="L22" i="402"/>
  <c r="H22" i="402"/>
  <c r="R16" i="402"/>
  <c r="N16" i="402"/>
  <c r="J16" i="402"/>
  <c r="Q16" i="402"/>
  <c r="M16" i="402"/>
  <c r="I16" i="402"/>
  <c r="P16" i="402"/>
  <c r="L16" i="402"/>
  <c r="H16" i="402"/>
  <c r="S16" i="402"/>
  <c r="O16" i="402"/>
  <c r="K16" i="402"/>
  <c r="Q12" i="402"/>
  <c r="M12" i="402"/>
  <c r="I12" i="402"/>
  <c r="P12" i="402"/>
  <c r="L12" i="402"/>
  <c r="H12" i="402"/>
  <c r="S12" i="402"/>
  <c r="O12" i="402"/>
  <c r="K12" i="402"/>
  <c r="R12" i="402"/>
  <c r="N12" i="402"/>
  <c r="J12" i="402"/>
  <c r="S28" i="402"/>
  <c r="O28" i="402"/>
  <c r="K28" i="402"/>
  <c r="R28" i="402"/>
  <c r="N28" i="402"/>
  <c r="J28" i="402"/>
  <c r="Q28" i="402"/>
  <c r="M28" i="402"/>
  <c r="I28" i="402"/>
  <c r="P28" i="402"/>
  <c r="L28" i="402"/>
  <c r="H28" i="402"/>
  <c r="Q27" i="402"/>
  <c r="M27" i="402"/>
  <c r="I27" i="402"/>
  <c r="P27" i="402"/>
  <c r="L27" i="402"/>
  <c r="H27" i="402"/>
  <c r="S27" i="402"/>
  <c r="O27" i="402"/>
  <c r="K27" i="402"/>
  <c r="R27" i="402"/>
  <c r="N27" i="402"/>
  <c r="J27" i="402"/>
  <c r="Q18" i="402"/>
  <c r="M18" i="402"/>
  <c r="I18" i="402"/>
  <c r="P18" i="402"/>
  <c r="L18" i="402"/>
  <c r="H18" i="402"/>
  <c r="S18" i="402"/>
  <c r="O18" i="402"/>
  <c r="K18" i="402"/>
  <c r="R18" i="402"/>
  <c r="N18" i="402"/>
  <c r="J18" i="402"/>
  <c r="S30" i="402"/>
  <c r="O30" i="402"/>
  <c r="K30" i="402"/>
  <c r="R30" i="402"/>
  <c r="N30" i="402"/>
  <c r="J30" i="402"/>
  <c r="Q30" i="402"/>
  <c r="M30" i="402"/>
  <c r="I30" i="402"/>
  <c r="P30" i="402"/>
  <c r="L30" i="402"/>
  <c r="H30" i="402"/>
  <c r="P26" i="401"/>
  <c r="L26" i="401"/>
  <c r="H26" i="401"/>
  <c r="M26" i="401"/>
  <c r="S26" i="401"/>
  <c r="O26" i="401"/>
  <c r="K26" i="401"/>
  <c r="Q26" i="401"/>
  <c r="I26" i="401"/>
  <c r="R26" i="401"/>
  <c r="N26" i="401"/>
  <c r="J26" i="401"/>
  <c r="S15" i="401"/>
  <c r="O15" i="401"/>
  <c r="K15" i="401"/>
  <c r="P15" i="401"/>
  <c r="L15" i="401"/>
  <c r="H15" i="401"/>
  <c r="R15" i="401"/>
  <c r="N15" i="401"/>
  <c r="J15" i="401"/>
  <c r="Q15" i="401"/>
  <c r="M15" i="401"/>
  <c r="I15" i="401"/>
  <c r="Q13" i="401"/>
  <c r="M13" i="401"/>
  <c r="I13" i="401"/>
  <c r="P13" i="401"/>
  <c r="L13" i="401"/>
  <c r="H13" i="401"/>
  <c r="R13" i="401"/>
  <c r="J13" i="401"/>
  <c r="S13" i="401"/>
  <c r="O13" i="401"/>
  <c r="K13" i="401"/>
  <c r="N13" i="401"/>
  <c r="Q18" i="401"/>
  <c r="M18" i="401"/>
  <c r="I18" i="401"/>
  <c r="R18" i="401"/>
  <c r="J18" i="401"/>
  <c r="P18" i="401"/>
  <c r="L18" i="401"/>
  <c r="H18" i="401"/>
  <c r="N18" i="401"/>
  <c r="S18" i="401"/>
  <c r="O18" i="401"/>
  <c r="K18" i="401"/>
  <c r="P19" i="401"/>
  <c r="L19" i="401"/>
  <c r="H19" i="401"/>
  <c r="M19" i="401"/>
  <c r="S19" i="401"/>
  <c r="O19" i="401"/>
  <c r="K19" i="401"/>
  <c r="I19" i="401"/>
  <c r="R19" i="401"/>
  <c r="N19" i="401"/>
  <c r="J19" i="401"/>
  <c r="Q19" i="401"/>
  <c r="R25" i="401"/>
  <c r="N25" i="401"/>
  <c r="J25" i="401"/>
  <c r="O25" i="401"/>
  <c r="Q25" i="401"/>
  <c r="M25" i="401"/>
  <c r="I25" i="401"/>
  <c r="S25" i="401"/>
  <c r="P25" i="401"/>
  <c r="L25" i="401"/>
  <c r="H25" i="401"/>
  <c r="K25" i="401"/>
  <c r="P14" i="401"/>
  <c r="L14" i="401"/>
  <c r="H14" i="401"/>
  <c r="Q14" i="401"/>
  <c r="M14" i="401"/>
  <c r="I14" i="401"/>
  <c r="S14" i="401"/>
  <c r="O14" i="401"/>
  <c r="K14" i="401"/>
  <c r="R14" i="401"/>
  <c r="N14" i="401"/>
  <c r="J14" i="401"/>
  <c r="R23" i="401"/>
  <c r="N23" i="401"/>
  <c r="J23" i="401"/>
  <c r="S23" i="401"/>
  <c r="K23" i="401"/>
  <c r="Q23" i="401"/>
  <c r="M23" i="401"/>
  <c r="I23" i="401"/>
  <c r="P23" i="401"/>
  <c r="L23" i="401"/>
  <c r="H23" i="401"/>
  <c r="O23" i="401"/>
  <c r="P24" i="401"/>
  <c r="L24" i="401"/>
  <c r="H24" i="401"/>
  <c r="Q24" i="401"/>
  <c r="S24" i="401"/>
  <c r="O24" i="401"/>
  <c r="K24" i="401"/>
  <c r="I24" i="401"/>
  <c r="R24" i="401"/>
  <c r="N24" i="401"/>
  <c r="J24" i="401"/>
  <c r="M24" i="401"/>
  <c r="R12" i="401"/>
  <c r="N12" i="401"/>
  <c r="J12" i="401"/>
  <c r="Q12" i="401"/>
  <c r="M12" i="401"/>
  <c r="I12" i="401"/>
  <c r="P12" i="401"/>
  <c r="L12" i="401"/>
  <c r="H12" i="401"/>
  <c r="S12" i="401"/>
  <c r="O12" i="401"/>
  <c r="K12" i="401"/>
  <c r="R27" i="401"/>
  <c r="N27" i="401"/>
  <c r="J27" i="401"/>
  <c r="Q27" i="401"/>
  <c r="M27" i="401"/>
  <c r="I27" i="401"/>
  <c r="O27" i="401"/>
  <c r="K27" i="401"/>
  <c r="P27" i="401"/>
  <c r="L27" i="401"/>
  <c r="H27" i="401"/>
  <c r="S27" i="401"/>
  <c r="R28" i="400"/>
  <c r="N28" i="400"/>
  <c r="J28" i="400"/>
  <c r="Q28" i="400"/>
  <c r="M28" i="400"/>
  <c r="I28" i="400"/>
  <c r="P28" i="400"/>
  <c r="L28" i="400"/>
  <c r="H28" i="400"/>
  <c r="O28" i="400"/>
  <c r="K28" i="400"/>
  <c r="S28" i="400"/>
  <c r="R23" i="400"/>
  <c r="N23" i="400"/>
  <c r="J23" i="400"/>
  <c r="Q23" i="400"/>
  <c r="M23" i="400"/>
  <c r="I23" i="400"/>
  <c r="P23" i="400"/>
  <c r="L23" i="400"/>
  <c r="H23" i="400"/>
  <c r="O23" i="400"/>
  <c r="K23" i="400"/>
  <c r="S23" i="400"/>
  <c r="Q19" i="400"/>
  <c r="M19" i="400"/>
  <c r="I19" i="400"/>
  <c r="P19" i="400"/>
  <c r="L19" i="400"/>
  <c r="H19" i="400"/>
  <c r="S19" i="400"/>
  <c r="O19" i="400"/>
  <c r="K19" i="400"/>
  <c r="R19" i="400"/>
  <c r="N19" i="400"/>
  <c r="J19" i="400"/>
  <c r="P37" i="400"/>
  <c r="L37" i="400"/>
  <c r="H37" i="400"/>
  <c r="S37" i="400"/>
  <c r="O37" i="400"/>
  <c r="K37" i="400"/>
  <c r="R37" i="400"/>
  <c r="N37" i="400"/>
  <c r="J37" i="400"/>
  <c r="I37" i="400"/>
  <c r="Q37" i="400"/>
  <c r="M37" i="400"/>
  <c r="S27" i="400"/>
  <c r="O27" i="400"/>
  <c r="K27" i="400"/>
  <c r="R27" i="400"/>
  <c r="N27" i="400"/>
  <c r="J27" i="400"/>
  <c r="Q27" i="400"/>
  <c r="M27" i="400"/>
  <c r="I27" i="400"/>
  <c r="H27" i="400"/>
  <c r="P27" i="400"/>
  <c r="L27" i="400"/>
  <c r="Q24" i="400"/>
  <c r="M24" i="400"/>
  <c r="I24" i="400"/>
  <c r="P24" i="400"/>
  <c r="L24" i="400"/>
  <c r="H24" i="400"/>
  <c r="S24" i="400"/>
  <c r="O24" i="400"/>
  <c r="K24" i="400"/>
  <c r="J24" i="400"/>
  <c r="R24" i="400"/>
  <c r="N24" i="400"/>
  <c r="Q13" i="400"/>
  <c r="M13" i="400"/>
  <c r="I13" i="400"/>
  <c r="P13" i="400"/>
  <c r="L13" i="400"/>
  <c r="H13" i="400"/>
  <c r="S13" i="400"/>
  <c r="K13" i="400"/>
  <c r="R13" i="400"/>
  <c r="J13" i="400"/>
  <c r="O13" i="400"/>
  <c r="N13" i="400"/>
  <c r="R12" i="400"/>
  <c r="N12" i="400"/>
  <c r="J12" i="400"/>
  <c r="Q12" i="400"/>
  <c r="M12" i="400"/>
  <c r="I12" i="400"/>
  <c r="O12" i="400"/>
  <c r="L12" i="400"/>
  <c r="P12" i="400"/>
  <c r="H12" i="400"/>
  <c r="S12" i="400"/>
  <c r="K12" i="400"/>
  <c r="Q29" i="400"/>
  <c r="M29" i="400"/>
  <c r="I29" i="400"/>
  <c r="P29" i="400"/>
  <c r="L29" i="400"/>
  <c r="H29" i="400"/>
  <c r="S29" i="400"/>
  <c r="O29" i="400"/>
  <c r="K29" i="400"/>
  <c r="R29" i="400"/>
  <c r="N29" i="400"/>
  <c r="J29" i="400"/>
  <c r="P30" i="400"/>
  <c r="L30" i="400"/>
  <c r="H30" i="400"/>
  <c r="S30" i="400"/>
  <c r="O30" i="400"/>
  <c r="K30" i="400"/>
  <c r="R30" i="400"/>
  <c r="N30" i="400"/>
  <c r="J30" i="400"/>
  <c r="M30" i="400"/>
  <c r="I30" i="400"/>
  <c r="Q30" i="400"/>
  <c r="R36" i="400"/>
  <c r="N36" i="400"/>
  <c r="J36" i="400"/>
  <c r="Q36" i="400"/>
  <c r="M36" i="400"/>
  <c r="I36" i="400"/>
  <c r="P36" i="400"/>
  <c r="L36" i="400"/>
  <c r="H36" i="400"/>
  <c r="S36" i="400"/>
  <c r="O36" i="400"/>
  <c r="K36" i="400"/>
  <c r="S15" i="400"/>
  <c r="O15" i="400"/>
  <c r="K15" i="400"/>
  <c r="R15" i="400"/>
  <c r="N15" i="400"/>
  <c r="J15" i="400"/>
  <c r="L15" i="400"/>
  <c r="Q15" i="400"/>
  <c r="I15" i="400"/>
  <c r="P15" i="400"/>
  <c r="H15" i="400"/>
  <c r="M15" i="400"/>
  <c r="R34" i="400"/>
  <c r="N34" i="400"/>
  <c r="J34" i="400"/>
  <c r="Q34" i="400"/>
  <c r="M34" i="400"/>
  <c r="I34" i="400"/>
  <c r="P34" i="400"/>
  <c r="L34" i="400"/>
  <c r="H34" i="400"/>
  <c r="S34" i="400"/>
  <c r="O34" i="400"/>
  <c r="K34" i="400"/>
  <c r="R18" i="400"/>
  <c r="N18" i="400"/>
  <c r="J18" i="400"/>
  <c r="Q18" i="400"/>
  <c r="M18" i="400"/>
  <c r="I18" i="400"/>
  <c r="P18" i="400"/>
  <c r="L18" i="400"/>
  <c r="H18" i="400"/>
  <c r="O18" i="400"/>
  <c r="S18" i="400"/>
  <c r="S20" i="400" s="1"/>
  <c r="K18" i="400"/>
  <c r="P14" i="400"/>
  <c r="L14" i="400"/>
  <c r="H14" i="400"/>
  <c r="S14" i="400"/>
  <c r="O14" i="400"/>
  <c r="K14" i="400"/>
  <c r="Q14" i="400"/>
  <c r="I14" i="400"/>
  <c r="R14" i="400"/>
  <c r="N14" i="400"/>
  <c r="M14" i="400"/>
  <c r="J14" i="400"/>
  <c r="P35" i="400"/>
  <c r="L35" i="400"/>
  <c r="H35" i="400"/>
  <c r="S35" i="400"/>
  <c r="O35" i="400"/>
  <c r="K35" i="400"/>
  <c r="R35" i="400"/>
  <c r="N35" i="400"/>
  <c r="J35" i="400"/>
  <c r="Q35" i="400"/>
  <c r="M35" i="400"/>
  <c r="I35" i="400"/>
  <c r="S22" i="400"/>
  <c r="O22" i="400"/>
  <c r="K22" i="400"/>
  <c r="R22" i="400"/>
  <c r="N22" i="400"/>
  <c r="J22" i="400"/>
  <c r="Q22" i="400"/>
  <c r="M22" i="400"/>
  <c r="I22" i="400"/>
  <c r="H22" i="400"/>
  <c r="P22" i="400"/>
  <c r="L22" i="400"/>
  <c r="R38" i="400"/>
  <c r="N38" i="400"/>
  <c r="J38" i="400"/>
  <c r="Q38" i="400"/>
  <c r="M38" i="400"/>
  <c r="I38" i="400"/>
  <c r="P38" i="400"/>
  <c r="L38" i="400"/>
  <c r="H38" i="400"/>
  <c r="S38" i="400"/>
  <c r="O38" i="400"/>
  <c r="K38" i="400"/>
  <c r="P14" i="398"/>
  <c r="L14" i="398"/>
  <c r="H14" i="398"/>
  <c r="S14" i="398"/>
  <c r="O14" i="398"/>
  <c r="K14" i="398"/>
  <c r="R14" i="398"/>
  <c r="N14" i="398"/>
  <c r="J14" i="398"/>
  <c r="Q14" i="398"/>
  <c r="M14" i="398"/>
  <c r="I14" i="398"/>
  <c r="Q31" i="398"/>
  <c r="M31" i="398"/>
  <c r="I31" i="398"/>
  <c r="P31" i="398"/>
  <c r="L31" i="398"/>
  <c r="H31" i="398"/>
  <c r="S31" i="398"/>
  <c r="O31" i="398"/>
  <c r="K31" i="398"/>
  <c r="R31" i="398"/>
  <c r="N31" i="398"/>
  <c r="J31" i="398"/>
  <c r="P22" i="398"/>
  <c r="L22" i="398"/>
  <c r="H22" i="398"/>
  <c r="S22" i="398"/>
  <c r="O22" i="398"/>
  <c r="K22" i="398"/>
  <c r="R22" i="398"/>
  <c r="J22" i="398"/>
  <c r="N22" i="398"/>
  <c r="Q22" i="398"/>
  <c r="M22" i="398"/>
  <c r="I22" i="398"/>
  <c r="S28" i="398"/>
  <c r="O28" i="398"/>
  <c r="K28" i="398"/>
  <c r="R28" i="398"/>
  <c r="N28" i="398"/>
  <c r="J28" i="398"/>
  <c r="Q28" i="398"/>
  <c r="M28" i="398"/>
  <c r="I28" i="398"/>
  <c r="P28" i="398"/>
  <c r="L28" i="398"/>
  <c r="H28" i="398"/>
  <c r="Z73" i="399"/>
  <c r="AA73" i="399"/>
  <c r="AO84" i="399"/>
  <c r="P39" i="398"/>
  <c r="L39" i="398"/>
  <c r="H39" i="398"/>
  <c r="S39" i="398"/>
  <c r="O39" i="398"/>
  <c r="K39" i="398"/>
  <c r="R39" i="398"/>
  <c r="N39" i="398"/>
  <c r="J39" i="398"/>
  <c r="Q39" i="398"/>
  <c r="M39" i="398"/>
  <c r="I39" i="398"/>
  <c r="Z60" i="399"/>
  <c r="AA60" i="399"/>
  <c r="AO77" i="399"/>
  <c r="R40" i="398"/>
  <c r="N40" i="398"/>
  <c r="J40" i="398"/>
  <c r="Q40" i="398"/>
  <c r="M40" i="398"/>
  <c r="I40" i="398"/>
  <c r="P40" i="398"/>
  <c r="L40" i="398"/>
  <c r="H40" i="398"/>
  <c r="S40" i="398"/>
  <c r="O40" i="398"/>
  <c r="K40" i="398"/>
  <c r="AA63" i="399"/>
  <c r="Z63" i="399"/>
  <c r="AO85" i="399"/>
  <c r="AA74" i="399"/>
  <c r="Z74" i="399"/>
  <c r="Z79" i="399"/>
  <c r="AA79" i="399"/>
  <c r="Z72" i="399"/>
  <c r="AA72" i="399"/>
  <c r="AA82" i="399"/>
  <c r="Z82" i="399"/>
  <c r="R12" i="398"/>
  <c r="N12" i="398"/>
  <c r="J12" i="398"/>
  <c r="M12" i="398"/>
  <c r="P12" i="398"/>
  <c r="H12" i="398"/>
  <c r="S12" i="398"/>
  <c r="O12" i="398"/>
  <c r="K12" i="398"/>
  <c r="Q12" i="398"/>
  <c r="I12" i="398"/>
  <c r="L12" i="398"/>
  <c r="P27" i="398"/>
  <c r="L27" i="398"/>
  <c r="H27" i="398"/>
  <c r="S27" i="398"/>
  <c r="O27" i="398"/>
  <c r="K27" i="398"/>
  <c r="R27" i="398"/>
  <c r="N27" i="398"/>
  <c r="J27" i="398"/>
  <c r="Q27" i="398"/>
  <c r="M27" i="398"/>
  <c r="I27" i="398"/>
  <c r="Q33" i="398"/>
  <c r="M33" i="398"/>
  <c r="I33" i="398"/>
  <c r="R33" i="398"/>
  <c r="L33" i="398"/>
  <c r="P33" i="398"/>
  <c r="K33" i="398"/>
  <c r="O33" i="398"/>
  <c r="J33" i="398"/>
  <c r="S33" i="398"/>
  <c r="N33" i="398"/>
  <c r="H33" i="398"/>
  <c r="AA77" i="399"/>
  <c r="Z77" i="399"/>
  <c r="AO86" i="399"/>
  <c r="P41" i="398"/>
  <c r="L41" i="398"/>
  <c r="H41" i="398"/>
  <c r="S41" i="398"/>
  <c r="O41" i="398"/>
  <c r="K41" i="398"/>
  <c r="R41" i="398"/>
  <c r="N41" i="398"/>
  <c r="J41" i="398"/>
  <c r="Q41" i="398"/>
  <c r="M41" i="398"/>
  <c r="I41" i="398"/>
  <c r="AA62" i="399"/>
  <c r="Z62" i="399"/>
  <c r="Z56" i="399"/>
  <c r="AA56" i="399"/>
  <c r="AA53" i="399"/>
  <c r="Z53" i="399"/>
  <c r="AA67" i="399"/>
  <c r="Z67" i="399"/>
  <c r="AA61" i="399"/>
  <c r="Z61" i="399"/>
  <c r="Z83" i="399"/>
  <c r="AA83" i="399"/>
  <c r="AA65" i="399"/>
  <c r="Z65" i="399"/>
  <c r="AO80" i="399"/>
  <c r="Z76" i="399"/>
  <c r="AA76" i="399"/>
  <c r="AO83" i="399"/>
  <c r="R25" i="398"/>
  <c r="N25" i="398"/>
  <c r="J25" i="398"/>
  <c r="Q25" i="398"/>
  <c r="M25" i="398"/>
  <c r="I25" i="398"/>
  <c r="P25" i="398"/>
  <c r="L25" i="398"/>
  <c r="H25" i="398"/>
  <c r="S25" i="398"/>
  <c r="O25" i="398"/>
  <c r="K25" i="398"/>
  <c r="Q20" i="398"/>
  <c r="M20" i="398"/>
  <c r="I20" i="398"/>
  <c r="P20" i="398"/>
  <c r="L20" i="398"/>
  <c r="H20" i="398"/>
  <c r="K20" i="398"/>
  <c r="S20" i="398"/>
  <c r="R20" i="398"/>
  <c r="N20" i="398"/>
  <c r="J20" i="398"/>
  <c r="O20" i="398"/>
  <c r="P32" i="398"/>
  <c r="L32" i="398"/>
  <c r="H32" i="398"/>
  <c r="S32" i="398"/>
  <c r="O32" i="398"/>
  <c r="K32" i="398"/>
  <c r="R32" i="398"/>
  <c r="N32" i="398"/>
  <c r="J32" i="398"/>
  <c r="Q32" i="398"/>
  <c r="M32" i="398"/>
  <c r="I32" i="398"/>
  <c r="AA54" i="399"/>
  <c r="Z54" i="399"/>
  <c r="AA80" i="399"/>
  <c r="Z80" i="399"/>
  <c r="AO88" i="399"/>
  <c r="AA55" i="399"/>
  <c r="Z55" i="399"/>
  <c r="Z64" i="399"/>
  <c r="AA64" i="399"/>
  <c r="Z70" i="399"/>
  <c r="AA70" i="399"/>
  <c r="AA57" i="399"/>
  <c r="Z57" i="399"/>
  <c r="Z68" i="399"/>
  <c r="AA68" i="399"/>
  <c r="Z71" i="399"/>
  <c r="AA71" i="399"/>
  <c r="Z85" i="399"/>
  <c r="AA85" i="399"/>
  <c r="Z69" i="399"/>
  <c r="AA69" i="399"/>
  <c r="Z81" i="399"/>
  <c r="AA81" i="399"/>
  <c r="AA78" i="399"/>
  <c r="Z78" i="399"/>
  <c r="Z86" i="399"/>
  <c r="AA86" i="399"/>
  <c r="Q13" i="398"/>
  <c r="M13" i="398"/>
  <c r="I13" i="398"/>
  <c r="S13" i="398"/>
  <c r="O13" i="398"/>
  <c r="K13" i="398"/>
  <c r="H13" i="398"/>
  <c r="R13" i="398"/>
  <c r="N13" i="398"/>
  <c r="J13" i="398"/>
  <c r="P13" i="398"/>
  <c r="L13" i="398"/>
  <c r="Q26" i="398"/>
  <c r="M26" i="398"/>
  <c r="I26" i="398"/>
  <c r="S26" i="398"/>
  <c r="O26" i="398"/>
  <c r="K26" i="398"/>
  <c r="P26" i="398"/>
  <c r="L26" i="398"/>
  <c r="H26" i="398"/>
  <c r="R26" i="398"/>
  <c r="N26" i="398"/>
  <c r="J26" i="398"/>
  <c r="S15" i="398"/>
  <c r="O15" i="398"/>
  <c r="K15" i="398"/>
  <c r="R15" i="398"/>
  <c r="N15" i="398"/>
  <c r="J15" i="398"/>
  <c r="Q15" i="398"/>
  <c r="I15" i="398"/>
  <c r="P15" i="398"/>
  <c r="L15" i="398"/>
  <c r="H15" i="398"/>
  <c r="M15" i="398"/>
  <c r="Z66" i="399"/>
  <c r="AA66" i="399"/>
  <c r="AO82" i="399"/>
  <c r="P37" i="398"/>
  <c r="L37" i="398"/>
  <c r="H37" i="398"/>
  <c r="S37" i="398"/>
  <c r="O37" i="398"/>
  <c r="K37" i="398"/>
  <c r="R37" i="398"/>
  <c r="N37" i="398"/>
  <c r="J37" i="398"/>
  <c r="Q37" i="398"/>
  <c r="M37" i="398"/>
  <c r="I37" i="398"/>
  <c r="AA58" i="399"/>
  <c r="Z58" i="399"/>
  <c r="Z75" i="399"/>
  <c r="AA75" i="399"/>
  <c r="R38" i="398"/>
  <c r="N38" i="398"/>
  <c r="J38" i="398"/>
  <c r="Q38" i="398"/>
  <c r="M38" i="398"/>
  <c r="I38" i="398"/>
  <c r="P38" i="398"/>
  <c r="L38" i="398"/>
  <c r="H38" i="398"/>
  <c r="S38" i="398"/>
  <c r="O38" i="398"/>
  <c r="K38" i="398"/>
  <c r="AA59" i="399"/>
  <c r="Z59" i="399"/>
  <c r="AA84" i="399"/>
  <c r="Z84" i="399"/>
  <c r="AO81" i="399"/>
  <c r="Z87" i="399"/>
  <c r="AA87" i="399"/>
  <c r="AO78" i="399"/>
  <c r="AA88" i="399"/>
  <c r="Z88" i="399"/>
  <c r="AO79" i="399"/>
  <c r="AO87" i="399"/>
  <c r="AA54" i="388"/>
  <c r="Z54" i="388"/>
  <c r="AA70" i="388"/>
  <c r="Z70" i="388"/>
  <c r="AA61" i="388"/>
  <c r="Z61" i="388"/>
  <c r="Z78" i="388"/>
  <c r="AA78" i="388"/>
  <c r="Z67" i="388"/>
  <c r="AA67" i="388"/>
  <c r="Z60" i="388"/>
  <c r="AA60" i="388"/>
  <c r="AA77" i="388"/>
  <c r="Z77" i="388"/>
  <c r="AA83" i="388"/>
  <c r="Z83" i="388"/>
  <c r="AO79" i="388"/>
  <c r="AO87" i="388"/>
  <c r="Z85" i="388"/>
  <c r="AA85" i="388"/>
  <c r="AO81" i="388"/>
  <c r="AA58" i="388"/>
  <c r="Z58" i="388"/>
  <c r="AA72" i="388"/>
  <c r="Z72" i="388"/>
  <c r="AA65" i="388"/>
  <c r="Z65" i="388"/>
  <c r="Z55" i="388"/>
  <c r="AA55" i="388"/>
  <c r="Z71" i="388"/>
  <c r="AA71" i="388"/>
  <c r="Z64" i="388"/>
  <c r="AA64" i="388"/>
  <c r="Z75" i="388"/>
  <c r="AA75" i="388"/>
  <c r="AO84" i="388"/>
  <c r="AA82" i="388"/>
  <c r="Z82" i="388"/>
  <c r="AO78" i="388"/>
  <c r="AO86" i="388"/>
  <c r="AA84" i="388"/>
  <c r="Z84" i="388"/>
  <c r="AA62" i="388"/>
  <c r="Z62" i="388"/>
  <c r="AA53" i="388"/>
  <c r="Z53" i="388"/>
  <c r="AA69" i="388"/>
  <c r="Z69" i="388"/>
  <c r="Z59" i="388"/>
  <c r="AA59" i="388"/>
  <c r="AA76" i="388"/>
  <c r="Z76" i="388"/>
  <c r="Z68" i="388"/>
  <c r="AA68" i="388"/>
  <c r="AA79" i="388"/>
  <c r="Z79" i="388"/>
  <c r="AA87" i="388"/>
  <c r="Z87" i="388"/>
  <c r="AO83" i="388"/>
  <c r="Z81" i="388"/>
  <c r="AA81" i="388"/>
  <c r="AO85" i="388"/>
  <c r="Z74" i="388"/>
  <c r="AA74" i="388"/>
  <c r="AA66" i="388"/>
  <c r="Z66" i="388"/>
  <c r="AA57" i="388"/>
  <c r="Z57" i="388"/>
  <c r="AO77" i="388"/>
  <c r="Z63" i="388"/>
  <c r="AA63" i="388"/>
  <c r="Z56" i="388"/>
  <c r="AA56" i="388"/>
  <c r="AA73" i="388"/>
  <c r="Z73" i="388"/>
  <c r="AO80" i="388"/>
  <c r="AO88" i="388"/>
  <c r="AA86" i="388"/>
  <c r="Z86" i="388"/>
  <c r="AO82" i="388"/>
  <c r="AA80" i="388"/>
  <c r="Z80" i="388"/>
  <c r="AA88" i="388"/>
  <c r="Z88" i="388"/>
  <c r="I23" i="398" l="1"/>
  <c r="L23" i="398"/>
  <c r="R23" i="398"/>
  <c r="P23" i="398"/>
  <c r="N23" i="398"/>
  <c r="O23" i="398"/>
  <c r="S23" i="398"/>
  <c r="K23" i="398"/>
  <c r="Q23" i="398"/>
  <c r="J23" i="398"/>
  <c r="M23" i="398"/>
  <c r="H23" i="398"/>
  <c r="L14" i="443"/>
  <c r="Q15" i="441"/>
  <c r="Q16" i="463"/>
  <c r="M15" i="441"/>
  <c r="Q14" i="443"/>
  <c r="I15" i="441"/>
  <c r="I14" i="443"/>
  <c r="R15" i="441"/>
  <c r="I16" i="463"/>
  <c r="K15" i="441"/>
  <c r="H15" i="441"/>
  <c r="P14" i="443"/>
  <c r="N14" i="443"/>
  <c r="M16" i="463"/>
  <c r="J15" i="441"/>
  <c r="P15" i="441"/>
  <c r="H14" i="443"/>
  <c r="K16" i="463"/>
  <c r="S16" i="463"/>
  <c r="H15" i="431"/>
  <c r="M15" i="431"/>
  <c r="R15" i="431"/>
  <c r="H16" i="433"/>
  <c r="J16" i="433"/>
  <c r="Q16" i="433"/>
  <c r="R16" i="435"/>
  <c r="I16" i="435"/>
  <c r="N14" i="437"/>
  <c r="M14" i="439"/>
  <c r="H14" i="439"/>
  <c r="H16" i="463"/>
  <c r="H17" i="421"/>
  <c r="I17" i="421"/>
  <c r="Q16" i="423"/>
  <c r="I16" i="423"/>
  <c r="S16" i="423"/>
  <c r="P16" i="435"/>
  <c r="P14" i="437"/>
  <c r="O17" i="421"/>
  <c r="Q14" i="437"/>
  <c r="K14" i="439"/>
  <c r="L17" i="421"/>
  <c r="M17" i="421"/>
  <c r="P17" i="421"/>
  <c r="J16" i="423"/>
  <c r="H16" i="423"/>
  <c r="N16" i="423"/>
  <c r="K15" i="431"/>
  <c r="L15" i="431"/>
  <c r="Q15" i="431"/>
  <c r="L16" i="433"/>
  <c r="N16" i="433"/>
  <c r="O16" i="433"/>
  <c r="J16" i="435"/>
  <c r="H16" i="435"/>
  <c r="M16" i="435"/>
  <c r="K14" i="437"/>
  <c r="R14" i="437"/>
  <c r="O14" i="437"/>
  <c r="O14" i="439"/>
  <c r="Q14" i="439"/>
  <c r="L14" i="439"/>
  <c r="O15" i="441"/>
  <c r="L15" i="441"/>
  <c r="J16" i="463"/>
  <c r="L16" i="463"/>
  <c r="Q17" i="421"/>
  <c r="K17" i="421"/>
  <c r="N17" i="421"/>
  <c r="P16" i="423"/>
  <c r="M16" i="423"/>
  <c r="K16" i="423"/>
  <c r="O15" i="431"/>
  <c r="P15" i="431"/>
  <c r="J15" i="431"/>
  <c r="R16" i="433"/>
  <c r="S16" i="433"/>
  <c r="I16" i="433"/>
  <c r="O16" i="435"/>
  <c r="N16" i="435"/>
  <c r="Q16" i="435"/>
  <c r="S14" i="437"/>
  <c r="H14" i="437"/>
  <c r="I14" i="437"/>
  <c r="S14" i="439"/>
  <c r="N14" i="439"/>
  <c r="P14" i="439"/>
  <c r="S15" i="441"/>
  <c r="N16" i="463"/>
  <c r="P16" i="463"/>
  <c r="R17" i="421"/>
  <c r="J17" i="421"/>
  <c r="S17" i="421"/>
  <c r="L16" i="423"/>
  <c r="R16" i="423"/>
  <c r="O16" i="423"/>
  <c r="S15" i="431"/>
  <c r="I15" i="431"/>
  <c r="N15" i="431"/>
  <c r="K16" i="433"/>
  <c r="P16" i="433"/>
  <c r="M16" i="433"/>
  <c r="K16" i="435"/>
  <c r="L16" i="435"/>
  <c r="S16" i="435"/>
  <c r="J14" i="437"/>
  <c r="L14" i="437"/>
  <c r="M14" i="437"/>
  <c r="R14" i="439"/>
  <c r="I14" i="439"/>
  <c r="J14" i="439"/>
  <c r="N15" i="441"/>
  <c r="K14" i="443"/>
  <c r="S14" i="443"/>
  <c r="O16" i="463"/>
  <c r="R16" i="463"/>
  <c r="M16" i="465"/>
  <c r="O22" i="475"/>
  <c r="R22" i="475"/>
  <c r="I22" i="475"/>
  <c r="I14" i="475"/>
  <c r="O14" i="475"/>
  <c r="P14" i="475"/>
  <c r="O14" i="473"/>
  <c r="M14" i="473"/>
  <c r="H22" i="473"/>
  <c r="J22" i="473"/>
  <c r="K22" i="473"/>
  <c r="S22" i="475"/>
  <c r="H22" i="475"/>
  <c r="M22" i="475"/>
  <c r="L5" i="475" s="1"/>
  <c r="N14" i="475"/>
  <c r="M14" i="475"/>
  <c r="S14" i="475"/>
  <c r="J22" i="475"/>
  <c r="L22" i="475"/>
  <c r="Q22" i="475"/>
  <c r="R14" i="475"/>
  <c r="Q14" i="475"/>
  <c r="H14" i="475"/>
  <c r="K22" i="475"/>
  <c r="N22" i="475"/>
  <c r="P22" i="475"/>
  <c r="J14" i="475"/>
  <c r="K14" i="475"/>
  <c r="L14" i="475"/>
  <c r="P24" i="471"/>
  <c r="S24" i="469"/>
  <c r="R24" i="469"/>
  <c r="K14" i="473"/>
  <c r="I14" i="473"/>
  <c r="P14" i="473"/>
  <c r="Q22" i="473"/>
  <c r="M22" i="473"/>
  <c r="L5" i="473" s="1"/>
  <c r="I22" i="473"/>
  <c r="J14" i="473"/>
  <c r="K16" i="471"/>
  <c r="N16" i="471"/>
  <c r="P16" i="471"/>
  <c r="S14" i="473"/>
  <c r="Q14" i="473"/>
  <c r="N14" i="473"/>
  <c r="L22" i="473"/>
  <c r="N22" i="473"/>
  <c r="O22" i="473"/>
  <c r="O16" i="471"/>
  <c r="R16" i="471"/>
  <c r="I16" i="471"/>
  <c r="L14" i="473"/>
  <c r="H14" i="473"/>
  <c r="R14" i="473"/>
  <c r="P22" i="473"/>
  <c r="R22" i="473"/>
  <c r="S22" i="473"/>
  <c r="I16" i="469"/>
  <c r="R16" i="469"/>
  <c r="I24" i="471"/>
  <c r="J16" i="471"/>
  <c r="L16" i="471"/>
  <c r="Q16" i="471"/>
  <c r="Q24" i="471"/>
  <c r="M24" i="471"/>
  <c r="L5" i="471" s="1"/>
  <c r="L24" i="471"/>
  <c r="J24" i="471"/>
  <c r="R24" i="471"/>
  <c r="N24" i="471"/>
  <c r="O24" i="471"/>
  <c r="L24" i="469"/>
  <c r="L16" i="469"/>
  <c r="S16" i="471"/>
  <c r="H16" i="471"/>
  <c r="M16" i="471"/>
  <c r="K24" i="471"/>
  <c r="S24" i="471"/>
  <c r="H24" i="471"/>
  <c r="M24" i="469"/>
  <c r="L5" i="469" s="1"/>
  <c r="P24" i="469"/>
  <c r="N24" i="469"/>
  <c r="S16" i="469"/>
  <c r="H16" i="469"/>
  <c r="N16" i="469"/>
  <c r="O24" i="469"/>
  <c r="I24" i="469"/>
  <c r="Q24" i="469"/>
  <c r="K16" i="469"/>
  <c r="M16" i="469"/>
  <c r="P16" i="469"/>
  <c r="H24" i="469"/>
  <c r="K24" i="469"/>
  <c r="J24" i="469"/>
  <c r="O16" i="469"/>
  <c r="Q16" i="469"/>
  <c r="J16" i="469"/>
  <c r="N23" i="467"/>
  <c r="L23" i="467"/>
  <c r="L15" i="467"/>
  <c r="N15" i="467"/>
  <c r="I15" i="467"/>
  <c r="L16" i="465"/>
  <c r="H15" i="467"/>
  <c r="S15" i="467"/>
  <c r="J15" i="467"/>
  <c r="J23" i="467"/>
  <c r="H23" i="467"/>
  <c r="I23" i="467"/>
  <c r="M23" i="467"/>
  <c r="L5" i="467" s="1"/>
  <c r="J16" i="465"/>
  <c r="O16" i="465"/>
  <c r="K15" i="467"/>
  <c r="M15" i="467"/>
  <c r="R15" i="467"/>
  <c r="R23" i="467"/>
  <c r="P23" i="467"/>
  <c r="Q23" i="467"/>
  <c r="H16" i="465"/>
  <c r="P15" i="467"/>
  <c r="O15" i="467"/>
  <c r="Q15" i="467"/>
  <c r="K23" i="467"/>
  <c r="O23" i="467"/>
  <c r="S23" i="467"/>
  <c r="L24" i="465"/>
  <c r="S24" i="465"/>
  <c r="J24" i="465"/>
  <c r="M15" i="445"/>
  <c r="Q16" i="465"/>
  <c r="R16" i="465"/>
  <c r="K24" i="465"/>
  <c r="M24" i="465"/>
  <c r="L5" i="465" s="1"/>
  <c r="R24" i="465"/>
  <c r="Q15" i="445"/>
  <c r="L14" i="447"/>
  <c r="R14" i="447"/>
  <c r="S14" i="451"/>
  <c r="I16" i="465"/>
  <c r="P16" i="465"/>
  <c r="K16" i="465"/>
  <c r="H24" i="465"/>
  <c r="O24" i="465"/>
  <c r="Q24" i="465"/>
  <c r="L14" i="451"/>
  <c r="N16" i="465"/>
  <c r="S16" i="465"/>
  <c r="P24" i="465"/>
  <c r="I24" i="465"/>
  <c r="N24" i="465"/>
  <c r="M24" i="463"/>
  <c r="L5" i="463" s="1"/>
  <c r="Q24" i="463"/>
  <c r="S24" i="463"/>
  <c r="H24" i="463"/>
  <c r="R24" i="463"/>
  <c r="I16" i="461"/>
  <c r="R16" i="461"/>
  <c r="I24" i="463"/>
  <c r="J24" i="463"/>
  <c r="P24" i="463"/>
  <c r="L24" i="463"/>
  <c r="K24" i="463"/>
  <c r="N24" i="463"/>
  <c r="O24" i="463"/>
  <c r="H24" i="461"/>
  <c r="Q24" i="461"/>
  <c r="I24" i="461"/>
  <c r="L24" i="461"/>
  <c r="J24" i="461"/>
  <c r="S24" i="461"/>
  <c r="H16" i="461"/>
  <c r="N16" i="461"/>
  <c r="S16" i="461"/>
  <c r="N16" i="459"/>
  <c r="P16" i="459"/>
  <c r="M24" i="461"/>
  <c r="L5" i="461" s="1"/>
  <c r="K24" i="461"/>
  <c r="Q16" i="461"/>
  <c r="P16" i="461"/>
  <c r="K16" i="461"/>
  <c r="P24" i="461"/>
  <c r="L16" i="461"/>
  <c r="R24" i="461"/>
  <c r="N24" i="461"/>
  <c r="O24" i="461"/>
  <c r="M16" i="461"/>
  <c r="J16" i="461"/>
  <c r="O16" i="461"/>
  <c r="L24" i="459"/>
  <c r="K24" i="459"/>
  <c r="Q24" i="459"/>
  <c r="J16" i="459"/>
  <c r="L16" i="459"/>
  <c r="Q16" i="459"/>
  <c r="S24" i="459"/>
  <c r="R24" i="459"/>
  <c r="P24" i="459"/>
  <c r="O16" i="459"/>
  <c r="P24" i="457"/>
  <c r="J16" i="457"/>
  <c r="L16" i="457"/>
  <c r="Q16" i="457"/>
  <c r="H24" i="459"/>
  <c r="J24" i="459"/>
  <c r="I24" i="459"/>
  <c r="S16" i="459"/>
  <c r="R16" i="459"/>
  <c r="I16" i="459"/>
  <c r="N16" i="457"/>
  <c r="N24" i="459"/>
  <c r="O24" i="459"/>
  <c r="M24" i="459"/>
  <c r="L5" i="459" s="1"/>
  <c r="K16" i="459"/>
  <c r="H16" i="459"/>
  <c r="M16" i="459"/>
  <c r="J24" i="457"/>
  <c r="M24" i="457"/>
  <c r="L5" i="457" s="1"/>
  <c r="S24" i="457"/>
  <c r="L24" i="457"/>
  <c r="O16" i="457"/>
  <c r="H16" i="457"/>
  <c r="M16" i="457"/>
  <c r="J14" i="451"/>
  <c r="J16" i="455"/>
  <c r="N24" i="457"/>
  <c r="K24" i="457"/>
  <c r="R24" i="457"/>
  <c r="K16" i="457"/>
  <c r="P16" i="457"/>
  <c r="Q24" i="457"/>
  <c r="I24" i="455"/>
  <c r="P24" i="455"/>
  <c r="I24" i="457"/>
  <c r="O24" i="457"/>
  <c r="H24" i="457"/>
  <c r="S16" i="457"/>
  <c r="R16" i="457"/>
  <c r="I16" i="457"/>
  <c r="R24" i="455"/>
  <c r="M14" i="451"/>
  <c r="P14" i="451"/>
  <c r="H24" i="455"/>
  <c r="J24" i="455"/>
  <c r="S24" i="455"/>
  <c r="I16" i="455"/>
  <c r="O16" i="455"/>
  <c r="P16" i="455"/>
  <c r="M16" i="455"/>
  <c r="S16" i="455"/>
  <c r="M24" i="453"/>
  <c r="L5" i="453" s="1"/>
  <c r="L24" i="455"/>
  <c r="N24" i="455"/>
  <c r="K24" i="455"/>
  <c r="N16" i="455"/>
  <c r="Q16" i="455"/>
  <c r="H16" i="455"/>
  <c r="Q24" i="455"/>
  <c r="M24" i="455"/>
  <c r="L5" i="455" s="1"/>
  <c r="O24" i="455"/>
  <c r="R16" i="455"/>
  <c r="K16" i="455"/>
  <c r="L16" i="455"/>
  <c r="N16" i="453"/>
  <c r="L16" i="453"/>
  <c r="M16" i="453"/>
  <c r="N14" i="451"/>
  <c r="H14" i="451"/>
  <c r="J16" i="453"/>
  <c r="H16" i="453"/>
  <c r="I16" i="453"/>
  <c r="K24" i="453"/>
  <c r="N24" i="453"/>
  <c r="P24" i="453"/>
  <c r="Q24" i="453"/>
  <c r="S24" i="453"/>
  <c r="O14" i="451"/>
  <c r="R16" i="453"/>
  <c r="P16" i="453"/>
  <c r="Q16" i="453"/>
  <c r="J24" i="453"/>
  <c r="R24" i="453"/>
  <c r="H24" i="453"/>
  <c r="K16" i="453"/>
  <c r="S16" i="453"/>
  <c r="O16" i="453"/>
  <c r="O24" i="453"/>
  <c r="I24" i="453"/>
  <c r="L24" i="453"/>
  <c r="I16" i="449"/>
  <c r="K15" i="445"/>
  <c r="K14" i="447"/>
  <c r="J14" i="447"/>
  <c r="I14" i="451"/>
  <c r="K14" i="451"/>
  <c r="S22" i="451"/>
  <c r="J22" i="451"/>
  <c r="L22" i="451"/>
  <c r="N15" i="445"/>
  <c r="Q14" i="451"/>
  <c r="I22" i="451"/>
  <c r="K22" i="451"/>
  <c r="R22" i="451"/>
  <c r="O16" i="449"/>
  <c r="O22" i="451"/>
  <c r="M22" i="451"/>
  <c r="L5" i="451" s="1"/>
  <c r="P22" i="451"/>
  <c r="S14" i="447"/>
  <c r="H24" i="449"/>
  <c r="O24" i="449"/>
  <c r="N22" i="451"/>
  <c r="Q22" i="451"/>
  <c r="H22" i="451"/>
  <c r="R15" i="445"/>
  <c r="L15" i="445"/>
  <c r="Q14" i="447"/>
  <c r="N24" i="449"/>
  <c r="M24" i="449"/>
  <c r="L5" i="449" s="1"/>
  <c r="S24" i="449"/>
  <c r="R16" i="449"/>
  <c r="M16" i="449"/>
  <c r="S16" i="449"/>
  <c r="I24" i="449"/>
  <c r="J24" i="449"/>
  <c r="L24" i="449"/>
  <c r="R24" i="449"/>
  <c r="J16" i="449"/>
  <c r="Q16" i="449"/>
  <c r="H16" i="449"/>
  <c r="P16" i="449"/>
  <c r="J15" i="445"/>
  <c r="S15" i="445"/>
  <c r="O15" i="445"/>
  <c r="P14" i="447"/>
  <c r="H14" i="447"/>
  <c r="P24" i="449"/>
  <c r="Q24" i="449"/>
  <c r="K24" i="449"/>
  <c r="N16" i="449"/>
  <c r="K16" i="449"/>
  <c r="L16" i="449"/>
  <c r="O22" i="447"/>
  <c r="P15" i="445"/>
  <c r="K22" i="447"/>
  <c r="M22" i="447"/>
  <c r="L5" i="447" s="1"/>
  <c r="R22" i="447"/>
  <c r="M14" i="447"/>
  <c r="H22" i="447"/>
  <c r="Q22" i="447"/>
  <c r="I14" i="447"/>
  <c r="H15" i="445"/>
  <c r="I15" i="445"/>
  <c r="L22" i="447"/>
  <c r="S22" i="447"/>
  <c r="J22" i="447"/>
  <c r="O14" i="447"/>
  <c r="P22" i="447"/>
  <c r="I22" i="447"/>
  <c r="N22" i="447"/>
  <c r="N14" i="447"/>
  <c r="K23" i="445"/>
  <c r="L23" i="445"/>
  <c r="N23" i="445"/>
  <c r="P23" i="445"/>
  <c r="Q23" i="445"/>
  <c r="H23" i="445"/>
  <c r="J23" i="445"/>
  <c r="I23" i="445"/>
  <c r="O23" i="445"/>
  <c r="N22" i="443"/>
  <c r="R23" i="445"/>
  <c r="M23" i="445"/>
  <c r="L5" i="445" s="1"/>
  <c r="S23" i="445"/>
  <c r="L22" i="443"/>
  <c r="K15" i="425"/>
  <c r="K22" i="443"/>
  <c r="S22" i="443"/>
  <c r="J22" i="443"/>
  <c r="P22" i="443"/>
  <c r="H22" i="443"/>
  <c r="I22" i="443"/>
  <c r="R22" i="443"/>
  <c r="N23" i="441"/>
  <c r="Q22" i="443"/>
  <c r="M22" i="443"/>
  <c r="L5" i="443" s="1"/>
  <c r="O22" i="443"/>
  <c r="R15" i="425"/>
  <c r="M15" i="425"/>
  <c r="S14" i="429"/>
  <c r="S23" i="441"/>
  <c r="L23" i="441"/>
  <c r="Q23" i="441"/>
  <c r="P23" i="441"/>
  <c r="O23" i="441"/>
  <c r="R23" i="441"/>
  <c r="I23" i="441"/>
  <c r="N22" i="439"/>
  <c r="J23" i="441"/>
  <c r="O15" i="425"/>
  <c r="L14" i="429"/>
  <c r="K23" i="441"/>
  <c r="H23" i="441"/>
  <c r="M23" i="441"/>
  <c r="L5" i="441" s="1"/>
  <c r="I22" i="439"/>
  <c r="Q22" i="439"/>
  <c r="R22" i="439"/>
  <c r="P22" i="439"/>
  <c r="J22" i="439"/>
  <c r="H22" i="439"/>
  <c r="O22" i="439"/>
  <c r="K22" i="439"/>
  <c r="H22" i="437"/>
  <c r="L22" i="439"/>
  <c r="M22" i="439"/>
  <c r="L5" i="439" s="1"/>
  <c r="S22" i="439"/>
  <c r="O22" i="437"/>
  <c r="M22" i="437"/>
  <c r="L5" i="437" s="1"/>
  <c r="P22" i="437"/>
  <c r="N22" i="437"/>
  <c r="Q22" i="437"/>
  <c r="K22" i="437"/>
  <c r="L22" i="437"/>
  <c r="S22" i="437"/>
  <c r="Q24" i="435"/>
  <c r="J22" i="437"/>
  <c r="R22" i="437"/>
  <c r="I22" i="437"/>
  <c r="H16" i="427"/>
  <c r="L15" i="425"/>
  <c r="H24" i="435"/>
  <c r="N24" i="435"/>
  <c r="S24" i="435"/>
  <c r="L24" i="435"/>
  <c r="M24" i="435"/>
  <c r="L5" i="435" s="1"/>
  <c r="P24" i="435"/>
  <c r="K24" i="435"/>
  <c r="R24" i="435"/>
  <c r="I24" i="435"/>
  <c r="J24" i="435"/>
  <c r="O24" i="435"/>
  <c r="H24" i="433"/>
  <c r="Q15" i="425"/>
  <c r="I14" i="429"/>
  <c r="N24" i="433"/>
  <c r="K24" i="433"/>
  <c r="Q24" i="433"/>
  <c r="O24" i="433"/>
  <c r="N16" i="427"/>
  <c r="K16" i="427"/>
  <c r="L16" i="427"/>
  <c r="P15" i="425"/>
  <c r="Q14" i="429"/>
  <c r="O14" i="429"/>
  <c r="J24" i="433"/>
  <c r="I24" i="433"/>
  <c r="L24" i="433"/>
  <c r="S24" i="433"/>
  <c r="O16" i="427"/>
  <c r="S15" i="425"/>
  <c r="R24" i="433"/>
  <c r="M24" i="433"/>
  <c r="L5" i="433" s="1"/>
  <c r="P24" i="433"/>
  <c r="O23" i="431"/>
  <c r="J16" i="427"/>
  <c r="Q16" i="427"/>
  <c r="N15" i="425"/>
  <c r="M14" i="429"/>
  <c r="K14" i="429"/>
  <c r="H14" i="429"/>
  <c r="N23" i="431"/>
  <c r="L23" i="431"/>
  <c r="Q23" i="431"/>
  <c r="K23" i="431"/>
  <c r="P23" i="431"/>
  <c r="I16" i="427"/>
  <c r="P16" i="427"/>
  <c r="J23" i="431"/>
  <c r="S23" i="431"/>
  <c r="I23" i="431"/>
  <c r="R16" i="427"/>
  <c r="M16" i="427"/>
  <c r="S16" i="427"/>
  <c r="J15" i="425"/>
  <c r="H15" i="425"/>
  <c r="J14" i="429"/>
  <c r="R23" i="431"/>
  <c r="H23" i="431"/>
  <c r="M23" i="431"/>
  <c r="L5" i="431" s="1"/>
  <c r="J22" i="429"/>
  <c r="R22" i="429"/>
  <c r="H22" i="429"/>
  <c r="N23" i="425"/>
  <c r="R23" i="425"/>
  <c r="Q22" i="429"/>
  <c r="M22" i="429"/>
  <c r="L5" i="429" s="1"/>
  <c r="S22" i="429"/>
  <c r="O22" i="429"/>
  <c r="I22" i="429"/>
  <c r="L22" i="429"/>
  <c r="K22" i="429"/>
  <c r="N22" i="429"/>
  <c r="P22" i="429"/>
  <c r="J24" i="427"/>
  <c r="N24" i="427"/>
  <c r="M24" i="427"/>
  <c r="L5" i="427" s="1"/>
  <c r="P24" i="427"/>
  <c r="Q23" i="425"/>
  <c r="S23" i="425"/>
  <c r="P23" i="425"/>
  <c r="R24" i="427"/>
  <c r="O24" i="427"/>
  <c r="K24" i="427"/>
  <c r="H24" i="427"/>
  <c r="I23" i="425"/>
  <c r="K23" i="425"/>
  <c r="H23" i="425"/>
  <c r="S24" i="427"/>
  <c r="J23" i="425"/>
  <c r="I24" i="427"/>
  <c r="Q24" i="427"/>
  <c r="L24" i="427"/>
  <c r="M23" i="425"/>
  <c r="L5" i="425" s="1"/>
  <c r="O23" i="425"/>
  <c r="L23" i="425"/>
  <c r="J24" i="423"/>
  <c r="Q24" i="423"/>
  <c r="R25" i="421"/>
  <c r="K24" i="423"/>
  <c r="N24" i="423"/>
  <c r="P24" i="423"/>
  <c r="L24" i="423"/>
  <c r="O24" i="423"/>
  <c r="R24" i="423"/>
  <c r="I24" i="423"/>
  <c r="S24" i="423"/>
  <c r="H24" i="423"/>
  <c r="M24" i="423"/>
  <c r="L5" i="423" s="1"/>
  <c r="J25" i="421"/>
  <c r="H25" i="421"/>
  <c r="I25" i="421"/>
  <c r="K25" i="421"/>
  <c r="N25" i="421"/>
  <c r="M25" i="421"/>
  <c r="L5" i="421" s="1"/>
  <c r="J16" i="419"/>
  <c r="L16" i="419"/>
  <c r="S16" i="419"/>
  <c r="P25" i="421"/>
  <c r="S25" i="421"/>
  <c r="Q25" i="421"/>
  <c r="L25" i="421"/>
  <c r="O25" i="421"/>
  <c r="H24" i="419"/>
  <c r="O24" i="419"/>
  <c r="J24" i="419"/>
  <c r="P24" i="419"/>
  <c r="M24" i="419"/>
  <c r="L5" i="419" s="1"/>
  <c r="R24" i="419"/>
  <c r="I24" i="419"/>
  <c r="S24" i="419"/>
  <c r="N24" i="419"/>
  <c r="O16" i="419"/>
  <c r="N16" i="419"/>
  <c r="Q16" i="419"/>
  <c r="Q24" i="419"/>
  <c r="K24" i="419"/>
  <c r="K16" i="419"/>
  <c r="R16" i="419"/>
  <c r="I16" i="419"/>
  <c r="L24" i="419"/>
  <c r="P16" i="419"/>
  <c r="H16" i="419"/>
  <c r="M16" i="419"/>
  <c r="P25" i="400"/>
  <c r="P20" i="400"/>
  <c r="J20" i="400"/>
  <c r="I35" i="407"/>
  <c r="K35" i="407"/>
  <c r="O25" i="400"/>
  <c r="O20" i="400"/>
  <c r="M20" i="401"/>
  <c r="M15" i="403"/>
  <c r="P19" i="403"/>
  <c r="R20" i="404"/>
  <c r="L20" i="404"/>
  <c r="O32" i="408"/>
  <c r="I17" i="409"/>
  <c r="Q25" i="400" l="1"/>
  <c r="K25" i="400"/>
  <c r="I22" i="405"/>
  <c r="N22" i="405"/>
  <c r="M22" i="406"/>
  <c r="R22" i="406"/>
  <c r="H22" i="406"/>
  <c r="N21" i="407"/>
  <c r="Q21" i="407"/>
  <c r="H21" i="407"/>
  <c r="K24" i="408"/>
  <c r="K32" i="408"/>
  <c r="O20" i="408"/>
  <c r="P20" i="408"/>
  <c r="J20" i="408"/>
  <c r="H25" i="400"/>
  <c r="Q28" i="401"/>
  <c r="N28" i="405"/>
  <c r="R16" i="406"/>
  <c r="L22" i="406"/>
  <c r="L35" i="407"/>
  <c r="R21" i="407"/>
  <c r="Q24" i="408"/>
  <c r="O24" i="408"/>
  <c r="N22" i="406"/>
  <c r="H32" i="408"/>
  <c r="R22" i="405"/>
  <c r="J22" i="405"/>
  <c r="S22" i="405"/>
  <c r="I22" i="406"/>
  <c r="S22" i="406"/>
  <c r="J21" i="407"/>
  <c r="M21" i="407"/>
  <c r="S21" i="407"/>
  <c r="K20" i="408"/>
  <c r="L20" i="408"/>
  <c r="Q20" i="408"/>
  <c r="O17" i="409"/>
  <c r="S17" i="409"/>
  <c r="K17" i="409"/>
  <c r="H17" i="409"/>
  <c r="J17" i="409"/>
  <c r="M22" i="405"/>
  <c r="K22" i="405"/>
  <c r="L22" i="405"/>
  <c r="Q22" i="406"/>
  <c r="K22" i="406"/>
  <c r="K21" i="407"/>
  <c r="L21" i="407"/>
  <c r="O16" i="408"/>
  <c r="S20" i="408"/>
  <c r="I20" i="408"/>
  <c r="N20" i="408"/>
  <c r="L17" i="409"/>
  <c r="M17" i="409"/>
  <c r="L5" i="409" s="1"/>
  <c r="N17" i="409"/>
  <c r="H22" i="405"/>
  <c r="Q22" i="405"/>
  <c r="O22" i="405"/>
  <c r="P22" i="405"/>
  <c r="J22" i="406"/>
  <c r="O22" i="406"/>
  <c r="P22" i="406"/>
  <c r="I21" i="407"/>
  <c r="O21" i="407"/>
  <c r="P21" i="407"/>
  <c r="H20" i="408"/>
  <c r="M20" i="408"/>
  <c r="R20" i="408"/>
  <c r="P17" i="409"/>
  <c r="Q17" i="409"/>
  <c r="R17" i="409"/>
  <c r="N14" i="402"/>
  <c r="S14" i="402"/>
  <c r="I14" i="402"/>
  <c r="I16" i="406"/>
  <c r="H35" i="407"/>
  <c r="R16" i="407"/>
  <c r="I16" i="407"/>
  <c r="M24" i="408"/>
  <c r="P24" i="408"/>
  <c r="P32" i="408"/>
  <c r="J32" i="408"/>
  <c r="L16" i="408"/>
  <c r="Q16" i="408"/>
  <c r="Q20" i="401"/>
  <c r="I19" i="403"/>
  <c r="Q35" i="407"/>
  <c r="S35" i="407"/>
  <c r="P35" i="407"/>
  <c r="H24" i="408"/>
  <c r="M32" i="408"/>
  <c r="L5" i="408" s="1"/>
  <c r="R32" i="408"/>
  <c r="L25" i="400"/>
  <c r="K20" i="400"/>
  <c r="L20" i="400"/>
  <c r="Q20" i="400"/>
  <c r="I24" i="408"/>
  <c r="L24" i="408"/>
  <c r="R24" i="408"/>
  <c r="Q32" i="408"/>
  <c r="L32" i="408"/>
  <c r="H16" i="408"/>
  <c r="M16" i="408"/>
  <c r="R16" i="408"/>
  <c r="K16" i="408"/>
  <c r="J24" i="408"/>
  <c r="I32" i="408"/>
  <c r="N32" i="408"/>
  <c r="P16" i="408"/>
  <c r="J16" i="408"/>
  <c r="N24" i="408"/>
  <c r="S24" i="408"/>
  <c r="S32" i="408"/>
  <c r="I16" i="408"/>
  <c r="N16" i="408"/>
  <c r="S16" i="408"/>
  <c r="K27" i="407"/>
  <c r="J16" i="406"/>
  <c r="R35" i="407"/>
  <c r="N35" i="407"/>
  <c r="J35" i="407"/>
  <c r="S16" i="407"/>
  <c r="N16" i="407"/>
  <c r="P16" i="407"/>
  <c r="H27" i="407"/>
  <c r="L27" i="407"/>
  <c r="P27" i="407"/>
  <c r="K16" i="407"/>
  <c r="J27" i="407"/>
  <c r="R19" i="403"/>
  <c r="H16" i="406"/>
  <c r="M16" i="406"/>
  <c r="M35" i="407"/>
  <c r="L5" i="407" s="1"/>
  <c r="O35" i="407"/>
  <c r="O16" i="407"/>
  <c r="H16" i="407"/>
  <c r="M16" i="407"/>
  <c r="O27" i="407"/>
  <c r="M27" i="407"/>
  <c r="N27" i="407"/>
  <c r="I27" i="407"/>
  <c r="K16" i="406"/>
  <c r="J16" i="407"/>
  <c r="L16" i="407"/>
  <c r="Q16" i="407"/>
  <c r="S27" i="407"/>
  <c r="Q27" i="407"/>
  <c r="R27" i="407"/>
  <c r="L30" i="406"/>
  <c r="O16" i="406"/>
  <c r="P16" i="406"/>
  <c r="M30" i="406"/>
  <c r="L5" i="406" s="1"/>
  <c r="Q30" i="406"/>
  <c r="I30" i="406"/>
  <c r="O16" i="401"/>
  <c r="J16" i="401"/>
  <c r="L15" i="403"/>
  <c r="R15" i="403"/>
  <c r="I15" i="403"/>
  <c r="L19" i="403"/>
  <c r="N19" i="403"/>
  <c r="K19" i="403"/>
  <c r="N20" i="404"/>
  <c r="H20" i="404"/>
  <c r="P26" i="404"/>
  <c r="R16" i="404"/>
  <c r="Q16" i="404"/>
  <c r="H16" i="404"/>
  <c r="L28" i="405"/>
  <c r="S28" i="405"/>
  <c r="J28" i="405"/>
  <c r="S16" i="405"/>
  <c r="J16" i="405"/>
  <c r="O36" i="405"/>
  <c r="N16" i="406"/>
  <c r="S16" i="406"/>
  <c r="H30" i="406"/>
  <c r="J30" i="406"/>
  <c r="K30" i="406"/>
  <c r="N30" i="406"/>
  <c r="O30" i="406"/>
  <c r="K14" i="402"/>
  <c r="L14" i="402"/>
  <c r="Q14" i="402"/>
  <c r="Q15" i="403"/>
  <c r="L16" i="406"/>
  <c r="Q16" i="406"/>
  <c r="P30" i="406"/>
  <c r="R30" i="406"/>
  <c r="S30" i="406"/>
  <c r="J14" i="402"/>
  <c r="O14" i="402"/>
  <c r="P14" i="402"/>
  <c r="H28" i="405"/>
  <c r="O28" i="405"/>
  <c r="Q28" i="405"/>
  <c r="P16" i="405"/>
  <c r="O16" i="405"/>
  <c r="Q16" i="405"/>
  <c r="S36" i="405"/>
  <c r="N36" i="405"/>
  <c r="P36" i="405"/>
  <c r="R36" i="405"/>
  <c r="P28" i="405"/>
  <c r="I28" i="405"/>
  <c r="L16" i="405"/>
  <c r="I16" i="405"/>
  <c r="N16" i="405"/>
  <c r="K36" i="405"/>
  <c r="H36" i="405"/>
  <c r="M36" i="405"/>
  <c r="L5" i="405" s="1"/>
  <c r="H16" i="405"/>
  <c r="I36" i="405"/>
  <c r="K28" i="405"/>
  <c r="M28" i="405"/>
  <c r="R28" i="405"/>
  <c r="K16" i="405"/>
  <c r="M16" i="405"/>
  <c r="R16" i="405"/>
  <c r="J36" i="405"/>
  <c r="L36" i="405"/>
  <c r="Q36" i="405"/>
  <c r="Q20" i="404"/>
  <c r="S34" i="404"/>
  <c r="I26" i="404"/>
  <c r="J20" i="404"/>
  <c r="M20" i="404"/>
  <c r="S20" i="404"/>
  <c r="K34" i="404"/>
  <c r="R34" i="404"/>
  <c r="P34" i="404"/>
  <c r="H26" i="404"/>
  <c r="S26" i="404"/>
  <c r="L26" i="404"/>
  <c r="N16" i="404"/>
  <c r="M16" i="404"/>
  <c r="S16" i="404"/>
  <c r="O34" i="404"/>
  <c r="J26" i="404"/>
  <c r="K20" i="404"/>
  <c r="J34" i="404"/>
  <c r="H34" i="404"/>
  <c r="M34" i="404"/>
  <c r="L5" i="404" s="1"/>
  <c r="K26" i="404"/>
  <c r="M26" i="404"/>
  <c r="N26" i="404"/>
  <c r="J16" i="404"/>
  <c r="K16" i="404"/>
  <c r="L16" i="404"/>
  <c r="I34" i="404"/>
  <c r="I20" i="404"/>
  <c r="O20" i="404"/>
  <c r="P20" i="404"/>
  <c r="N34" i="404"/>
  <c r="L34" i="404"/>
  <c r="Q34" i="404"/>
  <c r="O26" i="404"/>
  <c r="Q26" i="404"/>
  <c r="R26" i="404"/>
  <c r="I16" i="404"/>
  <c r="O16" i="404"/>
  <c r="P16" i="404"/>
  <c r="M27" i="403"/>
  <c r="L5" i="403" s="1"/>
  <c r="Q16" i="401"/>
  <c r="H15" i="403"/>
  <c r="N15" i="403"/>
  <c r="S15" i="403"/>
  <c r="H19" i="403"/>
  <c r="J19" i="403"/>
  <c r="Q19" i="403"/>
  <c r="I27" i="403"/>
  <c r="K27" i="403"/>
  <c r="R27" i="403"/>
  <c r="H27" i="403"/>
  <c r="R14" i="402"/>
  <c r="H14" i="402"/>
  <c r="M14" i="402"/>
  <c r="S19" i="402"/>
  <c r="I19" i="402"/>
  <c r="Q23" i="402"/>
  <c r="K23" i="402"/>
  <c r="P15" i="403"/>
  <c r="K15" i="403"/>
  <c r="O19" i="403"/>
  <c r="Q27" i="403"/>
  <c r="S27" i="403"/>
  <c r="L27" i="403"/>
  <c r="O27" i="403"/>
  <c r="J15" i="403"/>
  <c r="O15" i="403"/>
  <c r="M19" i="403"/>
  <c r="S19" i="403"/>
  <c r="N27" i="403"/>
  <c r="J27" i="403"/>
  <c r="P27" i="403"/>
  <c r="K19" i="402"/>
  <c r="L19" i="402"/>
  <c r="Q19" i="402"/>
  <c r="H31" i="402"/>
  <c r="M31" i="402"/>
  <c r="L5" i="402" s="1"/>
  <c r="R31" i="402"/>
  <c r="I23" i="402"/>
  <c r="N23" i="402"/>
  <c r="S23" i="402"/>
  <c r="P16" i="401"/>
  <c r="M28" i="401"/>
  <c r="L5" i="401" s="1"/>
  <c r="O20" i="401"/>
  <c r="L20" i="401"/>
  <c r="I20" i="401"/>
  <c r="O19" i="402"/>
  <c r="P19" i="402"/>
  <c r="J19" i="402"/>
  <c r="L31" i="402"/>
  <c r="Q31" i="402"/>
  <c r="K31" i="402"/>
  <c r="M23" i="402"/>
  <c r="R23" i="402"/>
  <c r="H23" i="402"/>
  <c r="N19" i="402"/>
  <c r="P31" i="402"/>
  <c r="J31" i="402"/>
  <c r="O31" i="402"/>
  <c r="L23" i="402"/>
  <c r="H19" i="402"/>
  <c r="M19" i="402"/>
  <c r="R19" i="402"/>
  <c r="I31" i="402"/>
  <c r="N31" i="402"/>
  <c r="S31" i="402"/>
  <c r="J23" i="402"/>
  <c r="O23" i="402"/>
  <c r="P23" i="402"/>
  <c r="H28" i="401"/>
  <c r="R25" i="400"/>
  <c r="K16" i="401"/>
  <c r="L16" i="401"/>
  <c r="O28" i="401"/>
  <c r="I28" i="401"/>
  <c r="S28" i="401"/>
  <c r="K20" i="401"/>
  <c r="H20" i="401"/>
  <c r="R20" i="401"/>
  <c r="J28" i="401"/>
  <c r="J25" i="400"/>
  <c r="I20" i="400"/>
  <c r="N20" i="400"/>
  <c r="H16" i="400"/>
  <c r="I16" i="400"/>
  <c r="J31" i="400"/>
  <c r="O31" i="400"/>
  <c r="S16" i="401"/>
  <c r="I16" i="401"/>
  <c r="N16" i="401"/>
  <c r="L28" i="401"/>
  <c r="N28" i="401"/>
  <c r="S20" i="401"/>
  <c r="P20" i="401"/>
  <c r="S25" i="400"/>
  <c r="H16" i="401"/>
  <c r="M16" i="401"/>
  <c r="R16" i="401"/>
  <c r="P28" i="401"/>
  <c r="K28" i="401"/>
  <c r="R28" i="401"/>
  <c r="N20" i="401"/>
  <c r="J20" i="401"/>
  <c r="S39" i="400"/>
  <c r="H31" i="400"/>
  <c r="M25" i="400"/>
  <c r="K39" i="400"/>
  <c r="L39" i="400"/>
  <c r="Q39" i="400"/>
  <c r="K16" i="400"/>
  <c r="L16" i="400"/>
  <c r="Q16" i="400"/>
  <c r="L31" i="400"/>
  <c r="M31" i="400"/>
  <c r="R31" i="400"/>
  <c r="N39" i="400"/>
  <c r="N16" i="400"/>
  <c r="J29" i="398"/>
  <c r="O39" i="400"/>
  <c r="P39" i="400"/>
  <c r="J39" i="400"/>
  <c r="S16" i="400"/>
  <c r="O16" i="400"/>
  <c r="J16" i="400"/>
  <c r="P31" i="400"/>
  <c r="Q31" i="400"/>
  <c r="K31" i="400"/>
  <c r="I39" i="400"/>
  <c r="I25" i="400"/>
  <c r="N25" i="400"/>
  <c r="H20" i="400"/>
  <c r="M20" i="400"/>
  <c r="R20" i="400"/>
  <c r="H39" i="400"/>
  <c r="M39" i="400"/>
  <c r="L5" i="400" s="1"/>
  <c r="R39" i="400"/>
  <c r="P16" i="400"/>
  <c r="M16" i="400"/>
  <c r="R16" i="400"/>
  <c r="I31" i="400"/>
  <c r="N31" i="400"/>
  <c r="S31" i="400"/>
  <c r="Q42" i="398"/>
  <c r="K42" i="398"/>
  <c r="L42" i="398"/>
  <c r="J42" i="398"/>
  <c r="O42" i="398"/>
  <c r="P42" i="398"/>
  <c r="I42" i="398"/>
  <c r="N42" i="398"/>
  <c r="S42" i="398"/>
  <c r="K29" i="398"/>
  <c r="L29" i="398"/>
  <c r="Q29" i="398"/>
  <c r="I16" i="398"/>
  <c r="S16" i="398"/>
  <c r="J16" i="398"/>
  <c r="N34" i="398"/>
  <c r="S34" i="398"/>
  <c r="I34" i="398"/>
  <c r="M42" i="398"/>
  <c r="L5" i="398" s="1"/>
  <c r="R42" i="398"/>
  <c r="H42" i="398"/>
  <c r="O29" i="398"/>
  <c r="P29" i="398"/>
  <c r="Q16" i="398"/>
  <c r="H16" i="398"/>
  <c r="N16" i="398"/>
  <c r="R34" i="398"/>
  <c r="H34" i="398"/>
  <c r="M34" i="398"/>
  <c r="S29" i="398"/>
  <c r="I29" i="398"/>
  <c r="N29" i="398"/>
  <c r="K16" i="398"/>
  <c r="P16" i="398"/>
  <c r="R16" i="398"/>
  <c r="K34" i="398"/>
  <c r="L34" i="398"/>
  <c r="Q34" i="398"/>
  <c r="H29" i="398"/>
  <c r="M29" i="398"/>
  <c r="R29" i="398"/>
  <c r="L16" i="398"/>
  <c r="O16" i="398"/>
  <c r="M16" i="398"/>
  <c r="J34" i="398"/>
  <c r="O34" i="398"/>
  <c r="P34" i="398"/>
  <c r="AB81" i="468" l="1"/>
  <c r="AP79" i="462"/>
  <c r="AB71" i="472"/>
  <c r="AB68" i="466"/>
  <c r="AP88" i="468"/>
  <c r="AP78" i="418"/>
  <c r="AP77" i="417"/>
  <c r="AP79" i="442"/>
  <c r="AB63" i="456"/>
  <c r="AE84" i="462"/>
  <c r="AB62" i="466"/>
  <c r="AB82" i="468"/>
  <c r="AP87" i="466"/>
  <c r="AE75" i="468"/>
  <c r="AP84" i="388"/>
  <c r="AE85" i="474"/>
  <c r="AB88" i="472"/>
  <c r="AP88" i="438"/>
  <c r="AP86" i="417"/>
  <c r="AB75" i="454"/>
  <c r="AP82" i="470"/>
  <c r="AP80" i="474"/>
  <c r="AE63" i="472"/>
  <c r="AP85" i="410"/>
  <c r="AB63" i="474"/>
  <c r="AP82" i="436"/>
  <c r="AE82" i="415"/>
  <c r="AP77" i="472"/>
  <c r="AP87" i="411"/>
  <c r="AE81" i="458"/>
  <c r="AB86" i="476"/>
  <c r="AP81" i="454"/>
  <c r="AP87" i="446"/>
  <c r="AP88" i="426"/>
  <c r="AB63" i="458"/>
  <c r="AP77" i="476"/>
  <c r="AB76" i="458"/>
  <c r="AE56" i="460"/>
  <c r="AP85" i="460"/>
  <c r="AP77" i="428"/>
  <c r="AB87" i="468"/>
  <c r="AP82" i="466"/>
  <c r="AB55" i="472"/>
  <c r="AE87" i="470"/>
  <c r="AP86" i="424"/>
  <c r="AP80" i="399"/>
  <c r="AB62" i="454"/>
  <c r="AB76" i="450"/>
  <c r="AP85" i="464"/>
  <c r="AE57" i="472"/>
  <c r="AP82" i="418"/>
  <c r="AP81" i="474"/>
  <c r="AB66" i="462"/>
  <c r="AE85" i="468"/>
  <c r="AE82" i="462"/>
  <c r="AP86" i="448"/>
  <c r="AB67" i="462"/>
  <c r="AB72" i="474"/>
  <c r="AP78" i="388"/>
  <c r="AE66" i="472"/>
  <c r="AE80" i="444"/>
  <c r="AE74" i="458"/>
  <c r="AE58" i="466"/>
  <c r="AP81" i="462"/>
  <c r="AB85" i="460"/>
  <c r="AP77" i="420"/>
  <c r="AP81" i="456"/>
  <c r="AE82" i="460"/>
  <c r="AE65" i="426"/>
  <c r="AB78" i="442"/>
  <c r="AP82" i="444"/>
  <c r="AB62" i="417"/>
  <c r="AP88" i="422"/>
  <c r="AP77" i="413"/>
  <c r="AE64" i="466"/>
  <c r="AP77" i="468"/>
  <c r="AP83" i="444"/>
  <c r="AE58" i="458"/>
  <c r="AE71" i="458"/>
  <c r="AB58" i="410"/>
  <c r="AE66" i="456"/>
  <c r="AB74" i="476"/>
  <c r="AE88" i="416"/>
  <c r="AP77" i="464"/>
  <c r="AE83" i="468"/>
  <c r="AP85" i="472"/>
  <c r="AE53" i="410"/>
  <c r="AE62" i="456"/>
  <c r="AB73" i="446"/>
  <c r="AE79" i="472"/>
  <c r="AE75" i="454"/>
  <c r="AB86" i="470"/>
  <c r="AB55" i="464"/>
  <c r="AP84" i="417"/>
  <c r="AE88" i="468"/>
  <c r="AE87" i="474"/>
  <c r="AE58" i="454"/>
  <c r="AE73" i="462"/>
  <c r="AE79" i="464"/>
  <c r="AB67" i="476"/>
  <c r="AB86" i="468"/>
  <c r="AP86" i="413"/>
  <c r="AB55" i="460"/>
  <c r="AB78" i="458"/>
  <c r="AP79" i="412"/>
  <c r="AP80" i="462"/>
  <c r="AB71" i="476"/>
  <c r="AP86" i="454"/>
  <c r="AB75" i="474"/>
  <c r="AP88" i="470"/>
  <c r="AE72" i="434"/>
  <c r="AB58" i="458"/>
  <c r="AB69" i="460"/>
  <c r="AB82" i="456"/>
  <c r="AE87" i="448"/>
  <c r="AE76" i="468"/>
  <c r="AP85" i="476"/>
  <c r="AP78" i="426"/>
  <c r="AE84" i="460"/>
  <c r="AE54" i="468"/>
  <c r="AB55" i="476"/>
  <c r="AE77" i="454"/>
  <c r="AB66" i="452"/>
  <c r="AB72" i="470"/>
  <c r="AP77" i="440"/>
  <c r="AE67" i="472"/>
  <c r="AB77" i="460"/>
  <c r="AB70" i="464"/>
  <c r="AB53" i="460"/>
  <c r="AP85" i="434"/>
  <c r="AE74" i="460"/>
  <c r="AP85" i="426"/>
  <c r="AP79" i="411"/>
  <c r="AP80" i="422"/>
  <c r="AB63" i="468"/>
  <c r="AP77" i="434"/>
  <c r="AE57" i="468"/>
  <c r="AP87" i="424"/>
  <c r="AB66" i="468"/>
  <c r="AE81" i="442"/>
  <c r="AP86" i="436"/>
  <c r="AP85" i="470"/>
  <c r="AP80" i="466"/>
  <c r="AB74" i="438"/>
  <c r="AP78" i="412"/>
  <c r="AB56" i="472"/>
  <c r="AE83" i="476"/>
  <c r="AP81" i="416"/>
  <c r="AE68" i="476"/>
  <c r="AE55" i="448"/>
  <c r="AB82" i="464"/>
  <c r="AB71" i="410"/>
  <c r="AE56" i="468"/>
  <c r="AP87" i="432"/>
  <c r="AE65" i="464"/>
  <c r="AP86" i="410"/>
  <c r="AB81" i="410"/>
  <c r="AB74" i="470"/>
  <c r="AB68" i="476"/>
  <c r="AE78" i="468"/>
  <c r="AP83" i="414"/>
  <c r="AE70" i="452"/>
  <c r="AP87" i="450"/>
  <c r="AP78" i="432"/>
  <c r="AE73" i="442"/>
  <c r="AP83" i="472"/>
  <c r="AB73" i="452"/>
  <c r="AB56" i="464"/>
  <c r="AP78" i="470"/>
  <c r="AB77" i="466"/>
  <c r="AE76" i="410"/>
  <c r="AE82" i="468"/>
  <c r="AP88" i="415"/>
  <c r="AP80" i="452"/>
  <c r="AP79" i="418"/>
  <c r="AP81" i="420"/>
  <c r="AP82" i="458"/>
  <c r="AE68" i="468"/>
  <c r="AB65" i="464"/>
  <c r="AB73" i="474"/>
  <c r="AB63" i="470"/>
  <c r="AB63" i="466"/>
  <c r="AE85" i="410"/>
  <c r="AE69" i="444"/>
  <c r="AE56" i="462"/>
  <c r="AP79" i="410"/>
  <c r="AB68" i="468"/>
  <c r="AB83" i="410"/>
  <c r="AP79" i="468"/>
  <c r="AB85" i="456"/>
  <c r="AP77" i="418"/>
  <c r="AE80" i="462"/>
  <c r="AE85" i="476"/>
  <c r="AE69" i="410"/>
  <c r="AP85" i="448"/>
  <c r="AB72" i="468"/>
  <c r="AB68" i="460"/>
  <c r="AE58" i="462"/>
  <c r="AB73" i="466"/>
  <c r="AE69" i="476"/>
  <c r="AB75" i="468"/>
  <c r="AE81" i="414"/>
  <c r="AB64" i="464"/>
  <c r="AE69" i="472"/>
  <c r="AP77" i="410"/>
  <c r="AP88" i="434"/>
  <c r="AP85" i="444"/>
  <c r="AE68" i="450"/>
  <c r="AB67" i="472"/>
  <c r="AP85" i="417"/>
  <c r="AE64" i="420"/>
  <c r="AP86" i="458"/>
  <c r="AB70" i="436"/>
  <c r="AB68" i="414"/>
  <c r="AB57" i="462"/>
  <c r="AE61" i="474"/>
  <c r="AB54" i="466"/>
  <c r="AP87" i="464"/>
  <c r="AB87" i="466"/>
  <c r="AP86" i="470"/>
  <c r="AP84" i="462"/>
  <c r="AE82" i="446"/>
  <c r="AB77" i="472"/>
  <c r="AE83" i="430"/>
  <c r="AB66" i="464"/>
  <c r="AE79" i="470"/>
  <c r="AP78" i="411"/>
  <c r="AP82" i="414"/>
  <c r="AP80" i="410"/>
  <c r="AP84" i="472"/>
  <c r="AB86" i="456"/>
  <c r="AB71" i="474"/>
  <c r="AP83" i="456"/>
  <c r="AE77" i="410"/>
  <c r="AP82" i="416"/>
  <c r="AE64" i="460"/>
  <c r="AP87" i="448"/>
  <c r="AB86" i="410"/>
  <c r="AB72" i="416"/>
  <c r="AB61" i="466"/>
  <c r="AP78" i="462"/>
  <c r="AP86" i="476"/>
  <c r="AE57" i="470"/>
  <c r="AP78" i="474"/>
  <c r="AE54" i="474"/>
  <c r="AP80" i="411"/>
  <c r="AB87" i="470"/>
  <c r="AP81" i="466"/>
  <c r="AE61" i="476"/>
  <c r="AP81" i="450"/>
  <c r="AP86" i="468"/>
  <c r="AP77" i="446"/>
  <c r="AB60" i="476"/>
  <c r="AB71" i="464"/>
  <c r="AP84" i="432"/>
  <c r="AP84" i="418"/>
  <c r="AB53" i="470"/>
  <c r="AB65" i="424"/>
  <c r="AP82" i="434"/>
  <c r="AP88" i="460"/>
  <c r="AE67" i="470"/>
  <c r="AE55" i="466"/>
  <c r="AP83" i="468"/>
  <c r="AB64" i="410"/>
  <c r="AB75" i="452"/>
  <c r="AE78" i="410"/>
  <c r="AE83" i="474"/>
  <c r="AE79" i="460"/>
  <c r="AE67" i="474"/>
  <c r="AE60" i="440"/>
  <c r="AE88" i="460"/>
  <c r="AE84" i="432"/>
  <c r="AB53" i="474"/>
  <c r="AP88" i="428"/>
  <c r="AB65" i="474"/>
  <c r="AE72" i="470"/>
  <c r="AE70" i="464"/>
  <c r="AB68" i="450"/>
  <c r="AP88" i="418"/>
  <c r="AB73" i="468"/>
  <c r="AE72" i="428"/>
  <c r="AB61" i="420"/>
  <c r="AP88" i="472"/>
  <c r="AP79" i="428"/>
  <c r="AP77" i="430"/>
  <c r="AE77" i="470"/>
  <c r="AB83" i="438"/>
  <c r="AE81" i="468"/>
  <c r="AE86" i="474"/>
  <c r="AB53" i="468"/>
  <c r="AP85" i="474"/>
  <c r="AP77" i="438"/>
  <c r="AB59" i="468"/>
  <c r="AE57" i="418"/>
  <c r="AB80" i="450"/>
  <c r="AB55" i="450"/>
  <c r="AE86" i="420"/>
  <c r="AB85" i="458"/>
  <c r="AB86" i="466"/>
  <c r="AE84" i="476"/>
  <c r="AB70" i="458"/>
  <c r="AP81" i="446"/>
  <c r="AP81" i="430"/>
  <c r="AP85" i="446"/>
  <c r="AB53" i="432"/>
  <c r="AP87" i="415"/>
  <c r="AP88" i="446"/>
  <c r="AB65" i="458"/>
  <c r="AE81" i="410"/>
  <c r="AB76" i="411"/>
  <c r="AB87" i="456"/>
  <c r="AP85" i="462"/>
  <c r="AE60" i="472"/>
  <c r="AP77" i="416"/>
  <c r="AE63" i="448"/>
  <c r="AP82" i="468"/>
  <c r="AP83" i="415"/>
  <c r="AP77" i="460"/>
  <c r="AP82" i="438"/>
  <c r="AP80" i="417"/>
  <c r="AP80" i="454"/>
  <c r="AP82" i="415"/>
  <c r="AP80" i="420"/>
  <c r="AP85" i="414"/>
  <c r="AE82" i="426"/>
  <c r="AB57" i="444"/>
  <c r="AP79" i="440"/>
  <c r="AB55" i="468"/>
  <c r="AE65" i="460"/>
  <c r="AB65" i="456"/>
  <c r="AE81" i="464"/>
  <c r="AE88" i="466"/>
  <c r="AP79" i="458"/>
  <c r="AE70" i="442"/>
  <c r="AB56" i="470"/>
  <c r="AB88" i="418"/>
  <c r="AE87" i="416"/>
  <c r="AE72" i="450"/>
  <c r="AP81" i="428"/>
  <c r="AB57" i="472"/>
  <c r="AP84" i="448"/>
  <c r="AE78" i="476"/>
  <c r="AB77" i="442"/>
  <c r="AB79" i="440"/>
  <c r="AB73" i="460"/>
  <c r="AE55" i="415"/>
  <c r="AB55" i="474"/>
  <c r="AB81" i="474"/>
  <c r="AE73" i="464"/>
  <c r="AE66" i="410"/>
  <c r="AE68" i="420"/>
  <c r="AP88" i="466"/>
  <c r="AE60" i="464"/>
  <c r="AB64" i="462"/>
  <c r="AP83" i="452"/>
  <c r="AP83" i="411"/>
  <c r="AP87" i="428"/>
  <c r="AP87" i="422"/>
  <c r="AB72" i="476"/>
  <c r="AB82" i="474"/>
  <c r="AB65" i="476"/>
  <c r="AP87" i="430"/>
  <c r="AE58" i="460"/>
  <c r="AE84" i="448"/>
  <c r="AE81" i="460"/>
  <c r="AB74" i="464"/>
  <c r="AB65" i="444"/>
  <c r="AB76" i="474"/>
  <c r="AP85" i="450"/>
  <c r="AE82" i="420"/>
  <c r="AB62" i="448"/>
  <c r="AP83" i="428"/>
  <c r="AB57" i="470"/>
  <c r="AP85" i="466"/>
  <c r="AE55" i="410"/>
  <c r="AP83" i="388"/>
  <c r="AE65" i="418"/>
  <c r="AB80" i="440"/>
  <c r="AB62" i="430"/>
  <c r="AP83" i="442"/>
  <c r="AB67" i="452"/>
  <c r="AP83" i="436"/>
  <c r="AP88" i="430"/>
  <c r="AE72" i="476"/>
  <c r="AB72" i="426"/>
  <c r="AE63" i="410"/>
  <c r="AP83" i="420"/>
  <c r="AE79" i="438"/>
  <c r="AB64" i="450"/>
  <c r="AP84" i="422"/>
  <c r="AE72" i="458"/>
  <c r="AP86" i="411"/>
  <c r="AP79" i="414"/>
  <c r="AB72" i="411"/>
  <c r="AE85" i="418"/>
  <c r="AP82" i="410"/>
  <c r="AP86" i="418"/>
  <c r="AE59" i="410"/>
  <c r="AP86" i="438"/>
  <c r="AP86" i="472"/>
  <c r="AP81" i="440"/>
  <c r="AP81" i="476"/>
  <c r="AP77" i="436"/>
  <c r="AB68" i="410"/>
  <c r="AP82" i="474"/>
  <c r="AB54" i="460"/>
  <c r="AE61" i="472"/>
  <c r="AB74" i="462"/>
  <c r="AB68" i="472"/>
  <c r="AE88" i="464"/>
  <c r="AB67" i="466"/>
  <c r="AB73" i="470"/>
  <c r="AP84" i="446"/>
  <c r="AB76" i="454"/>
  <c r="AP88" i="454"/>
  <c r="AB79" i="466"/>
  <c r="AE54" i="476"/>
  <c r="AB72" i="460"/>
  <c r="AB62" i="410"/>
  <c r="AB74" i="436"/>
  <c r="AE72" i="466"/>
  <c r="AB60" i="466"/>
  <c r="AE62" i="450"/>
  <c r="AP80" i="428"/>
  <c r="AP77" i="466"/>
  <c r="AB65" i="410"/>
  <c r="AB84" i="464"/>
  <c r="AP79" i="448"/>
  <c r="AE58" i="410"/>
  <c r="AP87" i="416"/>
  <c r="AE60" i="446"/>
  <c r="AE56" i="458"/>
  <c r="AP81" i="448"/>
  <c r="AP83" i="418"/>
  <c r="AE86" i="470"/>
  <c r="AP82" i="417"/>
  <c r="AE74" i="476"/>
  <c r="AE66" i="434"/>
  <c r="AE84" i="464"/>
  <c r="AE60" i="432"/>
  <c r="AB73" i="416"/>
  <c r="AB69" i="466"/>
  <c r="AP77" i="432"/>
  <c r="AE80" i="436"/>
  <c r="AE77" i="442"/>
  <c r="AE81" i="444"/>
  <c r="AB83" i="412"/>
  <c r="AE76" i="462"/>
  <c r="AB62" i="468"/>
  <c r="AB87" i="460"/>
  <c r="AP78" i="460"/>
  <c r="AB79" i="476"/>
  <c r="AB83" i="442"/>
  <c r="AB67" i="440"/>
  <c r="AB70" i="472"/>
  <c r="AB70" i="454"/>
  <c r="AE84" i="426"/>
  <c r="AB60" i="460"/>
  <c r="AB74" i="410"/>
  <c r="AE77" i="458"/>
  <c r="AB85" i="434"/>
  <c r="AP81" i="415"/>
  <c r="AP88" i="420"/>
  <c r="AE65" i="410"/>
  <c r="AE60" i="476"/>
  <c r="AP77" i="452"/>
  <c r="AE78" i="462"/>
  <c r="AP85" i="418"/>
  <c r="AE57" i="410"/>
  <c r="AE55" i="468"/>
  <c r="AB76" i="476"/>
  <c r="AP87" i="412"/>
  <c r="AB70" i="452"/>
  <c r="AB86" i="464"/>
  <c r="AE86" i="456"/>
  <c r="AE71" i="472"/>
  <c r="AB62" i="472"/>
  <c r="AB75" i="476"/>
  <c r="AP83" i="430"/>
  <c r="AE81" i="472"/>
  <c r="AE80" i="472"/>
  <c r="AP86" i="446"/>
  <c r="AP79" i="417"/>
  <c r="AE83" i="462"/>
  <c r="AP87" i="414"/>
  <c r="AB84" i="416"/>
  <c r="AB56" i="426"/>
  <c r="AP83" i="412"/>
  <c r="AE69" i="466"/>
  <c r="AE82" i="474"/>
  <c r="AB83" i="466"/>
  <c r="AB55" i="417"/>
  <c r="AE86" i="468"/>
  <c r="AE71" i="460"/>
  <c r="AP81" i="418"/>
  <c r="AB78" i="462"/>
  <c r="AB80" i="460"/>
  <c r="AP88" i="452"/>
  <c r="AB77" i="476"/>
  <c r="AB53" i="410"/>
  <c r="AB61" i="474"/>
  <c r="AB69" i="464"/>
  <c r="AE56" i="417"/>
  <c r="AP84" i="424"/>
  <c r="AE64" i="410"/>
  <c r="AP88" i="458"/>
  <c r="AB62" i="456"/>
  <c r="AE67" i="464"/>
  <c r="AP82" i="411"/>
  <c r="AE70" i="474"/>
  <c r="AP80" i="418"/>
  <c r="AP87" i="452"/>
  <c r="AP80" i="414"/>
  <c r="AB57" i="415"/>
  <c r="AP77" i="415"/>
  <c r="AB81" i="424"/>
  <c r="AB59" i="446"/>
  <c r="AE80" i="434"/>
  <c r="AB79" i="442"/>
  <c r="AB71" i="460"/>
  <c r="AB55" i="454"/>
  <c r="AB64" i="474"/>
  <c r="AB72" i="458"/>
  <c r="AP84" i="434"/>
  <c r="AE69" i="470"/>
  <c r="AB64" i="442"/>
  <c r="AB65" i="468"/>
  <c r="AP85" i="420"/>
  <c r="AP86" i="440"/>
  <c r="AP80" i="412"/>
  <c r="AE58" i="472"/>
  <c r="AE72" i="468"/>
  <c r="AB77" i="440"/>
  <c r="AP79" i="446"/>
  <c r="AE57" i="442"/>
  <c r="AP86" i="444"/>
  <c r="AE77" i="474"/>
  <c r="AP79" i="460"/>
  <c r="AB60" i="464"/>
  <c r="AP78" i="434"/>
  <c r="AE85" i="462"/>
  <c r="AE76" i="460"/>
  <c r="AB88" i="448"/>
  <c r="AP81" i="412"/>
  <c r="AP84" i="411"/>
  <c r="AE68" i="464"/>
  <c r="AE60" i="426"/>
  <c r="AP86" i="450"/>
  <c r="AP83" i="454"/>
  <c r="AB68" i="464"/>
  <c r="AE73" i="448"/>
  <c r="AE70" i="410"/>
  <c r="AE63" i="440"/>
  <c r="AP87" i="436"/>
  <c r="AE53" i="454"/>
  <c r="AB75" i="472"/>
  <c r="AB55" i="470"/>
  <c r="AE69" i="417"/>
  <c r="AB65" i="470"/>
  <c r="AE82" i="466"/>
  <c r="AP82" i="442"/>
  <c r="AB88" i="474"/>
  <c r="AB85" i="432"/>
  <c r="AB74" i="420"/>
  <c r="AE67" i="428"/>
  <c r="AE68" i="456"/>
  <c r="AE81" i="418"/>
  <c r="AP81" i="472"/>
  <c r="AB55" i="446"/>
  <c r="AE57" i="474"/>
  <c r="AE58" i="411"/>
  <c r="AE88" i="442"/>
  <c r="AE88" i="411"/>
  <c r="AB59" i="458"/>
  <c r="AB78" i="434"/>
  <c r="AP80" i="476"/>
  <c r="AB67" i="444"/>
  <c r="AE83" i="418"/>
  <c r="AE57" i="448"/>
  <c r="AB78" i="476"/>
  <c r="AB75" i="411"/>
  <c r="AP88" i="417"/>
  <c r="AB84" i="472"/>
  <c r="AB71" i="434"/>
  <c r="AB79" i="411"/>
  <c r="AE56" i="428"/>
  <c r="AP83" i="458"/>
  <c r="AB56" i="476"/>
  <c r="AE83" i="452"/>
  <c r="AB79" i="413"/>
  <c r="AB57" i="420"/>
  <c r="AB81" i="460"/>
  <c r="AB79" i="418"/>
  <c r="AB57" i="424"/>
  <c r="AB68" i="456"/>
  <c r="AB67" i="424"/>
  <c r="AE82" i="440"/>
  <c r="AB88" i="424"/>
  <c r="AE60" i="388"/>
  <c r="AP77" i="448"/>
  <c r="AB68" i="442"/>
  <c r="AP80" i="438"/>
  <c r="AP83" i="450"/>
  <c r="AP77" i="388"/>
  <c r="AB61" i="410"/>
  <c r="AB85" i="413"/>
  <c r="AE73" i="430"/>
  <c r="AP81" i="464"/>
  <c r="AP82" i="460"/>
  <c r="AE81" i="432"/>
  <c r="AP78" i="438"/>
  <c r="AB80" i="417"/>
  <c r="AB57" i="436"/>
  <c r="AP78" i="458"/>
  <c r="AP82" i="430"/>
  <c r="AB86" i="472"/>
  <c r="AB74" i="454"/>
  <c r="AB55" i="410"/>
  <c r="AP87" i="413"/>
  <c r="AP85" i="436"/>
  <c r="AE79" i="462"/>
  <c r="AB85" i="472"/>
  <c r="AB66" i="426"/>
  <c r="AP80" i="456"/>
  <c r="AE54" i="466"/>
  <c r="AB66" i="474"/>
  <c r="AB81" i="466"/>
  <c r="AE55" i="446"/>
  <c r="AB70" i="470"/>
  <c r="AP84" i="442"/>
  <c r="AP79" i="436"/>
  <c r="AB61" i="476"/>
  <c r="AP86" i="432"/>
  <c r="AP82" i="440"/>
  <c r="AP87" i="420"/>
  <c r="AB73" i="472"/>
  <c r="AP87" i="472"/>
  <c r="AP87" i="460"/>
  <c r="AE84" i="470"/>
  <c r="AB67" i="474"/>
  <c r="AP84" i="440"/>
  <c r="AP88" i="399"/>
  <c r="AE70" i="462"/>
  <c r="AB74" i="468"/>
  <c r="AE73" i="476"/>
  <c r="AE59" i="466"/>
  <c r="AE74" i="468"/>
  <c r="AB65" i="448"/>
  <c r="AE81" i="456"/>
  <c r="AB65" i="472"/>
  <c r="AE75" i="462"/>
  <c r="AE88" i="476"/>
  <c r="AB79" i="462"/>
  <c r="AB64" i="468"/>
  <c r="AE80" i="458"/>
  <c r="AB66" i="476"/>
  <c r="AP79" i="438"/>
  <c r="AE75" i="430"/>
  <c r="AE62" i="410"/>
  <c r="AB84" i="448"/>
  <c r="AP84" i="436"/>
  <c r="AB69" i="450"/>
  <c r="AP77" i="422"/>
  <c r="AP77" i="462"/>
  <c r="AE65" i="448"/>
  <c r="AB86" i="432"/>
  <c r="AB83" i="434"/>
  <c r="AB68" i="474"/>
  <c r="AE71" i="410"/>
  <c r="AP82" i="424"/>
  <c r="AP82" i="413"/>
  <c r="AP82" i="426"/>
  <c r="AP82" i="432"/>
  <c r="AE74" i="416"/>
  <c r="AB68" i="462"/>
  <c r="AE71" i="466"/>
  <c r="AB64" i="470"/>
  <c r="AE53" i="476"/>
  <c r="AP80" i="440"/>
  <c r="AE59" i="444"/>
  <c r="AE57" i="460"/>
  <c r="AB68" i="411"/>
  <c r="AE71" i="468"/>
  <c r="AP81" i="413"/>
  <c r="AB55" i="452"/>
  <c r="AP83" i="462"/>
  <c r="AP81" i="422"/>
  <c r="AE69" i="436"/>
  <c r="AP87" i="474"/>
  <c r="AB63" i="418"/>
  <c r="AE55" i="454"/>
  <c r="AB86" i="414"/>
  <c r="AB77" i="410"/>
  <c r="AP85" i="452"/>
  <c r="AP84" i="470"/>
  <c r="AE76" i="444"/>
  <c r="AE62" i="399"/>
  <c r="AB78" i="468"/>
  <c r="AE68" i="418"/>
  <c r="AB60" i="444"/>
  <c r="AE54" i="462"/>
  <c r="AB80" i="462"/>
  <c r="AE64" i="468"/>
  <c r="AB58" i="452"/>
  <c r="AE83" i="472"/>
  <c r="AE66" i="454"/>
  <c r="AB85" i="474"/>
  <c r="AE61" i="434"/>
  <c r="AB83" i="420"/>
  <c r="AP84" i="416"/>
  <c r="AB69" i="468"/>
  <c r="AE87" i="410"/>
  <c r="AB54" i="420"/>
  <c r="AB64" i="417"/>
  <c r="AB57" i="438"/>
  <c r="AB86" i="462"/>
  <c r="AB67" i="468"/>
  <c r="AE88" i="432"/>
  <c r="AE79" i="415"/>
  <c r="AB86" i="388"/>
  <c r="AB55" i="415"/>
  <c r="AE87" i="462"/>
  <c r="AB65" i="466"/>
  <c r="AP77" i="442"/>
  <c r="AP88" i="442"/>
  <c r="AP79" i="416"/>
  <c r="AP79" i="472"/>
  <c r="AP88" i="474"/>
  <c r="AB63" i="420"/>
  <c r="AE76" i="454"/>
  <c r="AP85" i="412"/>
  <c r="AB59" i="438"/>
  <c r="AB66" i="440"/>
  <c r="AB70" i="474"/>
  <c r="AP82" i="450"/>
  <c r="AP82" i="464"/>
  <c r="AE67" i="476"/>
  <c r="AE76" i="472"/>
  <c r="AE86" i="414"/>
  <c r="AB73" i="464"/>
  <c r="AE71" i="474"/>
  <c r="AB69" i="446"/>
  <c r="AE60" i="458"/>
  <c r="AP88" i="450"/>
  <c r="AP83" i="470"/>
  <c r="AE65" i="458"/>
  <c r="AE66" i="468"/>
  <c r="AE69" i="474"/>
  <c r="AP79" i="466"/>
  <c r="AE83" i="410"/>
  <c r="AE58" i="474"/>
  <c r="AE84" i="410"/>
  <c r="AP77" i="458"/>
  <c r="AP79" i="424"/>
  <c r="AP77" i="411"/>
  <c r="AE73" i="456"/>
  <c r="AP82" i="454"/>
  <c r="AB63" i="464"/>
  <c r="AB60" i="474"/>
  <c r="AB85" i="476"/>
  <c r="AB54" i="456"/>
  <c r="AE68" i="454"/>
  <c r="AE83" i="448"/>
  <c r="AE61" i="464"/>
  <c r="AP77" i="454"/>
  <c r="AP82" i="462"/>
  <c r="AP81" i="410"/>
  <c r="AB53" i="426"/>
  <c r="AB83" i="470"/>
  <c r="AE78" i="470"/>
  <c r="AP77" i="474"/>
  <c r="AE85" i="422"/>
  <c r="AP86" i="442"/>
  <c r="AE68" i="460"/>
  <c r="AB69" i="470"/>
  <c r="AB53" i="462"/>
  <c r="AB64" i="456"/>
  <c r="AB75" i="466"/>
  <c r="AE70" i="458"/>
  <c r="AE85" i="430"/>
  <c r="AB77" i="470"/>
  <c r="AE62" i="458"/>
  <c r="AE71" i="442"/>
  <c r="AB69" i="442"/>
  <c r="AP80" i="446"/>
  <c r="AB66" i="448"/>
  <c r="AB61" i="460"/>
  <c r="AB80" i="464"/>
  <c r="AE68" i="446"/>
  <c r="AB59" i="440"/>
  <c r="AP85" i="422"/>
  <c r="AE85" i="434"/>
  <c r="AB56" i="460"/>
  <c r="AB54" i="476"/>
  <c r="AP78" i="414"/>
  <c r="AE69" i="446"/>
  <c r="AE68" i="472"/>
  <c r="AP88" i="416"/>
  <c r="AB80" i="470"/>
  <c r="AB87" i="476"/>
  <c r="AB71" i="462"/>
  <c r="AE80" i="466"/>
  <c r="AE86" i="416"/>
  <c r="AE75" i="464"/>
  <c r="AB72" i="420"/>
  <c r="AE87" i="468"/>
  <c r="AE85" i="470"/>
  <c r="AE62" i="444"/>
  <c r="AB79" i="436"/>
  <c r="AB53" i="413"/>
  <c r="AE83" i="426"/>
  <c r="AP79" i="388"/>
  <c r="AE56" i="476"/>
  <c r="AB83" i="454"/>
  <c r="AB83" i="476"/>
  <c r="AB53" i="458"/>
  <c r="AE62" i="470"/>
  <c r="AE83" i="411"/>
  <c r="AE78" i="452"/>
  <c r="AE73" i="440"/>
  <c r="AE70" i="450"/>
  <c r="AE55" i="444"/>
  <c r="AB74" i="456"/>
  <c r="AB82" i="416"/>
  <c r="AP82" i="412"/>
  <c r="AP80" i="434"/>
  <c r="AE54" i="420"/>
  <c r="AE66" i="470"/>
  <c r="AE79" i="448"/>
  <c r="AB80" i="399"/>
  <c r="AB84" i="476"/>
  <c r="AB59" i="450"/>
  <c r="AB82" i="458"/>
  <c r="AE62" i="454"/>
  <c r="AE77" i="424"/>
  <c r="AB76" i="446"/>
  <c r="AB54" i="413"/>
  <c r="AE85" i="415"/>
  <c r="AE60" i="436"/>
  <c r="AE72" i="416"/>
  <c r="AE64" i="399"/>
  <c r="AE58" i="418"/>
  <c r="AE53" i="430"/>
  <c r="AE62" i="432"/>
  <c r="AB69" i="413"/>
  <c r="AB83" i="430"/>
  <c r="AB72" i="454"/>
  <c r="AP86" i="460"/>
  <c r="AP88" i="440"/>
  <c r="AB86" i="434"/>
  <c r="AP79" i="434"/>
  <c r="AB86" i="474"/>
  <c r="AB69" i="410"/>
  <c r="AE62" i="468"/>
  <c r="AP78" i="446"/>
  <c r="AP81" i="458"/>
  <c r="AE56" i="466"/>
  <c r="AB74" i="442"/>
  <c r="AB65" i="436"/>
  <c r="AB78" i="417"/>
  <c r="AE71" i="436"/>
  <c r="AP88" i="462"/>
  <c r="AB76" i="440"/>
  <c r="AP85" i="416"/>
  <c r="AB73" i="448"/>
  <c r="AB67" i="442"/>
  <c r="AB67" i="434"/>
  <c r="AB76" i="472"/>
  <c r="AB63" i="442"/>
  <c r="AB75" i="440"/>
  <c r="AE59" i="450"/>
  <c r="AB64" i="466"/>
  <c r="AP84" i="456"/>
  <c r="AB67" i="430"/>
  <c r="AP88" i="444"/>
  <c r="AE53" i="442"/>
  <c r="AB67" i="436"/>
  <c r="AB76" i="410"/>
  <c r="AE54" i="460"/>
  <c r="AP88" i="424"/>
  <c r="AE62" i="472"/>
  <c r="AP78" i="450"/>
  <c r="AP82" i="388"/>
  <c r="AB86" i="446"/>
  <c r="AB58" i="472"/>
  <c r="AE59" i="436"/>
  <c r="AP77" i="470"/>
  <c r="AE66" i="432"/>
  <c r="AE75" i="440"/>
  <c r="AB53" i="420"/>
  <c r="AP81" i="417"/>
  <c r="AE87" i="432"/>
  <c r="AE69" i="452"/>
  <c r="AB57" i="458"/>
  <c r="AB66" i="470"/>
  <c r="AE60" i="468"/>
  <c r="AP78" i="420"/>
  <c r="AE79" i="474"/>
  <c r="AB73" i="422"/>
  <c r="AE58" i="464"/>
  <c r="AE75" i="470"/>
  <c r="AE76" i="474"/>
  <c r="AP77" i="426"/>
  <c r="AP83" i="466"/>
  <c r="AE55" i="470"/>
  <c r="AE77" i="418"/>
  <c r="AP78" i="456"/>
  <c r="AB81" i="448"/>
  <c r="AE65" i="450"/>
  <c r="AB83" i="472"/>
  <c r="AP81" i="444"/>
  <c r="AB54" i="410"/>
  <c r="AP81" i="414"/>
  <c r="AP80" i="416"/>
  <c r="AE55" i="458"/>
  <c r="AB81" i="456"/>
  <c r="AP84" i="430"/>
  <c r="AE56" i="464"/>
  <c r="AP84" i="450"/>
  <c r="AB79" i="412"/>
  <c r="AE74" i="446"/>
  <c r="AE53" i="440"/>
  <c r="AE65" i="411"/>
  <c r="AP88" i="464"/>
  <c r="AP83" i="410"/>
  <c r="AP80" i="424"/>
  <c r="AE71" i="416"/>
  <c r="AB74" i="474"/>
  <c r="AE60" i="470"/>
  <c r="AB82" i="412"/>
  <c r="AE83" i="420"/>
  <c r="AE70" i="444"/>
  <c r="AB72" i="456"/>
  <c r="AE69" i="454"/>
  <c r="AB72" i="428"/>
  <c r="AB74" i="458"/>
  <c r="AE70" i="468"/>
  <c r="AB83" i="440"/>
  <c r="AE80" i="464"/>
  <c r="AB76" i="414"/>
  <c r="AB75" i="442"/>
  <c r="AB60" i="470"/>
  <c r="AE54" i="470"/>
  <c r="AE79" i="440"/>
  <c r="AB85" i="446"/>
  <c r="AP86" i="399"/>
  <c r="AB67" i="460"/>
  <c r="AE55" i="388"/>
  <c r="AE62" i="434"/>
  <c r="AE88" i="448"/>
  <c r="AP82" i="446"/>
  <c r="AP80" i="472"/>
  <c r="AE81" i="470"/>
  <c r="AE87" i="420"/>
  <c r="AB77" i="415"/>
  <c r="AE68" i="412"/>
  <c r="AB82" i="452"/>
  <c r="AE87" i="452"/>
  <c r="AB56" i="458"/>
  <c r="AE63" i="442"/>
  <c r="AE55" i="474"/>
  <c r="AE63" i="411"/>
  <c r="AE87" i="413"/>
  <c r="AE69" i="426"/>
  <c r="AB66" i="418"/>
  <c r="AB73" i="413"/>
  <c r="AP78" i="413"/>
  <c r="AB59" i="442"/>
  <c r="AB83" i="474"/>
  <c r="AB65" i="428"/>
  <c r="AE83" i="414"/>
  <c r="AE66" i="438"/>
  <c r="AB78" i="452"/>
  <c r="AB66" i="413"/>
  <c r="AB84" i="466"/>
  <c r="AE59" i="476"/>
  <c r="AE75" i="417"/>
  <c r="AB70" i="446"/>
  <c r="AB63" i="454"/>
  <c r="AE64" i="462"/>
  <c r="AP77" i="456"/>
  <c r="AP88" i="476"/>
  <c r="AB53" i="472"/>
  <c r="AB77" i="438"/>
  <c r="AP78" i="428"/>
  <c r="AE66" i="474"/>
  <c r="AE55" i="440"/>
  <c r="AB68" i="458"/>
  <c r="AE71" i="462"/>
  <c r="AE86" i="464"/>
  <c r="AE74" i="454"/>
  <c r="AB86" i="428"/>
  <c r="AE59" i="456"/>
  <c r="AB85" i="450"/>
  <c r="AE56" i="446"/>
  <c r="AB76" i="418"/>
  <c r="AP87" i="462"/>
  <c r="AE67" i="426"/>
  <c r="AB68" i="440"/>
  <c r="AE76" i="418"/>
  <c r="AB87" i="436"/>
  <c r="AE55" i="456"/>
  <c r="AP83" i="446"/>
  <c r="AP80" i="432"/>
  <c r="AP80" i="442"/>
  <c r="AB63" i="424"/>
  <c r="AE74" i="464"/>
  <c r="AP78" i="430"/>
  <c r="AP77" i="414"/>
  <c r="AE83" i="444"/>
  <c r="AP81" i="426"/>
  <c r="AE56" i="434"/>
  <c r="AB55" i="411"/>
  <c r="AB83" i="426"/>
  <c r="AE62" i="474"/>
  <c r="AE58" i="446"/>
  <c r="AB85" i="418"/>
  <c r="AE64" i="434"/>
  <c r="AB74" i="440"/>
  <c r="AE64" i="472"/>
  <c r="AB64" i="476"/>
  <c r="AP86" i="388"/>
  <c r="AB62" i="476"/>
  <c r="AE61" i="428"/>
  <c r="AE61" i="410"/>
  <c r="AE71" i="476"/>
  <c r="AB73" i="462"/>
  <c r="AE64" i="448"/>
  <c r="AE84" i="417"/>
  <c r="AB88" i="468"/>
  <c r="AB88" i="470"/>
  <c r="AE68" i="413"/>
  <c r="AP81" i="434"/>
  <c r="AB71" i="446"/>
  <c r="AB56" i="420"/>
  <c r="AB77" i="434"/>
  <c r="AE69" i="456"/>
  <c r="AE69" i="432"/>
  <c r="AB71" i="430"/>
  <c r="AP78" i="436"/>
  <c r="AB55" i="444"/>
  <c r="AE58" i="412"/>
  <c r="AE64" i="476"/>
  <c r="AB73" i="412"/>
  <c r="AB70" i="417"/>
  <c r="AE65" i="432"/>
  <c r="AB62" i="452"/>
  <c r="AB53" i="440"/>
  <c r="AB85" i="430"/>
  <c r="AB64" i="454"/>
  <c r="AB84" i="460"/>
  <c r="AB60" i="438"/>
  <c r="AE60" i="450"/>
  <c r="AB84" i="388"/>
  <c r="AB80" i="454"/>
  <c r="AE73" i="388"/>
  <c r="AE79" i="416"/>
  <c r="AE57" i="452"/>
  <c r="AE84" i="456"/>
  <c r="AE66" i="444"/>
  <c r="AE57" i="436"/>
  <c r="AE83" i="464"/>
  <c r="AB62" i="464"/>
  <c r="AE76" i="464"/>
  <c r="AP81" i="438"/>
  <c r="AB67" i="454"/>
  <c r="AB70" i="456"/>
  <c r="AB61" i="448"/>
  <c r="AP83" i="432"/>
  <c r="AB63" i="462"/>
  <c r="AB75" i="448"/>
  <c r="AB64" i="446"/>
  <c r="AB81" i="476"/>
  <c r="AB54" i="458"/>
  <c r="AE80" i="454"/>
  <c r="AB60" i="452"/>
  <c r="AE64" i="452"/>
  <c r="AB66" i="434"/>
  <c r="AE70" i="470"/>
  <c r="AE58" i="476"/>
  <c r="AB76" i="430"/>
  <c r="AB65" i="452"/>
  <c r="AB73" i="476"/>
  <c r="AE87" i="456"/>
  <c r="AE81" i="413"/>
  <c r="AE55" i="436"/>
  <c r="AB70" i="476"/>
  <c r="AE56" i="422"/>
  <c r="AB85" i="466"/>
  <c r="AE70" i="414"/>
  <c r="AB74" i="388"/>
  <c r="AE73" i="424"/>
  <c r="AE79" i="426"/>
  <c r="AB62" i="434"/>
  <c r="AB88" i="460"/>
  <c r="AE78" i="474"/>
  <c r="AB77" i="422"/>
  <c r="AB55" i="456"/>
  <c r="AB62" i="418"/>
  <c r="AB55" i="440"/>
  <c r="AE70" i="420"/>
  <c r="AE59" i="399"/>
  <c r="AB83" i="417"/>
  <c r="AE63" i="452"/>
  <c r="AE73" i="399"/>
  <c r="AB56" i="474"/>
  <c r="AB73" i="414"/>
  <c r="AE77" i="412"/>
  <c r="AE68" i="426"/>
  <c r="AE63" i="413"/>
  <c r="AB75" i="426"/>
  <c r="AE64" i="418"/>
  <c r="AB58" i="417"/>
  <c r="AB56" i="452"/>
  <c r="AB55" i="462"/>
  <c r="AE83" i="413"/>
  <c r="AB64" i="458"/>
  <c r="AE79" i="458"/>
  <c r="AE76" i="448"/>
  <c r="AB86" i="417"/>
  <c r="AB81" i="417"/>
  <c r="AB64" i="430"/>
  <c r="AB80" i="446"/>
  <c r="AP79" i="432"/>
  <c r="AE76" i="466"/>
  <c r="AB66" i="460"/>
  <c r="AB87" i="388"/>
  <c r="AE87" i="476"/>
  <c r="AE66" i="446"/>
  <c r="AE55" i="462"/>
  <c r="AE64" i="422"/>
  <c r="AE73" i="468"/>
  <c r="AB60" i="410"/>
  <c r="AP83" i="464"/>
  <c r="AB70" i="418"/>
  <c r="AE56" i="414"/>
  <c r="AP80" i="450"/>
  <c r="AB79" i="438"/>
  <c r="AE78" i="413"/>
  <c r="AE72" i="452"/>
  <c r="AB67" i="399"/>
  <c r="AE87" i="442"/>
  <c r="AP84" i="468"/>
  <c r="AE87" i="446"/>
  <c r="AP86" i="426"/>
  <c r="AE53" i="466"/>
  <c r="AB54" i="454"/>
  <c r="AP84" i="474"/>
  <c r="AB63" i="476"/>
  <c r="AB56" i="462"/>
  <c r="AP80" i="460"/>
  <c r="AE67" i="454"/>
  <c r="AE57" i="430"/>
  <c r="AE67" i="442"/>
  <c r="AP84" i="438"/>
  <c r="AE58" i="432"/>
  <c r="AE63" i="399"/>
  <c r="AE83" i="446"/>
  <c r="AP86" i="415"/>
  <c r="AP79" i="456"/>
  <c r="AE81" i="399"/>
  <c r="AB63" i="444"/>
  <c r="AE53" i="458"/>
  <c r="AE83" i="436"/>
  <c r="AB63" i="436"/>
  <c r="AB61" i="442"/>
  <c r="AP78" i="464"/>
  <c r="AE84" i="418"/>
  <c r="AB56" i="414"/>
  <c r="AE87" i="424"/>
  <c r="AB65" i="446"/>
  <c r="AE86" i="434"/>
  <c r="AE86" i="436"/>
  <c r="AE61" i="416"/>
  <c r="AB57" i="468"/>
  <c r="AB67" i="414"/>
  <c r="AB87" i="424"/>
  <c r="AB55" i="466"/>
  <c r="AE78" i="428"/>
  <c r="AB80" i="410"/>
  <c r="AE72" i="462"/>
  <c r="AB61" i="438"/>
  <c r="AB87" i="430"/>
  <c r="AE62" i="428"/>
  <c r="AE62" i="460"/>
  <c r="AE88" i="422"/>
  <c r="AB70" i="462"/>
  <c r="AE68" i="399"/>
  <c r="AP85" i="415"/>
  <c r="AP78" i="410"/>
  <c r="AE88" i="424"/>
  <c r="AP86" i="466"/>
  <c r="AP79" i="454"/>
  <c r="AE55" i="452"/>
  <c r="AB69" i="448"/>
  <c r="AE70" i="460"/>
  <c r="AB79" i="458"/>
  <c r="AE88" i="474"/>
  <c r="AP87" i="440"/>
  <c r="AB57" i="414"/>
  <c r="AE73" i="410"/>
  <c r="AE61" i="462"/>
  <c r="AB54" i="412"/>
  <c r="AP79" i="476"/>
  <c r="AE61" i="458"/>
  <c r="AE84" i="466"/>
  <c r="AP79" i="420"/>
  <c r="AE69" i="440"/>
  <c r="AB58" i="442"/>
  <c r="AB60" i="446"/>
  <c r="AE54" i="458"/>
  <c r="AE73" i="466"/>
  <c r="AB61" i="444"/>
  <c r="AE66" i="476"/>
  <c r="AB79" i="456"/>
  <c r="AB69" i="476"/>
  <c r="AB76" i="452"/>
  <c r="AE54" i="446"/>
  <c r="AB82" i="424"/>
  <c r="AB57" i="399"/>
  <c r="AE57" i="462"/>
  <c r="AP87" i="426"/>
  <c r="AP80" i="464"/>
  <c r="AB59" i="428"/>
  <c r="AE80" i="426"/>
  <c r="AB57" i="466"/>
  <c r="AE76" i="434"/>
  <c r="AE79" i="422"/>
  <c r="AE62" i="464"/>
  <c r="AB76" i="428"/>
  <c r="AE83" i="428"/>
  <c r="AE86" i="424"/>
  <c r="AE74" i="448"/>
  <c r="AE62" i="430"/>
  <c r="AB76" i="420"/>
  <c r="AE61" i="448"/>
  <c r="AE56" i="410"/>
  <c r="AB75" i="464"/>
  <c r="AE56" i="418"/>
  <c r="AE54" i="450"/>
  <c r="AE74" i="470"/>
  <c r="AE55" i="430"/>
  <c r="AB66" i="399"/>
  <c r="AE53" i="460"/>
  <c r="AE74" i="466"/>
  <c r="AB74" i="422"/>
  <c r="AE59" i="440"/>
  <c r="AP85" i="440"/>
  <c r="AE72" i="415"/>
  <c r="AE71" i="428"/>
  <c r="AE81" i="420"/>
  <c r="AP87" i="417"/>
  <c r="AB62" i="458"/>
  <c r="AB59" i="470"/>
  <c r="AE75" i="456"/>
  <c r="AB87" i="462"/>
  <c r="AE74" i="472"/>
  <c r="AE60" i="416"/>
  <c r="AB59" i="474"/>
  <c r="AE78" i="458"/>
  <c r="AP77" i="450"/>
  <c r="AE67" i="410"/>
  <c r="AB70" i="428"/>
  <c r="AB82" i="436"/>
  <c r="AE65" i="417"/>
  <c r="AE73" i="418"/>
  <c r="AP80" i="470"/>
  <c r="AE78" i="417"/>
  <c r="AP86" i="434"/>
  <c r="AE53" i="452"/>
  <c r="AP79" i="450"/>
  <c r="AP82" i="452"/>
  <c r="AB82" i="472"/>
  <c r="AP77" i="444"/>
  <c r="AB84" i="454"/>
  <c r="AB79" i="474"/>
  <c r="AB59" i="412"/>
  <c r="AB72" i="412"/>
  <c r="AB59" i="466"/>
  <c r="AB53" i="450"/>
  <c r="AB87" i="417"/>
  <c r="AE78" i="416"/>
  <c r="AE77" i="464"/>
  <c r="AE53" i="444"/>
  <c r="AB80" i="434"/>
  <c r="AB57" i="432"/>
  <c r="AE62" i="462"/>
  <c r="AB66" i="422"/>
  <c r="AE75" i="416"/>
  <c r="AE59" i="472"/>
  <c r="AE72" i="432"/>
  <c r="AE74" i="444"/>
  <c r="AE68" i="428"/>
  <c r="AB84" i="422"/>
  <c r="AE78" i="438"/>
  <c r="AE64" i="416"/>
  <c r="AE56" i="432"/>
  <c r="AB73" i="428"/>
  <c r="AE81" i="452"/>
  <c r="AB54" i="472"/>
  <c r="AB82" i="444"/>
  <c r="AE59" i="411"/>
  <c r="AB55" i="438"/>
  <c r="AB75" i="410"/>
  <c r="AB63" i="415"/>
  <c r="AE74" i="442"/>
  <c r="AB73" i="415"/>
  <c r="AE59" i="460"/>
  <c r="AE64" i="424"/>
  <c r="AB70" i="426"/>
  <c r="AB78" i="399"/>
  <c r="AE61" i="456"/>
  <c r="AP85" i="388"/>
  <c r="AP79" i="474"/>
  <c r="AP87" i="442"/>
  <c r="AE63" i="468"/>
  <c r="AP81" i="468"/>
  <c r="AB53" i="448"/>
  <c r="AE70" i="476"/>
  <c r="AB75" i="456"/>
  <c r="AB61" i="413"/>
  <c r="AB55" i="413"/>
  <c r="AB73" i="432"/>
  <c r="AE58" i="468"/>
  <c r="AB87" i="434"/>
  <c r="AB72" i="415"/>
  <c r="AP85" i="432"/>
  <c r="AP77" i="412"/>
  <c r="AB53" i="466"/>
  <c r="AB56" i="442"/>
  <c r="AE88" i="440"/>
  <c r="AP85" i="438"/>
  <c r="AB56" i="416"/>
  <c r="AP78" i="440"/>
  <c r="AE59" i="462"/>
  <c r="AB71" i="428"/>
  <c r="AE67" i="399"/>
  <c r="AP85" i="430"/>
  <c r="AE53" i="472"/>
  <c r="AB77" i="416"/>
  <c r="AB78" i="464"/>
  <c r="AP86" i="422"/>
  <c r="AE64" i="450"/>
  <c r="AB54" i="474"/>
  <c r="AB76" i="462"/>
  <c r="AB79" i="472"/>
  <c r="AE53" i="412"/>
  <c r="AE88" i="444"/>
  <c r="AE60" i="422"/>
  <c r="AE82" i="452"/>
  <c r="AE88" i="417"/>
  <c r="AB66" i="410"/>
  <c r="AB66" i="420"/>
  <c r="AE79" i="411"/>
  <c r="AE85" i="450"/>
  <c r="AP78" i="422"/>
  <c r="AB57" i="422"/>
  <c r="AB62" i="388"/>
  <c r="AP80" i="413"/>
  <c r="AE73" i="412"/>
  <c r="AE67" i="418"/>
  <c r="AB75" i="470"/>
  <c r="AB72" i="417"/>
  <c r="AB63" i="438"/>
  <c r="AB88" i="411"/>
  <c r="AB71" i="411"/>
  <c r="AB63" i="452"/>
  <c r="AE53" i="426"/>
  <c r="AE66" i="428"/>
  <c r="AP78" i="452"/>
  <c r="AB87" i="454"/>
  <c r="AB69" i="411"/>
  <c r="AE63" i="456"/>
  <c r="AE57" i="420"/>
  <c r="AB83" i="456"/>
  <c r="AB60" i="472"/>
  <c r="AB81" i="458"/>
  <c r="AB71" i="438"/>
  <c r="AP83" i="434"/>
  <c r="AB77" i="420"/>
  <c r="AB78" i="410"/>
  <c r="AE82" i="448"/>
  <c r="AB87" i="452"/>
  <c r="AP88" i="448"/>
  <c r="AB73" i="458"/>
  <c r="AB58" i="466"/>
  <c r="AB72" i="472"/>
  <c r="AE75" i="442"/>
  <c r="AE73" i="474"/>
  <c r="AE70" i="472"/>
  <c r="AB84" i="462"/>
  <c r="AB56" i="417"/>
  <c r="AP83" i="438"/>
  <c r="AB85" i="410"/>
  <c r="AE79" i="454"/>
  <c r="AB84" i="438"/>
  <c r="AP79" i="470"/>
  <c r="AE60" i="448"/>
  <c r="AP86" i="416"/>
  <c r="AB71" i="388"/>
  <c r="AE63" i="466"/>
  <c r="AB81" i="428"/>
  <c r="AB67" i="415"/>
  <c r="AB61" i="430"/>
  <c r="AP80" i="458"/>
  <c r="AE72" i="446"/>
  <c r="AB88" i="410"/>
  <c r="AB83" i="422"/>
  <c r="AP79" i="422"/>
  <c r="AE57" i="476"/>
  <c r="AE69" i="462"/>
  <c r="AE63" i="476"/>
  <c r="AB68" i="412"/>
  <c r="AB81" i="414"/>
  <c r="AE65" i="454"/>
  <c r="AE73" i="454"/>
  <c r="AB54" i="440"/>
  <c r="AE64" i="454"/>
  <c r="AE75" i="458"/>
  <c r="AE77" i="413"/>
  <c r="AE55" i="413"/>
  <c r="AB64" i="420"/>
  <c r="AB56" i="448"/>
  <c r="AB85" i="426"/>
  <c r="AB62" i="440"/>
  <c r="AB68" i="444"/>
  <c r="AB58" i="415"/>
  <c r="AE56" i="456"/>
  <c r="AB72" i="446"/>
  <c r="AE78" i="418"/>
  <c r="AE67" i="413"/>
  <c r="AB85" i="464"/>
  <c r="AB67" i="458"/>
  <c r="AB71" i="454"/>
  <c r="AE69" i="468"/>
  <c r="AB85" i="444"/>
  <c r="AE56" i="411"/>
  <c r="AB56" i="444"/>
  <c r="AB83" i="468"/>
  <c r="AB54" i="468"/>
  <c r="AB81" i="452"/>
  <c r="AB67" i="448"/>
  <c r="AE85" i="472"/>
  <c r="AB55" i="432"/>
  <c r="AE85" i="452"/>
  <c r="AE54" i="454"/>
  <c r="AE71" i="426"/>
  <c r="AE83" i="422"/>
  <c r="AB84" i="428"/>
  <c r="AB54" i="430"/>
  <c r="AE57" i="411"/>
  <c r="AB73" i="411"/>
  <c r="AB65" i="416"/>
  <c r="AB61" i="388"/>
  <c r="AB82" i="450"/>
  <c r="AB74" i="432"/>
  <c r="AE86" i="399"/>
  <c r="AE78" i="456"/>
  <c r="AB85" i="470"/>
  <c r="AE69" i="399"/>
  <c r="AB77" i="446"/>
  <c r="AB62" i="450"/>
  <c r="AB59" i="422"/>
  <c r="AB69" i="420"/>
  <c r="AE65" i="466"/>
  <c r="AE54" i="472"/>
  <c r="AE66" i="411"/>
  <c r="AB61" i="470"/>
  <c r="AE72" i="444"/>
  <c r="AB62" i="470"/>
  <c r="AE69" i="388"/>
  <c r="AB71" i="440"/>
  <c r="AB78" i="422"/>
  <c r="AE72" i="464"/>
  <c r="AB58" i="440"/>
  <c r="AB84" i="442"/>
  <c r="AB58" i="424"/>
  <c r="AB83" i="450"/>
  <c r="AB53" i="412"/>
  <c r="AB79" i="454"/>
  <c r="AE88" i="430"/>
  <c r="AE85" i="460"/>
  <c r="AB79" i="424"/>
  <c r="AB78" i="432"/>
  <c r="AE58" i="428"/>
  <c r="AE76" i="458"/>
  <c r="AE64" i="442"/>
  <c r="AE58" i="399"/>
  <c r="AB70" i="434"/>
  <c r="AB61" i="456"/>
  <c r="AE62" i="436"/>
  <c r="AB84" i="420"/>
  <c r="AE87" i="438"/>
  <c r="AB58" i="446"/>
  <c r="AB79" i="422"/>
  <c r="AE81" i="411"/>
  <c r="AE74" i="428"/>
  <c r="AB82" i="422"/>
  <c r="AB58" i="448"/>
  <c r="AE86" i="411"/>
  <c r="AB57" i="446"/>
  <c r="AE80" i="470"/>
  <c r="AE72" i="474"/>
  <c r="AE53" i="450"/>
  <c r="AE54" i="456"/>
  <c r="AB88" i="426"/>
  <c r="AE68" i="448"/>
  <c r="AE74" i="440"/>
  <c r="AE67" i="440"/>
  <c r="AE80" i="468"/>
  <c r="AB76" i="399"/>
  <c r="AB62" i="462"/>
  <c r="AE61" i="412"/>
  <c r="AE54" i="440"/>
  <c r="AE76" i="432"/>
  <c r="AE57" i="464"/>
  <c r="AE69" i="460"/>
  <c r="AB82" i="446"/>
  <c r="AP81" i="436"/>
  <c r="AB79" i="426"/>
  <c r="AE81" i="462"/>
  <c r="AE54" i="388"/>
  <c r="AE87" i="450"/>
  <c r="AE74" i="413"/>
  <c r="AE75" i="418"/>
  <c r="AB80" i="442"/>
  <c r="AE57" i="458"/>
  <c r="AB86" i="422"/>
  <c r="AP78" i="476"/>
  <c r="AE74" i="412"/>
  <c r="AE64" i="438"/>
  <c r="AP84" i="476"/>
  <c r="AE56" i="413"/>
  <c r="AP85" i="411"/>
  <c r="AB75" i="460"/>
  <c r="AB82" i="440"/>
  <c r="AB84" i="452"/>
  <c r="AE63" i="462"/>
  <c r="AE68" i="410"/>
  <c r="AE57" i="426"/>
  <c r="AE64" i="446"/>
  <c r="AE87" i="454"/>
  <c r="AB64" i="414"/>
  <c r="AB61" i="424"/>
  <c r="AB81" i="434"/>
  <c r="AB81" i="416"/>
  <c r="AB63" i="472"/>
  <c r="AE79" i="399"/>
  <c r="AB53" i="411"/>
  <c r="AB78" i="472"/>
  <c r="AP88" i="388"/>
  <c r="AB77" i="436"/>
  <c r="AB68" i="418"/>
  <c r="AE56" i="430"/>
  <c r="AE77" i="438"/>
  <c r="AB86" i="436"/>
  <c r="AE59" i="454"/>
  <c r="AB67" i="413"/>
  <c r="AE66" i="448"/>
  <c r="AB57" i="440"/>
  <c r="AE86" i="476"/>
  <c r="AE54" i="448"/>
  <c r="AB57" i="410"/>
  <c r="AB59" i="456"/>
  <c r="AP84" i="414"/>
  <c r="AE80" i="424"/>
  <c r="AE66" i="417"/>
  <c r="AE73" i="446"/>
  <c r="AE55" i="414"/>
  <c r="AE83" i="417"/>
  <c r="AE53" i="418"/>
  <c r="AE78" i="472"/>
  <c r="AB57" i="412"/>
  <c r="AB56" i="415"/>
  <c r="AE82" i="399"/>
  <c r="AB83" i="424"/>
  <c r="AB66" i="432"/>
  <c r="AE75" i="413"/>
  <c r="AE70" i="416"/>
  <c r="AE80" i="414"/>
  <c r="AE65" i="474"/>
  <c r="AE78" i="446"/>
  <c r="AB58" i="432"/>
  <c r="AE58" i="417"/>
  <c r="AE65" i="430"/>
  <c r="AE78" i="444"/>
  <c r="AB61" i="411"/>
  <c r="AP77" i="399"/>
  <c r="AB53" i="456"/>
  <c r="AE72" i="430"/>
  <c r="AE87" i="434"/>
  <c r="AE69" i="422"/>
  <c r="AE68" i="466"/>
  <c r="AB84" i="417"/>
  <c r="AB68" i="413"/>
  <c r="AB63" i="428"/>
  <c r="AE87" i="472"/>
  <c r="AE88" i="412"/>
  <c r="AE55" i="418"/>
  <c r="AB80" i="416"/>
  <c r="AB69" i="440"/>
  <c r="AB61" i="464"/>
  <c r="AE70" i="399"/>
  <c r="AE74" i="436"/>
  <c r="AB63" i="426"/>
  <c r="AB77" i="458"/>
  <c r="AB78" i="418"/>
  <c r="AE57" i="438"/>
  <c r="AE63" i="434"/>
  <c r="AB58" i="438"/>
  <c r="AE86" i="460"/>
  <c r="AP82" i="399"/>
  <c r="AE88" i="458"/>
  <c r="AE73" i="413"/>
  <c r="AE70" i="456"/>
  <c r="AE77" i="415"/>
  <c r="AE73" i="444"/>
  <c r="AE77" i="414"/>
  <c r="AB59" i="432"/>
  <c r="AE83" i="399"/>
  <c r="AB83" i="452"/>
  <c r="AE75" i="466"/>
  <c r="AB54" i="452"/>
  <c r="AB76" i="464"/>
  <c r="AB88" i="422"/>
  <c r="AP88" i="412"/>
  <c r="AB83" i="414"/>
  <c r="AB81" i="454"/>
  <c r="AB62" i="432"/>
  <c r="AE88" i="418"/>
  <c r="AE63" i="418"/>
  <c r="AE81" i="454"/>
  <c r="AB66" i="417"/>
  <c r="AE57" i="416"/>
  <c r="AB57" i="452"/>
  <c r="AB68" i="430"/>
  <c r="AB81" i="470"/>
  <c r="AB83" i="411"/>
  <c r="AB87" i="442"/>
  <c r="AB66" i="450"/>
  <c r="AB64" i="413"/>
  <c r="AE54" i="438"/>
  <c r="AE54" i="414"/>
  <c r="AE56" i="416"/>
  <c r="AP79" i="415"/>
  <c r="AE77" i="399"/>
  <c r="AP83" i="422"/>
  <c r="AB81" i="462"/>
  <c r="AE88" i="414"/>
  <c r="AP84" i="452"/>
  <c r="AB81" i="413"/>
  <c r="AB67" i="388"/>
  <c r="AB74" i="452"/>
  <c r="AE59" i="413"/>
  <c r="AB65" i="442"/>
  <c r="AB71" i="426"/>
  <c r="AE62" i="412"/>
  <c r="AE56" i="450"/>
  <c r="AE64" i="432"/>
  <c r="AE84" i="434"/>
  <c r="AE62" i="476"/>
  <c r="AB84" i="444"/>
  <c r="AB86" i="458"/>
  <c r="AB57" i="442"/>
  <c r="AB88" i="388"/>
  <c r="AB70" i="399"/>
  <c r="AE69" i="448"/>
  <c r="AE61" i="460"/>
  <c r="AE78" i="415"/>
  <c r="AE68" i="474"/>
  <c r="AE69" i="416"/>
  <c r="AB61" i="458"/>
  <c r="AE80" i="411"/>
  <c r="AB64" i="426"/>
  <c r="AB84" i="399"/>
  <c r="AE81" i="476"/>
  <c r="AB55" i="388"/>
  <c r="AE71" i="388"/>
  <c r="AP83" i="474"/>
  <c r="AE70" i="434"/>
  <c r="AP78" i="454"/>
  <c r="AP83" i="426"/>
  <c r="AE86" i="462"/>
  <c r="AB59" i="434"/>
  <c r="AE54" i="444"/>
  <c r="AE73" i="470"/>
  <c r="AE53" i="411"/>
  <c r="AE57" i="466"/>
  <c r="AB74" i="460"/>
  <c r="AP88" i="410"/>
  <c r="AB82" i="448"/>
  <c r="AE86" i="418"/>
  <c r="AE75" i="436"/>
  <c r="AB83" i="446"/>
  <c r="AP80" i="430"/>
  <c r="AE80" i="448"/>
  <c r="AB78" i="424"/>
  <c r="AE61" i="466"/>
  <c r="AE55" i="417"/>
  <c r="AE84" i="454"/>
  <c r="AB83" i="432"/>
  <c r="AE67" i="462"/>
  <c r="AE87" i="444"/>
  <c r="AB85" i="440"/>
  <c r="AB82" i="454"/>
  <c r="AE65" i="412"/>
  <c r="AB67" i="432"/>
  <c r="AB86" i="411"/>
  <c r="AB59" i="414"/>
  <c r="AB56" i="399"/>
  <c r="AP82" i="422"/>
  <c r="AE88" i="434"/>
  <c r="AB87" i="399"/>
  <c r="AP77" i="424"/>
  <c r="AB55" i="428"/>
  <c r="AB78" i="438"/>
  <c r="AE88" i="438"/>
  <c r="AE70" i="422"/>
  <c r="AB88" i="456"/>
  <c r="AE81" i="450"/>
  <c r="AB54" i="444"/>
  <c r="AE76" i="456"/>
  <c r="AB75" i="412"/>
  <c r="AE66" i="416"/>
  <c r="AP86" i="428"/>
  <c r="AB79" i="388"/>
  <c r="AE63" i="460"/>
  <c r="AE54" i="412"/>
  <c r="AB74" i="412"/>
  <c r="AE80" i="432"/>
  <c r="AB72" i="442"/>
  <c r="AB77" i="456"/>
  <c r="AB66" i="436"/>
  <c r="AB70" i="444"/>
  <c r="AE58" i="422"/>
  <c r="AP78" i="444"/>
  <c r="AE76" i="440"/>
  <c r="AB75" i="416"/>
  <c r="AB60" i="458"/>
  <c r="AB84" i="426"/>
  <c r="AE68" i="434"/>
  <c r="AE66" i="412"/>
  <c r="AE73" i="426"/>
  <c r="AE79" i="414"/>
  <c r="AB83" i="428"/>
  <c r="AB58" i="416"/>
  <c r="AE70" i="440"/>
  <c r="AE59" i="414"/>
  <c r="AE80" i="474"/>
  <c r="AE53" i="399"/>
  <c r="AB58" i="422"/>
  <c r="AE61" i="446"/>
  <c r="AB81" i="446"/>
  <c r="AE79" i="430"/>
  <c r="AE60" i="418"/>
  <c r="AB74" i="472"/>
  <c r="AE67" i="430"/>
  <c r="AE76" i="422"/>
  <c r="AB82" i="466"/>
  <c r="AB62" i="474"/>
  <c r="AE73" i="422"/>
  <c r="AE70" i="430"/>
  <c r="AB53" i="422"/>
  <c r="AB72" i="418"/>
  <c r="AP84" i="464"/>
  <c r="AP78" i="466"/>
  <c r="AE84" i="440"/>
  <c r="AB69" i="399"/>
  <c r="AB54" i="422"/>
  <c r="AE78" i="411"/>
  <c r="AE72" i="411"/>
  <c r="AB79" i="470"/>
  <c r="AE79" i="466"/>
  <c r="AB63" i="416"/>
  <c r="AE60" i="466"/>
  <c r="AE64" i="414"/>
  <c r="AE80" i="438"/>
  <c r="AE65" i="446"/>
  <c r="AE73" i="472"/>
  <c r="AE56" i="444"/>
  <c r="AE84" i="468"/>
  <c r="AE59" i="434"/>
  <c r="AB77" i="432"/>
  <c r="AE66" i="442"/>
  <c r="AE77" i="460"/>
  <c r="AB65" i="462"/>
  <c r="AB55" i="442"/>
  <c r="AB80" i="413"/>
  <c r="AP78" i="472"/>
  <c r="AB62" i="438"/>
  <c r="AB84" i="415"/>
  <c r="AE88" i="420"/>
  <c r="AE66" i="424"/>
  <c r="AB59" i="388"/>
  <c r="AE60" i="415"/>
  <c r="AE68" i="430"/>
  <c r="AB55" i="458"/>
  <c r="AE73" i="416"/>
  <c r="AE62" i="411"/>
  <c r="AB79" i="416"/>
  <c r="AB54" i="414"/>
  <c r="AB68" i="434"/>
  <c r="AE68" i="388"/>
  <c r="AE81" i="424"/>
  <c r="AE58" i="388"/>
  <c r="AP83" i="424"/>
  <c r="AE85" i="448"/>
  <c r="AP80" i="415"/>
  <c r="AB80" i="414"/>
  <c r="AP84" i="415"/>
  <c r="AP87" i="470"/>
  <c r="AE68" i="432"/>
  <c r="AB77" i="412"/>
  <c r="AE60" i="420"/>
  <c r="AE58" i="450"/>
  <c r="AE53" i="415"/>
  <c r="AB57" i="460"/>
  <c r="AP87" i="410"/>
  <c r="AE57" i="415"/>
  <c r="AE68" i="424"/>
  <c r="AB81" i="444"/>
  <c r="AB76" i="424"/>
  <c r="AB87" i="413"/>
  <c r="AB58" i="388"/>
  <c r="AB87" i="472"/>
  <c r="AB55" i="426"/>
  <c r="AB63" i="460"/>
  <c r="AB74" i="416"/>
  <c r="AB86" i="413"/>
  <c r="AE76" i="438"/>
  <c r="AE59" i="412"/>
  <c r="AE54" i="428"/>
  <c r="AE75" i="472"/>
  <c r="AE87" i="418"/>
  <c r="AE79" i="413"/>
  <c r="AE72" i="436"/>
  <c r="AB88" i="434"/>
  <c r="AB58" i="474"/>
  <c r="AB64" i="440"/>
  <c r="AB85" i="420"/>
  <c r="AE59" i="464"/>
  <c r="AE70" i="448"/>
  <c r="AB65" i="450"/>
  <c r="AE64" i="415"/>
  <c r="AE78" i="448"/>
  <c r="AB78" i="446"/>
  <c r="AB63" i="410"/>
  <c r="AB65" i="460"/>
  <c r="AE57" i="428"/>
  <c r="AB72" i="430"/>
  <c r="AE78" i="430"/>
  <c r="AB77" i="413"/>
  <c r="AB59" i="464"/>
  <c r="AE60" i="454"/>
  <c r="AE81" i="426"/>
  <c r="AB64" i="424"/>
  <c r="AB56" i="413"/>
  <c r="AB57" i="450"/>
  <c r="AB87" i="440"/>
  <c r="AB77" i="450"/>
  <c r="AB56" i="446"/>
  <c r="AE83" i="470"/>
  <c r="AB71" i="444"/>
  <c r="AP87" i="418"/>
  <c r="AB58" i="444"/>
  <c r="AE84" i="436"/>
  <c r="AB73" i="434"/>
  <c r="AB55" i="424"/>
  <c r="AB67" i="420"/>
  <c r="AP79" i="426"/>
  <c r="AB57" i="464"/>
  <c r="AP80" i="388"/>
  <c r="AE84" i="399"/>
  <c r="AE87" i="428"/>
  <c r="AE66" i="464"/>
  <c r="AB87" i="450"/>
  <c r="AE54" i="413"/>
  <c r="AB61" i="452"/>
  <c r="AE62" i="442"/>
  <c r="AB82" i="399"/>
  <c r="AE80" i="415"/>
  <c r="AB69" i="462"/>
  <c r="AE68" i="440"/>
  <c r="AB58" i="450"/>
  <c r="AE67" i="434"/>
  <c r="AB69" i="456"/>
  <c r="AE58" i="444"/>
  <c r="AE74" i="420"/>
  <c r="AE78" i="460"/>
  <c r="AE56" i="424"/>
  <c r="AB71" i="458"/>
  <c r="AE60" i="424"/>
  <c r="AE77" i="468"/>
  <c r="AB56" i="450"/>
  <c r="AE67" i="420"/>
  <c r="AB60" i="415"/>
  <c r="AE66" i="466"/>
  <c r="AE85" i="440"/>
  <c r="AB76" i="412"/>
  <c r="AE60" i="411"/>
  <c r="AE86" i="458"/>
  <c r="AB58" i="412"/>
  <c r="AB62" i="415"/>
  <c r="AB62" i="428"/>
  <c r="AB76" i="460"/>
  <c r="AB65" i="422"/>
  <c r="AB83" i="458"/>
  <c r="AB84" i="440"/>
  <c r="AB78" i="430"/>
  <c r="AB79" i="444"/>
  <c r="AB55" i="416"/>
  <c r="AE76" i="476"/>
  <c r="AB80" i="472"/>
  <c r="AB79" i="468"/>
  <c r="AE66" i="450"/>
  <c r="AE70" i="428"/>
  <c r="AB80" i="438"/>
  <c r="AB75" i="414"/>
  <c r="AE63" i="414"/>
  <c r="AB57" i="454"/>
  <c r="AB59" i="424"/>
  <c r="AB75" i="434"/>
  <c r="AB68" i="415"/>
  <c r="AE64" i="444"/>
  <c r="AE59" i="422"/>
  <c r="AB53" i="442"/>
  <c r="AB78" i="470"/>
  <c r="AE59" i="470"/>
  <c r="AB54" i="464"/>
  <c r="AB84" i="414"/>
  <c r="AB67" i="450"/>
  <c r="AE82" i="414"/>
  <c r="AE83" i="450"/>
  <c r="AB60" i="450"/>
  <c r="AE74" i="438"/>
  <c r="AB76" i="415"/>
  <c r="AE82" i="416"/>
  <c r="AE61" i="452"/>
  <c r="AE81" i="448"/>
  <c r="AE72" i="442"/>
  <c r="AB72" i="432"/>
  <c r="AB77" i="418"/>
  <c r="AB58" i="414"/>
  <c r="AB53" i="436"/>
  <c r="AB59" i="476"/>
  <c r="AB73" i="444"/>
  <c r="AE83" i="424"/>
  <c r="AB70" i="413"/>
  <c r="AB66" i="438"/>
  <c r="AE79" i="468"/>
  <c r="AB70" i="420"/>
  <c r="AE86" i="450"/>
  <c r="AB84" i="436"/>
  <c r="AP78" i="442"/>
  <c r="AP81" i="388"/>
  <c r="AE71" i="444"/>
  <c r="AE71" i="422"/>
  <c r="AB70" i="438"/>
  <c r="AB54" i="432"/>
  <c r="AE69" i="415"/>
  <c r="AE67" i="414"/>
  <c r="AE57" i="434"/>
  <c r="AB80" i="428"/>
  <c r="AB88" i="462"/>
  <c r="AB88" i="458"/>
  <c r="AB82" i="460"/>
  <c r="AB69" i="474"/>
  <c r="AB56" i="456"/>
  <c r="AB75" i="415"/>
  <c r="AB87" i="448"/>
  <c r="AE72" i="440"/>
  <c r="AE58" i="452"/>
  <c r="AE54" i="422"/>
  <c r="AB73" i="430"/>
  <c r="AB78" i="444"/>
  <c r="AB87" i="422"/>
  <c r="AB81" i="422"/>
  <c r="AE65" i="444"/>
  <c r="AE62" i="413"/>
  <c r="AE88" i="456"/>
  <c r="AP85" i="399"/>
  <c r="AE55" i="424"/>
  <c r="AE68" i="470"/>
  <c r="AB88" i="416"/>
  <c r="AB79" i="430"/>
  <c r="AE66" i="430"/>
  <c r="AB82" i="411"/>
  <c r="AE65" i="416"/>
  <c r="AP85" i="428"/>
  <c r="AP79" i="452"/>
  <c r="AB82" i="462"/>
  <c r="AE57" i="444"/>
  <c r="AP86" i="452"/>
  <c r="AP84" i="466"/>
  <c r="AB85" i="388"/>
  <c r="AE53" i="468"/>
  <c r="AB75" i="458"/>
  <c r="AB61" i="446"/>
  <c r="AE57" i="424"/>
  <c r="AE72" i="472"/>
  <c r="AP83" i="413"/>
  <c r="AE66" i="413"/>
  <c r="AE64" i="456"/>
  <c r="AE69" i="442"/>
  <c r="AB70" i="440"/>
  <c r="AB70" i="442"/>
  <c r="AE83" i="416"/>
  <c r="AE63" i="424"/>
  <c r="AB67" i="428"/>
  <c r="AB80" i="476"/>
  <c r="AB79" i="450"/>
  <c r="AE74" i="424"/>
  <c r="AB53" i="388"/>
  <c r="AB84" i="430"/>
  <c r="AB56" i="436"/>
  <c r="AB56" i="422"/>
  <c r="AE63" i="430"/>
  <c r="AP81" i="470"/>
  <c r="AB85" i="424"/>
  <c r="AB59" i="415"/>
  <c r="AB75" i="438"/>
  <c r="AE73" i="460"/>
  <c r="AE82" i="476"/>
  <c r="AE64" i="464"/>
  <c r="AE53" i="424"/>
  <c r="AE78" i="454"/>
  <c r="AP85" i="468"/>
  <c r="AE69" i="428"/>
  <c r="AE77" i="448"/>
  <c r="AE57" i="399"/>
  <c r="AE63" i="428"/>
  <c r="AE72" i="388"/>
  <c r="AE57" i="456"/>
  <c r="AE64" i="388"/>
  <c r="AE54" i="430"/>
  <c r="AB66" i="416"/>
  <c r="AE86" i="448"/>
  <c r="AE63" i="422"/>
  <c r="AB69" i="388"/>
  <c r="AE75" i="474"/>
  <c r="AB70" i="388"/>
  <c r="AE78" i="464"/>
  <c r="AE80" i="388"/>
  <c r="AB66" i="444"/>
  <c r="AE53" i="428"/>
  <c r="AE77" i="388"/>
  <c r="AE76" i="442"/>
  <c r="AE64" i="426"/>
  <c r="AB53" i="428"/>
  <c r="AE81" i="440"/>
  <c r="AB87" i="458"/>
  <c r="AE62" i="388"/>
  <c r="AB80" i="444"/>
  <c r="AE74" i="415"/>
  <c r="AE72" i="438"/>
  <c r="AB78" i="416"/>
  <c r="AB86" i="440"/>
  <c r="AB60" i="411"/>
  <c r="AE66" i="422"/>
  <c r="AB68" i="470"/>
  <c r="AE71" i="417"/>
  <c r="AE56" i="438"/>
  <c r="AE68" i="442"/>
  <c r="AE74" i="450"/>
  <c r="AB81" i="450"/>
  <c r="AE62" i="448"/>
  <c r="AB65" i="411"/>
  <c r="AE79" i="436"/>
  <c r="AE82" i="434"/>
  <c r="AB58" i="418"/>
  <c r="AB53" i="444"/>
  <c r="AE78" i="436"/>
  <c r="AB60" i="426"/>
  <c r="AE68" i="415"/>
  <c r="AB87" i="411"/>
  <c r="AB59" i="420"/>
  <c r="AE60" i="474"/>
  <c r="AE63" i="420"/>
  <c r="AB57" i="428"/>
  <c r="AE58" i="424"/>
  <c r="AE62" i="426"/>
  <c r="AB88" i="440"/>
  <c r="AE73" i="414"/>
  <c r="AE80" i="399"/>
  <c r="AE70" i="413"/>
  <c r="AB63" i="430"/>
  <c r="AP83" i="416"/>
  <c r="AE56" i="448"/>
  <c r="AP84" i="399"/>
  <c r="AE63" i="438"/>
  <c r="AP78" i="424"/>
  <c r="AE71" i="446"/>
  <c r="AE78" i="466"/>
  <c r="AE73" i="450"/>
  <c r="AE80" i="450"/>
  <c r="AB85" i="428"/>
  <c r="AP88" i="456"/>
  <c r="AB73" i="442"/>
  <c r="AE84" i="424"/>
  <c r="AB74" i="413"/>
  <c r="AE61" i="444"/>
  <c r="AP86" i="412"/>
  <c r="AB61" i="428"/>
  <c r="AB86" i="450"/>
  <c r="AB56" i="434"/>
  <c r="AB58" i="428"/>
  <c r="AE67" i="466"/>
  <c r="AE77" i="450"/>
  <c r="AB71" i="420"/>
  <c r="AB57" i="418"/>
  <c r="AE80" i="418"/>
  <c r="AE66" i="388"/>
  <c r="AE71" i="432"/>
  <c r="AB76" i="413"/>
  <c r="AB88" i="446"/>
  <c r="AE66" i="418"/>
  <c r="AE66" i="458"/>
  <c r="AE83" i="460"/>
  <c r="AE54" i="464"/>
  <c r="AE67" i="417"/>
  <c r="AB54" i="442"/>
  <c r="AE55" i="411"/>
  <c r="AB77" i="474"/>
  <c r="AE63" i="417"/>
  <c r="AE82" i="436"/>
  <c r="AE54" i="417"/>
  <c r="AE86" i="388"/>
  <c r="AB75" i="418"/>
  <c r="AE62" i="414"/>
  <c r="AB68" i="417"/>
  <c r="AB88" i="454"/>
  <c r="AE70" i="417"/>
  <c r="AE65" i="436"/>
  <c r="AB78" i="413"/>
  <c r="AB54" i="436"/>
  <c r="AB63" i="422"/>
  <c r="AB64" i="448"/>
  <c r="AE86" i="415"/>
  <c r="AB79" i="415"/>
  <c r="AE85" i="399"/>
  <c r="AB72" i="410"/>
  <c r="AE67" i="424"/>
  <c r="AE60" i="434"/>
  <c r="AE75" i="412"/>
  <c r="AE72" i="418"/>
  <c r="AB61" i="454"/>
  <c r="AE75" i="388"/>
  <c r="AE85" i="414"/>
  <c r="AB70" i="466"/>
  <c r="AB84" i="411"/>
  <c r="AE60" i="456"/>
  <c r="AE57" i="440"/>
  <c r="AB60" i="413"/>
  <c r="AP86" i="462"/>
  <c r="AP80" i="448"/>
  <c r="AE77" i="456"/>
  <c r="AB75" i="422"/>
  <c r="AE63" i="450"/>
  <c r="AB62" i="414"/>
  <c r="AE56" i="412"/>
  <c r="AE59" i="458"/>
  <c r="AB83" i="464"/>
  <c r="AB68" i="399"/>
  <c r="AB66" i="430"/>
  <c r="AE69" i="412"/>
  <c r="AB84" i="468"/>
  <c r="AE59" i="420"/>
  <c r="AB72" i="422"/>
  <c r="AB54" i="424"/>
  <c r="AB59" i="460"/>
  <c r="AB88" i="420"/>
  <c r="AB81" i="411"/>
  <c r="AB67" i="416"/>
  <c r="AE53" i="446"/>
  <c r="AB78" i="436"/>
  <c r="AE55" i="432"/>
  <c r="AB74" i="415"/>
  <c r="AB84" i="434"/>
  <c r="AE67" i="468"/>
  <c r="AB79" i="420"/>
  <c r="AE79" i="476"/>
  <c r="AE74" i="417"/>
  <c r="AE66" i="414"/>
  <c r="AB58" i="468"/>
  <c r="AE77" i="430"/>
  <c r="AE65" i="413"/>
  <c r="AE56" i="426"/>
  <c r="AE83" i="440"/>
  <c r="AE58" i="434"/>
  <c r="AB82" i="470"/>
  <c r="AE74" i="426"/>
  <c r="AB60" i="418"/>
  <c r="AE60" i="412"/>
  <c r="AE61" i="420"/>
  <c r="AB66" i="411"/>
  <c r="AB81" i="399"/>
  <c r="AB84" i="450"/>
  <c r="AE76" i="411"/>
  <c r="AE61" i="470"/>
  <c r="AE58" i="426"/>
  <c r="AE67" i="411"/>
  <c r="AB77" i="464"/>
  <c r="AB81" i="472"/>
  <c r="AP87" i="476"/>
  <c r="AB64" i="415"/>
  <c r="AB65" i="388"/>
  <c r="AB59" i="417"/>
  <c r="AE83" i="466"/>
  <c r="AE84" i="474"/>
  <c r="AB87" i="415"/>
  <c r="AE65" i="434"/>
  <c r="AB80" i="411"/>
  <c r="AE69" i="438"/>
  <c r="AE74" i="452"/>
  <c r="AB80" i="418"/>
  <c r="AE58" i="436"/>
  <c r="AE64" i="436"/>
  <c r="AB69" i="434"/>
  <c r="AE70" i="436"/>
  <c r="AE78" i="440"/>
  <c r="AB71" i="450"/>
  <c r="AB68" i="420"/>
  <c r="AE84" i="472"/>
  <c r="AB86" i="412"/>
  <c r="AP84" i="458"/>
  <c r="AB60" i="412"/>
  <c r="AE69" i="430"/>
  <c r="AE53" i="414"/>
  <c r="AB76" i="416"/>
  <c r="AB72" i="438"/>
  <c r="AE80" i="428"/>
  <c r="AE53" i="388"/>
  <c r="AB66" i="466"/>
  <c r="AE76" i="414"/>
  <c r="AP78" i="417"/>
  <c r="AE74" i="418"/>
  <c r="AE80" i="440"/>
  <c r="AE88" i="428"/>
  <c r="AB72" i="444"/>
  <c r="AE68" i="422"/>
  <c r="AE58" i="448"/>
  <c r="AP88" i="436"/>
  <c r="AB82" i="418"/>
  <c r="AB81" i="436"/>
  <c r="AE79" i="456"/>
  <c r="AB75" i="436"/>
  <c r="AB72" i="464"/>
  <c r="AB81" i="442"/>
  <c r="AE87" i="458"/>
  <c r="AE76" i="412"/>
  <c r="AB61" i="416"/>
  <c r="AE70" i="412"/>
  <c r="AE56" i="399"/>
  <c r="AE83" i="438"/>
  <c r="AB70" i="414"/>
  <c r="AE72" i="454"/>
  <c r="AB87" i="444"/>
  <c r="AE87" i="426"/>
  <c r="AE59" i="388"/>
  <c r="AB63" i="440"/>
  <c r="AB70" i="416"/>
  <c r="AE67" i="438"/>
  <c r="AE66" i="399"/>
  <c r="AB75" i="450"/>
  <c r="AB65" i="418"/>
  <c r="AE75" i="452"/>
  <c r="AB76" i="436"/>
  <c r="AE84" i="416"/>
  <c r="AE70" i="415"/>
  <c r="AB71" i="418"/>
  <c r="AE53" i="438"/>
  <c r="AE60" i="462"/>
  <c r="AE59" i="424"/>
  <c r="AB54" i="434"/>
  <c r="AB63" i="446"/>
  <c r="AE75" i="420"/>
  <c r="AE59" i="426"/>
  <c r="AE74" i="422"/>
  <c r="AB72" i="436"/>
  <c r="AE88" i="415"/>
  <c r="AP84" i="410"/>
  <c r="AB83" i="413"/>
  <c r="AB66" i="412"/>
  <c r="AE71" i="456"/>
  <c r="AB77" i="468"/>
  <c r="AE84" i="411"/>
  <c r="AB54" i="446"/>
  <c r="AB85" i="438"/>
  <c r="AE61" i="432"/>
  <c r="AB69" i="418"/>
  <c r="AE55" i="420"/>
  <c r="AB85" i="415"/>
  <c r="AE87" i="436"/>
  <c r="AP83" i="476"/>
  <c r="AB58" i="476"/>
  <c r="AB60" i="456"/>
  <c r="AB82" i="410"/>
  <c r="AE72" i="448"/>
  <c r="AE82" i="418"/>
  <c r="AB79" i="432"/>
  <c r="AE58" i="415"/>
  <c r="AE80" i="452"/>
  <c r="AE53" i="474"/>
  <c r="AE75" i="424"/>
  <c r="AE80" i="417"/>
  <c r="AE84" i="446"/>
  <c r="AE71" i="448"/>
  <c r="AB53" i="418"/>
  <c r="AB80" i="412"/>
  <c r="AE57" i="412"/>
  <c r="AE57" i="422"/>
  <c r="AE79" i="446"/>
  <c r="AB74" i="444"/>
  <c r="AE79" i="418"/>
  <c r="AE88" i="410"/>
  <c r="AB60" i="448"/>
  <c r="AE53" i="422"/>
  <c r="AB81" i="438"/>
  <c r="AB70" i="424"/>
  <c r="AE82" i="417"/>
  <c r="AE76" i="415"/>
  <c r="AE82" i="470"/>
  <c r="AB69" i="416"/>
  <c r="AE84" i="438"/>
  <c r="AE72" i="420"/>
  <c r="AE65" i="399"/>
  <c r="AE67" i="432"/>
  <c r="AE85" i="438"/>
  <c r="AB77" i="399"/>
  <c r="AB72" i="466"/>
  <c r="AE59" i="415"/>
  <c r="AE86" i="472"/>
  <c r="AP84" i="420"/>
  <c r="AB68" i="426"/>
  <c r="AE73" i="438"/>
  <c r="AE74" i="399"/>
  <c r="AE84" i="388"/>
  <c r="AB84" i="470"/>
  <c r="AB78" i="450"/>
  <c r="AE61" i="388"/>
  <c r="AE82" i="413"/>
  <c r="AE87" i="430"/>
  <c r="AE64" i="413"/>
  <c r="AB57" i="388"/>
  <c r="AE76" i="436"/>
  <c r="AB58" i="411"/>
  <c r="AE61" i="454"/>
  <c r="AB86" i="460"/>
  <c r="AE67" i="458"/>
  <c r="AE54" i="436"/>
  <c r="AE75" i="426"/>
  <c r="AB70" i="460"/>
  <c r="AE82" i="410"/>
  <c r="AB86" i="420"/>
  <c r="AB56" i="466"/>
  <c r="AB58" i="430"/>
  <c r="AE75" i="410"/>
  <c r="AE61" i="426"/>
  <c r="AE88" i="446"/>
  <c r="AE64" i="440"/>
  <c r="AB59" i="399"/>
  <c r="AE63" i="458"/>
  <c r="AB57" i="417"/>
  <c r="AB67" i="464"/>
  <c r="AE88" i="399"/>
  <c r="AB80" i="422"/>
  <c r="AB76" i="456"/>
  <c r="AB88" i="436"/>
  <c r="AB77" i="444"/>
  <c r="AB77" i="454"/>
  <c r="AB56" i="412"/>
  <c r="AB78" i="426"/>
  <c r="AE71" i="464"/>
  <c r="AB75" i="399"/>
  <c r="AB71" i="442"/>
  <c r="AB64" i="432"/>
  <c r="AE62" i="466"/>
  <c r="AB67" i="426"/>
  <c r="AB60" i="416"/>
  <c r="AE84" i="412"/>
  <c r="AE54" i="426"/>
  <c r="AE85" i="411"/>
  <c r="AB62" i="399"/>
  <c r="AB82" i="434"/>
  <c r="AP84" i="428"/>
  <c r="AB54" i="428"/>
  <c r="AE67" i="444"/>
  <c r="AB66" i="388"/>
  <c r="AE86" i="417"/>
  <c r="AB65" i="440"/>
  <c r="AB67" i="417"/>
  <c r="AB73" i="426"/>
  <c r="AB80" i="452"/>
  <c r="AB82" i="413"/>
  <c r="AB73" i="424"/>
  <c r="AB86" i="448"/>
  <c r="AE78" i="434"/>
  <c r="AB56" i="410"/>
  <c r="AE79" i="450"/>
  <c r="AE77" i="452"/>
  <c r="AB77" i="452"/>
  <c r="AE86" i="432"/>
  <c r="AB78" i="414"/>
  <c r="AE61" i="440"/>
  <c r="AP87" i="434"/>
  <c r="AE59" i="448"/>
  <c r="AB65" i="432"/>
  <c r="AE74" i="430"/>
  <c r="AB67" i="411"/>
  <c r="AB60" i="428"/>
  <c r="AB53" i="464"/>
  <c r="AE73" i="415"/>
  <c r="AB81" i="440"/>
  <c r="AB54" i="416"/>
  <c r="AE82" i="432"/>
  <c r="AB70" i="412"/>
  <c r="AB66" i="456"/>
  <c r="AB71" i="448"/>
  <c r="AB64" i="452"/>
  <c r="AE86" i="426"/>
  <c r="AE88" i="462"/>
  <c r="AE85" i="464"/>
  <c r="AE63" i="446"/>
  <c r="AB81" i="464"/>
  <c r="AE84" i="450"/>
  <c r="AE75" i="444"/>
  <c r="AB87" i="474"/>
  <c r="AE62" i="446"/>
  <c r="AB58" i="413"/>
  <c r="AB63" i="417"/>
  <c r="AB55" i="422"/>
  <c r="AE58" i="440"/>
  <c r="AE73" i="458"/>
  <c r="AE80" i="442"/>
  <c r="AE81" i="430"/>
  <c r="AB53" i="434"/>
  <c r="AP83" i="417"/>
  <c r="AE59" i="428"/>
  <c r="AB57" i="456"/>
  <c r="AB88" i="444"/>
  <c r="AE86" i="428"/>
  <c r="AE64" i="417"/>
  <c r="AB57" i="411"/>
  <c r="AB61" i="414"/>
  <c r="AE87" i="466"/>
  <c r="AE55" i="412"/>
  <c r="AE79" i="434"/>
  <c r="AE87" i="440"/>
  <c r="AP85" i="424"/>
  <c r="AE66" i="436"/>
  <c r="AE85" i="417"/>
  <c r="AE82" i="464"/>
  <c r="AE68" i="417"/>
  <c r="AE60" i="417"/>
  <c r="AB57" i="434"/>
  <c r="AB80" i="456"/>
  <c r="AE68" i="436"/>
  <c r="AB65" i="434"/>
  <c r="AB63" i="413"/>
  <c r="AE73" i="432"/>
  <c r="AE75" i="448"/>
  <c r="AB62" i="444"/>
  <c r="AB74" i="466"/>
  <c r="AE60" i="452"/>
  <c r="AB59" i="452"/>
  <c r="AB63" i="414"/>
  <c r="AB74" i="417"/>
  <c r="AB67" i="446"/>
  <c r="AE77" i="466"/>
  <c r="AB59" i="436"/>
  <c r="AB74" i="418"/>
  <c r="AB77" i="414"/>
  <c r="AE63" i="464"/>
  <c r="AE65" i="438"/>
  <c r="AE84" i="442"/>
  <c r="AB60" i="468"/>
  <c r="AB80" i="426"/>
  <c r="AB73" i="399"/>
  <c r="AB81" i="412"/>
  <c r="AE75" i="434"/>
  <c r="AE67" i="388"/>
  <c r="AE72" i="413"/>
  <c r="AE66" i="420"/>
  <c r="AB73" i="454"/>
  <c r="AP81" i="424"/>
  <c r="AB62" i="412"/>
  <c r="AB55" i="414"/>
  <c r="AB85" i="436"/>
  <c r="AB75" i="444"/>
  <c r="AB86" i="399"/>
  <c r="AB65" i="420"/>
  <c r="AB85" i="417"/>
  <c r="AE53" i="413"/>
  <c r="AE53" i="434"/>
  <c r="AP78" i="468"/>
  <c r="AP79" i="444"/>
  <c r="AE85" i="458"/>
  <c r="AB86" i="438"/>
  <c r="AE68" i="458"/>
  <c r="AB83" i="444"/>
  <c r="AE53" i="456"/>
  <c r="AB66" i="446"/>
  <c r="AB61" i="434"/>
  <c r="AP83" i="460"/>
  <c r="AE72" i="456"/>
  <c r="AE54" i="424"/>
  <c r="AB61" i="468"/>
  <c r="AE60" i="438"/>
  <c r="AE83" i="388"/>
  <c r="AE82" i="450"/>
  <c r="AB76" i="466"/>
  <c r="AB54" i="426"/>
  <c r="AE72" i="412"/>
  <c r="AB63" i="448"/>
  <c r="AE76" i="452"/>
  <c r="AE69" i="424"/>
  <c r="AE56" i="474"/>
  <c r="AB61" i="422"/>
  <c r="AE84" i="415"/>
  <c r="AE72" i="414"/>
  <c r="AB61" i="440"/>
  <c r="AE68" i="462"/>
  <c r="AB54" i="388"/>
  <c r="AB53" i="417"/>
  <c r="AE79" i="428"/>
  <c r="AE80" i="412"/>
  <c r="AE82" i="430"/>
  <c r="AP88" i="414"/>
  <c r="AE67" i="422"/>
  <c r="AE79" i="388"/>
  <c r="AB54" i="462"/>
  <c r="AB62" i="424"/>
  <c r="AE65" i="420"/>
  <c r="AE83" i="412"/>
  <c r="AE74" i="414"/>
  <c r="AE64" i="458"/>
  <c r="AB66" i="472"/>
  <c r="AB61" i="412"/>
  <c r="AB87" i="414"/>
  <c r="AE77" i="436"/>
  <c r="AB84" i="413"/>
  <c r="AB78" i="388"/>
  <c r="AB73" i="456"/>
  <c r="AP87" i="388"/>
  <c r="AB74" i="446"/>
  <c r="AE53" i="436"/>
  <c r="AB70" i="468"/>
  <c r="AB59" i="462"/>
  <c r="AE75" i="432"/>
  <c r="AB84" i="474"/>
  <c r="AE64" i="412"/>
  <c r="AP83" i="440"/>
  <c r="AB78" i="428"/>
  <c r="AB58" i="420"/>
  <c r="AE54" i="418"/>
  <c r="AE75" i="415"/>
  <c r="AE82" i="428"/>
  <c r="AE65" i="442"/>
  <c r="AP80" i="444"/>
  <c r="AE81" i="474"/>
  <c r="AE72" i="460"/>
  <c r="AP79" i="413"/>
  <c r="AB62" i="411"/>
  <c r="AB57" i="416"/>
  <c r="AB79" i="428"/>
  <c r="AB54" i="415"/>
  <c r="AB54" i="417"/>
  <c r="AB77" i="388"/>
  <c r="AE75" i="411"/>
  <c r="AE60" i="428"/>
  <c r="AB81" i="426"/>
  <c r="AE59" i="416"/>
  <c r="AE54" i="442"/>
  <c r="AE65" i="440"/>
  <c r="AE77" i="411"/>
  <c r="AE88" i="450"/>
  <c r="AE86" i="452"/>
  <c r="AE79" i="420"/>
  <c r="AB69" i="454"/>
  <c r="AB88" i="414"/>
  <c r="AB88" i="430"/>
  <c r="AB85" i="399"/>
  <c r="AE84" i="444"/>
  <c r="AE63" i="454"/>
  <c r="AP79" i="399"/>
  <c r="AE65" i="422"/>
  <c r="AB69" i="426"/>
  <c r="AE75" i="460"/>
  <c r="AB64" i="411"/>
  <c r="AE87" i="464"/>
  <c r="AB72" i="413"/>
  <c r="AB69" i="414"/>
  <c r="AE55" i="438"/>
  <c r="AE76" i="417"/>
  <c r="AB71" i="413"/>
  <c r="AE85" i="426"/>
  <c r="AE58" i="413"/>
  <c r="AB87" i="412"/>
  <c r="AE88" i="454"/>
  <c r="AE75" i="399"/>
  <c r="AE85" i="456"/>
  <c r="AP85" i="454"/>
  <c r="AB87" i="418"/>
  <c r="AE56" i="436"/>
  <c r="AB61" i="426"/>
  <c r="AB60" i="417"/>
  <c r="AB74" i="448"/>
  <c r="AE81" i="466"/>
  <c r="AE59" i="438"/>
  <c r="AB54" i="470"/>
  <c r="AE80" i="460"/>
  <c r="AP87" i="468"/>
  <c r="AB69" i="412"/>
  <c r="AE85" i="412"/>
  <c r="AB81" i="415"/>
  <c r="AB59" i="418"/>
  <c r="AB79" i="452"/>
  <c r="AP87" i="456"/>
  <c r="AE79" i="452"/>
  <c r="AE60" i="430"/>
  <c r="AB75" i="413"/>
  <c r="AB66" i="424"/>
  <c r="AE77" i="422"/>
  <c r="AB88" i="464"/>
  <c r="AE63" i="432"/>
  <c r="AB88" i="413"/>
  <c r="AE67" i="448"/>
  <c r="AP86" i="474"/>
  <c r="AB79" i="410"/>
  <c r="AE72" i="410"/>
  <c r="AB83" i="415"/>
  <c r="AE61" i="417"/>
  <c r="AB63" i="432"/>
  <c r="AE65" i="462"/>
  <c r="AE73" i="434"/>
  <c r="AB57" i="476"/>
  <c r="AB60" i="434"/>
  <c r="AB80" i="430"/>
  <c r="AE73" i="420"/>
  <c r="AB88" i="412"/>
  <c r="AB67" i="412"/>
  <c r="AP81" i="432"/>
  <c r="AB64" i="422"/>
  <c r="AB77" i="428"/>
  <c r="AB61" i="417"/>
  <c r="AB83" i="388"/>
  <c r="AB72" i="399"/>
  <c r="AE62" i="422"/>
  <c r="AB85" i="412"/>
  <c r="AE67" i="412"/>
  <c r="AB78" i="454"/>
  <c r="AB64" i="412"/>
  <c r="AE78" i="422"/>
  <c r="AB68" i="446"/>
  <c r="AP80" i="436"/>
  <c r="AB76" i="444"/>
  <c r="AE80" i="446"/>
  <c r="AB76" i="388"/>
  <c r="AE56" i="415"/>
  <c r="AB88" i="432"/>
  <c r="AE68" i="444"/>
  <c r="AB68" i="428"/>
  <c r="AB58" i="426"/>
  <c r="AB78" i="474"/>
  <c r="AE61" i="413"/>
  <c r="AE85" i="420"/>
  <c r="AB86" i="418"/>
  <c r="AB81" i="430"/>
  <c r="AB68" i="422"/>
  <c r="AP84" i="444"/>
  <c r="AE84" i="452"/>
  <c r="AB56" i="424"/>
  <c r="AB73" i="438"/>
  <c r="AB80" i="420"/>
  <c r="AE80" i="422"/>
  <c r="AB74" i="428"/>
  <c r="AE84" i="428"/>
  <c r="AE66" i="460"/>
  <c r="AB53" i="415"/>
  <c r="AB84" i="418"/>
  <c r="AE76" i="416"/>
  <c r="AP80" i="468"/>
  <c r="AB68" i="454"/>
  <c r="AB62" i="436"/>
  <c r="AE87" i="415"/>
  <c r="AB78" i="411"/>
  <c r="AB65" i="412"/>
  <c r="AE57" i="450"/>
  <c r="AE61" i="414"/>
  <c r="AB74" i="426"/>
  <c r="AE59" i="474"/>
  <c r="AP79" i="464"/>
  <c r="AE67" i="460"/>
  <c r="AP84" i="413"/>
  <c r="AE66" i="462"/>
  <c r="AP82" i="448"/>
  <c r="AE61" i="422"/>
  <c r="AB76" i="468"/>
  <c r="AB83" i="460"/>
  <c r="AB55" i="420"/>
  <c r="AB67" i="470"/>
  <c r="AB73" i="418"/>
  <c r="AB57" i="426"/>
  <c r="AE77" i="428"/>
  <c r="AE81" i="388"/>
  <c r="AB71" i="470"/>
  <c r="AE75" i="414"/>
  <c r="AE88" i="436"/>
  <c r="AB62" i="460"/>
  <c r="AE88" i="388"/>
  <c r="AB62" i="416"/>
  <c r="AB69" i="417"/>
  <c r="AB55" i="436"/>
  <c r="AB82" i="414"/>
  <c r="AE63" i="415"/>
  <c r="AE72" i="426"/>
  <c r="AB68" i="416"/>
  <c r="AB72" i="462"/>
  <c r="AB72" i="388"/>
  <c r="AB87" i="428"/>
  <c r="AB74" i="450"/>
  <c r="AB82" i="428"/>
  <c r="AE75" i="450"/>
  <c r="AP83" i="448"/>
  <c r="AB87" i="410"/>
  <c r="AE76" i="470"/>
  <c r="AB62" i="422"/>
  <c r="AE86" i="444"/>
  <c r="AB61" i="450"/>
  <c r="AE59" i="446"/>
  <c r="AB83" i="462"/>
  <c r="AP84" i="454"/>
  <c r="AB57" i="448"/>
  <c r="AB57" i="474"/>
  <c r="AB61" i="418"/>
  <c r="AP88" i="432"/>
  <c r="AE76" i="446"/>
  <c r="AB80" i="448"/>
  <c r="AE55" i="428"/>
  <c r="AB59" i="448"/>
  <c r="AE75" i="428"/>
  <c r="AE61" i="399"/>
  <c r="AE73" i="452"/>
  <c r="AB61" i="436"/>
  <c r="AE64" i="430"/>
  <c r="AE62" i="418"/>
  <c r="AB69" i="432"/>
  <c r="AB82" i="438"/>
  <c r="AB71" i="422"/>
  <c r="AB87" i="446"/>
  <c r="AB60" i="462"/>
  <c r="AB85" i="442"/>
  <c r="AB85" i="452"/>
  <c r="AB79" i="414"/>
  <c r="AE65" i="470"/>
  <c r="AE66" i="415"/>
  <c r="AB76" i="426"/>
  <c r="AE58" i="470"/>
  <c r="AB59" i="426"/>
  <c r="AE66" i="426"/>
  <c r="AP78" i="399"/>
  <c r="AE57" i="432"/>
  <c r="AE85" i="444"/>
  <c r="AB54" i="418"/>
  <c r="AE74" i="411"/>
  <c r="AE53" i="417"/>
  <c r="AB72" i="440"/>
  <c r="AE64" i="411"/>
  <c r="AE67" i="456"/>
  <c r="AB67" i="410"/>
  <c r="AE55" i="472"/>
  <c r="AE75" i="446"/>
  <c r="AE71" i="430"/>
  <c r="AB61" i="415"/>
  <c r="AE65" i="414"/>
  <c r="AB60" i="399"/>
  <c r="AE84" i="458"/>
  <c r="AB58" i="464"/>
  <c r="AB70" i="411"/>
  <c r="AE81" i="438"/>
  <c r="AE84" i="414"/>
  <c r="AE82" i="438"/>
  <c r="AB54" i="411"/>
  <c r="AE83" i="454"/>
  <c r="AB65" i="454"/>
  <c r="AE62" i="424"/>
  <c r="AB83" i="399"/>
  <c r="AE53" i="448"/>
  <c r="AE57" i="454"/>
  <c r="AE59" i="442"/>
  <c r="AB84" i="412"/>
  <c r="AB80" i="458"/>
  <c r="AB82" i="388"/>
  <c r="AB64" i="416"/>
  <c r="AE79" i="444"/>
  <c r="AE68" i="414"/>
  <c r="AE82" i="388"/>
  <c r="AE57" i="388"/>
  <c r="AB58" i="399"/>
  <c r="AE71" i="424"/>
  <c r="AE57" i="413"/>
  <c r="AE78" i="424"/>
  <c r="AE62" i="440"/>
  <c r="AE88" i="470"/>
  <c r="AE80" i="420"/>
  <c r="AE76" i="426"/>
  <c r="AB59" i="413"/>
  <c r="AB71" i="417"/>
  <c r="AE65" i="415"/>
  <c r="AB86" i="444"/>
  <c r="AB88" i="415"/>
  <c r="AB67" i="418"/>
  <c r="AE86" i="440"/>
  <c r="AB69" i="438"/>
  <c r="AB88" i="438"/>
  <c r="AB62" i="446"/>
  <c r="AB65" i="413"/>
  <c r="AB68" i="436"/>
  <c r="AB53" i="414"/>
  <c r="AB73" i="417"/>
  <c r="AE85" i="428"/>
  <c r="AE59" i="432"/>
  <c r="AE55" i="450"/>
  <c r="AE82" i="412"/>
  <c r="AB74" i="424"/>
  <c r="AE61" i="411"/>
  <c r="AB75" i="420"/>
  <c r="AE63" i="416"/>
  <c r="AE60" i="414"/>
  <c r="AB58" i="456"/>
  <c r="AB86" i="430"/>
  <c r="AP81" i="452"/>
  <c r="AB63" i="399"/>
  <c r="AE54" i="410"/>
  <c r="AE76" i="424"/>
  <c r="AB64" i="460"/>
  <c r="AB71" i="414"/>
  <c r="AB86" i="454"/>
  <c r="AB88" i="450"/>
  <c r="AE81" i="416"/>
  <c r="AP87" i="458"/>
  <c r="AE62" i="417"/>
  <c r="AE58" i="416"/>
  <c r="AB62" i="442"/>
  <c r="AE83" i="442"/>
  <c r="AE73" i="436"/>
  <c r="AE78" i="420"/>
  <c r="AB76" i="434"/>
  <c r="AE70" i="388"/>
  <c r="AB79" i="446"/>
  <c r="AB87" i="464"/>
  <c r="AB85" i="414"/>
  <c r="AB59" i="444"/>
  <c r="AB56" i="440"/>
  <c r="AE55" i="416"/>
  <c r="AB71" i="424"/>
  <c r="AB76" i="470"/>
  <c r="AB56" i="454"/>
  <c r="AB58" i="436"/>
  <c r="AB69" i="472"/>
  <c r="AB68" i="438"/>
  <c r="AE71" i="438"/>
  <c r="AB70" i="410"/>
  <c r="AB78" i="448"/>
  <c r="AE77" i="426"/>
  <c r="AB74" i="411"/>
  <c r="AE74" i="388"/>
  <c r="AB80" i="388"/>
  <c r="AE60" i="442"/>
  <c r="AB61" i="399"/>
  <c r="AE58" i="420"/>
  <c r="AE73" i="417"/>
  <c r="AB53" i="416"/>
  <c r="AB75" i="424"/>
  <c r="AB79" i="464"/>
  <c r="AE64" i="474"/>
  <c r="AE56" i="440"/>
  <c r="AE79" i="432"/>
  <c r="AE53" i="432"/>
  <c r="AE77" i="476"/>
  <c r="AB79" i="399"/>
  <c r="AB82" i="430"/>
  <c r="AP82" i="420"/>
  <c r="AE55" i="460"/>
  <c r="AB66" i="414"/>
  <c r="AB83" i="416"/>
  <c r="AB71" i="456"/>
  <c r="AB82" i="420"/>
  <c r="AE69" i="413"/>
  <c r="AE80" i="416"/>
  <c r="AB54" i="450"/>
  <c r="AE69" i="464"/>
  <c r="AP86" i="420"/>
  <c r="AE78" i="450"/>
  <c r="AB59" i="454"/>
  <c r="AB63" i="450"/>
  <c r="AP82" i="456"/>
  <c r="AB54" i="399"/>
  <c r="AE65" i="452"/>
  <c r="AE67" i="416"/>
  <c r="AE85" i="413"/>
  <c r="AB67" i="422"/>
  <c r="AB78" i="420"/>
  <c r="AE74" i="432"/>
  <c r="AB55" i="399"/>
  <c r="AE71" i="413"/>
  <c r="AB59" i="430"/>
  <c r="AB85" i="448"/>
  <c r="AB75" i="432"/>
  <c r="AB88" i="428"/>
  <c r="AB75" i="417"/>
  <c r="AE61" i="438"/>
  <c r="AB82" i="417"/>
  <c r="AE74" i="456"/>
  <c r="AE78" i="442"/>
  <c r="AE60" i="460"/>
  <c r="AE84" i="430"/>
  <c r="AE78" i="399"/>
  <c r="AE70" i="466"/>
  <c r="AE68" i="438"/>
  <c r="AP88" i="413"/>
  <c r="AE86" i="442"/>
  <c r="AE54" i="399"/>
  <c r="AE71" i="450"/>
  <c r="AB86" i="452"/>
  <c r="AE71" i="420"/>
  <c r="AE76" i="450"/>
  <c r="AE68" i="416"/>
  <c r="AE54" i="415"/>
  <c r="AE70" i="418"/>
  <c r="AE55" i="434"/>
  <c r="AE76" i="388"/>
  <c r="AB55" i="434"/>
  <c r="AB70" i="432"/>
  <c r="AE56" i="420"/>
  <c r="AE58" i="430"/>
  <c r="AB59" i="411"/>
  <c r="AE71" i="418"/>
  <c r="AE80" i="430"/>
  <c r="AB60" i="440"/>
  <c r="AB67" i="456"/>
  <c r="AB78" i="412"/>
  <c r="AP87" i="438"/>
  <c r="AB84" i="432"/>
  <c r="AE69" i="418"/>
  <c r="AB64" i="472"/>
  <c r="AB71" i="436"/>
  <c r="AB60" i="420"/>
  <c r="AE81" i="434"/>
  <c r="AB86" i="442"/>
  <c r="AB56" i="468"/>
  <c r="AB82" i="476"/>
  <c r="AE61" i="415"/>
  <c r="AB56" i="428"/>
  <c r="AE69" i="450"/>
  <c r="AB53" i="399"/>
  <c r="AE56" i="442"/>
  <c r="AB60" i="424"/>
  <c r="AE77" i="444"/>
  <c r="AE65" i="424"/>
  <c r="AB72" i="448"/>
  <c r="AB84" i="446"/>
  <c r="AB79" i="417"/>
  <c r="AE56" i="452"/>
  <c r="AB85" i="454"/>
  <c r="AE88" i="413"/>
  <c r="AE71" i="470"/>
  <c r="AE75" i="438"/>
  <c r="AB65" i="426"/>
  <c r="AE78" i="388"/>
  <c r="AB80" i="468"/>
  <c r="AB56" i="430"/>
  <c r="AE67" i="436"/>
  <c r="AB78" i="460"/>
  <c r="AE70" i="454"/>
  <c r="AB76" i="422"/>
  <c r="AE74" i="462"/>
  <c r="AE87" i="417"/>
  <c r="AE66" i="452"/>
  <c r="AB58" i="470"/>
  <c r="AE71" i="411"/>
  <c r="AB77" i="462"/>
  <c r="AB65" i="438"/>
  <c r="AE63" i="444"/>
  <c r="AB72" i="434"/>
  <c r="AE61" i="424"/>
  <c r="AE60" i="413"/>
  <c r="AB63" i="411"/>
  <c r="AE66" i="440"/>
  <c r="AP87" i="399"/>
  <c r="AE67" i="415"/>
  <c r="AB71" i="466"/>
  <c r="AE54" i="434"/>
  <c r="AB56" i="418"/>
  <c r="AE85" i="432"/>
  <c r="AE67" i="446"/>
  <c r="AB60" i="454"/>
  <c r="AB73" i="450"/>
  <c r="AB70" i="422"/>
  <c r="AB59" i="472"/>
  <c r="AE55" i="464"/>
  <c r="AE62" i="416"/>
  <c r="AP84" i="460"/>
  <c r="AE53" i="470"/>
  <c r="AE56" i="470"/>
  <c r="AE85" i="416"/>
  <c r="AB64" i="438"/>
  <c r="AE76" i="430"/>
  <c r="AE76" i="413"/>
  <c r="AE61" i="442"/>
  <c r="AE87" i="399"/>
  <c r="AE87" i="411"/>
  <c r="AB88" i="466"/>
  <c r="AE70" i="432"/>
  <c r="AB57" i="413"/>
  <c r="AB65" i="414"/>
  <c r="AE65" i="388"/>
  <c r="AE71" i="454"/>
  <c r="AB68" i="452"/>
  <c r="AB69" i="452"/>
  <c r="AB78" i="440"/>
  <c r="AB70" i="448"/>
  <c r="AE83" i="415"/>
  <c r="AE84" i="413"/>
  <c r="AB80" i="415"/>
  <c r="AB73" i="420"/>
  <c r="AB88" i="399"/>
  <c r="AE56" i="472"/>
  <c r="AB60" i="430"/>
  <c r="AP84" i="426"/>
  <c r="AE70" i="426"/>
  <c r="AB81" i="420"/>
  <c r="AB60" i="432"/>
  <c r="AB88" i="442"/>
  <c r="AE83" i="456"/>
  <c r="AE61" i="430"/>
  <c r="AB66" i="454"/>
  <c r="AB80" i="466"/>
  <c r="AB69" i="428"/>
  <c r="AE80" i="456"/>
  <c r="AP83" i="399"/>
  <c r="AE60" i="444"/>
  <c r="AB81" i="432"/>
  <c r="AE88" i="452"/>
  <c r="AB57" i="430"/>
  <c r="AP85" i="413"/>
  <c r="AB68" i="388"/>
  <c r="AB61" i="432"/>
  <c r="AE69" i="434"/>
  <c r="AE81" i="446"/>
  <c r="AE62" i="415"/>
  <c r="AE73" i="428"/>
  <c r="AB86" i="424"/>
  <c r="AE67" i="452"/>
  <c r="AB79" i="434"/>
  <c r="AE83" i="432"/>
  <c r="AB86" i="415"/>
  <c r="AE65" i="428"/>
  <c r="AB65" i="399"/>
  <c r="AE77" i="434"/>
  <c r="AB69" i="415"/>
  <c r="AE58" i="456"/>
  <c r="AB66" i="458"/>
  <c r="AB84" i="456"/>
  <c r="AE82" i="424"/>
  <c r="AE87" i="422"/>
  <c r="AB60" i="414"/>
  <c r="AB62" i="426"/>
  <c r="AB75" i="430"/>
  <c r="AB81" i="388"/>
  <c r="AB84" i="424"/>
  <c r="AB69" i="444"/>
  <c r="AB75" i="388"/>
  <c r="AE69" i="411"/>
  <c r="AE58" i="438"/>
  <c r="AE84" i="422"/>
  <c r="AE78" i="412"/>
  <c r="AE82" i="422"/>
  <c r="AE82" i="411"/>
  <c r="AB75" i="428"/>
  <c r="AB69" i="424"/>
  <c r="AE73" i="411"/>
  <c r="AB65" i="417"/>
  <c r="AB74" i="434"/>
  <c r="AB66" i="428"/>
  <c r="AB70" i="430"/>
  <c r="AB87" i="420"/>
  <c r="AE54" i="432"/>
  <c r="AE61" i="468"/>
  <c r="AE82" i="444"/>
  <c r="AP85" i="456"/>
  <c r="AE81" i="436"/>
  <c r="AE64" i="470"/>
  <c r="AB87" i="438"/>
  <c r="AB54" i="438"/>
  <c r="AE55" i="476"/>
  <c r="AB62" i="413"/>
  <c r="AE77" i="420"/>
  <c r="AE70" i="438"/>
  <c r="AE80" i="413"/>
  <c r="AP86" i="456"/>
  <c r="AB55" i="412"/>
  <c r="AB79" i="448"/>
  <c r="AE77" i="446"/>
  <c r="AE80" i="410"/>
  <c r="AB85" i="411"/>
  <c r="AE81" i="412"/>
  <c r="AB88" i="476"/>
  <c r="AB66" i="442"/>
  <c r="AB65" i="430"/>
  <c r="AE63" i="426"/>
  <c r="AE57" i="417"/>
  <c r="AB69" i="422"/>
  <c r="AB64" i="436"/>
  <c r="AE53" i="464"/>
  <c r="AP78" i="415"/>
  <c r="AB77" i="417"/>
  <c r="AB56" i="438"/>
  <c r="AB53" i="452"/>
  <c r="AB79" i="460"/>
  <c r="AP79" i="430"/>
  <c r="AE69" i="458"/>
  <c r="AE87" i="414"/>
  <c r="AB68" i="424"/>
  <c r="AB87" i="416"/>
  <c r="AB78" i="456"/>
  <c r="AE57" i="446"/>
  <c r="AB72" i="452"/>
  <c r="AB78" i="415"/>
  <c r="AB83" i="436"/>
  <c r="AE71" i="412"/>
  <c r="AB76" i="442"/>
  <c r="AE77" i="416"/>
  <c r="AE74" i="410"/>
  <c r="AE65" i="468"/>
  <c r="AB56" i="432"/>
  <c r="AE61" i="418"/>
  <c r="AE70" i="424"/>
  <c r="AE77" i="440"/>
  <c r="AE85" i="442"/>
  <c r="AP82" i="476"/>
  <c r="AE83" i="434"/>
  <c r="AE77" i="432"/>
  <c r="AP80" i="426"/>
  <c r="AE55" i="442"/>
  <c r="AB61" i="462"/>
  <c r="AB76" i="432"/>
  <c r="AE55" i="426"/>
  <c r="AP85" i="458"/>
  <c r="AB69" i="436"/>
  <c r="AE76" i="420"/>
  <c r="AP81" i="442"/>
  <c r="AB81" i="418"/>
  <c r="AE86" i="413"/>
  <c r="AE71" i="452"/>
  <c r="AE63" i="412"/>
  <c r="AB63" i="434"/>
  <c r="AB87" i="432"/>
  <c r="AB85" i="416"/>
  <c r="AE72" i="399"/>
  <c r="AB58" i="460"/>
  <c r="AB62" i="420"/>
  <c r="AB83" i="418"/>
  <c r="AE85" i="466"/>
  <c r="AE71" i="440"/>
  <c r="AE82" i="458"/>
  <c r="AE72" i="417"/>
  <c r="AB68" i="448"/>
  <c r="AE71" i="414"/>
  <c r="AE81" i="417"/>
  <c r="AB74" i="430"/>
  <c r="AE79" i="410"/>
  <c r="AB55" i="430"/>
  <c r="AB60" i="442"/>
  <c r="AB55" i="448"/>
  <c r="AB72" i="450"/>
  <c r="AB58" i="434"/>
  <c r="AB80" i="432"/>
  <c r="AE55" i="422"/>
  <c r="AE86" i="410"/>
  <c r="AP88" i="411"/>
  <c r="AE53" i="462"/>
  <c r="AB53" i="454"/>
  <c r="AB72" i="424"/>
  <c r="AB60" i="422"/>
  <c r="AE76" i="428"/>
  <c r="AB72" i="414"/>
  <c r="AE86" i="446"/>
  <c r="AE79" i="412"/>
  <c r="AB76" i="438"/>
  <c r="AB83" i="448"/>
  <c r="AE86" i="430"/>
  <c r="AB69" i="458"/>
  <c r="AB64" i="434"/>
  <c r="AE70" i="411"/>
  <c r="AP78" i="416"/>
  <c r="AP85" i="442"/>
  <c r="AB85" i="468"/>
  <c r="AP78" i="448"/>
  <c r="AE85" i="436"/>
  <c r="AB59" i="410"/>
  <c r="AE85" i="424"/>
  <c r="AE87" i="388"/>
  <c r="AE65" i="472"/>
  <c r="AE63" i="474"/>
  <c r="AE76" i="399"/>
  <c r="AP81" i="411"/>
  <c r="AB53" i="446"/>
  <c r="AE77" i="417"/>
  <c r="AB86" i="426"/>
  <c r="AE79" i="417"/>
  <c r="AE62" i="438"/>
  <c r="AE69" i="414"/>
  <c r="AB56" i="411"/>
  <c r="AE58" i="414"/>
  <c r="AE59" i="468"/>
  <c r="AB64" i="428"/>
  <c r="AB53" i="424"/>
  <c r="AB70" i="415"/>
  <c r="AE82" i="442"/>
  <c r="AE58" i="442"/>
  <c r="AB77" i="448"/>
  <c r="AE63" i="436"/>
  <c r="AE72" i="422"/>
  <c r="AE70" i="446"/>
  <c r="AB64" i="399"/>
  <c r="AB87" i="426"/>
  <c r="AE80" i="476"/>
  <c r="AB80" i="424"/>
  <c r="AP86" i="464"/>
  <c r="AB73" i="388"/>
  <c r="AE71" i="399"/>
  <c r="AB55" i="418"/>
  <c r="AB59" i="416"/>
  <c r="AE77" i="472"/>
  <c r="AE54" i="416"/>
  <c r="AB53" i="430"/>
  <c r="AE82" i="454"/>
  <c r="AE65" i="476"/>
  <c r="AB71" i="468"/>
  <c r="AE59" i="418"/>
  <c r="AE79" i="442"/>
  <c r="AP84" i="412"/>
  <c r="AE54" i="452"/>
  <c r="AB88" i="452"/>
  <c r="AE63" i="388"/>
  <c r="AB80" i="436"/>
  <c r="AE86" i="466"/>
  <c r="AE86" i="422"/>
  <c r="AE61" i="436"/>
  <c r="AE81" i="428"/>
  <c r="AE63" i="470"/>
  <c r="AB82" i="415"/>
  <c r="AB73" i="440"/>
  <c r="AB66" i="415"/>
  <c r="AB68" i="432"/>
  <c r="AE71" i="415"/>
  <c r="AB82" i="432"/>
  <c r="AB54" i="448"/>
  <c r="AB70" i="450"/>
  <c r="AE74" i="434"/>
  <c r="AP87" i="454"/>
  <c r="AE82" i="472"/>
  <c r="AE81" i="422"/>
  <c r="AE60" i="410"/>
  <c r="AB80" i="474"/>
  <c r="AE85" i="388"/>
  <c r="AE71" i="434"/>
  <c r="AE62" i="452"/>
  <c r="AB71" i="452"/>
  <c r="AB74" i="414"/>
  <c r="AE62" i="420"/>
  <c r="AE78" i="414"/>
  <c r="AE68" i="452"/>
  <c r="AB74" i="399"/>
  <c r="AE79" i="424"/>
  <c r="AE88" i="472"/>
  <c r="AB63" i="412"/>
  <c r="AE65" i="456"/>
  <c r="AE88" i="426"/>
  <c r="AE83" i="458"/>
  <c r="AE85" i="454"/>
  <c r="AB56" i="388"/>
  <c r="AE59" i="452"/>
  <c r="AB63" i="388"/>
  <c r="AB76" i="448"/>
  <c r="AB58" i="462"/>
  <c r="AE60" i="399"/>
  <c r="AB53" i="438"/>
  <c r="AB75" i="462"/>
  <c r="AB78" i="466"/>
  <c r="AB73" i="436"/>
  <c r="AB82" i="442"/>
  <c r="AB77" i="411"/>
  <c r="AE86" i="454"/>
  <c r="AB71" i="399"/>
  <c r="AE57" i="414"/>
  <c r="AB77" i="426"/>
  <c r="AE53" i="416"/>
  <c r="AE64" i="428"/>
  <c r="AE74" i="474"/>
  <c r="AE55" i="399"/>
  <c r="AE82" i="456"/>
  <c r="AB67" i="438"/>
  <c r="AE84" i="420"/>
  <c r="AE78" i="426"/>
  <c r="AE56" i="388"/>
  <c r="AB86" i="416"/>
  <c r="AP81" i="399"/>
  <c r="AP81" i="460"/>
  <c r="AB73" i="410"/>
  <c r="AE81" i="415"/>
  <c r="AP82" i="472"/>
  <c r="AE61" i="450"/>
  <c r="AE75" i="476"/>
  <c r="AB71" i="432"/>
  <c r="AB82" i="426"/>
  <c r="AB71" i="415"/>
  <c r="AE87" i="412"/>
  <c r="AB84" i="458"/>
  <c r="AB77" i="424"/>
  <c r="AB53" i="476"/>
  <c r="AP87" i="444"/>
  <c r="AE67" i="450"/>
  <c r="AP86" i="430"/>
  <c r="AE68" i="411"/>
  <c r="AB61" i="472"/>
  <c r="AB75" i="446"/>
  <c r="AB84" i="410"/>
  <c r="AE72" i="424"/>
  <c r="AE53" i="420"/>
  <c r="AB85" i="422"/>
  <c r="AE56" i="454"/>
  <c r="AB64" i="444"/>
  <c r="AP82" i="428"/>
  <c r="AB60" i="388"/>
  <c r="AB64" i="388"/>
  <c r="AB71" i="412"/>
  <c r="AE69" i="420"/>
  <c r="AE59" i="417"/>
  <c r="AE54" i="411"/>
  <c r="AE85" i="446"/>
  <c r="AE86" i="438"/>
  <c r="AB65" i="415"/>
  <c r="AB60" i="436"/>
  <c r="AP86" i="414"/>
  <c r="AB77" i="430"/>
  <c r="AE77" i="462"/>
  <c r="AB64" i="418"/>
  <c r="AB76" i="417"/>
  <c r="AB69" i="430"/>
  <c r="AB58" i="454"/>
  <c r="AE75" i="422"/>
  <c r="AE59" i="430"/>
  <c r="AE87" i="460"/>
  <c r="AE78" i="432"/>
  <c r="AB88" i="417"/>
  <c r="AB71" i="416"/>
  <c r="AB85" i="462"/>
  <c r="AE86" i="412"/>
  <c r="AV86" i="414" l="1"/>
  <c r="AV82" i="472"/>
  <c r="AV84" i="412"/>
  <c r="AV85" i="442"/>
  <c r="AV85" i="458"/>
  <c r="AV86" i="456"/>
  <c r="AV84" i="426"/>
  <c r="AV88" i="413"/>
  <c r="AV87" i="458"/>
  <c r="AV84" i="454"/>
  <c r="AV79" i="464"/>
  <c r="AV81" i="432"/>
  <c r="AV85" i="454"/>
  <c r="AV83" i="440"/>
  <c r="AV79" i="444"/>
  <c r="AV83" i="417"/>
  <c r="AV84" i="410"/>
  <c r="AV80" i="448"/>
  <c r="AV78" i="424"/>
  <c r="AV81" i="470"/>
  <c r="AV79" i="452"/>
  <c r="AV78" i="442"/>
  <c r="AV87" i="410"/>
  <c r="AV83" i="424"/>
  <c r="AV78" i="444"/>
  <c r="AV80" i="430"/>
  <c r="AV83" i="474"/>
  <c r="AV88" i="412"/>
  <c r="AV88" i="388"/>
  <c r="AV80" i="458"/>
  <c r="AV88" i="448"/>
  <c r="AV78" i="422"/>
  <c r="AV85" i="438"/>
  <c r="AV87" i="442"/>
  <c r="AV82" i="452"/>
  <c r="AV77" i="450"/>
  <c r="AV87" i="426"/>
  <c r="AV86" i="466"/>
  <c r="AV79" i="456"/>
  <c r="AV84" i="474"/>
  <c r="AV83" i="464"/>
  <c r="AV78" i="436"/>
  <c r="AV77" i="414"/>
  <c r="AV83" i="446"/>
  <c r="AV78" i="413"/>
  <c r="AV80" i="424"/>
  <c r="AV84" i="430"/>
  <c r="AV78" i="456"/>
  <c r="AV81" i="417"/>
  <c r="AV88" i="424"/>
  <c r="AV88" i="462"/>
  <c r="AV88" i="440"/>
  <c r="AV79" i="388"/>
  <c r="AV80" i="446"/>
  <c r="AV82" i="462"/>
  <c r="AV79" i="424"/>
  <c r="AV88" i="450"/>
  <c r="AV88" i="474"/>
  <c r="AV77" i="442"/>
  <c r="AV87" i="474"/>
  <c r="AV80" i="440"/>
  <c r="AV82" i="424"/>
  <c r="AV79" i="438"/>
  <c r="AV87" i="472"/>
  <c r="AV79" i="436"/>
  <c r="AV87" i="413"/>
  <c r="AV82" i="460"/>
  <c r="AV80" i="438"/>
  <c r="AV81" i="472"/>
  <c r="AV86" i="450"/>
  <c r="AV79" i="460"/>
  <c r="AV86" i="440"/>
  <c r="AV80" i="414"/>
  <c r="AV88" i="458"/>
  <c r="AV83" i="412"/>
  <c r="AV83" i="430"/>
  <c r="AV88" i="420"/>
  <c r="AV82" i="417"/>
  <c r="AV79" i="448"/>
  <c r="AV84" i="446"/>
  <c r="AV86" i="472"/>
  <c r="AV79" i="414"/>
  <c r="AV88" i="430"/>
  <c r="AV85" i="466"/>
  <c r="AV87" i="422"/>
  <c r="AV88" i="466"/>
  <c r="AV79" i="440"/>
  <c r="AV80" i="454"/>
  <c r="AV83" i="415"/>
  <c r="AV88" i="446"/>
  <c r="AV81" i="446"/>
  <c r="AV79" i="428"/>
  <c r="AV83" i="468"/>
  <c r="AV84" i="432"/>
  <c r="AV81" i="466"/>
  <c r="AV87" i="448"/>
  <c r="AV80" i="410"/>
  <c r="AV86" i="470"/>
  <c r="AV85" i="444"/>
  <c r="AV77" i="418"/>
  <c r="AV81" i="420"/>
  <c r="AV78" i="470"/>
  <c r="AV83" i="414"/>
  <c r="AV78" i="412"/>
  <c r="AV87" i="424"/>
  <c r="AV85" i="426"/>
  <c r="AV88" i="470"/>
  <c r="AV86" i="413"/>
  <c r="AV83" i="444"/>
  <c r="AV82" i="444"/>
  <c r="AV78" i="388"/>
  <c r="AV85" i="464"/>
  <c r="AV77" i="428"/>
  <c r="AV81" i="454"/>
  <c r="AV85" i="410"/>
  <c r="AV77" i="417"/>
  <c r="AV80" i="422"/>
  <c r="AV77" i="413"/>
  <c r="AV88" i="426"/>
  <c r="AV88" i="468"/>
  <c r="AV82" i="428"/>
  <c r="AV81" i="460"/>
  <c r="AV86" i="464"/>
  <c r="AV78" i="416"/>
  <c r="AV80" i="426"/>
  <c r="AV85" i="456"/>
  <c r="AV84" i="460"/>
  <c r="AV82" i="456"/>
  <c r="AV81" i="452"/>
  <c r="AV83" i="448"/>
  <c r="AV80" i="468"/>
  <c r="AV86" i="474"/>
  <c r="AV79" i="399"/>
  <c r="AV87" i="388"/>
  <c r="AV78" i="468"/>
  <c r="AV87" i="434"/>
  <c r="AV88" i="436"/>
  <c r="AV86" i="462"/>
  <c r="AV84" i="399"/>
  <c r="AV83" i="413"/>
  <c r="AV85" i="428"/>
  <c r="AV80" i="388"/>
  <c r="AV87" i="470"/>
  <c r="AV78" i="472"/>
  <c r="AV86" i="428"/>
  <c r="AV88" i="410"/>
  <c r="AV84" i="452"/>
  <c r="AV82" i="399"/>
  <c r="AV85" i="411"/>
  <c r="AV86" i="416"/>
  <c r="AV83" i="434"/>
  <c r="AV86" i="422"/>
  <c r="AV77" i="412"/>
  <c r="AV79" i="474"/>
  <c r="AV79" i="450"/>
  <c r="AV87" i="417"/>
  <c r="AV79" i="420"/>
  <c r="AV78" i="410"/>
  <c r="AV86" i="415"/>
  <c r="AV86" i="426"/>
  <c r="AV79" i="432"/>
  <c r="AV81" i="434"/>
  <c r="AV78" i="430"/>
  <c r="AV87" i="462"/>
  <c r="AV80" i="472"/>
  <c r="AV83" i="410"/>
  <c r="AV80" i="416"/>
  <c r="AV83" i="466"/>
  <c r="AV77" i="470"/>
  <c r="AV88" i="444"/>
  <c r="AV81" i="458"/>
  <c r="AV86" i="460"/>
  <c r="AV88" i="416"/>
  <c r="AV86" i="442"/>
  <c r="AV77" i="454"/>
  <c r="AV77" i="458"/>
  <c r="AV82" i="464"/>
  <c r="AV79" i="472"/>
  <c r="AV84" i="416"/>
  <c r="AV81" i="422"/>
  <c r="AV82" i="432"/>
  <c r="AV77" i="462"/>
  <c r="AV88" i="399"/>
  <c r="AV87" i="420"/>
  <c r="AV84" i="442"/>
  <c r="AV82" i="430"/>
  <c r="AV81" i="464"/>
  <c r="AV77" i="448"/>
  <c r="AV82" i="442"/>
  <c r="AV84" i="411"/>
  <c r="AV86" i="444"/>
  <c r="AV85" i="420"/>
  <c r="AV87" i="452"/>
  <c r="AV84" i="424"/>
  <c r="AV87" i="414"/>
  <c r="AV87" i="412"/>
  <c r="AV81" i="415"/>
  <c r="AV83" i="418"/>
  <c r="AV77" i="466"/>
  <c r="AV82" i="474"/>
  <c r="AV86" i="438"/>
  <c r="AV86" i="411"/>
  <c r="AV83" i="436"/>
  <c r="AV83" i="428"/>
  <c r="AV87" i="428"/>
  <c r="AV84" i="448"/>
  <c r="AV85" i="414"/>
  <c r="AV80" i="417"/>
  <c r="AV82" i="468"/>
  <c r="AV87" i="415"/>
  <c r="AV77" i="438"/>
  <c r="AV88" i="472"/>
  <c r="AV88" i="460"/>
  <c r="AV77" i="446"/>
  <c r="AV80" i="411"/>
  <c r="AV82" i="416"/>
  <c r="AV82" i="414"/>
  <c r="AV87" i="464"/>
  <c r="AV88" i="434"/>
  <c r="AV79" i="468"/>
  <c r="AV79" i="418"/>
  <c r="AV83" i="472"/>
  <c r="AV86" i="410"/>
  <c r="AV80" i="466"/>
  <c r="AV77" i="434"/>
  <c r="AV85" i="434"/>
  <c r="AV86" i="454"/>
  <c r="AV84" i="417"/>
  <c r="AV77" i="468"/>
  <c r="AV81" i="456"/>
  <c r="AV86" i="448"/>
  <c r="AV80" i="399"/>
  <c r="AV85" i="460"/>
  <c r="AV87" i="411"/>
  <c r="AV80" i="474"/>
  <c r="AV84" i="388"/>
  <c r="AV85" i="470"/>
  <c r="AV81" i="474"/>
  <c r="AV82" i="470"/>
  <c r="AV86" i="430"/>
  <c r="AV81" i="399"/>
  <c r="AV81" i="411"/>
  <c r="AV88" i="411"/>
  <c r="AV79" i="430"/>
  <c r="AV85" i="413"/>
  <c r="AV87" i="399"/>
  <c r="AV86" i="420"/>
  <c r="AV78" i="399"/>
  <c r="AV82" i="448"/>
  <c r="AV84" i="444"/>
  <c r="AV87" i="456"/>
  <c r="AV79" i="413"/>
  <c r="AV88" i="414"/>
  <c r="AV81" i="424"/>
  <c r="AV84" i="428"/>
  <c r="AV78" i="417"/>
  <c r="AV86" i="412"/>
  <c r="AV83" i="416"/>
  <c r="AV84" i="466"/>
  <c r="AV85" i="399"/>
  <c r="AV79" i="426"/>
  <c r="AV84" i="415"/>
  <c r="AV78" i="466"/>
  <c r="AV77" i="424"/>
  <c r="AV83" i="426"/>
  <c r="AV83" i="422"/>
  <c r="AV77" i="399"/>
  <c r="AV81" i="436"/>
  <c r="AV79" i="470"/>
  <c r="AV78" i="452"/>
  <c r="AV85" i="430"/>
  <c r="AV85" i="432"/>
  <c r="AV85" i="388"/>
  <c r="AV86" i="434"/>
  <c r="AV85" i="440"/>
  <c r="AV87" i="440"/>
  <c r="AV85" i="415"/>
  <c r="AV84" i="438"/>
  <c r="AV84" i="468"/>
  <c r="AV83" i="432"/>
  <c r="AV86" i="388"/>
  <c r="AV80" i="442"/>
  <c r="AV78" i="428"/>
  <c r="AV82" i="446"/>
  <c r="AV88" i="464"/>
  <c r="AV81" i="414"/>
  <c r="AV77" i="426"/>
  <c r="AV82" i="388"/>
  <c r="AV84" i="456"/>
  <c r="AV78" i="446"/>
  <c r="AV80" i="434"/>
  <c r="AV78" i="414"/>
  <c r="AV77" i="474"/>
  <c r="AV82" i="454"/>
  <c r="AV79" i="466"/>
  <c r="AV82" i="450"/>
  <c r="AV79" i="416"/>
  <c r="AV84" i="470"/>
  <c r="AV83" i="462"/>
  <c r="AV82" i="426"/>
  <c r="AV77" i="422"/>
  <c r="AV84" i="440"/>
  <c r="AV82" i="440"/>
  <c r="AV80" i="456"/>
  <c r="AV78" i="458"/>
  <c r="AV77" i="388"/>
  <c r="AV83" i="458"/>
  <c r="AV87" i="436"/>
  <c r="AV81" i="412"/>
  <c r="AV79" i="446"/>
  <c r="AV84" i="434"/>
  <c r="AV80" i="418"/>
  <c r="AV88" i="452"/>
  <c r="AV79" i="417"/>
  <c r="AV85" i="418"/>
  <c r="AV78" i="460"/>
  <c r="AV81" i="448"/>
  <c r="AV80" i="428"/>
  <c r="AV77" i="436"/>
  <c r="AV86" i="418"/>
  <c r="AV84" i="422"/>
  <c r="AV83" i="442"/>
  <c r="AV85" i="450"/>
  <c r="AV83" i="411"/>
  <c r="AV81" i="428"/>
  <c r="AV80" i="420"/>
  <c r="AV82" i="438"/>
  <c r="AV77" i="416"/>
  <c r="AV85" i="446"/>
  <c r="AV85" i="474"/>
  <c r="AV88" i="418"/>
  <c r="AV82" i="434"/>
  <c r="AV86" i="468"/>
  <c r="AV78" i="474"/>
  <c r="AV83" i="456"/>
  <c r="AV78" i="411"/>
  <c r="AV86" i="458"/>
  <c r="AV77" i="410"/>
  <c r="AV79" i="410"/>
  <c r="AV80" i="452"/>
  <c r="AV78" i="432"/>
  <c r="AV87" i="432"/>
  <c r="AV80" i="462"/>
  <c r="AV77" i="420"/>
  <c r="AV77" i="472"/>
  <c r="AV87" i="444"/>
  <c r="AV87" i="454"/>
  <c r="AV78" i="448"/>
  <c r="AV81" i="442"/>
  <c r="AV78" i="415"/>
  <c r="AV83" i="399"/>
  <c r="AV87" i="438"/>
  <c r="AV82" i="420"/>
  <c r="AV88" i="432"/>
  <c r="AV84" i="413"/>
  <c r="AV80" i="436"/>
  <c r="AV87" i="468"/>
  <c r="AV80" i="444"/>
  <c r="AV83" i="460"/>
  <c r="AV85" i="424"/>
  <c r="AV84" i="420"/>
  <c r="AV84" i="458"/>
  <c r="AV88" i="456"/>
  <c r="AV85" i="468"/>
  <c r="AV86" i="452"/>
  <c r="AV81" i="388"/>
  <c r="AV87" i="418"/>
  <c r="AV80" i="415"/>
  <c r="AV84" i="464"/>
  <c r="AV82" i="422"/>
  <c r="AV78" i="454"/>
  <c r="AV79" i="415"/>
  <c r="AV84" i="414"/>
  <c r="AV79" i="422"/>
  <c r="AV83" i="438"/>
  <c r="AV80" i="413"/>
  <c r="AV78" i="440"/>
  <c r="AV81" i="468"/>
  <c r="AV77" i="444"/>
  <c r="AV80" i="470"/>
  <c r="AV80" i="464"/>
  <c r="AV79" i="454"/>
  <c r="AV78" i="464"/>
  <c r="AV80" i="460"/>
  <c r="AV80" i="450"/>
  <c r="AV81" i="438"/>
  <c r="AV81" i="426"/>
  <c r="AV80" i="432"/>
  <c r="AV77" i="456"/>
  <c r="AV86" i="399"/>
  <c r="AV84" i="450"/>
  <c r="AV81" i="444"/>
  <c r="AV78" i="420"/>
  <c r="AV78" i="450"/>
  <c r="AV85" i="416"/>
  <c r="AV79" i="434"/>
  <c r="AV82" i="412"/>
  <c r="AV85" i="422"/>
  <c r="AV81" i="410"/>
  <c r="AV77" i="411"/>
  <c r="AV83" i="470"/>
  <c r="AV85" i="412"/>
  <c r="AV88" i="442"/>
  <c r="AV85" i="452"/>
  <c r="AV81" i="413"/>
  <c r="AV82" i="413"/>
  <c r="AV84" i="436"/>
  <c r="AV87" i="460"/>
  <c r="AV86" i="432"/>
  <c r="AV85" i="436"/>
  <c r="AV78" i="438"/>
  <c r="AV83" i="450"/>
  <c r="AV88" i="417"/>
  <c r="AV83" i="454"/>
  <c r="AV78" i="434"/>
  <c r="AV80" i="412"/>
  <c r="AV77" i="415"/>
  <c r="AV82" i="411"/>
  <c r="AV81" i="418"/>
  <c r="AV86" i="446"/>
  <c r="AV77" i="452"/>
  <c r="AV77" i="432"/>
  <c r="AV87" i="416"/>
  <c r="AV88" i="454"/>
  <c r="AV81" i="440"/>
  <c r="AV82" i="410"/>
  <c r="AV83" i="420"/>
  <c r="AV83" i="388"/>
  <c r="AV87" i="430"/>
  <c r="AV83" i="452"/>
  <c r="AV79" i="458"/>
  <c r="AV82" i="415"/>
  <c r="AV77" i="460"/>
  <c r="AV85" i="462"/>
  <c r="AV81" i="430"/>
  <c r="AV77" i="430"/>
  <c r="AV88" i="428"/>
  <c r="AV84" i="418"/>
  <c r="AV81" i="450"/>
  <c r="AV78" i="462"/>
  <c r="AV84" i="472"/>
  <c r="AV84" i="462"/>
  <c r="AV85" i="417"/>
  <c r="AV85" i="448"/>
  <c r="AV82" i="458"/>
  <c r="AV88" i="415"/>
  <c r="AV87" i="450"/>
  <c r="AV81" i="416"/>
  <c r="AV86" i="436"/>
  <c r="AV79" i="411"/>
  <c r="AV78" i="426"/>
  <c r="AV79" i="412"/>
  <c r="AV77" i="464"/>
  <c r="AV88" i="422"/>
  <c r="AV81" i="462"/>
  <c r="AV82" i="418"/>
  <c r="AV82" i="466"/>
  <c r="AV87" i="446"/>
  <c r="AV82" i="436"/>
  <c r="AV86" i="417"/>
  <c r="AV79" i="442"/>
  <c r="AV79" i="462"/>
  <c r="AV88" i="438"/>
  <c r="AV78" i="418"/>
  <c r="AV77" i="440"/>
  <c r="AV85" i="472"/>
  <c r="AV86" i="424"/>
  <c r="AV87" i="466"/>
  <c r="AG86" i="412"/>
  <c r="AI86" i="412"/>
  <c r="AC88" i="417"/>
  <c r="AI78" i="432"/>
  <c r="AI87" i="460"/>
  <c r="AH87" i="460"/>
  <c r="AI59" i="430"/>
  <c r="AF75" i="422"/>
  <c r="AK75" i="422"/>
  <c r="AC64" i="418"/>
  <c r="AK77" i="462"/>
  <c r="AU86" i="414"/>
  <c r="AT86" i="414"/>
  <c r="AG86" i="438"/>
  <c r="AJ86" i="438"/>
  <c r="AK85" i="446"/>
  <c r="AG54" i="411"/>
  <c r="AJ54" i="411"/>
  <c r="AG59" i="417"/>
  <c r="AK69" i="420"/>
  <c r="AJ69" i="420"/>
  <c r="AQ82" i="428"/>
  <c r="AS82" i="428"/>
  <c r="AI56" i="454"/>
  <c r="AC85" i="422"/>
  <c r="AH53" i="420"/>
  <c r="AH72" i="424"/>
  <c r="AK72" i="424"/>
  <c r="AG68" i="411"/>
  <c r="AJ68" i="411"/>
  <c r="AQ86" i="430"/>
  <c r="AI67" i="450"/>
  <c r="AG67" i="450"/>
  <c r="AR87" i="444"/>
  <c r="AC84" i="458"/>
  <c r="AF87" i="412"/>
  <c r="AC82" i="426"/>
  <c r="AI75" i="476"/>
  <c r="AK61" i="450"/>
  <c r="AF61" i="450"/>
  <c r="AU82" i="472"/>
  <c r="AI81" i="415"/>
  <c r="AF81" i="415"/>
  <c r="AU81" i="460"/>
  <c r="AU81" i="399"/>
  <c r="AC86" i="416"/>
  <c r="AJ56" i="388"/>
  <c r="AJ78" i="426"/>
  <c r="AK78" i="426"/>
  <c r="AJ84" i="420"/>
  <c r="AK82" i="456"/>
  <c r="AG82" i="456"/>
  <c r="AF55" i="399"/>
  <c r="AK74" i="474"/>
  <c r="AJ74" i="474"/>
  <c r="AH64" i="428"/>
  <c r="AK53" i="416"/>
  <c r="AF53" i="416"/>
  <c r="AJ57" i="414"/>
  <c r="AF57" i="414"/>
  <c r="AF86" i="454"/>
  <c r="AC77" i="411"/>
  <c r="AC75" i="462"/>
  <c r="AI60" i="399"/>
  <c r="AC58" i="462"/>
  <c r="AJ59" i="452"/>
  <c r="AH59" i="452"/>
  <c r="AK85" i="454"/>
  <c r="AJ83" i="458"/>
  <c r="AH83" i="458"/>
  <c r="AG88" i="426"/>
  <c r="AJ65" i="456"/>
  <c r="AH65" i="456"/>
  <c r="AI88" i="472"/>
  <c r="AH88" i="472"/>
  <c r="AJ79" i="424"/>
  <c r="AF68" i="452"/>
  <c r="AG68" i="452"/>
  <c r="AH78" i="414"/>
  <c r="AI62" i="420"/>
  <c r="AG62" i="420"/>
  <c r="AF62" i="452"/>
  <c r="AJ62" i="452"/>
  <c r="AF71" i="434"/>
  <c r="AG85" i="388"/>
  <c r="AJ85" i="388"/>
  <c r="AF60" i="410"/>
  <c r="AG60" i="410"/>
  <c r="AF81" i="422"/>
  <c r="AF82" i="472"/>
  <c r="AH82" i="472"/>
  <c r="AU87" i="454"/>
  <c r="AK74" i="434"/>
  <c r="AC70" i="450"/>
  <c r="AF71" i="415"/>
  <c r="AI71" i="415"/>
  <c r="AC82" i="415"/>
  <c r="AG63" i="470"/>
  <c r="AI81" i="428"/>
  <c r="AK81" i="428"/>
  <c r="AJ61" i="436"/>
  <c r="AH86" i="422"/>
  <c r="AJ86" i="422"/>
  <c r="AF86" i="466"/>
  <c r="AJ63" i="388"/>
  <c r="AH63" i="388"/>
  <c r="AJ54" i="452"/>
  <c r="AF54" i="452"/>
  <c r="AT84" i="412"/>
  <c r="AJ79" i="442"/>
  <c r="AG59" i="418"/>
  <c r="AH59" i="418"/>
  <c r="AH65" i="476"/>
  <c r="AK65" i="476"/>
  <c r="AG82" i="454"/>
  <c r="AH54" i="416"/>
  <c r="AG54" i="416"/>
  <c r="AG77" i="472"/>
  <c r="AC59" i="416"/>
  <c r="AF71" i="399"/>
  <c r="AC73" i="388"/>
  <c r="AR86" i="464"/>
  <c r="AF80" i="476"/>
  <c r="AH80" i="476"/>
  <c r="AK70" i="446"/>
  <c r="AF70" i="446"/>
  <c r="AI72" i="422"/>
  <c r="AG63" i="436"/>
  <c r="AK63" i="436"/>
  <c r="AG58" i="442"/>
  <c r="AK82" i="442"/>
  <c r="AI82" i="442"/>
  <c r="AC64" i="428"/>
  <c r="AH59" i="468"/>
  <c r="AI58" i="414"/>
  <c r="AK58" i="414"/>
  <c r="AK69" i="414"/>
  <c r="AJ62" i="438"/>
  <c r="AK62" i="438"/>
  <c r="AI79" i="417"/>
  <c r="AC86" i="426"/>
  <c r="AK77" i="417"/>
  <c r="AR81" i="411"/>
  <c r="AT81" i="411"/>
  <c r="AK76" i="399"/>
  <c r="AF63" i="474"/>
  <c r="AJ63" i="474"/>
  <c r="AJ65" i="472"/>
  <c r="AI87" i="388"/>
  <c r="AF87" i="388"/>
  <c r="AF85" i="424"/>
  <c r="AH85" i="436"/>
  <c r="AG85" i="436"/>
  <c r="AT78" i="448"/>
  <c r="AQ85" i="442"/>
  <c r="AU85" i="442"/>
  <c r="AQ78" i="416"/>
  <c r="AJ70" i="411"/>
  <c r="AC64" i="434"/>
  <c r="AG86" i="430"/>
  <c r="AC83" i="448"/>
  <c r="AF79" i="412"/>
  <c r="AH86" i="446"/>
  <c r="AF86" i="446"/>
  <c r="AG76" i="428"/>
  <c r="AI76" i="428"/>
  <c r="AK53" i="462"/>
  <c r="AG53" i="462"/>
  <c r="AT88" i="411"/>
  <c r="AJ86" i="410"/>
  <c r="AI86" i="410"/>
  <c r="AI55" i="422"/>
  <c r="AC58" i="434"/>
  <c r="AC55" i="430"/>
  <c r="AJ79" i="410"/>
  <c r="AI81" i="417"/>
  <c r="AG81" i="417"/>
  <c r="AK71" i="414"/>
  <c r="AC68" i="448"/>
  <c r="AJ72" i="417"/>
  <c r="AH82" i="458"/>
  <c r="AF82" i="458"/>
  <c r="AJ71" i="440"/>
  <c r="AI85" i="466"/>
  <c r="AF85" i="466"/>
  <c r="AG72" i="399"/>
  <c r="AJ72" i="399"/>
  <c r="AC63" i="434"/>
  <c r="AJ63" i="412"/>
  <c r="AG71" i="452"/>
  <c r="AI71" i="452"/>
  <c r="AK86" i="413"/>
  <c r="AT81" i="442"/>
  <c r="AS81" i="442"/>
  <c r="AK76" i="420"/>
  <c r="AU85" i="458"/>
  <c r="AS85" i="458"/>
  <c r="AI55" i="426"/>
  <c r="AC61" i="462"/>
  <c r="AJ55" i="442"/>
  <c r="AS80" i="426"/>
  <c r="AK77" i="432"/>
  <c r="AF77" i="432"/>
  <c r="AH83" i="434"/>
  <c r="AV82" i="476"/>
  <c r="AR82" i="476"/>
  <c r="AI85" i="442"/>
  <c r="AF77" i="440"/>
  <c r="AH77" i="440"/>
  <c r="AG70" i="424"/>
  <c r="AH61" i="418"/>
  <c r="AJ61" i="418"/>
  <c r="AI65" i="468"/>
  <c r="AJ65" i="468"/>
  <c r="AF74" i="410"/>
  <c r="AI77" i="416"/>
  <c r="AG77" i="416"/>
  <c r="AJ71" i="412"/>
  <c r="AC83" i="436"/>
  <c r="AF57" i="446"/>
  <c r="AI57" i="446"/>
  <c r="AG87" i="414"/>
  <c r="AF87" i="414"/>
  <c r="AF69" i="458"/>
  <c r="AS79" i="430"/>
  <c r="AU79" i="430"/>
  <c r="AC77" i="417"/>
  <c r="AQ78" i="415"/>
  <c r="AH53" i="464"/>
  <c r="AC64" i="436"/>
  <c r="AI57" i="417"/>
  <c r="AI63" i="426"/>
  <c r="AF63" i="426"/>
  <c r="AC88" i="476"/>
  <c r="AG81" i="412"/>
  <c r="AI80" i="410"/>
  <c r="AF80" i="410"/>
  <c r="AG77" i="446"/>
  <c r="AC79" i="448"/>
  <c r="AQ86" i="456"/>
  <c r="AF80" i="413"/>
  <c r="AK80" i="413"/>
  <c r="AH70" i="438"/>
  <c r="AH77" i="420"/>
  <c r="AF77" i="420"/>
  <c r="AK55" i="476"/>
  <c r="AC54" i="438"/>
  <c r="AF64" i="470"/>
  <c r="AH81" i="436"/>
  <c r="AI81" i="436"/>
  <c r="AT85" i="456"/>
  <c r="AH82" i="444"/>
  <c r="AJ82" i="444"/>
  <c r="AF61" i="468"/>
  <c r="AF54" i="432"/>
  <c r="AK54" i="432"/>
  <c r="AC74" i="434"/>
  <c r="AJ73" i="411"/>
  <c r="AC69" i="424"/>
  <c r="AI82" i="411"/>
  <c r="AH82" i="422"/>
  <c r="AG82" i="422"/>
  <c r="AH78" i="412"/>
  <c r="AG84" i="422"/>
  <c r="AI84" i="422"/>
  <c r="AI58" i="438"/>
  <c r="AH69" i="411"/>
  <c r="AF69" i="411"/>
  <c r="AC84" i="424"/>
  <c r="AC60" i="414"/>
  <c r="AF87" i="422"/>
  <c r="AJ82" i="424"/>
  <c r="AG82" i="424"/>
  <c r="AF58" i="456"/>
  <c r="AK58" i="456"/>
  <c r="AK77" i="434"/>
  <c r="AC65" i="399"/>
  <c r="AG65" i="428"/>
  <c r="AF83" i="432"/>
  <c r="AG83" i="432"/>
  <c r="AJ67" i="452"/>
  <c r="AI67" i="452"/>
  <c r="AJ73" i="428"/>
  <c r="AF62" i="415"/>
  <c r="AI62" i="415"/>
  <c r="AG81" i="446"/>
  <c r="AI69" i="434"/>
  <c r="AJ69" i="434"/>
  <c r="AU85" i="413"/>
  <c r="AR85" i="413"/>
  <c r="AI88" i="452"/>
  <c r="AC81" i="432"/>
  <c r="AG60" i="444"/>
  <c r="AT83" i="399"/>
  <c r="AH80" i="456"/>
  <c r="AF80" i="456"/>
  <c r="AC66" i="454"/>
  <c r="AG61" i="430"/>
  <c r="AG83" i="456"/>
  <c r="AI83" i="456"/>
  <c r="AF70" i="426"/>
  <c r="AJ70" i="426"/>
  <c r="AU84" i="426"/>
  <c r="AF56" i="472"/>
  <c r="AH56" i="472"/>
  <c r="AC80" i="415"/>
  <c r="AJ84" i="413"/>
  <c r="AK83" i="415"/>
  <c r="AI83" i="415"/>
  <c r="AC68" i="452"/>
  <c r="AK71" i="454"/>
  <c r="AF65" i="388"/>
  <c r="AK65" i="388"/>
  <c r="AG70" i="432"/>
  <c r="AK70" i="432"/>
  <c r="AG87" i="411"/>
  <c r="AK87" i="399"/>
  <c r="AJ87" i="399"/>
  <c r="AG61" i="442"/>
  <c r="AF76" i="413"/>
  <c r="AK76" i="413"/>
  <c r="AI76" i="430"/>
  <c r="AC64" i="438"/>
  <c r="AJ85" i="416"/>
  <c r="AG56" i="470"/>
  <c r="AK56" i="470"/>
  <c r="AG53" i="470"/>
  <c r="AR84" i="460"/>
  <c r="AJ62" i="416"/>
  <c r="AG62" i="416"/>
  <c r="AH55" i="464"/>
  <c r="AC59" i="472"/>
  <c r="AK67" i="446"/>
  <c r="AF67" i="446"/>
  <c r="AH85" i="432"/>
  <c r="AC56" i="418"/>
  <c r="AH54" i="434"/>
  <c r="AI67" i="415"/>
  <c r="AH67" i="415"/>
  <c r="AR87" i="399"/>
  <c r="AH66" i="440"/>
  <c r="AJ66" i="440"/>
  <c r="AK60" i="413"/>
  <c r="AF61" i="424"/>
  <c r="AG61" i="424"/>
  <c r="AF63" i="444"/>
  <c r="AH63" i="444"/>
  <c r="AF71" i="411"/>
  <c r="AI71" i="411"/>
  <c r="AK66" i="452"/>
  <c r="AG87" i="417"/>
  <c r="AI87" i="417"/>
  <c r="AF74" i="462"/>
  <c r="AC76" i="422"/>
  <c r="AH70" i="454"/>
  <c r="AJ67" i="436"/>
  <c r="AF67" i="436"/>
  <c r="AJ78" i="388"/>
  <c r="AI78" i="388"/>
  <c r="AG75" i="438"/>
  <c r="AH75" i="438"/>
  <c r="AF71" i="470"/>
  <c r="AH88" i="413"/>
  <c r="AI88" i="413"/>
  <c r="AG56" i="452"/>
  <c r="AC79" i="417"/>
  <c r="AJ65" i="424"/>
  <c r="AK65" i="424"/>
  <c r="AG77" i="444"/>
  <c r="AI56" i="442"/>
  <c r="AJ56" i="442"/>
  <c r="AF69" i="450"/>
  <c r="AH69" i="450"/>
  <c r="AG61" i="415"/>
  <c r="AC82" i="476"/>
  <c r="AF81" i="434"/>
  <c r="AI81" i="434"/>
  <c r="AH69" i="418"/>
  <c r="AI69" i="418"/>
  <c r="AS87" i="438"/>
  <c r="AC78" i="412"/>
  <c r="AG80" i="430"/>
  <c r="AF80" i="430"/>
  <c r="AI71" i="418"/>
  <c r="AF58" i="430"/>
  <c r="AH58" i="430"/>
  <c r="AJ56" i="420"/>
  <c r="AC70" i="432"/>
  <c r="AF76" i="388"/>
  <c r="AK55" i="434"/>
  <c r="AJ55" i="434"/>
  <c r="AG70" i="418"/>
  <c r="AK54" i="415"/>
  <c r="AH54" i="415"/>
  <c r="AK68" i="416"/>
  <c r="AJ76" i="450"/>
  <c r="AK76" i="450"/>
  <c r="AH71" i="420"/>
  <c r="AC86" i="452"/>
  <c r="AJ71" i="450"/>
  <c r="AF54" i="399"/>
  <c r="AH54" i="399"/>
  <c r="AG86" i="442"/>
  <c r="AS88" i="413"/>
  <c r="AJ68" i="438"/>
  <c r="AG68" i="438"/>
  <c r="AI70" i="466"/>
  <c r="AI78" i="399"/>
  <c r="AF78" i="399"/>
  <c r="AJ84" i="430"/>
  <c r="AH60" i="460"/>
  <c r="AK60" i="460"/>
  <c r="AF78" i="442"/>
  <c r="AJ74" i="456"/>
  <c r="AF74" i="456"/>
  <c r="AK61" i="438"/>
  <c r="AG61" i="438"/>
  <c r="AC85" i="448"/>
  <c r="AH71" i="413"/>
  <c r="AC55" i="399"/>
  <c r="AI74" i="432"/>
  <c r="AC67" i="422"/>
  <c r="AH85" i="413"/>
  <c r="AJ67" i="416"/>
  <c r="AI67" i="416"/>
  <c r="AI65" i="452"/>
  <c r="AT82" i="456"/>
  <c r="AQ82" i="456"/>
  <c r="AI78" i="450"/>
  <c r="AJ78" i="450"/>
  <c r="AR86" i="420"/>
  <c r="AF69" i="464"/>
  <c r="AC54" i="450"/>
  <c r="AK80" i="416"/>
  <c r="AI69" i="413"/>
  <c r="AG69" i="413"/>
  <c r="AC66" i="414"/>
  <c r="AJ55" i="460"/>
  <c r="AR82" i="420"/>
  <c r="AC82" i="430"/>
  <c r="AI77" i="476"/>
  <c r="AK53" i="432"/>
  <c r="AH53" i="432"/>
  <c r="AG79" i="432"/>
  <c r="AK56" i="440"/>
  <c r="AJ56" i="440"/>
  <c r="AH64" i="474"/>
  <c r="AC79" i="464"/>
  <c r="AK73" i="417"/>
  <c r="AH73" i="417"/>
  <c r="AH58" i="420"/>
  <c r="AG60" i="442"/>
  <c r="AI60" i="442"/>
  <c r="AF74" i="388"/>
  <c r="AJ74" i="388"/>
  <c r="AG77" i="426"/>
  <c r="AC78" i="448"/>
  <c r="AG71" i="438"/>
  <c r="AC68" i="438"/>
  <c r="AC76" i="470"/>
  <c r="AG55" i="416"/>
  <c r="AC56" i="440"/>
  <c r="AC79" i="446"/>
  <c r="AJ70" i="388"/>
  <c r="AI78" i="420"/>
  <c r="AF78" i="420"/>
  <c r="AK73" i="436"/>
  <c r="AJ83" i="442"/>
  <c r="AF83" i="442"/>
  <c r="AJ58" i="416"/>
  <c r="AG58" i="416"/>
  <c r="AJ62" i="417"/>
  <c r="AS87" i="458"/>
  <c r="AF81" i="416"/>
  <c r="AJ81" i="416"/>
  <c r="AC71" i="414"/>
  <c r="AI76" i="424"/>
  <c r="AF54" i="410"/>
  <c r="AI54" i="410"/>
  <c r="AT81" i="452"/>
  <c r="AC86" i="430"/>
  <c r="AK60" i="414"/>
  <c r="AG63" i="416"/>
  <c r="AJ63" i="416"/>
  <c r="AH61" i="411"/>
  <c r="AG61" i="411"/>
  <c r="AH82" i="412"/>
  <c r="AH55" i="450"/>
  <c r="AJ55" i="450"/>
  <c r="AH59" i="432"/>
  <c r="AG85" i="428"/>
  <c r="AK85" i="428"/>
  <c r="AC68" i="436"/>
  <c r="AC69" i="438"/>
  <c r="AJ86" i="440"/>
  <c r="AC88" i="415"/>
  <c r="AH65" i="415"/>
  <c r="AC71" i="417"/>
  <c r="AF76" i="426"/>
  <c r="AF80" i="420"/>
  <c r="AJ80" i="420"/>
  <c r="AG88" i="470"/>
  <c r="AG62" i="440"/>
  <c r="AK62" i="440"/>
  <c r="AI78" i="424"/>
  <c r="AJ57" i="413"/>
  <c r="AF57" i="413"/>
  <c r="AF71" i="424"/>
  <c r="AC58" i="399"/>
  <c r="AH57" i="388"/>
  <c r="AJ82" i="388"/>
  <c r="AG82" i="388"/>
  <c r="AI68" i="414"/>
  <c r="AH79" i="444"/>
  <c r="AJ79" i="444"/>
  <c r="AC84" i="412"/>
  <c r="AF59" i="442"/>
  <c r="AH57" i="454"/>
  <c r="AF57" i="454"/>
  <c r="AH53" i="448"/>
  <c r="AJ62" i="424"/>
  <c r="AF62" i="424"/>
  <c r="AJ83" i="454"/>
  <c r="AH83" i="454"/>
  <c r="AI82" i="438"/>
  <c r="AG84" i="414"/>
  <c r="AI84" i="414"/>
  <c r="AK81" i="438"/>
  <c r="AC70" i="411"/>
  <c r="AJ84" i="458"/>
  <c r="AC60" i="399"/>
  <c r="AI65" i="414"/>
  <c r="AH71" i="430"/>
  <c r="AJ71" i="430"/>
  <c r="AG75" i="446"/>
  <c r="AI55" i="472"/>
  <c r="AK55" i="472"/>
  <c r="AF67" i="456"/>
  <c r="AK67" i="456"/>
  <c r="AJ64" i="411"/>
  <c r="AG53" i="417"/>
  <c r="AF53" i="417"/>
  <c r="AH74" i="411"/>
  <c r="AC54" i="418"/>
  <c r="AK85" i="444"/>
  <c r="AK57" i="432"/>
  <c r="AF57" i="432"/>
  <c r="AS78" i="399"/>
  <c r="AF66" i="426"/>
  <c r="AC59" i="426"/>
  <c r="AJ58" i="470"/>
  <c r="AK66" i="415"/>
  <c r="AF66" i="415"/>
  <c r="AJ65" i="470"/>
  <c r="AC79" i="414"/>
  <c r="AC87" i="446"/>
  <c r="AJ62" i="418"/>
  <c r="AG62" i="418"/>
  <c r="AI64" i="430"/>
  <c r="AC61" i="436"/>
  <c r="AI73" i="452"/>
  <c r="AF61" i="399"/>
  <c r="AK61" i="399"/>
  <c r="AG75" i="428"/>
  <c r="AG55" i="428"/>
  <c r="AK55" i="428"/>
  <c r="AF76" i="446"/>
  <c r="AJ76" i="446"/>
  <c r="AU88" i="432"/>
  <c r="AC57" i="448"/>
  <c r="AU84" i="454"/>
  <c r="AG59" i="446"/>
  <c r="AI59" i="446"/>
  <c r="AF86" i="444"/>
  <c r="AC62" i="422"/>
  <c r="AH76" i="470"/>
  <c r="AR83" i="448"/>
  <c r="AT83" i="448"/>
  <c r="AG75" i="450"/>
  <c r="AC74" i="450"/>
  <c r="AC68" i="416"/>
  <c r="AG72" i="426"/>
  <c r="AG63" i="415"/>
  <c r="AH63" i="415"/>
  <c r="AC62" i="416"/>
  <c r="AH88" i="388"/>
  <c r="AH88" i="436"/>
  <c r="AK88" i="436"/>
  <c r="AK75" i="414"/>
  <c r="AC71" i="470"/>
  <c r="AJ81" i="388"/>
  <c r="AJ77" i="428"/>
  <c r="AH77" i="428"/>
  <c r="AC55" i="420"/>
  <c r="AJ61" i="422"/>
  <c r="AG61" i="422"/>
  <c r="AU82" i="448"/>
  <c r="AG66" i="462"/>
  <c r="AT84" i="413"/>
  <c r="AS84" i="413"/>
  <c r="AI67" i="460"/>
  <c r="AT79" i="464"/>
  <c r="AJ59" i="474"/>
  <c r="AK59" i="474"/>
  <c r="AH61" i="414"/>
  <c r="AJ61" i="414"/>
  <c r="AI57" i="450"/>
  <c r="AC78" i="411"/>
  <c r="AF87" i="415"/>
  <c r="AC68" i="454"/>
  <c r="AR80" i="468"/>
  <c r="AJ76" i="416"/>
  <c r="AC84" i="418"/>
  <c r="AI66" i="460"/>
  <c r="AK84" i="428"/>
  <c r="AI84" i="428"/>
  <c r="AG80" i="422"/>
  <c r="AH80" i="422"/>
  <c r="AG84" i="452"/>
  <c r="AH84" i="452"/>
  <c r="AR84" i="444"/>
  <c r="AC81" i="430"/>
  <c r="AH85" i="420"/>
  <c r="AH61" i="413"/>
  <c r="AK61" i="413"/>
  <c r="AC68" i="428"/>
  <c r="AJ68" i="444"/>
  <c r="AJ56" i="415"/>
  <c r="AG56" i="415"/>
  <c r="AJ80" i="446"/>
  <c r="AH80" i="446"/>
  <c r="AQ80" i="436"/>
  <c r="AG78" i="422"/>
  <c r="AK78" i="422"/>
  <c r="AG67" i="412"/>
  <c r="AF67" i="412"/>
  <c r="AH62" i="422"/>
  <c r="AI62" i="422"/>
  <c r="AC77" i="428"/>
  <c r="AU81" i="432"/>
  <c r="AC88" i="412"/>
  <c r="AI73" i="420"/>
  <c r="AC60" i="434"/>
  <c r="AI73" i="434"/>
  <c r="AF65" i="462"/>
  <c r="AH65" i="462"/>
  <c r="AI61" i="417"/>
  <c r="AF61" i="417"/>
  <c r="AG72" i="410"/>
  <c r="AC79" i="410"/>
  <c r="AU86" i="474"/>
  <c r="AG67" i="448"/>
  <c r="AC88" i="413"/>
  <c r="AG63" i="432"/>
  <c r="AK77" i="422"/>
  <c r="AI77" i="422"/>
  <c r="AF60" i="430"/>
  <c r="AJ60" i="430"/>
  <c r="AH79" i="452"/>
  <c r="AS87" i="456"/>
  <c r="AR87" i="456"/>
  <c r="AI85" i="412"/>
  <c r="AH85" i="412"/>
  <c r="AU87" i="468"/>
  <c r="AF80" i="460"/>
  <c r="AG80" i="460"/>
  <c r="AJ59" i="438"/>
  <c r="AK59" i="438"/>
  <c r="AK81" i="466"/>
  <c r="AC60" i="417"/>
  <c r="AH56" i="436"/>
  <c r="AC87" i="418"/>
  <c r="AQ85" i="454"/>
  <c r="AH85" i="456"/>
  <c r="AF75" i="399"/>
  <c r="AK75" i="399"/>
  <c r="AH88" i="454"/>
  <c r="AC87" i="412"/>
  <c r="AH58" i="413"/>
  <c r="AG85" i="426"/>
  <c r="AH85" i="426"/>
  <c r="AI76" i="417"/>
  <c r="AH55" i="438"/>
  <c r="AF55" i="438"/>
  <c r="AF87" i="464"/>
  <c r="AH87" i="464"/>
  <c r="AK75" i="460"/>
  <c r="AG75" i="460"/>
  <c r="AH65" i="422"/>
  <c r="AS79" i="399"/>
  <c r="AQ79" i="399"/>
  <c r="AK63" i="454"/>
  <c r="AG84" i="444"/>
  <c r="AF84" i="444"/>
  <c r="AC69" i="454"/>
  <c r="AI79" i="420"/>
  <c r="AF86" i="452"/>
  <c r="AG86" i="452"/>
  <c r="AG88" i="450"/>
  <c r="AG77" i="411"/>
  <c r="AJ77" i="411"/>
  <c r="AH65" i="440"/>
  <c r="AI54" i="442"/>
  <c r="AG54" i="442"/>
  <c r="AK59" i="416"/>
  <c r="AK60" i="428"/>
  <c r="AJ60" i="428"/>
  <c r="AF75" i="411"/>
  <c r="AC77" i="388"/>
  <c r="AC57" i="416"/>
  <c r="AR79" i="413"/>
  <c r="AF72" i="460"/>
  <c r="AI72" i="460"/>
  <c r="AK81" i="474"/>
  <c r="AQ80" i="444"/>
  <c r="AG65" i="442"/>
  <c r="AH65" i="442"/>
  <c r="AI82" i="428"/>
  <c r="AK75" i="415"/>
  <c r="AH75" i="415"/>
  <c r="AI54" i="418"/>
  <c r="AC58" i="420"/>
  <c r="AQ83" i="440"/>
  <c r="AG64" i="412"/>
  <c r="AJ64" i="412"/>
  <c r="AH75" i="432"/>
  <c r="AC59" i="462"/>
  <c r="AI53" i="436"/>
  <c r="AC74" i="446"/>
  <c r="AR87" i="388"/>
  <c r="AC84" i="413"/>
  <c r="AF77" i="436"/>
  <c r="AC61" i="412"/>
  <c r="AF64" i="458"/>
  <c r="AG74" i="414"/>
  <c r="AF74" i="414"/>
  <c r="AH83" i="412"/>
  <c r="AK65" i="420"/>
  <c r="AG65" i="420"/>
  <c r="AH79" i="388"/>
  <c r="AG79" i="388"/>
  <c r="AJ67" i="422"/>
  <c r="AT88" i="414"/>
  <c r="AQ88" i="414"/>
  <c r="AK82" i="430"/>
  <c r="AF80" i="412"/>
  <c r="AG80" i="412"/>
  <c r="AG79" i="428"/>
  <c r="AC54" i="388"/>
  <c r="AG68" i="462"/>
  <c r="AF72" i="414"/>
  <c r="AJ72" i="414"/>
  <c r="AG84" i="415"/>
  <c r="AC61" i="422"/>
  <c r="AF56" i="474"/>
  <c r="AH69" i="424"/>
  <c r="AI69" i="424"/>
  <c r="AF76" i="452"/>
  <c r="AH72" i="412"/>
  <c r="AJ72" i="412"/>
  <c r="AF82" i="450"/>
  <c r="AG82" i="450"/>
  <c r="AH83" i="388"/>
  <c r="AI60" i="438"/>
  <c r="AG60" i="438"/>
  <c r="AK54" i="424"/>
  <c r="AG54" i="424"/>
  <c r="AG72" i="456"/>
  <c r="AS83" i="460"/>
  <c r="AC61" i="434"/>
  <c r="AF53" i="456"/>
  <c r="AC83" i="444"/>
  <c r="AK68" i="458"/>
  <c r="AJ85" i="458"/>
  <c r="AK85" i="458"/>
  <c r="AS79" i="444"/>
  <c r="AR78" i="468"/>
  <c r="AH53" i="434"/>
  <c r="AK53" i="434"/>
  <c r="AF53" i="413"/>
  <c r="AC85" i="417"/>
  <c r="AC85" i="436"/>
  <c r="AU81" i="424"/>
  <c r="AC73" i="454"/>
  <c r="AI66" i="420"/>
  <c r="AK72" i="413"/>
  <c r="AH72" i="413"/>
  <c r="AH67" i="388"/>
  <c r="AF75" i="434"/>
  <c r="AI75" i="434"/>
  <c r="AC60" i="468"/>
  <c r="AK84" i="442"/>
  <c r="AH65" i="438"/>
  <c r="AF65" i="438"/>
  <c r="AJ63" i="464"/>
  <c r="AC74" i="418"/>
  <c r="AH77" i="466"/>
  <c r="AC67" i="446"/>
  <c r="AK60" i="452"/>
  <c r="AH60" i="452"/>
  <c r="AI75" i="448"/>
  <c r="AH75" i="448"/>
  <c r="AF73" i="432"/>
  <c r="AC63" i="413"/>
  <c r="AF68" i="436"/>
  <c r="AC80" i="456"/>
  <c r="AJ60" i="417"/>
  <c r="AJ68" i="417"/>
  <c r="AI68" i="417"/>
  <c r="AI82" i="464"/>
  <c r="AJ85" i="417"/>
  <c r="AG85" i="417"/>
  <c r="AH66" i="436"/>
  <c r="AU85" i="424"/>
  <c r="AT85" i="424"/>
  <c r="AF87" i="440"/>
  <c r="AF79" i="434"/>
  <c r="AK79" i="434"/>
  <c r="AJ55" i="412"/>
  <c r="AH87" i="466"/>
  <c r="AI87" i="466"/>
  <c r="AK64" i="417"/>
  <c r="AF64" i="417"/>
  <c r="AJ86" i="428"/>
  <c r="AC57" i="456"/>
  <c r="AG59" i="428"/>
  <c r="AU83" i="417"/>
  <c r="AC53" i="434"/>
  <c r="AI81" i="430"/>
  <c r="AI80" i="442"/>
  <c r="AG80" i="442"/>
  <c r="AI73" i="458"/>
  <c r="AI58" i="440"/>
  <c r="AG58" i="440"/>
  <c r="AI62" i="446"/>
  <c r="AK62" i="446"/>
  <c r="AF75" i="444"/>
  <c r="AK75" i="444"/>
  <c r="AG84" i="450"/>
  <c r="AG63" i="446"/>
  <c r="AH63" i="446"/>
  <c r="AI85" i="464"/>
  <c r="AF88" i="462"/>
  <c r="AI88" i="462"/>
  <c r="AF86" i="426"/>
  <c r="AC64" i="452"/>
  <c r="AH82" i="432"/>
  <c r="AI82" i="432"/>
  <c r="AJ73" i="415"/>
  <c r="AF73" i="415"/>
  <c r="AC67" i="411"/>
  <c r="AH74" i="430"/>
  <c r="AG59" i="448"/>
  <c r="AF59" i="448"/>
  <c r="AR87" i="434"/>
  <c r="AG61" i="440"/>
  <c r="AI61" i="440"/>
  <c r="AI86" i="432"/>
  <c r="AC77" i="452"/>
  <c r="AG77" i="452"/>
  <c r="AJ79" i="450"/>
  <c r="AF79" i="450"/>
  <c r="AJ78" i="434"/>
  <c r="AC86" i="448"/>
  <c r="AC73" i="426"/>
  <c r="AK86" i="417"/>
  <c r="AH86" i="417"/>
  <c r="AF67" i="444"/>
  <c r="AC54" i="428"/>
  <c r="AT84" i="428"/>
  <c r="AF85" i="411"/>
  <c r="AG85" i="411"/>
  <c r="AI54" i="426"/>
  <c r="AI84" i="412"/>
  <c r="AK84" i="412"/>
  <c r="AK62" i="466"/>
  <c r="AH62" i="466"/>
  <c r="AC75" i="399"/>
  <c r="AJ71" i="464"/>
  <c r="AC56" i="412"/>
  <c r="AC76" i="456"/>
  <c r="AH88" i="399"/>
  <c r="AC67" i="464"/>
  <c r="AI63" i="458"/>
  <c r="AC59" i="399"/>
  <c r="AI64" i="440"/>
  <c r="AK88" i="446"/>
  <c r="AH88" i="446"/>
  <c r="AH61" i="426"/>
  <c r="AF75" i="410"/>
  <c r="AH75" i="410"/>
  <c r="AH82" i="410"/>
  <c r="AK82" i="410"/>
  <c r="AG75" i="426"/>
  <c r="AJ75" i="426"/>
  <c r="AI54" i="436"/>
  <c r="AK67" i="458"/>
  <c r="AJ67" i="458"/>
  <c r="AF61" i="454"/>
  <c r="AC58" i="411"/>
  <c r="AK76" i="436"/>
  <c r="AK64" i="413"/>
  <c r="AH64" i="413"/>
  <c r="AI87" i="430"/>
  <c r="AF82" i="413"/>
  <c r="AI82" i="413"/>
  <c r="AG61" i="388"/>
  <c r="AC78" i="450"/>
  <c r="AH84" i="388"/>
  <c r="AJ74" i="399"/>
  <c r="AK74" i="399"/>
  <c r="AK73" i="438"/>
  <c r="AC68" i="426"/>
  <c r="AS84" i="420"/>
  <c r="AJ86" i="472"/>
  <c r="AH59" i="415"/>
  <c r="AF59" i="415"/>
  <c r="AK85" i="438"/>
  <c r="AJ85" i="438"/>
  <c r="AK67" i="432"/>
  <c r="AH65" i="399"/>
  <c r="AK65" i="399"/>
  <c r="AI72" i="420"/>
  <c r="AG84" i="438"/>
  <c r="AI84" i="438"/>
  <c r="AF82" i="470"/>
  <c r="AG82" i="470"/>
  <c r="AG76" i="415"/>
  <c r="AK82" i="417"/>
  <c r="AH82" i="417"/>
  <c r="AJ53" i="422"/>
  <c r="AG53" i="422"/>
  <c r="AK88" i="410"/>
  <c r="AG79" i="418"/>
  <c r="AK79" i="418"/>
  <c r="AJ79" i="446"/>
  <c r="AK79" i="446"/>
  <c r="AI57" i="422"/>
  <c r="AH57" i="412"/>
  <c r="AJ57" i="412"/>
  <c r="AF71" i="448"/>
  <c r="AG71" i="448"/>
  <c r="AK84" i="446"/>
  <c r="AH80" i="417"/>
  <c r="AJ80" i="417"/>
  <c r="AG75" i="424"/>
  <c r="AI53" i="474"/>
  <c r="AF53" i="474"/>
  <c r="AI80" i="452"/>
  <c r="AK58" i="415"/>
  <c r="AF58" i="415"/>
  <c r="AG82" i="418"/>
  <c r="AJ72" i="448"/>
  <c r="AK72" i="448"/>
  <c r="AC58" i="476"/>
  <c r="AT83" i="476"/>
  <c r="AI87" i="436"/>
  <c r="AF87" i="436"/>
  <c r="AH55" i="420"/>
  <c r="AC69" i="418"/>
  <c r="AJ61" i="432"/>
  <c r="AC54" i="446"/>
  <c r="AK84" i="411"/>
  <c r="AI71" i="456"/>
  <c r="AF71" i="456"/>
  <c r="AT84" i="410"/>
  <c r="AR84" i="410"/>
  <c r="AK88" i="415"/>
  <c r="AK74" i="422"/>
  <c r="AI74" i="422"/>
  <c r="AH59" i="426"/>
  <c r="AK75" i="420"/>
  <c r="AH75" i="420"/>
  <c r="AF59" i="424"/>
  <c r="AJ59" i="424"/>
  <c r="AI60" i="462"/>
  <c r="AI53" i="438"/>
  <c r="AG53" i="438"/>
  <c r="AJ70" i="415"/>
  <c r="AH70" i="415"/>
  <c r="AI84" i="416"/>
  <c r="AI75" i="452"/>
  <c r="AK75" i="452"/>
  <c r="AH66" i="399"/>
  <c r="AK66" i="399"/>
  <c r="AK67" i="438"/>
  <c r="AC70" i="416"/>
  <c r="AI59" i="388"/>
  <c r="AF87" i="426"/>
  <c r="AK87" i="426"/>
  <c r="AK72" i="454"/>
  <c r="AH72" i="454"/>
  <c r="AH83" i="438"/>
  <c r="AF56" i="399"/>
  <c r="AJ56" i="399"/>
  <c r="AI70" i="412"/>
  <c r="AC61" i="416"/>
  <c r="AJ76" i="412"/>
  <c r="AI87" i="458"/>
  <c r="AG87" i="458"/>
  <c r="AF79" i="456"/>
  <c r="AJ79" i="456"/>
  <c r="AT88" i="436"/>
  <c r="AU88" i="436"/>
  <c r="AK58" i="448"/>
  <c r="AI68" i="422"/>
  <c r="AJ68" i="422"/>
  <c r="AI88" i="428"/>
  <c r="AG80" i="440"/>
  <c r="AI80" i="440"/>
  <c r="AK74" i="418"/>
  <c r="AT78" i="417"/>
  <c r="AS78" i="417"/>
  <c r="AJ76" i="414"/>
  <c r="AK53" i="388"/>
  <c r="AH53" i="388"/>
  <c r="AF80" i="428"/>
  <c r="AC72" i="438"/>
  <c r="AK53" i="414"/>
  <c r="AK69" i="430"/>
  <c r="AH69" i="430"/>
  <c r="AU84" i="458"/>
  <c r="AC86" i="412"/>
  <c r="AK86" i="412"/>
  <c r="AF86" i="412"/>
  <c r="AK78" i="432"/>
  <c r="AF78" i="432"/>
  <c r="AG87" i="460"/>
  <c r="AH59" i="430"/>
  <c r="AK59" i="430"/>
  <c r="AI75" i="422"/>
  <c r="AC58" i="454"/>
  <c r="AH77" i="462"/>
  <c r="AJ77" i="462"/>
  <c r="AS86" i="414"/>
  <c r="AC60" i="436"/>
  <c r="AK86" i="438"/>
  <c r="AJ85" i="446"/>
  <c r="AG85" i="446"/>
  <c r="AI54" i="411"/>
  <c r="AF59" i="417"/>
  <c r="AI59" i="417"/>
  <c r="AI69" i="420"/>
  <c r="AC71" i="412"/>
  <c r="AT82" i="428"/>
  <c r="AC64" i="444"/>
  <c r="AJ56" i="454"/>
  <c r="AG53" i="420"/>
  <c r="AI53" i="420"/>
  <c r="AG72" i="424"/>
  <c r="AC84" i="410"/>
  <c r="AF68" i="411"/>
  <c r="AH68" i="411"/>
  <c r="AT86" i="430"/>
  <c r="AF67" i="450"/>
  <c r="AU87" i="444"/>
  <c r="AT87" i="444"/>
  <c r="AG87" i="412"/>
  <c r="AH87" i="412"/>
  <c r="AC71" i="432"/>
  <c r="AJ75" i="476"/>
  <c r="AI61" i="450"/>
  <c r="AG61" i="450"/>
  <c r="AR82" i="472"/>
  <c r="AJ81" i="415"/>
  <c r="AC73" i="410"/>
  <c r="AR81" i="460"/>
  <c r="AR81" i="399"/>
  <c r="AF56" i="388"/>
  <c r="AK56" i="388"/>
  <c r="AI78" i="426"/>
  <c r="AI84" i="420"/>
  <c r="AH84" i="420"/>
  <c r="AH82" i="456"/>
  <c r="AJ82" i="456"/>
  <c r="AG55" i="399"/>
  <c r="AF74" i="474"/>
  <c r="AH74" i="474"/>
  <c r="AF64" i="428"/>
  <c r="AI53" i="416"/>
  <c r="AJ53" i="416"/>
  <c r="AK57" i="414"/>
  <c r="AC71" i="399"/>
  <c r="AG86" i="454"/>
  <c r="AC82" i="442"/>
  <c r="AC53" i="438"/>
  <c r="AH60" i="399"/>
  <c r="AC76" i="448"/>
  <c r="AF59" i="452"/>
  <c r="AC56" i="388"/>
  <c r="AI85" i="454"/>
  <c r="AK83" i="458"/>
  <c r="AG83" i="458"/>
  <c r="AI88" i="426"/>
  <c r="AG65" i="456"/>
  <c r="AF65" i="456"/>
  <c r="AF88" i="472"/>
  <c r="AK79" i="424"/>
  <c r="AH79" i="424"/>
  <c r="AH68" i="452"/>
  <c r="AK68" i="452"/>
  <c r="AF78" i="414"/>
  <c r="AF62" i="420"/>
  <c r="AJ62" i="420"/>
  <c r="AI62" i="452"/>
  <c r="AK62" i="452"/>
  <c r="AG71" i="434"/>
  <c r="AK85" i="388"/>
  <c r="AF85" i="388"/>
  <c r="AJ60" i="410"/>
  <c r="AJ81" i="422"/>
  <c r="AI81" i="422"/>
  <c r="AG82" i="472"/>
  <c r="AT87" i="454"/>
  <c r="AQ87" i="454"/>
  <c r="AH74" i="434"/>
  <c r="AC54" i="448"/>
  <c r="AH71" i="415"/>
  <c r="AC68" i="432"/>
  <c r="AF63" i="470"/>
  <c r="AI63" i="470"/>
  <c r="AH81" i="428"/>
  <c r="AF61" i="436"/>
  <c r="AH61" i="436"/>
  <c r="AG86" i="422"/>
  <c r="AK86" i="466"/>
  <c r="AG86" i="466"/>
  <c r="AF63" i="388"/>
  <c r="AG63" i="388"/>
  <c r="AK54" i="452"/>
  <c r="AQ84" i="412"/>
  <c r="AU84" i="412"/>
  <c r="AK79" i="442"/>
  <c r="AJ59" i="418"/>
  <c r="AF59" i="418"/>
  <c r="AG65" i="476"/>
  <c r="AK82" i="454"/>
  <c r="AJ82" i="454"/>
  <c r="AI54" i="416"/>
  <c r="AK54" i="416"/>
  <c r="AH77" i="472"/>
  <c r="AC55" i="418"/>
  <c r="AG71" i="399"/>
  <c r="AS86" i="464"/>
  <c r="AT86" i="464"/>
  <c r="AG80" i="476"/>
  <c r="AC87" i="426"/>
  <c r="AG70" i="446"/>
  <c r="AK72" i="422"/>
  <c r="AG72" i="422"/>
  <c r="AF63" i="436"/>
  <c r="AC77" i="448"/>
  <c r="AF58" i="442"/>
  <c r="AG82" i="442"/>
  <c r="AJ82" i="442"/>
  <c r="AF59" i="468"/>
  <c r="AG59" i="468"/>
  <c r="AF58" i="414"/>
  <c r="AC56" i="411"/>
  <c r="AG69" i="414"/>
  <c r="AG62" i="438"/>
  <c r="AI62" i="438"/>
  <c r="AJ79" i="417"/>
  <c r="AH77" i="417"/>
  <c r="AG77" i="417"/>
  <c r="AS81" i="411"/>
  <c r="AG76" i="399"/>
  <c r="AI76" i="399"/>
  <c r="AG63" i="474"/>
  <c r="AI65" i="472"/>
  <c r="AF65" i="472"/>
  <c r="AJ87" i="388"/>
  <c r="AG85" i="424"/>
  <c r="AH85" i="424"/>
  <c r="AF85" i="436"/>
  <c r="AK85" i="436"/>
  <c r="AQ78" i="448"/>
  <c r="AS85" i="442"/>
  <c r="AU78" i="416"/>
  <c r="AS78" i="416"/>
  <c r="AF70" i="411"/>
  <c r="AC69" i="458"/>
  <c r="AH86" i="430"/>
  <c r="AC76" i="438"/>
  <c r="AI79" i="412"/>
  <c r="AI86" i="446"/>
  <c r="AJ86" i="446"/>
  <c r="AH76" i="428"/>
  <c r="AC60" i="422"/>
  <c r="AJ53" i="462"/>
  <c r="AI53" i="462"/>
  <c r="AQ88" i="411"/>
  <c r="AH86" i="410"/>
  <c r="AG55" i="422"/>
  <c r="AK55" i="422"/>
  <c r="AC72" i="450"/>
  <c r="AK79" i="410"/>
  <c r="AF79" i="410"/>
  <c r="AH81" i="417"/>
  <c r="AJ81" i="417"/>
  <c r="AG71" i="414"/>
  <c r="AK72" i="417"/>
  <c r="AI72" i="417"/>
  <c r="AJ82" i="458"/>
  <c r="AG71" i="440"/>
  <c r="AF71" i="440"/>
  <c r="AG85" i="466"/>
  <c r="AC83" i="418"/>
  <c r="AH72" i="399"/>
  <c r="AF72" i="399"/>
  <c r="AH63" i="412"/>
  <c r="AI63" i="412"/>
  <c r="AF71" i="452"/>
  <c r="AG86" i="413"/>
  <c r="AF86" i="413"/>
  <c r="AQ81" i="442"/>
  <c r="AG76" i="420"/>
  <c r="AI76" i="420"/>
  <c r="AR85" i="458"/>
  <c r="AK55" i="426"/>
  <c r="AH55" i="426"/>
  <c r="AK55" i="442"/>
  <c r="AF55" i="442"/>
  <c r="AU80" i="426"/>
  <c r="AJ77" i="432"/>
  <c r="AG77" i="432"/>
  <c r="AG83" i="434"/>
  <c r="AS82" i="476"/>
  <c r="AU82" i="476"/>
  <c r="AH85" i="442"/>
  <c r="AK77" i="440"/>
  <c r="AI77" i="440"/>
  <c r="AF70" i="424"/>
  <c r="AG61" i="418"/>
  <c r="AK61" i="418"/>
  <c r="AG65" i="468"/>
  <c r="AG74" i="410"/>
  <c r="AH74" i="410"/>
  <c r="AJ77" i="416"/>
  <c r="AC76" i="442"/>
  <c r="AK71" i="412"/>
  <c r="AC78" i="415"/>
  <c r="AK57" i="446"/>
  <c r="AC78" i="456"/>
  <c r="AH87" i="414"/>
  <c r="AI87" i="414"/>
  <c r="AG69" i="458"/>
  <c r="AQ79" i="430"/>
  <c r="AC79" i="460"/>
  <c r="AU78" i="415"/>
  <c r="AT78" i="415"/>
  <c r="AK53" i="464"/>
  <c r="AC69" i="422"/>
  <c r="AG57" i="417"/>
  <c r="AJ63" i="426"/>
  <c r="AG63" i="426"/>
  <c r="AI81" i="412"/>
  <c r="AK81" i="412"/>
  <c r="AH80" i="410"/>
  <c r="AG80" i="410"/>
  <c r="AF77" i="446"/>
  <c r="AC55" i="412"/>
  <c r="AU86" i="456"/>
  <c r="AG80" i="413"/>
  <c r="AK70" i="438"/>
  <c r="AI70" i="438"/>
  <c r="AK77" i="420"/>
  <c r="AC62" i="413"/>
  <c r="AH55" i="476"/>
  <c r="AC87" i="438"/>
  <c r="AK64" i="470"/>
  <c r="AK81" i="436"/>
  <c r="AG81" i="436"/>
  <c r="AU85" i="456"/>
  <c r="AG82" i="444"/>
  <c r="AK61" i="468"/>
  <c r="AG61" i="468"/>
  <c r="AI54" i="432"/>
  <c r="AC87" i="420"/>
  <c r="AC65" i="417"/>
  <c r="AK73" i="411"/>
  <c r="AC75" i="428"/>
  <c r="AH82" i="411"/>
  <c r="AI82" i="422"/>
  <c r="AF82" i="422"/>
  <c r="AF78" i="412"/>
  <c r="AJ84" i="422"/>
  <c r="AF84" i="422"/>
  <c r="AJ58" i="438"/>
  <c r="AK69" i="411"/>
  <c r="AG69" i="411"/>
  <c r="AC81" i="388"/>
  <c r="AH87" i="422"/>
  <c r="AG87" i="422"/>
  <c r="AK82" i="424"/>
  <c r="AC84" i="456"/>
  <c r="AI58" i="456"/>
  <c r="AC69" i="415"/>
  <c r="AF77" i="434"/>
  <c r="AJ65" i="428"/>
  <c r="AK65" i="428"/>
  <c r="AJ83" i="432"/>
  <c r="AI83" i="432"/>
  <c r="AG67" i="452"/>
  <c r="AC86" i="424"/>
  <c r="AK73" i="428"/>
  <c r="AJ62" i="415"/>
  <c r="AG62" i="415"/>
  <c r="AH81" i="446"/>
  <c r="AG69" i="434"/>
  <c r="AF69" i="434"/>
  <c r="AT85" i="413"/>
  <c r="AC57" i="430"/>
  <c r="AK88" i="452"/>
  <c r="AH60" i="444"/>
  <c r="AJ60" i="444"/>
  <c r="AQ83" i="399"/>
  <c r="AG80" i="456"/>
  <c r="AJ80" i="456"/>
  <c r="AK61" i="430"/>
  <c r="AI61" i="430"/>
  <c r="AF83" i="456"/>
  <c r="AC88" i="442"/>
  <c r="AI70" i="426"/>
  <c r="AG70" i="426"/>
  <c r="AS84" i="426"/>
  <c r="AJ56" i="472"/>
  <c r="AI56" i="472"/>
  <c r="AI84" i="413"/>
  <c r="AH84" i="413"/>
  <c r="AJ83" i="415"/>
  <c r="AC70" i="448"/>
  <c r="AF71" i="454"/>
  <c r="AJ71" i="454"/>
  <c r="AG65" i="388"/>
  <c r="AC65" i="414"/>
  <c r="AF70" i="432"/>
  <c r="AC88" i="466"/>
  <c r="AJ87" i="411"/>
  <c r="AH87" i="399"/>
  <c r="AI87" i="399"/>
  <c r="AJ61" i="442"/>
  <c r="AH76" i="413"/>
  <c r="AJ76" i="413"/>
  <c r="AK76" i="430"/>
  <c r="AI85" i="416"/>
  <c r="AK85" i="416"/>
  <c r="AJ56" i="470"/>
  <c r="AI53" i="470"/>
  <c r="AJ53" i="470"/>
  <c r="AQ84" i="460"/>
  <c r="AK62" i="416"/>
  <c r="AI62" i="416"/>
  <c r="AI55" i="464"/>
  <c r="AC70" i="422"/>
  <c r="AH67" i="446"/>
  <c r="AJ67" i="446"/>
  <c r="AI85" i="432"/>
  <c r="AK54" i="434"/>
  <c r="AF54" i="434"/>
  <c r="AK67" i="415"/>
  <c r="AF67" i="415"/>
  <c r="AU87" i="399"/>
  <c r="AI66" i="440"/>
  <c r="AC63" i="411"/>
  <c r="AF60" i="413"/>
  <c r="AK61" i="424"/>
  <c r="AJ61" i="424"/>
  <c r="AG63" i="444"/>
  <c r="AC65" i="438"/>
  <c r="AK71" i="411"/>
  <c r="AC58" i="470"/>
  <c r="AG66" i="452"/>
  <c r="AK87" i="417"/>
  <c r="AJ87" i="417"/>
  <c r="AI74" i="462"/>
  <c r="AK70" i="454"/>
  <c r="AJ70" i="454"/>
  <c r="AG67" i="436"/>
  <c r="AH67" i="436"/>
  <c r="AK78" i="388"/>
  <c r="AG78" i="388"/>
  <c r="AI75" i="438"/>
  <c r="AJ71" i="470"/>
  <c r="AH71" i="470"/>
  <c r="AK88" i="413"/>
  <c r="AC85" i="454"/>
  <c r="AH56" i="452"/>
  <c r="AC84" i="446"/>
  <c r="AI65" i="424"/>
  <c r="AK77" i="444"/>
  <c r="AJ77" i="444"/>
  <c r="AF56" i="442"/>
  <c r="AG56" i="442"/>
  <c r="AI69" i="450"/>
  <c r="AC56" i="428"/>
  <c r="AH61" i="415"/>
  <c r="AC56" i="468"/>
  <c r="AG81" i="434"/>
  <c r="AC60" i="420"/>
  <c r="AK69" i="418"/>
  <c r="AG69" i="418"/>
  <c r="AT87" i="438"/>
  <c r="AC67" i="456"/>
  <c r="AH80" i="430"/>
  <c r="AJ71" i="418"/>
  <c r="AG71" i="418"/>
  <c r="AG58" i="430"/>
  <c r="AJ58" i="430"/>
  <c r="AH56" i="420"/>
  <c r="AC55" i="434"/>
  <c r="AG76" i="388"/>
  <c r="AG55" i="434"/>
  <c r="AF55" i="434"/>
  <c r="AF70" i="418"/>
  <c r="AJ54" i="415"/>
  <c r="AF54" i="415"/>
  <c r="AJ68" i="416"/>
  <c r="AI76" i="450"/>
  <c r="AH76" i="450"/>
  <c r="AG71" i="420"/>
  <c r="AF71" i="450"/>
  <c r="AI71" i="450"/>
  <c r="AK54" i="399"/>
  <c r="AK86" i="442"/>
  <c r="AF86" i="442"/>
  <c r="AU88" i="413"/>
  <c r="AH68" i="438"/>
  <c r="AI68" i="438"/>
  <c r="AG70" i="466"/>
  <c r="AH78" i="399"/>
  <c r="AJ78" i="399"/>
  <c r="AF84" i="430"/>
  <c r="AF60" i="460"/>
  <c r="AI60" i="460"/>
  <c r="AJ78" i="442"/>
  <c r="AK74" i="456"/>
  <c r="AH74" i="456"/>
  <c r="AH61" i="438"/>
  <c r="AC75" i="417"/>
  <c r="AC59" i="430"/>
  <c r="AK71" i="413"/>
  <c r="AH74" i="432"/>
  <c r="AK74" i="432"/>
  <c r="AI85" i="413"/>
  <c r="AK85" i="413"/>
  <c r="AF67" i="416"/>
  <c r="AJ65" i="452"/>
  <c r="AH65" i="452"/>
  <c r="AR82" i="456"/>
  <c r="AC63" i="450"/>
  <c r="AK78" i="450"/>
  <c r="AT86" i="420"/>
  <c r="AQ86" i="420"/>
  <c r="AK69" i="464"/>
  <c r="AG80" i="416"/>
  <c r="AI80" i="416"/>
  <c r="AK69" i="413"/>
  <c r="AC82" i="420"/>
  <c r="AI55" i="460"/>
  <c r="AG55" i="460"/>
  <c r="AQ82" i="420"/>
  <c r="AC79" i="399"/>
  <c r="AG77" i="476"/>
  <c r="AI53" i="432"/>
  <c r="AG53" i="432"/>
  <c r="AH79" i="432"/>
  <c r="AG56" i="440"/>
  <c r="AH56" i="440"/>
  <c r="AJ64" i="474"/>
  <c r="AC75" i="424"/>
  <c r="AF73" i="417"/>
  <c r="AI58" i="420"/>
  <c r="AF58" i="420"/>
  <c r="AH60" i="442"/>
  <c r="AF60" i="442"/>
  <c r="AG74" i="388"/>
  <c r="AC74" i="411"/>
  <c r="AK77" i="426"/>
  <c r="AC70" i="410"/>
  <c r="AJ71" i="438"/>
  <c r="AC69" i="472"/>
  <c r="AC71" i="424"/>
  <c r="AK55" i="416"/>
  <c r="AC59" i="444"/>
  <c r="AF70" i="388"/>
  <c r="AK70" i="388"/>
  <c r="AG78" i="420"/>
  <c r="AK78" i="420"/>
  <c r="AG73" i="436"/>
  <c r="AH83" i="442"/>
  <c r="AG83" i="442"/>
  <c r="AI58" i="416"/>
  <c r="AK62" i="417"/>
  <c r="AI62" i="417"/>
  <c r="AU87" i="458"/>
  <c r="AH81" i="416"/>
  <c r="AG81" i="416"/>
  <c r="AC64" i="460"/>
  <c r="AK76" i="424"/>
  <c r="AH54" i="410"/>
  <c r="AJ54" i="410"/>
  <c r="AU81" i="452"/>
  <c r="AC58" i="456"/>
  <c r="AJ60" i="414"/>
  <c r="AH63" i="416"/>
  <c r="AI63" i="416"/>
  <c r="AI61" i="411"/>
  <c r="AC74" i="424"/>
  <c r="AJ82" i="412"/>
  <c r="AK55" i="450"/>
  <c r="AI55" i="450"/>
  <c r="AG59" i="432"/>
  <c r="AI85" i="428"/>
  <c r="AH85" i="428"/>
  <c r="AC65" i="413"/>
  <c r="AH86" i="440"/>
  <c r="AG86" i="440"/>
  <c r="AC86" i="444"/>
  <c r="AF65" i="415"/>
  <c r="AC59" i="413"/>
  <c r="AI76" i="426"/>
  <c r="AK80" i="420"/>
  <c r="AG80" i="420"/>
  <c r="AF88" i="470"/>
  <c r="AI62" i="440"/>
  <c r="AJ62" i="440"/>
  <c r="AF78" i="424"/>
  <c r="AH57" i="413"/>
  <c r="AG57" i="413"/>
  <c r="AI71" i="424"/>
  <c r="AI57" i="388"/>
  <c r="AG57" i="388"/>
  <c r="AK82" i="388"/>
  <c r="AH68" i="414"/>
  <c r="AJ68" i="414"/>
  <c r="AG79" i="444"/>
  <c r="AC64" i="416"/>
  <c r="AG59" i="442"/>
  <c r="AJ59" i="442"/>
  <c r="AK57" i="454"/>
  <c r="AG53" i="448"/>
  <c r="AJ53" i="448"/>
  <c r="AK62" i="424"/>
  <c r="AI62" i="424"/>
  <c r="AG83" i="454"/>
  <c r="AC54" i="411"/>
  <c r="AG82" i="438"/>
  <c r="AH84" i="414"/>
  <c r="AF84" i="414"/>
  <c r="AH81" i="438"/>
  <c r="AC58" i="464"/>
  <c r="AF84" i="458"/>
  <c r="AK65" i="414"/>
  <c r="AG65" i="414"/>
  <c r="AI71" i="430"/>
  <c r="AK71" i="430"/>
  <c r="AK75" i="446"/>
  <c r="AF55" i="472"/>
  <c r="AJ55" i="472"/>
  <c r="AH67" i="456"/>
  <c r="AK64" i="411"/>
  <c r="AI64" i="411"/>
  <c r="AI53" i="417"/>
  <c r="AH53" i="417"/>
  <c r="AF74" i="411"/>
  <c r="AH85" i="444"/>
  <c r="AI85" i="444"/>
  <c r="AJ57" i="432"/>
  <c r="AQ78" i="399"/>
  <c r="AR78" i="399"/>
  <c r="AJ66" i="426"/>
  <c r="AI58" i="470"/>
  <c r="AF58" i="470"/>
  <c r="AH66" i="415"/>
  <c r="AI66" i="415"/>
  <c r="AF65" i="470"/>
  <c r="AC85" i="452"/>
  <c r="AC71" i="422"/>
  <c r="AI62" i="418"/>
  <c r="AF62" i="418"/>
  <c r="AG64" i="430"/>
  <c r="AJ73" i="452"/>
  <c r="AH73" i="452"/>
  <c r="AG61" i="399"/>
  <c r="AJ75" i="428"/>
  <c r="AI75" i="428"/>
  <c r="AF55" i="428"/>
  <c r="AJ55" i="428"/>
  <c r="AI76" i="446"/>
  <c r="AR88" i="432"/>
  <c r="AT88" i="432"/>
  <c r="AR84" i="454"/>
  <c r="AQ84" i="454"/>
  <c r="AF59" i="446"/>
  <c r="AC61" i="450"/>
  <c r="AI86" i="444"/>
  <c r="AF76" i="470"/>
  <c r="AI76" i="470"/>
  <c r="AU83" i="448"/>
  <c r="AK75" i="450"/>
  <c r="AI75" i="450"/>
  <c r="AC87" i="428"/>
  <c r="AK72" i="426"/>
  <c r="AF72" i="426"/>
  <c r="AJ63" i="415"/>
  <c r="AC82" i="414"/>
  <c r="AF88" i="388"/>
  <c r="AG88" i="388"/>
  <c r="AF88" i="436"/>
  <c r="AI88" i="436"/>
  <c r="AF75" i="414"/>
  <c r="AG81" i="388"/>
  <c r="AI81" i="388"/>
  <c r="AG77" i="428"/>
  <c r="AC57" i="426"/>
  <c r="AC83" i="460"/>
  <c r="AK61" i="422"/>
  <c r="AT82" i="448"/>
  <c r="AQ82" i="448"/>
  <c r="AK66" i="462"/>
  <c r="AR84" i="413"/>
  <c r="AK67" i="460"/>
  <c r="AG67" i="460"/>
  <c r="AU79" i="464"/>
  <c r="AH59" i="474"/>
  <c r="AI59" i="474"/>
  <c r="AK61" i="414"/>
  <c r="AJ57" i="450"/>
  <c r="AG57" i="450"/>
  <c r="AJ87" i="415"/>
  <c r="AG87" i="415"/>
  <c r="AU80" i="468"/>
  <c r="AS80" i="468"/>
  <c r="AH76" i="416"/>
  <c r="AC53" i="415"/>
  <c r="AG66" i="460"/>
  <c r="AG84" i="428"/>
  <c r="AH84" i="428"/>
  <c r="AJ80" i="422"/>
  <c r="AC80" i="420"/>
  <c r="AI84" i="452"/>
  <c r="AK84" i="452"/>
  <c r="AS84" i="444"/>
  <c r="AC86" i="418"/>
  <c r="AK85" i="420"/>
  <c r="AG61" i="413"/>
  <c r="AI61" i="413"/>
  <c r="AI68" i="444"/>
  <c r="AH68" i="444"/>
  <c r="AI56" i="415"/>
  <c r="AH56" i="415"/>
  <c r="AF80" i="446"/>
  <c r="AC76" i="444"/>
  <c r="AR80" i="436"/>
  <c r="AF78" i="422"/>
  <c r="AH78" i="422"/>
  <c r="AI67" i="412"/>
  <c r="AJ67" i="412"/>
  <c r="AG62" i="422"/>
  <c r="AC72" i="399"/>
  <c r="AC64" i="422"/>
  <c r="AR81" i="432"/>
  <c r="AG73" i="420"/>
  <c r="AF73" i="420"/>
  <c r="AC57" i="476"/>
  <c r="AK73" i="434"/>
  <c r="AJ65" i="462"/>
  <c r="AK65" i="462"/>
  <c r="AK61" i="417"/>
  <c r="AC83" i="415"/>
  <c r="AK72" i="410"/>
  <c r="AR86" i="474"/>
  <c r="AQ86" i="474"/>
  <c r="AJ67" i="448"/>
  <c r="AF63" i="432"/>
  <c r="AI63" i="432"/>
  <c r="AJ77" i="422"/>
  <c r="AH77" i="422"/>
  <c r="AG60" i="430"/>
  <c r="AK60" i="430"/>
  <c r="AF79" i="452"/>
  <c r="AQ87" i="456"/>
  <c r="AC79" i="452"/>
  <c r="AJ85" i="412"/>
  <c r="AK85" i="412"/>
  <c r="AT87" i="468"/>
  <c r="AI80" i="460"/>
  <c r="AJ80" i="460"/>
  <c r="AG59" i="438"/>
  <c r="AF81" i="466"/>
  <c r="AG81" i="466"/>
  <c r="AC61" i="426"/>
  <c r="AG56" i="436"/>
  <c r="AU85" i="454"/>
  <c r="AT85" i="454"/>
  <c r="AK85" i="456"/>
  <c r="AG75" i="399"/>
  <c r="AH75" i="399"/>
  <c r="AI88" i="454"/>
  <c r="AK58" i="413"/>
  <c r="AF58" i="413"/>
  <c r="AI85" i="426"/>
  <c r="AC71" i="413"/>
  <c r="AG76" i="417"/>
  <c r="AG55" i="438"/>
  <c r="AI55" i="438"/>
  <c r="AJ87" i="464"/>
  <c r="AI87" i="464"/>
  <c r="AJ75" i="460"/>
  <c r="AC69" i="426"/>
  <c r="AG65" i="422"/>
  <c r="AT79" i="399"/>
  <c r="AG63" i="454"/>
  <c r="AI63" i="454"/>
  <c r="AK84" i="444"/>
  <c r="AC85" i="399"/>
  <c r="AJ79" i="420"/>
  <c r="AF79" i="420"/>
  <c r="AI86" i="452"/>
  <c r="AF88" i="450"/>
  <c r="AK88" i="450"/>
  <c r="AF77" i="411"/>
  <c r="AK65" i="440"/>
  <c r="AI65" i="440"/>
  <c r="AH54" i="442"/>
  <c r="AJ59" i="416"/>
  <c r="AG59" i="416"/>
  <c r="AH60" i="428"/>
  <c r="AF60" i="428"/>
  <c r="AK75" i="411"/>
  <c r="AC54" i="417"/>
  <c r="AC62" i="411"/>
  <c r="AS79" i="413"/>
  <c r="AG72" i="460"/>
  <c r="AF81" i="474"/>
  <c r="AH81" i="474"/>
  <c r="AT80" i="444"/>
  <c r="AF65" i="442"/>
  <c r="AK65" i="442"/>
  <c r="AF82" i="428"/>
  <c r="AF75" i="415"/>
  <c r="AJ75" i="415"/>
  <c r="AJ54" i="418"/>
  <c r="AC78" i="428"/>
  <c r="AR83" i="440"/>
  <c r="AK64" i="412"/>
  <c r="AC84" i="474"/>
  <c r="AF75" i="432"/>
  <c r="AC70" i="468"/>
  <c r="AG53" i="436"/>
  <c r="AT87" i="388"/>
  <c r="AQ87" i="388"/>
  <c r="AK77" i="436"/>
  <c r="AJ77" i="436"/>
  <c r="AC66" i="472"/>
  <c r="AJ64" i="458"/>
  <c r="AI74" i="414"/>
  <c r="AJ74" i="414"/>
  <c r="AJ83" i="412"/>
  <c r="AF65" i="420"/>
  <c r="AH65" i="420"/>
  <c r="AI79" i="388"/>
  <c r="AK79" i="388"/>
  <c r="AF67" i="422"/>
  <c r="AR88" i="414"/>
  <c r="AF82" i="430"/>
  <c r="AJ82" i="430"/>
  <c r="AI80" i="412"/>
  <c r="AJ79" i="428"/>
  <c r="AF79" i="428"/>
  <c r="AJ68" i="462"/>
  <c r="AH68" i="462"/>
  <c r="AI72" i="414"/>
  <c r="AH72" i="414"/>
  <c r="AF84" i="415"/>
  <c r="AK56" i="474"/>
  <c r="AJ56" i="474"/>
  <c r="AJ69" i="424"/>
  <c r="AJ76" i="452"/>
  <c r="AG76" i="452"/>
  <c r="AK72" i="412"/>
  <c r="AG72" i="412"/>
  <c r="AH82" i="450"/>
  <c r="AK82" i="450"/>
  <c r="AG83" i="388"/>
  <c r="AH60" i="438"/>
  <c r="AJ60" i="438"/>
  <c r="AH54" i="424"/>
  <c r="AF72" i="456"/>
  <c r="AJ72" i="456"/>
  <c r="AQ83" i="460"/>
  <c r="AC66" i="446"/>
  <c r="AG53" i="456"/>
  <c r="AF68" i="458"/>
  <c r="AH68" i="458"/>
  <c r="AH85" i="458"/>
  <c r="AG85" i="458"/>
  <c r="AQ79" i="444"/>
  <c r="AQ78" i="468"/>
  <c r="AF53" i="434"/>
  <c r="AJ53" i="434"/>
  <c r="AJ53" i="413"/>
  <c r="AC65" i="420"/>
  <c r="AC55" i="414"/>
  <c r="AT81" i="424"/>
  <c r="AJ66" i="420"/>
  <c r="AG66" i="420"/>
  <c r="AJ72" i="413"/>
  <c r="AG67" i="388"/>
  <c r="AJ67" i="388"/>
  <c r="AK75" i="434"/>
  <c r="AC81" i="412"/>
  <c r="AJ84" i="442"/>
  <c r="AF84" i="442"/>
  <c r="AG65" i="438"/>
  <c r="AG63" i="464"/>
  <c r="AK63" i="464"/>
  <c r="AC59" i="436"/>
  <c r="AG77" i="466"/>
  <c r="AC74" i="417"/>
  <c r="AF60" i="452"/>
  <c r="AJ60" i="452"/>
  <c r="AF75" i="448"/>
  <c r="AJ75" i="448"/>
  <c r="AI73" i="432"/>
  <c r="AC65" i="434"/>
  <c r="AJ68" i="436"/>
  <c r="AC57" i="434"/>
  <c r="AK60" i="417"/>
  <c r="AH68" i="417"/>
  <c r="AK68" i="417"/>
  <c r="AH82" i="464"/>
  <c r="AH85" i="417"/>
  <c r="AF85" i="417"/>
  <c r="AK66" i="436"/>
  <c r="AR85" i="424"/>
  <c r="AH87" i="440"/>
  <c r="AG87" i="440"/>
  <c r="AG79" i="434"/>
  <c r="AK55" i="412"/>
  <c r="AG55" i="412"/>
  <c r="AK87" i="466"/>
  <c r="AC61" i="414"/>
  <c r="AJ64" i="417"/>
  <c r="AH86" i="428"/>
  <c r="AK86" i="428"/>
  <c r="AJ59" i="428"/>
  <c r="AI59" i="428"/>
  <c r="AQ83" i="417"/>
  <c r="AH81" i="430"/>
  <c r="AF81" i="430"/>
  <c r="AF80" i="442"/>
  <c r="AJ73" i="458"/>
  <c r="AH73" i="458"/>
  <c r="AK58" i="440"/>
  <c r="AC55" i="422"/>
  <c r="AG62" i="446"/>
  <c r="AJ62" i="446"/>
  <c r="AH75" i="444"/>
  <c r="AK84" i="450"/>
  <c r="AJ84" i="450"/>
  <c r="AF63" i="446"/>
  <c r="AK63" i="446"/>
  <c r="AG85" i="464"/>
  <c r="AK88" i="462"/>
  <c r="AJ88" i="462"/>
  <c r="AH86" i="426"/>
  <c r="AC71" i="448"/>
  <c r="AK82" i="432"/>
  <c r="AG82" i="432"/>
  <c r="AG73" i="415"/>
  <c r="AI73" i="415"/>
  <c r="AG74" i="430"/>
  <c r="AF74" i="430"/>
  <c r="AI59" i="448"/>
  <c r="AH59" i="448"/>
  <c r="AT87" i="434"/>
  <c r="AH61" i="440"/>
  <c r="AC78" i="414"/>
  <c r="AK86" i="432"/>
  <c r="AI77" i="452"/>
  <c r="AK77" i="452"/>
  <c r="AG79" i="450"/>
  <c r="AC56" i="410"/>
  <c r="AH78" i="434"/>
  <c r="AC73" i="424"/>
  <c r="AC67" i="417"/>
  <c r="AJ86" i="417"/>
  <c r="AC66" i="388"/>
  <c r="AH67" i="444"/>
  <c r="AS84" i="428"/>
  <c r="AU84" i="428"/>
  <c r="AH85" i="411"/>
  <c r="AJ85" i="411"/>
  <c r="AK54" i="426"/>
  <c r="AG84" i="412"/>
  <c r="AJ84" i="412"/>
  <c r="AG62" i="466"/>
  <c r="AJ62" i="466"/>
  <c r="AF71" i="464"/>
  <c r="AK71" i="464"/>
  <c r="AC77" i="454"/>
  <c r="AC80" i="422"/>
  <c r="AG88" i="399"/>
  <c r="AC57" i="417"/>
  <c r="AH63" i="458"/>
  <c r="AG64" i="440"/>
  <c r="AF64" i="440"/>
  <c r="AJ88" i="446"/>
  <c r="AF61" i="426"/>
  <c r="AK61" i="426"/>
  <c r="AK75" i="410"/>
  <c r="AC58" i="430"/>
  <c r="AF82" i="410"/>
  <c r="AJ82" i="410"/>
  <c r="AF75" i="426"/>
  <c r="AF54" i="436"/>
  <c r="AJ54" i="436"/>
  <c r="AH67" i="458"/>
  <c r="AC86" i="460"/>
  <c r="AI61" i="454"/>
  <c r="AF76" i="436"/>
  <c r="AJ76" i="436"/>
  <c r="AJ64" i="413"/>
  <c r="AI64" i="413"/>
  <c r="AF87" i="430"/>
  <c r="AK82" i="413"/>
  <c r="AG82" i="413"/>
  <c r="AH61" i="388"/>
  <c r="AC84" i="470"/>
  <c r="AI84" i="388"/>
  <c r="AH74" i="399"/>
  <c r="AF74" i="399"/>
  <c r="AF73" i="438"/>
  <c r="AQ84" i="420"/>
  <c r="AU84" i="420"/>
  <c r="AH86" i="472"/>
  <c r="AK59" i="415"/>
  <c r="AI59" i="415"/>
  <c r="AH85" i="438"/>
  <c r="AG85" i="438"/>
  <c r="AG67" i="432"/>
  <c r="AG65" i="399"/>
  <c r="AI65" i="399"/>
  <c r="AK72" i="420"/>
  <c r="AF84" i="438"/>
  <c r="AH84" i="438"/>
  <c r="AH82" i="470"/>
  <c r="AJ76" i="415"/>
  <c r="AK76" i="415"/>
  <c r="AF82" i="417"/>
  <c r="AC70" i="424"/>
  <c r="AH53" i="422"/>
  <c r="AC60" i="448"/>
  <c r="AI88" i="410"/>
  <c r="AH79" i="418"/>
  <c r="AI79" i="418"/>
  <c r="AF79" i="446"/>
  <c r="AJ57" i="422"/>
  <c r="AF57" i="422"/>
  <c r="AK57" i="412"/>
  <c r="AC80" i="412"/>
  <c r="AI71" i="448"/>
  <c r="AJ84" i="446"/>
  <c r="AF84" i="446"/>
  <c r="AG80" i="417"/>
  <c r="AJ75" i="424"/>
  <c r="AH75" i="424"/>
  <c r="AK53" i="474"/>
  <c r="AF80" i="452"/>
  <c r="AG80" i="452"/>
  <c r="AJ58" i="415"/>
  <c r="AC79" i="432"/>
  <c r="AF82" i="418"/>
  <c r="AH72" i="448"/>
  <c r="AG72" i="448"/>
  <c r="AV83" i="476"/>
  <c r="AQ83" i="476"/>
  <c r="AJ87" i="436"/>
  <c r="AC85" i="415"/>
  <c r="AG55" i="420"/>
  <c r="AG61" i="432"/>
  <c r="AF61" i="432"/>
  <c r="AF84" i="411"/>
  <c r="AJ84" i="411"/>
  <c r="AK71" i="456"/>
  <c r="AJ71" i="456"/>
  <c r="AS84" i="410"/>
  <c r="AI88" i="415"/>
  <c r="AF88" i="415"/>
  <c r="AJ74" i="422"/>
  <c r="AG74" i="422"/>
  <c r="AK59" i="426"/>
  <c r="AJ75" i="420"/>
  <c r="AF75" i="420"/>
  <c r="AI59" i="424"/>
  <c r="AG59" i="424"/>
  <c r="AF60" i="462"/>
  <c r="AJ53" i="438"/>
  <c r="AH53" i="438"/>
  <c r="AF70" i="415"/>
  <c r="AJ84" i="416"/>
  <c r="AH84" i="416"/>
  <c r="AF75" i="452"/>
  <c r="AH75" i="452"/>
  <c r="AI66" i="399"/>
  <c r="AF66" i="399"/>
  <c r="AH67" i="438"/>
  <c r="AC63" i="440"/>
  <c r="AK59" i="388"/>
  <c r="AG87" i="426"/>
  <c r="AJ87" i="426"/>
  <c r="AG72" i="454"/>
  <c r="AC70" i="414"/>
  <c r="AG83" i="438"/>
  <c r="AK56" i="399"/>
  <c r="AH56" i="399"/>
  <c r="AF70" i="412"/>
  <c r="AF76" i="412"/>
  <c r="AH76" i="412"/>
  <c r="AK87" i="458"/>
  <c r="AC81" i="442"/>
  <c r="AG79" i="456"/>
  <c r="AI79" i="456"/>
  <c r="AS88" i="436"/>
  <c r="AI58" i="448"/>
  <c r="AF58" i="448"/>
  <c r="AF68" i="422"/>
  <c r="AC72" i="444"/>
  <c r="AH88" i="428"/>
  <c r="AF80" i="440"/>
  <c r="AK80" i="440"/>
  <c r="AI74" i="418"/>
  <c r="AU78" i="417"/>
  <c r="AF76" i="414"/>
  <c r="AK76" i="414"/>
  <c r="AG53" i="388"/>
  <c r="AI53" i="388"/>
  <c r="AJ80" i="428"/>
  <c r="AC76" i="416"/>
  <c r="AI53" i="414"/>
  <c r="AG69" i="430"/>
  <c r="AI69" i="430"/>
  <c r="AT84" i="458"/>
  <c r="AJ86" i="412"/>
  <c r="AC85" i="462"/>
  <c r="AG78" i="432"/>
  <c r="AJ78" i="432"/>
  <c r="AK87" i="460"/>
  <c r="AJ59" i="430"/>
  <c r="AG59" i="430"/>
  <c r="AG75" i="422"/>
  <c r="AC69" i="430"/>
  <c r="AG77" i="462"/>
  <c r="AF77" i="462"/>
  <c r="AQ86" i="414"/>
  <c r="AC65" i="415"/>
  <c r="AH86" i="438"/>
  <c r="AF85" i="446"/>
  <c r="AH85" i="446"/>
  <c r="AF54" i="411"/>
  <c r="AH59" i="417"/>
  <c r="AJ59" i="417"/>
  <c r="AH69" i="420"/>
  <c r="AC64" i="388"/>
  <c r="AU82" i="428"/>
  <c r="AG56" i="454"/>
  <c r="AH56" i="454"/>
  <c r="AK53" i="420"/>
  <c r="AF53" i="420"/>
  <c r="AI72" i="424"/>
  <c r="AC75" i="446"/>
  <c r="AI68" i="411"/>
  <c r="AU86" i="430"/>
  <c r="AR86" i="430"/>
  <c r="AH67" i="450"/>
  <c r="AQ87" i="444"/>
  <c r="AC53" i="476"/>
  <c r="AI87" i="412"/>
  <c r="AK87" i="412"/>
  <c r="AH75" i="476"/>
  <c r="AF75" i="476"/>
  <c r="AH61" i="450"/>
  <c r="AS82" i="472"/>
  <c r="AQ82" i="472"/>
  <c r="AG81" i="415"/>
  <c r="AS81" i="460"/>
  <c r="AQ81" i="460"/>
  <c r="AQ81" i="399"/>
  <c r="AI56" i="388"/>
  <c r="AG56" i="388"/>
  <c r="AG78" i="426"/>
  <c r="AK84" i="420"/>
  <c r="AG84" i="420"/>
  <c r="AI82" i="456"/>
  <c r="AK55" i="399"/>
  <c r="AI55" i="399"/>
  <c r="AG74" i="474"/>
  <c r="AI64" i="428"/>
  <c r="AK64" i="428"/>
  <c r="AG53" i="416"/>
  <c r="AC77" i="426"/>
  <c r="AH57" i="414"/>
  <c r="AH86" i="454"/>
  <c r="AI86" i="454"/>
  <c r="AC73" i="436"/>
  <c r="AJ60" i="399"/>
  <c r="AK60" i="399"/>
  <c r="AC63" i="388"/>
  <c r="AK59" i="452"/>
  <c r="AH85" i="454"/>
  <c r="AF85" i="454"/>
  <c r="AI83" i="458"/>
  <c r="AF88" i="426"/>
  <c r="AJ88" i="426"/>
  <c r="AI65" i="456"/>
  <c r="AC63" i="412"/>
  <c r="AJ88" i="472"/>
  <c r="AG79" i="424"/>
  <c r="AF79" i="424"/>
  <c r="AJ68" i="452"/>
  <c r="AG78" i="414"/>
  <c r="AI78" i="414"/>
  <c r="AK62" i="420"/>
  <c r="AC74" i="414"/>
  <c r="AG62" i="452"/>
  <c r="AJ71" i="434"/>
  <c r="AI71" i="434"/>
  <c r="AH85" i="388"/>
  <c r="AC80" i="474"/>
  <c r="AK60" i="410"/>
  <c r="AH81" i="422"/>
  <c r="AG81" i="422"/>
  <c r="AI82" i="472"/>
  <c r="AS87" i="454"/>
  <c r="AI74" i="434"/>
  <c r="AJ74" i="434"/>
  <c r="AC82" i="432"/>
  <c r="AG71" i="415"/>
  <c r="AC66" i="415"/>
  <c r="AJ63" i="470"/>
  <c r="AH63" i="470"/>
  <c r="AJ81" i="428"/>
  <c r="AG61" i="436"/>
  <c r="AI61" i="436"/>
  <c r="AI86" i="422"/>
  <c r="AJ86" i="466"/>
  <c r="AH86" i="466"/>
  <c r="AI63" i="388"/>
  <c r="AC88" i="452"/>
  <c r="AH54" i="452"/>
  <c r="AS84" i="412"/>
  <c r="AF79" i="442"/>
  <c r="AH79" i="442"/>
  <c r="AK59" i="418"/>
  <c r="AC71" i="468"/>
  <c r="AF65" i="476"/>
  <c r="AH82" i="454"/>
  <c r="AF82" i="454"/>
  <c r="AF54" i="416"/>
  <c r="AK77" i="472"/>
  <c r="AI77" i="472"/>
  <c r="AI71" i="399"/>
  <c r="AK71" i="399"/>
  <c r="AU86" i="464"/>
  <c r="AC80" i="424"/>
  <c r="AK80" i="476"/>
  <c r="AC64" i="399"/>
  <c r="AI70" i="446"/>
  <c r="AJ72" i="422"/>
  <c r="AH72" i="422"/>
  <c r="AJ63" i="436"/>
  <c r="AJ58" i="442"/>
  <c r="AI58" i="442"/>
  <c r="AH82" i="442"/>
  <c r="AC70" i="415"/>
  <c r="AK59" i="468"/>
  <c r="AI59" i="468"/>
  <c r="AG58" i="414"/>
  <c r="AF69" i="414"/>
  <c r="AJ69" i="414"/>
  <c r="AF62" i="438"/>
  <c r="AF79" i="417"/>
  <c r="AH79" i="417"/>
  <c r="AJ77" i="417"/>
  <c r="AI77" i="417"/>
  <c r="AQ81" i="411"/>
  <c r="AJ76" i="399"/>
  <c r="AF76" i="399"/>
  <c r="AI63" i="474"/>
  <c r="AG65" i="472"/>
  <c r="AK65" i="472"/>
  <c r="AH87" i="388"/>
  <c r="AI85" i="424"/>
  <c r="AK85" i="424"/>
  <c r="AJ85" i="436"/>
  <c r="AS78" i="448"/>
  <c r="AU78" i="448"/>
  <c r="AR85" i="442"/>
  <c r="AR78" i="416"/>
  <c r="AI70" i="411"/>
  <c r="AG70" i="411"/>
  <c r="AF86" i="430"/>
  <c r="AJ86" i="430"/>
  <c r="AK79" i="412"/>
  <c r="AJ79" i="412"/>
  <c r="AG86" i="446"/>
  <c r="AC72" i="414"/>
  <c r="AK76" i="428"/>
  <c r="AC72" i="424"/>
  <c r="AF53" i="462"/>
  <c r="AR88" i="411"/>
  <c r="AU88" i="411"/>
  <c r="AK86" i="410"/>
  <c r="AF55" i="422"/>
  <c r="AH55" i="422"/>
  <c r="AC55" i="448"/>
  <c r="AH79" i="410"/>
  <c r="AG79" i="410"/>
  <c r="AF81" i="417"/>
  <c r="AI71" i="414"/>
  <c r="AJ71" i="414"/>
  <c r="AG72" i="417"/>
  <c r="AH72" i="417"/>
  <c r="AK82" i="458"/>
  <c r="AH71" i="440"/>
  <c r="AI71" i="440"/>
  <c r="AK85" i="466"/>
  <c r="AC62" i="420"/>
  <c r="AI72" i="399"/>
  <c r="AC85" i="416"/>
  <c r="AK63" i="412"/>
  <c r="AG63" i="412"/>
  <c r="AH71" i="452"/>
  <c r="AH86" i="413"/>
  <c r="AJ86" i="413"/>
  <c r="AU81" i="442"/>
  <c r="AH76" i="420"/>
  <c r="AJ76" i="420"/>
  <c r="AQ85" i="458"/>
  <c r="AG55" i="426"/>
  <c r="AF55" i="426"/>
  <c r="AG55" i="442"/>
  <c r="AI55" i="442"/>
  <c r="AT80" i="426"/>
  <c r="AH77" i="432"/>
  <c r="AI83" i="434"/>
  <c r="AK83" i="434"/>
  <c r="AT82" i="476"/>
  <c r="AK85" i="442"/>
  <c r="AJ85" i="442"/>
  <c r="AJ77" i="440"/>
  <c r="AK70" i="424"/>
  <c r="AJ70" i="424"/>
  <c r="AI61" i="418"/>
  <c r="AC56" i="432"/>
  <c r="AH65" i="468"/>
  <c r="AK74" i="410"/>
  <c r="AI74" i="410"/>
  <c r="AH77" i="416"/>
  <c r="AF71" i="412"/>
  <c r="AH71" i="412"/>
  <c r="AC72" i="452"/>
  <c r="AJ57" i="446"/>
  <c r="AC87" i="416"/>
  <c r="AJ87" i="414"/>
  <c r="AI69" i="458"/>
  <c r="AJ69" i="458"/>
  <c r="AR79" i="430"/>
  <c r="AC53" i="452"/>
  <c r="AR78" i="415"/>
  <c r="AJ53" i="464"/>
  <c r="AF53" i="464"/>
  <c r="AK57" i="417"/>
  <c r="AJ57" i="417"/>
  <c r="AH63" i="426"/>
  <c r="AC65" i="430"/>
  <c r="AF81" i="412"/>
  <c r="AH81" i="412"/>
  <c r="AK80" i="410"/>
  <c r="AK77" i="446"/>
  <c r="AJ77" i="446"/>
  <c r="AS86" i="456"/>
  <c r="AT86" i="456"/>
  <c r="AJ80" i="413"/>
  <c r="AF70" i="438"/>
  <c r="AG70" i="438"/>
  <c r="AJ77" i="420"/>
  <c r="AJ55" i="476"/>
  <c r="AI55" i="476"/>
  <c r="AH64" i="470"/>
  <c r="AI64" i="470"/>
  <c r="AF81" i="436"/>
  <c r="AS85" i="456"/>
  <c r="AR85" i="456"/>
  <c r="AF82" i="444"/>
  <c r="AH61" i="468"/>
  <c r="AI61" i="468"/>
  <c r="AG54" i="432"/>
  <c r="AC70" i="430"/>
  <c r="AI73" i="411"/>
  <c r="AF73" i="411"/>
  <c r="AG82" i="411"/>
  <c r="AJ82" i="411"/>
  <c r="AJ82" i="422"/>
  <c r="AI78" i="412"/>
  <c r="AK78" i="412"/>
  <c r="AH84" i="422"/>
  <c r="AH58" i="438"/>
  <c r="AK58" i="438"/>
  <c r="AI69" i="411"/>
  <c r="AC75" i="388"/>
  <c r="AC75" i="430"/>
  <c r="AJ87" i="422"/>
  <c r="AI87" i="422"/>
  <c r="AI82" i="424"/>
  <c r="AC66" i="458"/>
  <c r="AG58" i="456"/>
  <c r="AI77" i="434"/>
  <c r="AJ77" i="434"/>
  <c r="AF65" i="428"/>
  <c r="AI65" i="428"/>
  <c r="AH83" i="432"/>
  <c r="AC79" i="434"/>
  <c r="AH67" i="452"/>
  <c r="AG73" i="428"/>
  <c r="AF73" i="428"/>
  <c r="AK62" i="415"/>
  <c r="AK81" i="446"/>
  <c r="AI81" i="446"/>
  <c r="AK69" i="434"/>
  <c r="AC61" i="432"/>
  <c r="AS85" i="413"/>
  <c r="AG88" i="452"/>
  <c r="AF88" i="452"/>
  <c r="AK60" i="444"/>
  <c r="AI60" i="444"/>
  <c r="AR83" i="399"/>
  <c r="AK80" i="456"/>
  <c r="AC69" i="428"/>
  <c r="AH61" i="430"/>
  <c r="AF61" i="430"/>
  <c r="AH83" i="456"/>
  <c r="AC60" i="432"/>
  <c r="AH70" i="426"/>
  <c r="AQ84" i="426"/>
  <c r="AT84" i="426"/>
  <c r="AK56" i="472"/>
  <c r="AC88" i="399"/>
  <c r="AF84" i="413"/>
  <c r="AG84" i="413"/>
  <c r="AG83" i="415"/>
  <c r="AC78" i="440"/>
  <c r="AI71" i="454"/>
  <c r="AG71" i="454"/>
  <c r="AI65" i="388"/>
  <c r="AC57" i="413"/>
  <c r="AI70" i="432"/>
  <c r="AI87" i="411"/>
  <c r="AH87" i="411"/>
  <c r="AF87" i="399"/>
  <c r="AI61" i="442"/>
  <c r="AF61" i="442"/>
  <c r="AI76" i="413"/>
  <c r="AG76" i="430"/>
  <c r="AJ76" i="430"/>
  <c r="AH85" i="416"/>
  <c r="AG85" i="416"/>
  <c r="AH56" i="470"/>
  <c r="AF53" i="470"/>
  <c r="AH53" i="470"/>
  <c r="AS84" i="460"/>
  <c r="AH62" i="416"/>
  <c r="AG55" i="464"/>
  <c r="AF55" i="464"/>
  <c r="AC73" i="450"/>
  <c r="AI67" i="446"/>
  <c r="AK85" i="432"/>
  <c r="AG85" i="432"/>
  <c r="AG54" i="434"/>
  <c r="AI54" i="434"/>
  <c r="AJ67" i="415"/>
  <c r="AQ87" i="399"/>
  <c r="AT87" i="399"/>
  <c r="AK66" i="440"/>
  <c r="AG60" i="413"/>
  <c r="AI60" i="413"/>
  <c r="AH61" i="424"/>
  <c r="AC72" i="434"/>
  <c r="AI63" i="444"/>
  <c r="AC77" i="462"/>
  <c r="AG71" i="411"/>
  <c r="AF66" i="452"/>
  <c r="AI66" i="452"/>
  <c r="AH87" i="417"/>
  <c r="AH74" i="462"/>
  <c r="AJ74" i="462"/>
  <c r="AF70" i="454"/>
  <c r="AI70" i="454"/>
  <c r="AI67" i="436"/>
  <c r="AC56" i="430"/>
  <c r="AF78" i="388"/>
  <c r="AC65" i="426"/>
  <c r="AJ75" i="438"/>
  <c r="AK71" i="470"/>
  <c r="AI71" i="470"/>
  <c r="AF88" i="413"/>
  <c r="AK56" i="452"/>
  <c r="AJ56" i="452"/>
  <c r="AC72" i="448"/>
  <c r="AH65" i="424"/>
  <c r="AI77" i="444"/>
  <c r="AF77" i="444"/>
  <c r="AH56" i="442"/>
  <c r="AC53" i="399"/>
  <c r="AK69" i="450"/>
  <c r="AJ61" i="415"/>
  <c r="AK61" i="415"/>
  <c r="AC86" i="442"/>
  <c r="AK81" i="434"/>
  <c r="AC71" i="436"/>
  <c r="AF69" i="418"/>
  <c r="AC84" i="432"/>
  <c r="AU87" i="438"/>
  <c r="AC60" i="440"/>
  <c r="AK80" i="430"/>
  <c r="AH71" i="418"/>
  <c r="AK71" i="418"/>
  <c r="AK58" i="430"/>
  <c r="AF56" i="420"/>
  <c r="AG56" i="420"/>
  <c r="AI76" i="388"/>
  <c r="AJ76" i="388"/>
  <c r="AI55" i="434"/>
  <c r="AH70" i="418"/>
  <c r="AI70" i="418"/>
  <c r="AG54" i="415"/>
  <c r="AH68" i="416"/>
  <c r="AF68" i="416"/>
  <c r="AF76" i="450"/>
  <c r="AI71" i="420"/>
  <c r="AF71" i="420"/>
  <c r="AK71" i="450"/>
  <c r="AG71" i="450"/>
  <c r="AJ54" i="399"/>
  <c r="AJ86" i="442"/>
  <c r="AH86" i="442"/>
  <c r="AQ88" i="413"/>
  <c r="AK68" i="438"/>
  <c r="AH70" i="466"/>
  <c r="AF70" i="466"/>
  <c r="AG78" i="399"/>
  <c r="AI84" i="430"/>
  <c r="AG84" i="430"/>
  <c r="AG60" i="460"/>
  <c r="AH78" i="442"/>
  <c r="AI78" i="442"/>
  <c r="AI74" i="456"/>
  <c r="AC82" i="417"/>
  <c r="AI61" i="438"/>
  <c r="AC88" i="428"/>
  <c r="AJ71" i="413"/>
  <c r="AG71" i="413"/>
  <c r="AJ74" i="432"/>
  <c r="AG74" i="432"/>
  <c r="AF85" i="413"/>
  <c r="AG85" i="413"/>
  <c r="AH67" i="416"/>
  <c r="AF65" i="452"/>
  <c r="AG65" i="452"/>
  <c r="AS82" i="456"/>
  <c r="AC59" i="454"/>
  <c r="AH78" i="450"/>
  <c r="AS86" i="420"/>
  <c r="AI69" i="464"/>
  <c r="AH69" i="464"/>
  <c r="AJ80" i="416"/>
  <c r="AH80" i="416"/>
  <c r="AJ69" i="413"/>
  <c r="AC71" i="456"/>
  <c r="AH55" i="460"/>
  <c r="AK55" i="460"/>
  <c r="AU82" i="420"/>
  <c r="AJ77" i="476"/>
  <c r="AK77" i="476"/>
  <c r="AJ53" i="432"/>
  <c r="AI79" i="432"/>
  <c r="AF79" i="432"/>
  <c r="AF56" i="440"/>
  <c r="AI64" i="474"/>
  <c r="AF64" i="474"/>
  <c r="AC53" i="416"/>
  <c r="AG73" i="417"/>
  <c r="AJ58" i="420"/>
  <c r="AG58" i="420"/>
  <c r="AJ60" i="442"/>
  <c r="AC80" i="388"/>
  <c r="AK74" i="388"/>
  <c r="AI77" i="426"/>
  <c r="AJ77" i="426"/>
  <c r="AI71" i="438"/>
  <c r="AH71" i="438"/>
  <c r="AC58" i="436"/>
  <c r="AF55" i="416"/>
  <c r="AJ55" i="416"/>
  <c r="AC85" i="414"/>
  <c r="AG70" i="388"/>
  <c r="AI70" i="388"/>
  <c r="AJ78" i="420"/>
  <c r="AJ73" i="436"/>
  <c r="AF73" i="436"/>
  <c r="AI83" i="442"/>
  <c r="AC62" i="442"/>
  <c r="AF58" i="416"/>
  <c r="AH62" i="417"/>
  <c r="AG62" i="417"/>
  <c r="AQ87" i="458"/>
  <c r="AI81" i="416"/>
  <c r="AC88" i="450"/>
  <c r="AH76" i="424"/>
  <c r="AJ76" i="424"/>
  <c r="AK54" i="410"/>
  <c r="AC63" i="399"/>
  <c r="AQ81" i="452"/>
  <c r="AF60" i="414"/>
  <c r="AH60" i="414"/>
  <c r="AF63" i="416"/>
  <c r="AC75" i="420"/>
  <c r="AJ61" i="411"/>
  <c r="AI82" i="412"/>
  <c r="AK82" i="412"/>
  <c r="AG55" i="450"/>
  <c r="AJ59" i="432"/>
  <c r="AF59" i="432"/>
  <c r="AJ85" i="428"/>
  <c r="AC73" i="417"/>
  <c r="AC62" i="446"/>
  <c r="AI86" i="440"/>
  <c r="AK86" i="440"/>
  <c r="AG65" i="415"/>
  <c r="AK65" i="415"/>
  <c r="AG76" i="426"/>
  <c r="AJ76" i="426"/>
  <c r="AI80" i="420"/>
  <c r="AH88" i="470"/>
  <c r="AK88" i="470"/>
  <c r="AH62" i="440"/>
  <c r="AJ78" i="424"/>
  <c r="AG78" i="424"/>
  <c r="AK57" i="413"/>
  <c r="AH71" i="424"/>
  <c r="AJ71" i="424"/>
  <c r="AF57" i="388"/>
  <c r="AJ57" i="388"/>
  <c r="AH82" i="388"/>
  <c r="AF68" i="414"/>
  <c r="AG68" i="414"/>
  <c r="AF79" i="444"/>
  <c r="AC82" i="388"/>
  <c r="AI59" i="442"/>
  <c r="AK59" i="442"/>
  <c r="AJ57" i="454"/>
  <c r="AI53" i="448"/>
  <c r="AK53" i="448"/>
  <c r="AG62" i="424"/>
  <c r="AC65" i="454"/>
  <c r="AF83" i="454"/>
  <c r="AF82" i="438"/>
  <c r="AJ82" i="438"/>
  <c r="AK84" i="414"/>
  <c r="AF81" i="438"/>
  <c r="AG81" i="438"/>
  <c r="AI84" i="458"/>
  <c r="AK84" i="458"/>
  <c r="AF65" i="414"/>
  <c r="AH65" i="414"/>
  <c r="AF71" i="430"/>
  <c r="AF75" i="446"/>
  <c r="AH75" i="446"/>
  <c r="AH55" i="472"/>
  <c r="AC67" i="410"/>
  <c r="AJ67" i="456"/>
  <c r="AG64" i="411"/>
  <c r="AH64" i="411"/>
  <c r="AK53" i="417"/>
  <c r="AG74" i="411"/>
  <c r="AK74" i="411"/>
  <c r="AF85" i="444"/>
  <c r="AJ85" i="444"/>
  <c r="AI57" i="432"/>
  <c r="AT78" i="399"/>
  <c r="AG66" i="426"/>
  <c r="AH66" i="426"/>
  <c r="AK58" i="470"/>
  <c r="AG58" i="470"/>
  <c r="AJ66" i="415"/>
  <c r="AI65" i="470"/>
  <c r="AK65" i="470"/>
  <c r="AC85" i="442"/>
  <c r="AC82" i="438"/>
  <c r="AK62" i="418"/>
  <c r="AH64" i="430"/>
  <c r="AF64" i="430"/>
  <c r="AF73" i="452"/>
  <c r="AG73" i="452"/>
  <c r="AH61" i="399"/>
  <c r="AK75" i="428"/>
  <c r="AF75" i="428"/>
  <c r="AI55" i="428"/>
  <c r="AC80" i="448"/>
  <c r="AG76" i="446"/>
  <c r="AS88" i="432"/>
  <c r="AC61" i="418"/>
  <c r="AS84" i="454"/>
  <c r="AC83" i="462"/>
  <c r="AJ59" i="446"/>
  <c r="AG86" i="444"/>
  <c r="AJ86" i="444"/>
  <c r="AK76" i="470"/>
  <c r="AJ76" i="470"/>
  <c r="AS83" i="448"/>
  <c r="AH75" i="450"/>
  <c r="AF75" i="450"/>
  <c r="AC72" i="388"/>
  <c r="AJ72" i="426"/>
  <c r="AH72" i="426"/>
  <c r="AF63" i="415"/>
  <c r="AC55" i="436"/>
  <c r="AJ88" i="388"/>
  <c r="AI88" i="388"/>
  <c r="AG88" i="436"/>
  <c r="AJ75" i="414"/>
  <c r="AH75" i="414"/>
  <c r="AH81" i="388"/>
  <c r="AK81" i="388"/>
  <c r="AI77" i="428"/>
  <c r="AC73" i="418"/>
  <c r="AC76" i="468"/>
  <c r="AH61" i="422"/>
  <c r="AS82" i="448"/>
  <c r="AH66" i="462"/>
  <c r="AF66" i="462"/>
  <c r="AQ84" i="413"/>
  <c r="AH67" i="460"/>
  <c r="AJ67" i="460"/>
  <c r="AR79" i="464"/>
  <c r="AF59" i="474"/>
  <c r="AC74" i="426"/>
  <c r="AG61" i="414"/>
  <c r="AK57" i="450"/>
  <c r="AF57" i="450"/>
  <c r="AK87" i="415"/>
  <c r="AH87" i="415"/>
  <c r="AQ80" i="468"/>
  <c r="AK76" i="416"/>
  <c r="AF76" i="416"/>
  <c r="AK66" i="460"/>
  <c r="AH66" i="460"/>
  <c r="AJ84" i="428"/>
  <c r="AC74" i="428"/>
  <c r="AK80" i="422"/>
  <c r="AC73" i="438"/>
  <c r="AJ84" i="452"/>
  <c r="AU84" i="444"/>
  <c r="AQ84" i="444"/>
  <c r="AG85" i="420"/>
  <c r="AF85" i="420"/>
  <c r="AJ61" i="413"/>
  <c r="AC78" i="474"/>
  <c r="AG68" i="444"/>
  <c r="AF68" i="444"/>
  <c r="AF56" i="415"/>
  <c r="AC76" i="388"/>
  <c r="AI80" i="446"/>
  <c r="AU80" i="436"/>
  <c r="AS80" i="436"/>
  <c r="AI78" i="422"/>
  <c r="AC64" i="412"/>
  <c r="AK67" i="412"/>
  <c r="AC85" i="412"/>
  <c r="AJ62" i="422"/>
  <c r="AC83" i="388"/>
  <c r="AQ81" i="432"/>
  <c r="AT81" i="432"/>
  <c r="AH73" i="420"/>
  <c r="AJ73" i="420"/>
  <c r="AJ73" i="434"/>
  <c r="AH73" i="434"/>
  <c r="AI65" i="462"/>
  <c r="AC63" i="432"/>
  <c r="AH61" i="417"/>
  <c r="AI72" i="410"/>
  <c r="AH72" i="410"/>
  <c r="AS86" i="474"/>
  <c r="AH67" i="448"/>
  <c r="AI67" i="448"/>
  <c r="AJ63" i="432"/>
  <c r="AK63" i="432"/>
  <c r="AF77" i="422"/>
  <c r="AC66" i="424"/>
  <c r="AI60" i="430"/>
  <c r="AK79" i="452"/>
  <c r="AI79" i="452"/>
  <c r="AU87" i="456"/>
  <c r="AC59" i="418"/>
  <c r="AF85" i="412"/>
  <c r="AC69" i="412"/>
  <c r="AR87" i="468"/>
  <c r="AK80" i="460"/>
  <c r="AC54" i="470"/>
  <c r="AI59" i="438"/>
  <c r="AH81" i="466"/>
  <c r="AJ81" i="466"/>
  <c r="AI56" i="436"/>
  <c r="AK56" i="436"/>
  <c r="AS85" i="454"/>
  <c r="AG85" i="456"/>
  <c r="AJ85" i="456"/>
  <c r="AJ75" i="399"/>
  <c r="AK88" i="454"/>
  <c r="AF88" i="454"/>
  <c r="AJ58" i="413"/>
  <c r="AI58" i="413"/>
  <c r="AK85" i="426"/>
  <c r="AJ76" i="417"/>
  <c r="AK76" i="417"/>
  <c r="AJ55" i="438"/>
  <c r="AC69" i="414"/>
  <c r="AG87" i="464"/>
  <c r="AC64" i="411"/>
  <c r="AF75" i="460"/>
  <c r="AJ65" i="422"/>
  <c r="AK65" i="422"/>
  <c r="AU79" i="399"/>
  <c r="AH63" i="454"/>
  <c r="AJ63" i="454"/>
  <c r="AH84" i="444"/>
  <c r="AC88" i="430"/>
  <c r="AG79" i="420"/>
  <c r="AK79" i="420"/>
  <c r="AH86" i="452"/>
  <c r="AJ88" i="450"/>
  <c r="AH88" i="450"/>
  <c r="AH77" i="411"/>
  <c r="AF65" i="440"/>
  <c r="AG65" i="440"/>
  <c r="AJ54" i="442"/>
  <c r="AF59" i="416"/>
  <c r="AI59" i="416"/>
  <c r="AI60" i="428"/>
  <c r="AH75" i="411"/>
  <c r="AJ75" i="411"/>
  <c r="AC54" i="415"/>
  <c r="AQ79" i="413"/>
  <c r="AU79" i="413"/>
  <c r="AH72" i="460"/>
  <c r="AG81" i="474"/>
  <c r="AI81" i="474"/>
  <c r="AR80" i="444"/>
  <c r="AJ65" i="442"/>
  <c r="AK82" i="428"/>
  <c r="AG82" i="428"/>
  <c r="AG75" i="415"/>
  <c r="AF54" i="418"/>
  <c r="AK54" i="418"/>
  <c r="AT83" i="440"/>
  <c r="AS83" i="440"/>
  <c r="AI64" i="412"/>
  <c r="AG75" i="432"/>
  <c r="AI75" i="432"/>
  <c r="AH53" i="436"/>
  <c r="AK53" i="436"/>
  <c r="AU87" i="388"/>
  <c r="AC73" i="456"/>
  <c r="AH77" i="436"/>
  <c r="AI77" i="436"/>
  <c r="AI64" i="458"/>
  <c r="AK64" i="458"/>
  <c r="AH74" i="414"/>
  <c r="AI83" i="412"/>
  <c r="AF83" i="412"/>
  <c r="AJ65" i="420"/>
  <c r="AC62" i="424"/>
  <c r="AJ79" i="388"/>
  <c r="AG67" i="422"/>
  <c r="AK67" i="422"/>
  <c r="AU88" i="414"/>
  <c r="AH82" i="430"/>
  <c r="AG82" i="430"/>
  <c r="AJ80" i="412"/>
  <c r="AK79" i="428"/>
  <c r="AI79" i="428"/>
  <c r="AF68" i="462"/>
  <c r="AK68" i="462"/>
  <c r="AG72" i="414"/>
  <c r="AI84" i="415"/>
  <c r="AK84" i="415"/>
  <c r="AG56" i="474"/>
  <c r="AH56" i="474"/>
  <c r="AK69" i="424"/>
  <c r="AK76" i="452"/>
  <c r="AH76" i="452"/>
  <c r="AI72" i="412"/>
  <c r="AC54" i="426"/>
  <c r="AJ82" i="450"/>
  <c r="AK83" i="388"/>
  <c r="AJ83" i="388"/>
  <c r="AF60" i="438"/>
  <c r="AC61" i="468"/>
  <c r="AI54" i="424"/>
  <c r="AH72" i="456"/>
  <c r="AK72" i="456"/>
  <c r="AR83" i="460"/>
  <c r="AH53" i="456"/>
  <c r="AI53" i="456"/>
  <c r="AG68" i="458"/>
  <c r="AI68" i="458"/>
  <c r="AF85" i="458"/>
  <c r="AR79" i="444"/>
  <c r="AU79" i="444"/>
  <c r="AT78" i="468"/>
  <c r="AG53" i="434"/>
  <c r="AI53" i="413"/>
  <c r="AK53" i="413"/>
  <c r="AC86" i="399"/>
  <c r="AC62" i="412"/>
  <c r="AQ81" i="424"/>
  <c r="AH66" i="420"/>
  <c r="AK66" i="420"/>
  <c r="AF72" i="413"/>
  <c r="AI67" i="388"/>
  <c r="AF67" i="388"/>
  <c r="AH75" i="434"/>
  <c r="AC73" i="399"/>
  <c r="AH84" i="442"/>
  <c r="AG84" i="442"/>
  <c r="AI65" i="438"/>
  <c r="AH63" i="464"/>
  <c r="AI63" i="464"/>
  <c r="AI77" i="466"/>
  <c r="AJ77" i="466"/>
  <c r="AC63" i="414"/>
  <c r="AG60" i="452"/>
  <c r="AC74" i="466"/>
  <c r="AK75" i="448"/>
  <c r="AK73" i="432"/>
  <c r="AH73" i="432"/>
  <c r="AK68" i="436"/>
  <c r="AG68" i="436"/>
  <c r="AH60" i="417"/>
  <c r="AF60" i="417"/>
  <c r="AG68" i="417"/>
  <c r="AK82" i="464"/>
  <c r="AG82" i="464"/>
  <c r="AI85" i="417"/>
  <c r="AG66" i="436"/>
  <c r="AI66" i="436"/>
  <c r="AQ85" i="424"/>
  <c r="AK87" i="440"/>
  <c r="AJ87" i="440"/>
  <c r="AJ79" i="434"/>
  <c r="AI55" i="412"/>
  <c r="AF55" i="412"/>
  <c r="AJ87" i="466"/>
  <c r="AC57" i="411"/>
  <c r="AG64" i="417"/>
  <c r="AI86" i="428"/>
  <c r="AG86" i="428"/>
  <c r="AH59" i="428"/>
  <c r="AK59" i="428"/>
  <c r="AT83" i="417"/>
  <c r="AG81" i="430"/>
  <c r="AJ81" i="430"/>
  <c r="AJ80" i="442"/>
  <c r="AF73" i="458"/>
  <c r="AG73" i="458"/>
  <c r="AF58" i="440"/>
  <c r="AC63" i="417"/>
  <c r="AH62" i="446"/>
  <c r="AC87" i="474"/>
  <c r="AG75" i="444"/>
  <c r="AH84" i="450"/>
  <c r="AF84" i="450"/>
  <c r="AI63" i="446"/>
  <c r="AJ85" i="464"/>
  <c r="AK85" i="464"/>
  <c r="AH88" i="462"/>
  <c r="AG86" i="426"/>
  <c r="AJ86" i="426"/>
  <c r="AC66" i="456"/>
  <c r="AJ82" i="432"/>
  <c r="AC54" i="416"/>
  <c r="AH73" i="415"/>
  <c r="AC53" i="464"/>
  <c r="AJ74" i="430"/>
  <c r="AK74" i="430"/>
  <c r="AJ59" i="448"/>
  <c r="AQ87" i="434"/>
  <c r="AS87" i="434"/>
  <c r="AJ61" i="440"/>
  <c r="AH86" i="432"/>
  <c r="AJ86" i="432"/>
  <c r="AJ77" i="452"/>
  <c r="AF77" i="452"/>
  <c r="AK79" i="450"/>
  <c r="AG78" i="434"/>
  <c r="AK78" i="434"/>
  <c r="AC82" i="413"/>
  <c r="AC65" i="440"/>
  <c r="AG86" i="417"/>
  <c r="AI67" i="444"/>
  <c r="AK67" i="444"/>
  <c r="AR84" i="428"/>
  <c r="AC82" i="434"/>
  <c r="AK85" i="411"/>
  <c r="AF54" i="426"/>
  <c r="AJ54" i="426"/>
  <c r="AH84" i="412"/>
  <c r="AC60" i="416"/>
  <c r="AI62" i="466"/>
  <c r="AC64" i="432"/>
  <c r="AG71" i="464"/>
  <c r="AI71" i="464"/>
  <c r="AC77" i="444"/>
  <c r="AF88" i="399"/>
  <c r="AI88" i="399"/>
  <c r="AG63" i="458"/>
  <c r="AF63" i="458"/>
  <c r="AK64" i="440"/>
  <c r="AH64" i="440"/>
  <c r="AI88" i="446"/>
  <c r="AI61" i="426"/>
  <c r="AJ61" i="426"/>
  <c r="AI75" i="410"/>
  <c r="AC56" i="466"/>
  <c r="AG82" i="410"/>
  <c r="AC70" i="460"/>
  <c r="AK75" i="426"/>
  <c r="AK54" i="436"/>
  <c r="AG54" i="436"/>
  <c r="AG67" i="458"/>
  <c r="AG61" i="454"/>
  <c r="AH61" i="454"/>
  <c r="AI76" i="436"/>
  <c r="AH76" i="436"/>
  <c r="AG64" i="413"/>
  <c r="AJ87" i="430"/>
  <c r="AH87" i="430"/>
  <c r="AH82" i="413"/>
  <c r="AI61" i="388"/>
  <c r="AJ61" i="388"/>
  <c r="AG84" i="388"/>
  <c r="AK84" i="388"/>
  <c r="AG74" i="399"/>
  <c r="AG73" i="438"/>
  <c r="AI73" i="438"/>
  <c r="AR84" i="420"/>
  <c r="AI86" i="472"/>
  <c r="AF86" i="472"/>
  <c r="AJ59" i="415"/>
  <c r="AC72" i="466"/>
  <c r="AF85" i="438"/>
  <c r="AF67" i="432"/>
  <c r="AH67" i="432"/>
  <c r="AJ65" i="399"/>
  <c r="AF72" i="420"/>
  <c r="AJ72" i="420"/>
  <c r="AK84" i="438"/>
  <c r="AC69" i="416"/>
  <c r="AK82" i="470"/>
  <c r="AI76" i="415"/>
  <c r="AH76" i="415"/>
  <c r="AI82" i="417"/>
  <c r="AC81" i="438"/>
  <c r="AI53" i="422"/>
  <c r="AH88" i="410"/>
  <c r="AJ88" i="410"/>
  <c r="AJ79" i="418"/>
  <c r="AC74" i="444"/>
  <c r="AH79" i="446"/>
  <c r="AG57" i="422"/>
  <c r="AH57" i="422"/>
  <c r="AG57" i="412"/>
  <c r="AC53" i="418"/>
  <c r="AK71" i="448"/>
  <c r="AI84" i="446"/>
  <c r="AH84" i="446"/>
  <c r="AI80" i="417"/>
  <c r="AK75" i="424"/>
  <c r="AI75" i="424"/>
  <c r="AG53" i="474"/>
  <c r="AK80" i="452"/>
  <c r="AJ80" i="452"/>
  <c r="AI58" i="415"/>
  <c r="AI82" i="418"/>
  <c r="AH82" i="418"/>
  <c r="AF72" i="448"/>
  <c r="AC82" i="410"/>
  <c r="AU83" i="476"/>
  <c r="AS83" i="476"/>
  <c r="AH87" i="436"/>
  <c r="AK55" i="420"/>
  <c r="AI55" i="420"/>
  <c r="AH61" i="432"/>
  <c r="AI61" i="432"/>
  <c r="AH84" i="411"/>
  <c r="AI84" i="411"/>
  <c r="AG71" i="456"/>
  <c r="AC66" i="412"/>
  <c r="AQ84" i="410"/>
  <c r="AH88" i="415"/>
  <c r="AJ88" i="415"/>
  <c r="AH74" i="422"/>
  <c r="AF59" i="426"/>
  <c r="AG59" i="426"/>
  <c r="AI75" i="420"/>
  <c r="AC63" i="446"/>
  <c r="AH59" i="424"/>
  <c r="AK60" i="462"/>
  <c r="AH60" i="462"/>
  <c r="AF53" i="438"/>
  <c r="AC71" i="418"/>
  <c r="AG70" i="415"/>
  <c r="AG84" i="416"/>
  <c r="AF84" i="416"/>
  <c r="AG75" i="452"/>
  <c r="AC65" i="418"/>
  <c r="AG66" i="399"/>
  <c r="AF67" i="438"/>
  <c r="AI67" i="438"/>
  <c r="AF59" i="388"/>
  <c r="AJ59" i="388"/>
  <c r="AI87" i="426"/>
  <c r="AC87" i="444"/>
  <c r="AF72" i="454"/>
  <c r="AJ83" i="438"/>
  <c r="AI83" i="438"/>
  <c r="AI56" i="399"/>
  <c r="AJ70" i="412"/>
  <c r="AK70" i="412"/>
  <c r="AI76" i="412"/>
  <c r="AK76" i="412"/>
  <c r="AJ87" i="458"/>
  <c r="AC72" i="464"/>
  <c r="AK79" i="456"/>
  <c r="AC81" i="436"/>
  <c r="AR88" i="436"/>
  <c r="AG58" i="448"/>
  <c r="AH58" i="448"/>
  <c r="AK68" i="422"/>
  <c r="AK88" i="428"/>
  <c r="AG88" i="428"/>
  <c r="AH80" i="440"/>
  <c r="AF74" i="418"/>
  <c r="AG74" i="418"/>
  <c r="AQ78" i="417"/>
  <c r="AI76" i="414"/>
  <c r="AG76" i="414"/>
  <c r="AJ53" i="388"/>
  <c r="AH80" i="428"/>
  <c r="AG80" i="428"/>
  <c r="AG53" i="414"/>
  <c r="AH53" i="414"/>
  <c r="AJ69" i="430"/>
  <c r="AC60" i="412"/>
  <c r="AQ84" i="458"/>
  <c r="AJ84" i="472"/>
  <c r="AH86" i="412"/>
  <c r="AC71" i="416"/>
  <c r="AH78" i="432"/>
  <c r="AJ87" i="460"/>
  <c r="AF87" i="460"/>
  <c r="AF59" i="430"/>
  <c r="AH75" i="422"/>
  <c r="AJ75" i="422"/>
  <c r="AC76" i="417"/>
  <c r="AI77" i="462"/>
  <c r="AC77" i="430"/>
  <c r="AR86" i="414"/>
  <c r="AI86" i="438"/>
  <c r="AF86" i="438"/>
  <c r="AI85" i="446"/>
  <c r="AK54" i="411"/>
  <c r="AH54" i="411"/>
  <c r="AK59" i="417"/>
  <c r="AF69" i="420"/>
  <c r="AG69" i="420"/>
  <c r="AC60" i="388"/>
  <c r="AR82" i="428"/>
  <c r="AF56" i="454"/>
  <c r="AK56" i="454"/>
  <c r="AJ53" i="420"/>
  <c r="AJ72" i="424"/>
  <c r="AF72" i="424"/>
  <c r="AC61" i="472"/>
  <c r="AK68" i="411"/>
  <c r="AS86" i="430"/>
  <c r="AK67" i="450"/>
  <c r="AJ67" i="450"/>
  <c r="AS87" i="444"/>
  <c r="AC77" i="424"/>
  <c r="AJ87" i="412"/>
  <c r="AC71" i="415"/>
  <c r="AK75" i="476"/>
  <c r="AG75" i="476"/>
  <c r="AJ61" i="450"/>
  <c r="AT82" i="472"/>
  <c r="AK81" i="415"/>
  <c r="AH81" i="415"/>
  <c r="AT81" i="460"/>
  <c r="AS81" i="399"/>
  <c r="AT81" i="399"/>
  <c r="AH56" i="388"/>
  <c r="AH78" i="426"/>
  <c r="AF78" i="426"/>
  <c r="AF84" i="420"/>
  <c r="AC67" i="438"/>
  <c r="AF82" i="456"/>
  <c r="AJ55" i="399"/>
  <c r="AH55" i="399"/>
  <c r="AI74" i="474"/>
  <c r="AJ64" i="428"/>
  <c r="AG64" i="428"/>
  <c r="AH53" i="416"/>
  <c r="AG57" i="414"/>
  <c r="AI57" i="414"/>
  <c r="AJ86" i="454"/>
  <c r="AK86" i="454"/>
  <c r="AC78" i="466"/>
  <c r="AF60" i="399"/>
  <c r="AG60" i="399"/>
  <c r="AI59" i="452"/>
  <c r="AG59" i="452"/>
  <c r="AJ85" i="454"/>
  <c r="AG85" i="454"/>
  <c r="AF83" i="458"/>
  <c r="AK88" i="426"/>
  <c r="AH88" i="426"/>
  <c r="AK65" i="456"/>
  <c r="AK88" i="472"/>
  <c r="AG88" i="472"/>
  <c r="AI79" i="424"/>
  <c r="AC74" i="399"/>
  <c r="AI68" i="452"/>
  <c r="AK78" i="414"/>
  <c r="AJ78" i="414"/>
  <c r="AH62" i="420"/>
  <c r="AC71" i="452"/>
  <c r="AH62" i="452"/>
  <c r="AK71" i="434"/>
  <c r="AH71" i="434"/>
  <c r="AI85" i="388"/>
  <c r="AI60" i="410"/>
  <c r="AH60" i="410"/>
  <c r="AK81" i="422"/>
  <c r="AK82" i="472"/>
  <c r="AJ82" i="472"/>
  <c r="AR87" i="454"/>
  <c r="AG74" i="434"/>
  <c r="AF74" i="434"/>
  <c r="AJ71" i="415"/>
  <c r="AK71" i="415"/>
  <c r="AC73" i="440"/>
  <c r="AK63" i="470"/>
  <c r="AG81" i="428"/>
  <c r="AF81" i="428"/>
  <c r="AK61" i="436"/>
  <c r="AK86" i="422"/>
  <c r="AF86" i="422"/>
  <c r="AI86" i="466"/>
  <c r="AC80" i="436"/>
  <c r="AK63" i="388"/>
  <c r="AG54" i="452"/>
  <c r="AI54" i="452"/>
  <c r="AR84" i="412"/>
  <c r="AG79" i="442"/>
  <c r="AI79" i="442"/>
  <c r="AI59" i="418"/>
  <c r="AJ65" i="476"/>
  <c r="AI65" i="476"/>
  <c r="AI82" i="454"/>
  <c r="AC53" i="430"/>
  <c r="AJ54" i="416"/>
  <c r="AJ77" i="472"/>
  <c r="AF77" i="472"/>
  <c r="AH71" i="399"/>
  <c r="AJ71" i="399"/>
  <c r="AQ86" i="464"/>
  <c r="AI80" i="476"/>
  <c r="AJ80" i="476"/>
  <c r="AH70" i="446"/>
  <c r="AJ70" i="446"/>
  <c r="AF72" i="422"/>
  <c r="AH63" i="436"/>
  <c r="AI63" i="436"/>
  <c r="AK58" i="442"/>
  <c r="AH58" i="442"/>
  <c r="AF82" i="442"/>
  <c r="AC53" i="424"/>
  <c r="AJ59" i="468"/>
  <c r="AJ58" i="414"/>
  <c r="AH58" i="414"/>
  <c r="AI69" i="414"/>
  <c r="AH69" i="414"/>
  <c r="AH62" i="438"/>
  <c r="AK79" i="417"/>
  <c r="AG79" i="417"/>
  <c r="AF77" i="417"/>
  <c r="AC53" i="446"/>
  <c r="AU81" i="411"/>
  <c r="AH76" i="399"/>
  <c r="AK63" i="474"/>
  <c r="AH63" i="474"/>
  <c r="AH65" i="472"/>
  <c r="AG87" i="388"/>
  <c r="AK87" i="388"/>
  <c r="AJ85" i="424"/>
  <c r="AC59" i="410"/>
  <c r="AI85" i="436"/>
  <c r="AR78" i="448"/>
  <c r="AC85" i="468"/>
  <c r="AT85" i="442"/>
  <c r="AT78" i="416"/>
  <c r="AK70" i="411"/>
  <c r="AH70" i="411"/>
  <c r="AK86" i="430"/>
  <c r="AI86" i="430"/>
  <c r="AH79" i="412"/>
  <c r="AG79" i="412"/>
  <c r="AK86" i="446"/>
  <c r="AF76" i="428"/>
  <c r="AJ76" i="428"/>
  <c r="AC53" i="454"/>
  <c r="AH53" i="462"/>
  <c r="AS88" i="411"/>
  <c r="AG86" i="410"/>
  <c r="AF86" i="410"/>
  <c r="AJ55" i="422"/>
  <c r="AC80" i="432"/>
  <c r="AC60" i="442"/>
  <c r="AI79" i="410"/>
  <c r="AC74" i="430"/>
  <c r="AK81" i="417"/>
  <c r="AH71" i="414"/>
  <c r="AF71" i="414"/>
  <c r="AF72" i="417"/>
  <c r="AI82" i="458"/>
  <c r="AG82" i="458"/>
  <c r="AK71" i="440"/>
  <c r="AH85" i="466"/>
  <c r="AJ85" i="466"/>
  <c r="AC58" i="460"/>
  <c r="AK72" i="399"/>
  <c r="AC87" i="432"/>
  <c r="AF63" i="412"/>
  <c r="AJ71" i="452"/>
  <c r="AK71" i="452"/>
  <c r="AI86" i="413"/>
  <c r="AC81" i="418"/>
  <c r="AR81" i="442"/>
  <c r="AF76" i="420"/>
  <c r="AC69" i="436"/>
  <c r="AT85" i="458"/>
  <c r="AJ55" i="426"/>
  <c r="AC76" i="432"/>
  <c r="AH55" i="442"/>
  <c r="AQ80" i="426"/>
  <c r="AR80" i="426"/>
  <c r="AI77" i="432"/>
  <c r="AJ83" i="434"/>
  <c r="AF83" i="434"/>
  <c r="AQ82" i="476"/>
  <c r="AF85" i="442"/>
  <c r="AG85" i="442"/>
  <c r="AG77" i="440"/>
  <c r="AH70" i="424"/>
  <c r="AI70" i="424"/>
  <c r="AF61" i="418"/>
  <c r="AF65" i="468"/>
  <c r="AK65" i="468"/>
  <c r="AJ74" i="410"/>
  <c r="AK77" i="416"/>
  <c r="AF77" i="416"/>
  <c r="AG71" i="412"/>
  <c r="AI71" i="412"/>
  <c r="AG57" i="446"/>
  <c r="AH57" i="446"/>
  <c r="AC68" i="424"/>
  <c r="AK87" i="414"/>
  <c r="AK69" i="458"/>
  <c r="AH69" i="458"/>
  <c r="AT79" i="430"/>
  <c r="AC56" i="438"/>
  <c r="AS78" i="415"/>
  <c r="AI53" i="464"/>
  <c r="AG53" i="464"/>
  <c r="AH57" i="417"/>
  <c r="AF57" i="417"/>
  <c r="AK63" i="426"/>
  <c r="AC66" i="442"/>
  <c r="AJ81" i="412"/>
  <c r="AC85" i="411"/>
  <c r="AJ80" i="410"/>
  <c r="AI77" i="446"/>
  <c r="AH77" i="446"/>
  <c r="AR86" i="456"/>
  <c r="AH80" i="413"/>
  <c r="AI80" i="413"/>
  <c r="AJ70" i="438"/>
  <c r="AG77" i="420"/>
  <c r="AI77" i="420"/>
  <c r="AG55" i="476"/>
  <c r="AF55" i="476"/>
  <c r="AJ64" i="470"/>
  <c r="AG64" i="470"/>
  <c r="AJ81" i="436"/>
  <c r="AQ85" i="456"/>
  <c r="AI82" i="444"/>
  <c r="AK82" i="444"/>
  <c r="AJ61" i="468"/>
  <c r="AJ54" i="432"/>
  <c r="AH54" i="432"/>
  <c r="AC66" i="428"/>
  <c r="AG73" i="411"/>
  <c r="AH73" i="411"/>
  <c r="AK82" i="411"/>
  <c r="AF82" i="411"/>
  <c r="AK82" i="422"/>
  <c r="AG78" i="412"/>
  <c r="AJ78" i="412"/>
  <c r="AK84" i="422"/>
  <c r="AG58" i="438"/>
  <c r="AF58" i="438"/>
  <c r="AJ69" i="411"/>
  <c r="AC69" i="444"/>
  <c r="AC62" i="426"/>
  <c r="AK87" i="422"/>
  <c r="AH82" i="424"/>
  <c r="AF82" i="424"/>
  <c r="AJ58" i="456"/>
  <c r="AH58" i="456"/>
  <c r="AG77" i="434"/>
  <c r="AH77" i="434"/>
  <c r="AH65" i="428"/>
  <c r="AC86" i="415"/>
  <c r="AK83" i="432"/>
  <c r="AK67" i="452"/>
  <c r="AF67" i="452"/>
  <c r="AI73" i="428"/>
  <c r="AH73" i="428"/>
  <c r="AH62" i="415"/>
  <c r="AF81" i="446"/>
  <c r="AJ81" i="446"/>
  <c r="AH69" i="434"/>
  <c r="AC68" i="388"/>
  <c r="AQ85" i="413"/>
  <c r="AH88" i="452"/>
  <c r="AJ88" i="452"/>
  <c r="AF60" i="444"/>
  <c r="AS83" i="399"/>
  <c r="AU83" i="399"/>
  <c r="AI80" i="456"/>
  <c r="AC80" i="466"/>
  <c r="AJ61" i="430"/>
  <c r="AK83" i="456"/>
  <c r="AJ83" i="456"/>
  <c r="AC81" i="420"/>
  <c r="AK70" i="426"/>
  <c r="AR84" i="426"/>
  <c r="AC60" i="430"/>
  <c r="AG56" i="472"/>
  <c r="AC73" i="420"/>
  <c r="AK84" i="413"/>
  <c r="AH83" i="415"/>
  <c r="AF83" i="415"/>
  <c r="AC69" i="452"/>
  <c r="AH71" i="454"/>
  <c r="AH65" i="388"/>
  <c r="AJ65" i="388"/>
  <c r="AJ70" i="432"/>
  <c r="AH70" i="432"/>
  <c r="AF87" i="411"/>
  <c r="AK87" i="411"/>
  <c r="AG87" i="399"/>
  <c r="AK61" i="442"/>
  <c r="AH61" i="442"/>
  <c r="AG76" i="413"/>
  <c r="AH76" i="430"/>
  <c r="AF76" i="430"/>
  <c r="AF85" i="416"/>
  <c r="AF56" i="470"/>
  <c r="AI56" i="470"/>
  <c r="AK53" i="470"/>
  <c r="AT84" i="460"/>
  <c r="AU84" i="460"/>
  <c r="AF62" i="416"/>
  <c r="AK55" i="464"/>
  <c r="AJ55" i="464"/>
  <c r="AC60" i="454"/>
  <c r="AG67" i="446"/>
  <c r="AF85" i="432"/>
  <c r="AJ85" i="432"/>
  <c r="AJ54" i="434"/>
  <c r="AC71" i="466"/>
  <c r="AG67" i="415"/>
  <c r="AS87" i="399"/>
  <c r="AF66" i="440"/>
  <c r="AG66" i="440"/>
  <c r="AJ60" i="413"/>
  <c r="AH60" i="413"/>
  <c r="AI61" i="424"/>
  <c r="AK63" i="444"/>
  <c r="AJ63" i="444"/>
  <c r="AJ71" i="411"/>
  <c r="AH71" i="411"/>
  <c r="AJ66" i="452"/>
  <c r="AH66" i="452"/>
  <c r="AF87" i="417"/>
  <c r="AK74" i="462"/>
  <c r="AG74" i="462"/>
  <c r="AG70" i="454"/>
  <c r="AC78" i="460"/>
  <c r="AK67" i="436"/>
  <c r="AC80" i="468"/>
  <c r="AH78" i="388"/>
  <c r="AF75" i="438"/>
  <c r="AK75" i="438"/>
  <c r="AG71" i="470"/>
  <c r="AJ88" i="413"/>
  <c r="AG88" i="413"/>
  <c r="AI56" i="452"/>
  <c r="AF56" i="452"/>
  <c r="AF65" i="424"/>
  <c r="AG65" i="424"/>
  <c r="AH77" i="444"/>
  <c r="AC60" i="424"/>
  <c r="AK56" i="442"/>
  <c r="AJ69" i="450"/>
  <c r="AG69" i="450"/>
  <c r="AI61" i="415"/>
  <c r="AF61" i="415"/>
  <c r="AJ81" i="434"/>
  <c r="AH81" i="434"/>
  <c r="AC64" i="472"/>
  <c r="AJ69" i="418"/>
  <c r="AQ87" i="438"/>
  <c r="AR87" i="438"/>
  <c r="AI80" i="430"/>
  <c r="AJ80" i="430"/>
  <c r="AF71" i="418"/>
  <c r="AC59" i="411"/>
  <c r="AI58" i="430"/>
  <c r="AI56" i="420"/>
  <c r="AK56" i="420"/>
  <c r="AK76" i="388"/>
  <c r="AH76" i="388"/>
  <c r="AH55" i="434"/>
  <c r="AJ70" i="418"/>
  <c r="AK70" i="418"/>
  <c r="AI54" i="415"/>
  <c r="AG68" i="416"/>
  <c r="AI68" i="416"/>
  <c r="AG76" i="450"/>
  <c r="AJ71" i="420"/>
  <c r="AK71" i="420"/>
  <c r="AH71" i="450"/>
  <c r="AG54" i="399"/>
  <c r="AI54" i="399"/>
  <c r="AI86" i="442"/>
  <c r="AR88" i="413"/>
  <c r="AT88" i="413"/>
  <c r="AF68" i="438"/>
  <c r="AJ70" i="466"/>
  <c r="AK70" i="466"/>
  <c r="AK78" i="399"/>
  <c r="AH84" i="430"/>
  <c r="AK84" i="430"/>
  <c r="AJ60" i="460"/>
  <c r="AG78" i="442"/>
  <c r="AK78" i="442"/>
  <c r="AG74" i="456"/>
  <c r="AF61" i="438"/>
  <c r="AJ61" i="438"/>
  <c r="AC75" i="432"/>
  <c r="AI71" i="413"/>
  <c r="AF71" i="413"/>
  <c r="AF74" i="432"/>
  <c r="AC78" i="420"/>
  <c r="AJ85" i="413"/>
  <c r="AG67" i="416"/>
  <c r="AK67" i="416"/>
  <c r="AK65" i="452"/>
  <c r="AC54" i="399"/>
  <c r="AU82" i="456"/>
  <c r="AF78" i="450"/>
  <c r="AG78" i="450"/>
  <c r="AU86" i="420"/>
  <c r="AJ69" i="464"/>
  <c r="AG69" i="464"/>
  <c r="AF80" i="416"/>
  <c r="AH69" i="413"/>
  <c r="AF69" i="413"/>
  <c r="AC83" i="416"/>
  <c r="AF55" i="460"/>
  <c r="AS82" i="420"/>
  <c r="AT82" i="420"/>
  <c r="AH77" i="476"/>
  <c r="AF77" i="476"/>
  <c r="AF53" i="432"/>
  <c r="AK79" i="432"/>
  <c r="AJ79" i="432"/>
  <c r="AI56" i="440"/>
  <c r="AK64" i="474"/>
  <c r="AG64" i="474"/>
  <c r="AI73" i="417"/>
  <c r="AJ73" i="417"/>
  <c r="AK58" i="420"/>
  <c r="AC61" i="399"/>
  <c r="AK60" i="442"/>
  <c r="AI74" i="388"/>
  <c r="AH74" i="388"/>
  <c r="AF77" i="426"/>
  <c r="AH77" i="426"/>
  <c r="AK71" i="438"/>
  <c r="AF71" i="438"/>
  <c r="AC56" i="454"/>
  <c r="AI55" i="416"/>
  <c r="AH55" i="416"/>
  <c r="AC87" i="464"/>
  <c r="AH70" i="388"/>
  <c r="AC76" i="434"/>
  <c r="AH78" i="420"/>
  <c r="AI73" i="436"/>
  <c r="AH73" i="436"/>
  <c r="AK83" i="442"/>
  <c r="AK58" i="416"/>
  <c r="AH58" i="416"/>
  <c r="AF62" i="417"/>
  <c r="AT87" i="458"/>
  <c r="AR87" i="458"/>
  <c r="AK81" i="416"/>
  <c r="AC86" i="454"/>
  <c r="AG76" i="424"/>
  <c r="AF76" i="424"/>
  <c r="AG54" i="410"/>
  <c r="AS81" i="452"/>
  <c r="AR81" i="452"/>
  <c r="AI60" i="414"/>
  <c r="AG60" i="414"/>
  <c r="AK63" i="416"/>
  <c r="AK61" i="411"/>
  <c r="AF61" i="411"/>
  <c r="AF82" i="412"/>
  <c r="AG82" i="412"/>
  <c r="AF55" i="450"/>
  <c r="AK59" i="432"/>
  <c r="AI59" i="432"/>
  <c r="AF85" i="428"/>
  <c r="AC53" i="414"/>
  <c r="AC88" i="438"/>
  <c r="AF86" i="440"/>
  <c r="AC67" i="418"/>
  <c r="AI65" i="415"/>
  <c r="AJ65" i="415"/>
  <c r="AH76" i="426"/>
  <c r="AK76" i="426"/>
  <c r="AH80" i="420"/>
  <c r="AJ88" i="470"/>
  <c r="AI88" i="470"/>
  <c r="AF62" i="440"/>
  <c r="AK78" i="424"/>
  <c r="AH78" i="424"/>
  <c r="AI57" i="413"/>
  <c r="AG71" i="424"/>
  <c r="AK71" i="424"/>
  <c r="AK57" i="388"/>
  <c r="AI82" i="388"/>
  <c r="AF82" i="388"/>
  <c r="AK68" i="414"/>
  <c r="AI79" i="444"/>
  <c r="AK79" i="444"/>
  <c r="AC80" i="458"/>
  <c r="AH59" i="442"/>
  <c r="AG57" i="454"/>
  <c r="AI57" i="454"/>
  <c r="AF53" i="448"/>
  <c r="AC83" i="399"/>
  <c r="AH62" i="424"/>
  <c r="AK83" i="454"/>
  <c r="AI83" i="454"/>
  <c r="AK82" i="438"/>
  <c r="AH82" i="438"/>
  <c r="AJ84" i="414"/>
  <c r="AJ81" i="438"/>
  <c r="AI81" i="438"/>
  <c r="AG84" i="458"/>
  <c r="AH84" i="458"/>
  <c r="AJ65" i="414"/>
  <c r="AC61" i="415"/>
  <c r="AG71" i="430"/>
  <c r="AJ75" i="446"/>
  <c r="AI75" i="446"/>
  <c r="AG55" i="472"/>
  <c r="AI67" i="456"/>
  <c r="AG67" i="456"/>
  <c r="AF64" i="411"/>
  <c r="AC72" i="440"/>
  <c r="AJ53" i="417"/>
  <c r="AI74" i="411"/>
  <c r="AJ74" i="411"/>
  <c r="AG85" i="444"/>
  <c r="AG57" i="432"/>
  <c r="AH57" i="432"/>
  <c r="AU78" i="399"/>
  <c r="AI66" i="426"/>
  <c r="AK66" i="426"/>
  <c r="AH58" i="470"/>
  <c r="AC76" i="426"/>
  <c r="AG66" i="415"/>
  <c r="AG65" i="470"/>
  <c r="AH65" i="470"/>
  <c r="AC60" i="462"/>
  <c r="AC69" i="432"/>
  <c r="AH62" i="418"/>
  <c r="AJ64" i="430"/>
  <c r="AK64" i="430"/>
  <c r="AK73" i="452"/>
  <c r="AJ61" i="399"/>
  <c r="AI61" i="399"/>
  <c r="AH75" i="428"/>
  <c r="AC59" i="448"/>
  <c r="AH55" i="428"/>
  <c r="AH76" i="446"/>
  <c r="AK76" i="446"/>
  <c r="AQ88" i="432"/>
  <c r="AC57" i="474"/>
  <c r="AT84" i="454"/>
  <c r="AK59" i="446"/>
  <c r="AH59" i="446"/>
  <c r="AK86" i="444"/>
  <c r="AH86" i="444"/>
  <c r="AG76" i="470"/>
  <c r="AC87" i="410"/>
  <c r="AQ83" i="448"/>
  <c r="AJ75" i="450"/>
  <c r="AC82" i="428"/>
  <c r="AC72" i="462"/>
  <c r="AI72" i="426"/>
  <c r="AI63" i="415"/>
  <c r="AK63" i="415"/>
  <c r="AC69" i="417"/>
  <c r="AK88" i="388"/>
  <c r="AC62" i="460"/>
  <c r="AJ88" i="436"/>
  <c r="AG75" i="414"/>
  <c r="AI75" i="414"/>
  <c r="AF81" i="388"/>
  <c r="AF77" i="428"/>
  <c r="AK77" i="428"/>
  <c r="AC67" i="470"/>
  <c r="AF61" i="422"/>
  <c r="AI61" i="422"/>
  <c r="AR82" i="448"/>
  <c r="AI66" i="462"/>
  <c r="AJ66" i="462"/>
  <c r="AU84" i="413"/>
  <c r="AF67" i="460"/>
  <c r="AS79" i="464"/>
  <c r="AQ79" i="464"/>
  <c r="AG59" i="474"/>
  <c r="AF61" i="414"/>
  <c r="AI61" i="414"/>
  <c r="AH57" i="450"/>
  <c r="AC65" i="412"/>
  <c r="AI87" i="415"/>
  <c r="AC62" i="436"/>
  <c r="AT80" i="468"/>
  <c r="AI76" i="416"/>
  <c r="AG76" i="416"/>
  <c r="AJ66" i="460"/>
  <c r="AF66" i="460"/>
  <c r="AF84" i="428"/>
  <c r="AI80" i="422"/>
  <c r="AF80" i="422"/>
  <c r="AC56" i="424"/>
  <c r="AF84" i="452"/>
  <c r="AT84" i="444"/>
  <c r="AC68" i="422"/>
  <c r="AJ85" i="420"/>
  <c r="AI85" i="420"/>
  <c r="AF61" i="413"/>
  <c r="AC58" i="426"/>
  <c r="AK68" i="444"/>
  <c r="AC88" i="432"/>
  <c r="AK56" i="415"/>
  <c r="AK80" i="446"/>
  <c r="AG80" i="446"/>
  <c r="AT80" i="436"/>
  <c r="AC68" i="446"/>
  <c r="AJ78" i="422"/>
  <c r="AC78" i="454"/>
  <c r="AH67" i="412"/>
  <c r="AK62" i="422"/>
  <c r="AF62" i="422"/>
  <c r="AC61" i="417"/>
  <c r="AS81" i="432"/>
  <c r="AC67" i="412"/>
  <c r="AK73" i="420"/>
  <c r="AC80" i="430"/>
  <c r="AF73" i="434"/>
  <c r="AG73" i="434"/>
  <c r="AG65" i="462"/>
  <c r="AG61" i="417"/>
  <c r="AJ61" i="417"/>
  <c r="AJ72" i="410"/>
  <c r="AF72" i="410"/>
  <c r="AT86" i="474"/>
  <c r="AF67" i="448"/>
  <c r="AK67" i="448"/>
  <c r="AH63" i="432"/>
  <c r="AC88" i="464"/>
  <c r="AG77" i="422"/>
  <c r="AC75" i="413"/>
  <c r="AH60" i="430"/>
  <c r="AJ79" i="452"/>
  <c r="AG79" i="452"/>
  <c r="AT87" i="456"/>
  <c r="AC81" i="415"/>
  <c r="AG85" i="412"/>
  <c r="AQ87" i="468"/>
  <c r="AS87" i="468"/>
  <c r="AH80" i="460"/>
  <c r="AH59" i="438"/>
  <c r="AF59" i="438"/>
  <c r="AI81" i="466"/>
  <c r="AC74" i="448"/>
  <c r="AF56" i="436"/>
  <c r="AJ56" i="436"/>
  <c r="AR85" i="454"/>
  <c r="AI85" i="456"/>
  <c r="AF85" i="456"/>
  <c r="AI75" i="399"/>
  <c r="AG88" i="454"/>
  <c r="AJ88" i="454"/>
  <c r="AG58" i="413"/>
  <c r="AF85" i="426"/>
  <c r="AJ85" i="426"/>
  <c r="AH76" i="417"/>
  <c r="AF76" i="417"/>
  <c r="AK55" i="438"/>
  <c r="AC72" i="413"/>
  <c r="AK87" i="464"/>
  <c r="AH75" i="460"/>
  <c r="AI75" i="460"/>
  <c r="AI65" i="422"/>
  <c r="AF65" i="422"/>
  <c r="AR79" i="399"/>
  <c r="AF63" i="454"/>
  <c r="AI84" i="444"/>
  <c r="AJ84" i="444"/>
  <c r="AC88" i="414"/>
  <c r="AH79" i="420"/>
  <c r="AK86" i="452"/>
  <c r="AJ86" i="452"/>
  <c r="AI88" i="450"/>
  <c r="AK77" i="411"/>
  <c r="AI77" i="411"/>
  <c r="AJ65" i="440"/>
  <c r="AF54" i="442"/>
  <c r="AK54" i="442"/>
  <c r="AH59" i="416"/>
  <c r="AC81" i="426"/>
  <c r="AG60" i="428"/>
  <c r="AI75" i="411"/>
  <c r="AG75" i="411"/>
  <c r="AC79" i="428"/>
  <c r="AT79" i="413"/>
  <c r="AK72" i="460"/>
  <c r="AJ72" i="460"/>
  <c r="AJ81" i="474"/>
  <c r="AU80" i="444"/>
  <c r="AS80" i="444"/>
  <c r="AI65" i="442"/>
  <c r="AJ82" i="428"/>
  <c r="AH82" i="428"/>
  <c r="AI75" i="415"/>
  <c r="AG54" i="418"/>
  <c r="AH54" i="418"/>
  <c r="AU83" i="440"/>
  <c r="AH64" i="412"/>
  <c r="AF64" i="412"/>
  <c r="AJ75" i="432"/>
  <c r="AK75" i="432"/>
  <c r="AJ53" i="436"/>
  <c r="AF53" i="436"/>
  <c r="AS87" i="388"/>
  <c r="AC78" i="388"/>
  <c r="AG77" i="436"/>
  <c r="AC87" i="414"/>
  <c r="AH64" i="458"/>
  <c r="AG64" i="458"/>
  <c r="AK74" i="414"/>
  <c r="AK83" i="412"/>
  <c r="AG83" i="412"/>
  <c r="AI65" i="420"/>
  <c r="AC54" i="462"/>
  <c r="AF79" i="388"/>
  <c r="AI67" i="422"/>
  <c r="AH67" i="422"/>
  <c r="AS88" i="414"/>
  <c r="AI82" i="430"/>
  <c r="AH80" i="412"/>
  <c r="AK80" i="412"/>
  <c r="AH79" i="428"/>
  <c r="AC53" i="417"/>
  <c r="AI68" i="462"/>
  <c r="AC61" i="440"/>
  <c r="AK72" i="414"/>
  <c r="AJ84" i="415"/>
  <c r="AH84" i="415"/>
  <c r="AI56" i="474"/>
  <c r="AG69" i="424"/>
  <c r="AF69" i="424"/>
  <c r="AI76" i="452"/>
  <c r="AC63" i="448"/>
  <c r="AF72" i="412"/>
  <c r="AC76" i="466"/>
  <c r="AI82" i="450"/>
  <c r="AF83" i="388"/>
  <c r="AI83" i="388"/>
  <c r="AK60" i="438"/>
  <c r="AF54" i="424"/>
  <c r="AJ54" i="424"/>
  <c r="AI72" i="456"/>
  <c r="AT83" i="460"/>
  <c r="AU83" i="460"/>
  <c r="AK53" i="456"/>
  <c r="AJ53" i="456"/>
  <c r="AJ68" i="458"/>
  <c r="AC86" i="438"/>
  <c r="AI85" i="458"/>
  <c r="AT79" i="444"/>
  <c r="AS78" i="468"/>
  <c r="AU78" i="468"/>
  <c r="AI53" i="434"/>
  <c r="AH53" i="413"/>
  <c r="AG53" i="413"/>
  <c r="AC75" i="444"/>
  <c r="AR81" i="424"/>
  <c r="AS81" i="424"/>
  <c r="AF66" i="420"/>
  <c r="AI72" i="413"/>
  <c r="AG72" i="413"/>
  <c r="AK67" i="388"/>
  <c r="AG75" i="434"/>
  <c r="AJ75" i="434"/>
  <c r="AC80" i="426"/>
  <c r="AI84" i="442"/>
  <c r="AK65" i="438"/>
  <c r="AJ65" i="438"/>
  <c r="AF63" i="464"/>
  <c r="AC77" i="414"/>
  <c r="AK77" i="466"/>
  <c r="AF77" i="466"/>
  <c r="AC59" i="452"/>
  <c r="AI60" i="452"/>
  <c r="AC62" i="444"/>
  <c r="AG75" i="448"/>
  <c r="AJ73" i="432"/>
  <c r="AG73" i="432"/>
  <c r="AH68" i="436"/>
  <c r="AI68" i="436"/>
  <c r="AI60" i="417"/>
  <c r="AG60" i="417"/>
  <c r="AF68" i="417"/>
  <c r="AF82" i="464"/>
  <c r="AJ82" i="464"/>
  <c r="AK85" i="417"/>
  <c r="AF66" i="436"/>
  <c r="AJ66" i="436"/>
  <c r="AS85" i="424"/>
  <c r="AI87" i="440"/>
  <c r="AI79" i="434"/>
  <c r="AH79" i="434"/>
  <c r="AH55" i="412"/>
  <c r="AG87" i="466"/>
  <c r="AF87" i="466"/>
  <c r="AH64" i="417"/>
  <c r="AI64" i="417"/>
  <c r="AF86" i="428"/>
  <c r="AC88" i="444"/>
  <c r="AF59" i="428"/>
  <c r="AR83" i="417"/>
  <c r="AS83" i="417"/>
  <c r="AK81" i="430"/>
  <c r="AH80" i="442"/>
  <c r="AK80" i="442"/>
  <c r="AK73" i="458"/>
  <c r="AH58" i="440"/>
  <c r="AJ58" i="440"/>
  <c r="AC58" i="413"/>
  <c r="AF62" i="446"/>
  <c r="AI75" i="444"/>
  <c r="AJ75" i="444"/>
  <c r="AI84" i="450"/>
  <c r="AC81" i="464"/>
  <c r="AJ63" i="446"/>
  <c r="AH85" i="464"/>
  <c r="AF85" i="464"/>
  <c r="AG88" i="462"/>
  <c r="AK86" i="426"/>
  <c r="AI86" i="426"/>
  <c r="AC70" i="412"/>
  <c r="AF82" i="432"/>
  <c r="AC81" i="440"/>
  <c r="AK73" i="415"/>
  <c r="AC60" i="428"/>
  <c r="AI74" i="430"/>
  <c r="AC65" i="432"/>
  <c r="AK59" i="448"/>
  <c r="AU87" i="434"/>
  <c r="AF61" i="440"/>
  <c r="AK61" i="440"/>
  <c r="AF86" i="432"/>
  <c r="AG86" i="432"/>
  <c r="AH77" i="452"/>
  <c r="AH79" i="450"/>
  <c r="AI79" i="450"/>
  <c r="AI78" i="434"/>
  <c r="AF78" i="434"/>
  <c r="AC80" i="452"/>
  <c r="AI86" i="417"/>
  <c r="AF86" i="417"/>
  <c r="AJ67" i="444"/>
  <c r="AG67" i="444"/>
  <c r="AQ84" i="428"/>
  <c r="AC62" i="399"/>
  <c r="AI85" i="411"/>
  <c r="AH54" i="426"/>
  <c r="AG54" i="426"/>
  <c r="AF84" i="412"/>
  <c r="AC67" i="426"/>
  <c r="AF62" i="466"/>
  <c r="AC71" i="442"/>
  <c r="AH71" i="464"/>
  <c r="AC78" i="426"/>
  <c r="AC88" i="436"/>
  <c r="AJ88" i="399"/>
  <c r="AK88" i="399"/>
  <c r="AK63" i="458"/>
  <c r="AJ63" i="458"/>
  <c r="AJ64" i="440"/>
  <c r="AG88" i="446"/>
  <c r="AF88" i="446"/>
  <c r="AG61" i="426"/>
  <c r="AJ75" i="410"/>
  <c r="AG75" i="410"/>
  <c r="AC86" i="420"/>
  <c r="AI82" i="410"/>
  <c r="AH75" i="426"/>
  <c r="AI75" i="426"/>
  <c r="AH54" i="436"/>
  <c r="AI67" i="458"/>
  <c r="AF67" i="458"/>
  <c r="AJ61" i="454"/>
  <c r="AK61" i="454"/>
  <c r="AG76" i="436"/>
  <c r="AC57" i="388"/>
  <c r="AF64" i="413"/>
  <c r="AK87" i="430"/>
  <c r="AG87" i="430"/>
  <c r="AJ82" i="413"/>
  <c r="AF61" i="388"/>
  <c r="AK61" i="388"/>
  <c r="AF84" i="388"/>
  <c r="AJ84" i="388"/>
  <c r="AI74" i="399"/>
  <c r="AJ73" i="438"/>
  <c r="AH73" i="438"/>
  <c r="AT84" i="420"/>
  <c r="AG86" i="472"/>
  <c r="AK86" i="472"/>
  <c r="AG59" i="415"/>
  <c r="AC77" i="399"/>
  <c r="AI85" i="438"/>
  <c r="AI67" i="432"/>
  <c r="AJ67" i="432"/>
  <c r="AF65" i="399"/>
  <c r="AG72" i="420"/>
  <c r="AH72" i="420"/>
  <c r="AJ84" i="438"/>
  <c r="AI82" i="470"/>
  <c r="AJ82" i="470"/>
  <c r="AF76" i="415"/>
  <c r="AG82" i="417"/>
  <c r="AJ82" i="417"/>
  <c r="AF53" i="422"/>
  <c r="AK53" i="422"/>
  <c r="AF88" i="410"/>
  <c r="AG88" i="410"/>
  <c r="AF79" i="418"/>
  <c r="AI79" i="446"/>
  <c r="AG79" i="446"/>
  <c r="AK57" i="422"/>
  <c r="AI57" i="412"/>
  <c r="AF57" i="412"/>
  <c r="AJ71" i="448"/>
  <c r="AH71" i="448"/>
  <c r="AG84" i="446"/>
  <c r="AF80" i="417"/>
  <c r="AK80" i="417"/>
  <c r="AF75" i="424"/>
  <c r="AH53" i="474"/>
  <c r="AJ53" i="474"/>
  <c r="AH80" i="452"/>
  <c r="AG58" i="415"/>
  <c r="AH58" i="415"/>
  <c r="AK82" i="418"/>
  <c r="AJ82" i="418"/>
  <c r="AI72" i="448"/>
  <c r="AC60" i="456"/>
  <c r="AR83" i="476"/>
  <c r="AK87" i="436"/>
  <c r="AG87" i="436"/>
  <c r="AF55" i="420"/>
  <c r="AJ55" i="420"/>
  <c r="AK61" i="432"/>
  <c r="AC85" i="438"/>
  <c r="AG84" i="411"/>
  <c r="AC77" i="468"/>
  <c r="AH71" i="456"/>
  <c r="AC83" i="413"/>
  <c r="AU84" i="410"/>
  <c r="AG88" i="415"/>
  <c r="AC72" i="436"/>
  <c r="AF74" i="422"/>
  <c r="AJ59" i="426"/>
  <c r="AI59" i="426"/>
  <c r="AG75" i="420"/>
  <c r="AC54" i="434"/>
  <c r="AK59" i="424"/>
  <c r="AG60" i="462"/>
  <c r="AJ60" i="462"/>
  <c r="AK53" i="438"/>
  <c r="AI70" i="415"/>
  <c r="AK70" i="415"/>
  <c r="AK84" i="416"/>
  <c r="AC76" i="436"/>
  <c r="AJ75" i="452"/>
  <c r="AC75" i="450"/>
  <c r="AJ66" i="399"/>
  <c r="AJ67" i="438"/>
  <c r="AG67" i="438"/>
  <c r="AG59" i="388"/>
  <c r="AH59" i="388"/>
  <c r="AH87" i="426"/>
  <c r="AI72" i="454"/>
  <c r="AJ72" i="454"/>
  <c r="AK83" i="438"/>
  <c r="AF83" i="438"/>
  <c r="AG56" i="399"/>
  <c r="AH70" i="412"/>
  <c r="AG70" i="412"/>
  <c r="AG76" i="412"/>
  <c r="AH87" i="458"/>
  <c r="AF87" i="458"/>
  <c r="AC75" i="436"/>
  <c r="AH79" i="456"/>
  <c r="AC82" i="418"/>
  <c r="AQ88" i="436"/>
  <c r="AJ58" i="448"/>
  <c r="AH68" i="422"/>
  <c r="AG68" i="422"/>
  <c r="AF88" i="428"/>
  <c r="AJ88" i="428"/>
  <c r="AJ80" i="440"/>
  <c r="AJ74" i="418"/>
  <c r="AH74" i="418"/>
  <c r="AR78" i="417"/>
  <c r="AH76" i="414"/>
  <c r="AC66" i="466"/>
  <c r="AF53" i="388"/>
  <c r="AI80" i="428"/>
  <c r="AK80" i="428"/>
  <c r="AJ53" i="414"/>
  <c r="AF53" i="414"/>
  <c r="AF69" i="430"/>
  <c r="AR84" i="458"/>
  <c r="AS84" i="458"/>
  <c r="AK84" i="472"/>
  <c r="AC68" i="420"/>
  <c r="AG78" i="440"/>
  <c r="AG70" i="436"/>
  <c r="AF70" i="436"/>
  <c r="AH64" i="436"/>
  <c r="AI64" i="436"/>
  <c r="AK58" i="436"/>
  <c r="AG74" i="452"/>
  <c r="AI74" i="452"/>
  <c r="AH69" i="438"/>
  <c r="AC80" i="411"/>
  <c r="AF65" i="434"/>
  <c r="AJ84" i="474"/>
  <c r="AK84" i="474"/>
  <c r="AI83" i="466"/>
  <c r="AC59" i="417"/>
  <c r="AT87" i="476"/>
  <c r="AQ87" i="476"/>
  <c r="AH67" i="411"/>
  <c r="AJ67" i="411"/>
  <c r="AI58" i="426"/>
  <c r="AJ61" i="470"/>
  <c r="AF61" i="470"/>
  <c r="AH76" i="411"/>
  <c r="AC81" i="399"/>
  <c r="AI61" i="420"/>
  <c r="AJ60" i="412"/>
  <c r="AG60" i="412"/>
  <c r="AH74" i="426"/>
  <c r="AG74" i="426"/>
  <c r="AJ58" i="434"/>
  <c r="AG83" i="440"/>
  <c r="AF83" i="440"/>
  <c r="AF56" i="426"/>
  <c r="AK65" i="413"/>
  <c r="AF65" i="413"/>
  <c r="AH77" i="430"/>
  <c r="AC58" i="468"/>
  <c r="AF66" i="414"/>
  <c r="AJ74" i="417"/>
  <c r="AK74" i="417"/>
  <c r="AG79" i="476"/>
  <c r="AG67" i="468"/>
  <c r="AF67" i="468"/>
  <c r="AG55" i="432"/>
  <c r="AJ55" i="432"/>
  <c r="AG53" i="446"/>
  <c r="AJ53" i="446"/>
  <c r="AC59" i="460"/>
  <c r="AG59" i="420"/>
  <c r="AF59" i="420"/>
  <c r="AK69" i="412"/>
  <c r="AC66" i="430"/>
  <c r="AH59" i="458"/>
  <c r="AG59" i="458"/>
  <c r="AI56" i="412"/>
  <c r="AF63" i="450"/>
  <c r="AI63" i="450"/>
  <c r="AH77" i="456"/>
  <c r="AK77" i="456"/>
  <c r="AQ80" i="448"/>
  <c r="AU86" i="462"/>
  <c r="AK57" i="440"/>
  <c r="AI57" i="440"/>
  <c r="AF60" i="456"/>
  <c r="AC84" i="411"/>
  <c r="AF85" i="414"/>
  <c r="AG75" i="388"/>
  <c r="AF75" i="388"/>
  <c r="AH72" i="418"/>
  <c r="AI72" i="418"/>
  <c r="AH75" i="412"/>
  <c r="AF60" i="434"/>
  <c r="AK60" i="434"/>
  <c r="AH67" i="424"/>
  <c r="AH85" i="399"/>
  <c r="AI85" i="399"/>
  <c r="AK86" i="415"/>
  <c r="AI86" i="415"/>
  <c r="AC78" i="413"/>
  <c r="AH65" i="436"/>
  <c r="AJ70" i="417"/>
  <c r="AI70" i="417"/>
  <c r="AJ62" i="414"/>
  <c r="AI62" i="414"/>
  <c r="AH86" i="388"/>
  <c r="AF84" i="472"/>
  <c r="AC71" i="450"/>
  <c r="AI78" i="440"/>
  <c r="AK70" i="436"/>
  <c r="AG64" i="436"/>
  <c r="AF58" i="436"/>
  <c r="AC80" i="418"/>
  <c r="AK74" i="452"/>
  <c r="AG69" i="438"/>
  <c r="AG65" i="434"/>
  <c r="AI84" i="474"/>
  <c r="AG83" i="466"/>
  <c r="AJ83" i="466"/>
  <c r="AS87" i="476"/>
  <c r="AC77" i="464"/>
  <c r="AI67" i="411"/>
  <c r="AG58" i="426"/>
  <c r="AG61" i="470"/>
  <c r="AI76" i="411"/>
  <c r="AC66" i="411"/>
  <c r="AK61" i="420"/>
  <c r="AF60" i="412"/>
  <c r="AI74" i="426"/>
  <c r="AI58" i="434"/>
  <c r="AG58" i="434"/>
  <c r="AK83" i="440"/>
  <c r="AH56" i="426"/>
  <c r="AJ65" i="413"/>
  <c r="AK77" i="430"/>
  <c r="AH66" i="414"/>
  <c r="AF74" i="417"/>
  <c r="AH79" i="476"/>
  <c r="AI79" i="476"/>
  <c r="AJ67" i="468"/>
  <c r="AF55" i="432"/>
  <c r="AC78" i="436"/>
  <c r="AK53" i="446"/>
  <c r="AC54" i="424"/>
  <c r="AI59" i="420"/>
  <c r="AG69" i="412"/>
  <c r="AC68" i="399"/>
  <c r="AI59" i="458"/>
  <c r="AH56" i="412"/>
  <c r="AG63" i="450"/>
  <c r="AC75" i="422"/>
  <c r="AF77" i="456"/>
  <c r="AU80" i="448"/>
  <c r="AS86" i="462"/>
  <c r="AJ57" i="440"/>
  <c r="AK60" i="456"/>
  <c r="AJ85" i="414"/>
  <c r="AH85" i="414"/>
  <c r="AI75" i="388"/>
  <c r="AF72" i="418"/>
  <c r="AK75" i="412"/>
  <c r="AI60" i="434"/>
  <c r="AI67" i="424"/>
  <c r="AC72" i="410"/>
  <c r="AJ85" i="399"/>
  <c r="AJ86" i="415"/>
  <c r="AC54" i="436"/>
  <c r="AG65" i="436"/>
  <c r="AK70" i="417"/>
  <c r="AF62" i="414"/>
  <c r="AC75" i="418"/>
  <c r="AI86" i="388"/>
  <c r="AF54" i="417"/>
  <c r="AI82" i="436"/>
  <c r="AJ82" i="436"/>
  <c r="AG63" i="417"/>
  <c r="AC77" i="474"/>
  <c r="AH55" i="411"/>
  <c r="AG67" i="417"/>
  <c r="AK67" i="417"/>
  <c r="AK54" i="464"/>
  <c r="AG83" i="460"/>
  <c r="AI83" i="460"/>
  <c r="AK66" i="458"/>
  <c r="AJ66" i="418"/>
  <c r="AH66" i="418"/>
  <c r="AJ71" i="432"/>
  <c r="AK71" i="432"/>
  <c r="AF66" i="388"/>
  <c r="AJ80" i="418"/>
  <c r="AH80" i="418"/>
  <c r="AK77" i="450"/>
  <c r="AI77" i="450"/>
  <c r="AJ67" i="466"/>
  <c r="AC58" i="428"/>
  <c r="AS86" i="412"/>
  <c r="AU86" i="412"/>
  <c r="AF61" i="444"/>
  <c r="AH84" i="424"/>
  <c r="AG84" i="424"/>
  <c r="AQ88" i="456"/>
  <c r="AC85" i="428"/>
  <c r="AH80" i="450"/>
  <c r="AH73" i="450"/>
  <c r="AI73" i="450"/>
  <c r="AH78" i="466"/>
  <c r="AK71" i="446"/>
  <c r="AH71" i="446"/>
  <c r="AT78" i="424"/>
  <c r="AI63" i="438"/>
  <c r="AR84" i="399"/>
  <c r="AQ84" i="399"/>
  <c r="AG56" i="448"/>
  <c r="AQ83" i="416"/>
  <c r="AC63" i="430"/>
  <c r="AH70" i="413"/>
  <c r="AJ80" i="399"/>
  <c r="AH80" i="399"/>
  <c r="AJ73" i="414"/>
  <c r="AJ62" i="426"/>
  <c r="AG62" i="426"/>
  <c r="AH58" i="424"/>
  <c r="AC57" i="428"/>
  <c r="AG63" i="420"/>
  <c r="AI60" i="474"/>
  <c r="AJ60" i="474"/>
  <c r="AJ68" i="415"/>
  <c r="AF68" i="415"/>
  <c r="AI78" i="436"/>
  <c r="AC53" i="444"/>
  <c r="AF82" i="434"/>
  <c r="AK79" i="436"/>
  <c r="AH79" i="436"/>
  <c r="AH62" i="448"/>
  <c r="AK62" i="448"/>
  <c r="AF74" i="450"/>
  <c r="AH68" i="442"/>
  <c r="AG68" i="442"/>
  <c r="AF56" i="438"/>
  <c r="AH71" i="417"/>
  <c r="AJ71" i="417"/>
  <c r="AJ66" i="422"/>
  <c r="AG66" i="422"/>
  <c r="AI72" i="438"/>
  <c r="AK72" i="438"/>
  <c r="AJ74" i="415"/>
  <c r="AC80" i="444"/>
  <c r="AH62" i="388"/>
  <c r="AI81" i="440"/>
  <c r="AF81" i="440"/>
  <c r="AI64" i="426"/>
  <c r="AG64" i="426"/>
  <c r="AI76" i="442"/>
  <c r="AI77" i="388"/>
  <c r="AJ77" i="388"/>
  <c r="AK53" i="428"/>
  <c r="AK80" i="388"/>
  <c r="AJ80" i="388"/>
  <c r="AJ78" i="464"/>
  <c r="AC70" i="388"/>
  <c r="AK75" i="474"/>
  <c r="AH63" i="422"/>
  <c r="AK63" i="422"/>
  <c r="AJ86" i="448"/>
  <c r="AC66" i="416"/>
  <c r="AG54" i="430"/>
  <c r="AI64" i="388"/>
  <c r="AF64" i="388"/>
  <c r="AK57" i="456"/>
  <c r="AJ72" i="388"/>
  <c r="AG72" i="388"/>
  <c r="AH63" i="428"/>
  <c r="AH57" i="399"/>
  <c r="AF57" i="399"/>
  <c r="AG77" i="448"/>
  <c r="AJ69" i="428"/>
  <c r="AF69" i="428"/>
  <c r="AQ85" i="468"/>
  <c r="AI78" i="454"/>
  <c r="AJ53" i="424"/>
  <c r="AF53" i="424"/>
  <c r="AI64" i="464"/>
  <c r="AK82" i="476"/>
  <c r="AF82" i="476"/>
  <c r="AF73" i="460"/>
  <c r="AC75" i="438"/>
  <c r="AT81" i="470"/>
  <c r="AI63" i="430"/>
  <c r="AG63" i="430"/>
  <c r="AC84" i="430"/>
  <c r="AJ74" i="424"/>
  <c r="AC79" i="450"/>
  <c r="AF63" i="424"/>
  <c r="AH63" i="424"/>
  <c r="AG83" i="416"/>
  <c r="AC70" i="440"/>
  <c r="AH69" i="442"/>
  <c r="AK64" i="456"/>
  <c r="AI64" i="456"/>
  <c r="AI66" i="413"/>
  <c r="AT83" i="413"/>
  <c r="AI72" i="472"/>
  <c r="AK72" i="472"/>
  <c r="AG57" i="424"/>
  <c r="AC61" i="446"/>
  <c r="AK53" i="468"/>
  <c r="AC85" i="388"/>
  <c r="AS84" i="466"/>
  <c r="AU86" i="452"/>
  <c r="AF57" i="444"/>
  <c r="AI57" i="444"/>
  <c r="AU79" i="452"/>
  <c r="AT85" i="428"/>
  <c r="AJ65" i="416"/>
  <c r="AF65" i="416"/>
  <c r="AJ66" i="430"/>
  <c r="AG66" i="430"/>
  <c r="AH68" i="470"/>
  <c r="AK68" i="470"/>
  <c r="AG55" i="424"/>
  <c r="AT85" i="399"/>
  <c r="AH88" i="456"/>
  <c r="AI88" i="456"/>
  <c r="AK62" i="413"/>
  <c r="AK65" i="444"/>
  <c r="AH65" i="444"/>
  <c r="AC78" i="444"/>
  <c r="AG54" i="422"/>
  <c r="AJ58" i="452"/>
  <c r="AF58" i="452"/>
  <c r="AG72" i="440"/>
  <c r="AC87" i="448"/>
  <c r="AC82" i="460"/>
  <c r="AG57" i="434"/>
  <c r="AJ57" i="434"/>
  <c r="AJ67" i="414"/>
  <c r="AI69" i="415"/>
  <c r="AG69" i="415"/>
  <c r="AJ71" i="422"/>
  <c r="AK71" i="422"/>
  <c r="AG71" i="444"/>
  <c r="AU81" i="388"/>
  <c r="AQ81" i="388"/>
  <c r="AQ78" i="442"/>
  <c r="AI86" i="450"/>
  <c r="AK86" i="450"/>
  <c r="AH79" i="468"/>
  <c r="AC66" i="438"/>
  <c r="AG83" i="424"/>
  <c r="AC73" i="444"/>
  <c r="AC77" i="418"/>
  <c r="AF72" i="442"/>
  <c r="AH81" i="448"/>
  <c r="AI81" i="448"/>
  <c r="AF61" i="452"/>
  <c r="AK82" i="416"/>
  <c r="AI82" i="416"/>
  <c r="AJ74" i="438"/>
  <c r="AK74" i="438"/>
  <c r="AH83" i="450"/>
  <c r="AH82" i="414"/>
  <c r="AG82" i="414"/>
  <c r="AC54" i="464"/>
  <c r="AK59" i="470"/>
  <c r="AC53" i="442"/>
  <c r="AH59" i="422"/>
  <c r="AK64" i="444"/>
  <c r="AJ64" i="444"/>
  <c r="AC57" i="454"/>
  <c r="AI63" i="414"/>
  <c r="AC80" i="438"/>
  <c r="AF70" i="428"/>
  <c r="AJ66" i="450"/>
  <c r="AG66" i="450"/>
  <c r="AH76" i="476"/>
  <c r="AF76" i="476"/>
  <c r="AC84" i="440"/>
  <c r="AC62" i="428"/>
  <c r="AK86" i="458"/>
  <c r="AH86" i="458"/>
  <c r="AG60" i="411"/>
  <c r="AK85" i="440"/>
  <c r="AH85" i="440"/>
  <c r="AJ66" i="466"/>
  <c r="AC60" i="415"/>
  <c r="AH67" i="420"/>
  <c r="AG77" i="468"/>
  <c r="AF77" i="468"/>
  <c r="AF60" i="424"/>
  <c r="AC71" i="458"/>
  <c r="AF56" i="424"/>
  <c r="AF78" i="460"/>
  <c r="AG78" i="460"/>
  <c r="AI74" i="420"/>
  <c r="AF58" i="444"/>
  <c r="AH58" i="444"/>
  <c r="AI67" i="434"/>
  <c r="AC58" i="450"/>
  <c r="AG68" i="440"/>
  <c r="AG80" i="415"/>
  <c r="AI80" i="415"/>
  <c r="AI62" i="442"/>
  <c r="AK62" i="442"/>
  <c r="AF54" i="413"/>
  <c r="AC87" i="450"/>
  <c r="AJ66" i="464"/>
  <c r="AI87" i="428"/>
  <c r="AG87" i="428"/>
  <c r="AG84" i="399"/>
  <c r="AT80" i="388"/>
  <c r="AC57" i="464"/>
  <c r="AU79" i="426"/>
  <c r="AC73" i="434"/>
  <c r="AG84" i="436"/>
  <c r="AU87" i="418"/>
  <c r="AQ87" i="418"/>
  <c r="AI83" i="470"/>
  <c r="AC56" i="446"/>
  <c r="AC56" i="413"/>
  <c r="AJ81" i="426"/>
  <c r="AK60" i="454"/>
  <c r="AH60" i="454"/>
  <c r="AK78" i="430"/>
  <c r="AF78" i="430"/>
  <c r="AF57" i="428"/>
  <c r="AG57" i="428"/>
  <c r="AK78" i="448"/>
  <c r="AH78" i="448"/>
  <c r="AH64" i="415"/>
  <c r="AC65" i="450"/>
  <c r="AI70" i="448"/>
  <c r="AK59" i="464"/>
  <c r="AJ59" i="464"/>
  <c r="AC88" i="434"/>
  <c r="AK72" i="436"/>
  <c r="AK79" i="413"/>
  <c r="AG79" i="413"/>
  <c r="AI87" i="418"/>
  <c r="AH75" i="472"/>
  <c r="AF75" i="472"/>
  <c r="AH54" i="428"/>
  <c r="AH59" i="412"/>
  <c r="AJ59" i="412"/>
  <c r="AF76" i="438"/>
  <c r="AC74" i="416"/>
  <c r="AC58" i="388"/>
  <c r="AI68" i="424"/>
  <c r="AG68" i="424"/>
  <c r="AI57" i="415"/>
  <c r="AR87" i="410"/>
  <c r="AS87" i="410"/>
  <c r="AI53" i="415"/>
  <c r="AK58" i="450"/>
  <c r="AJ58" i="450"/>
  <c r="AK60" i="420"/>
  <c r="AC77" i="412"/>
  <c r="AG68" i="432"/>
  <c r="AR87" i="470"/>
  <c r="AT84" i="415"/>
  <c r="AS84" i="415"/>
  <c r="AU80" i="415"/>
  <c r="AJ85" i="448"/>
  <c r="AK85" i="448"/>
  <c r="AQ83" i="424"/>
  <c r="AG58" i="388"/>
  <c r="AI81" i="424"/>
  <c r="AG81" i="424"/>
  <c r="AH68" i="388"/>
  <c r="AC68" i="434"/>
  <c r="AG62" i="411"/>
  <c r="AJ62" i="411"/>
  <c r="AI73" i="416"/>
  <c r="AJ68" i="430"/>
  <c r="AH68" i="430"/>
  <c r="AG60" i="415"/>
  <c r="AC59" i="388"/>
  <c r="AI66" i="424"/>
  <c r="AI88" i="420"/>
  <c r="AK88" i="420"/>
  <c r="AR78" i="472"/>
  <c r="AC80" i="413"/>
  <c r="AJ77" i="460"/>
  <c r="AG77" i="460"/>
  <c r="AI66" i="442"/>
  <c r="AK59" i="434"/>
  <c r="AG59" i="434"/>
  <c r="AI84" i="468"/>
  <c r="AF56" i="444"/>
  <c r="AH56" i="444"/>
  <c r="AJ73" i="472"/>
  <c r="AH65" i="446"/>
  <c r="AI65" i="446"/>
  <c r="AG80" i="438"/>
  <c r="AK64" i="414"/>
  <c r="AI64" i="414"/>
  <c r="AF60" i="466"/>
  <c r="AC63" i="416"/>
  <c r="AI79" i="466"/>
  <c r="AF72" i="411"/>
  <c r="AK72" i="411"/>
  <c r="AI78" i="411"/>
  <c r="AC54" i="422"/>
  <c r="AK84" i="440"/>
  <c r="AS78" i="466"/>
  <c r="AU78" i="466"/>
  <c r="AS84" i="464"/>
  <c r="AK70" i="430"/>
  <c r="AH70" i="430"/>
  <c r="AF73" i="422"/>
  <c r="AC62" i="474"/>
  <c r="AJ76" i="422"/>
  <c r="AG67" i="430"/>
  <c r="AJ67" i="430"/>
  <c r="AH60" i="418"/>
  <c r="AI60" i="418"/>
  <c r="AJ79" i="430"/>
  <c r="AJ61" i="446"/>
  <c r="AK61" i="446"/>
  <c r="AG53" i="399"/>
  <c r="AH53" i="399"/>
  <c r="AJ80" i="474"/>
  <c r="AG59" i="414"/>
  <c r="AH59" i="414"/>
  <c r="AK70" i="440"/>
  <c r="AC83" i="428"/>
  <c r="AG79" i="414"/>
  <c r="AJ73" i="426"/>
  <c r="AK73" i="426"/>
  <c r="AI66" i="412"/>
  <c r="AH68" i="434"/>
  <c r="AJ68" i="434"/>
  <c r="AJ76" i="440"/>
  <c r="AI76" i="440"/>
  <c r="AS78" i="444"/>
  <c r="AI58" i="422"/>
  <c r="AJ58" i="422"/>
  <c r="AC72" i="442"/>
  <c r="AG80" i="432"/>
  <c r="AJ54" i="412"/>
  <c r="AK54" i="412"/>
  <c r="AF63" i="460"/>
  <c r="AC79" i="388"/>
  <c r="AR86" i="428"/>
  <c r="AK66" i="416"/>
  <c r="AC75" i="412"/>
  <c r="AK76" i="456"/>
  <c r="AI81" i="450"/>
  <c r="AH81" i="450"/>
  <c r="AF70" i="422"/>
  <c r="AK70" i="422"/>
  <c r="AJ88" i="438"/>
  <c r="AC55" i="428"/>
  <c r="AT77" i="424"/>
  <c r="AJ88" i="434"/>
  <c r="AG88" i="434"/>
  <c r="AT82" i="422"/>
  <c r="AC86" i="411"/>
  <c r="AK65" i="412"/>
  <c r="AC82" i="454"/>
  <c r="AF87" i="444"/>
  <c r="AG67" i="462"/>
  <c r="AK67" i="462"/>
  <c r="AH84" i="454"/>
  <c r="AK84" i="454"/>
  <c r="AH55" i="417"/>
  <c r="AK61" i="466"/>
  <c r="AJ61" i="466"/>
  <c r="AJ80" i="448"/>
  <c r="AQ80" i="430"/>
  <c r="AU80" i="430"/>
  <c r="AF75" i="436"/>
  <c r="AI86" i="418"/>
  <c r="AH86" i="418"/>
  <c r="AT88" i="410"/>
  <c r="AC74" i="460"/>
  <c r="AI57" i="466"/>
  <c r="AI53" i="411"/>
  <c r="AH53" i="411"/>
  <c r="AF73" i="470"/>
  <c r="AI54" i="444"/>
  <c r="AF54" i="444"/>
  <c r="AJ86" i="462"/>
  <c r="AU83" i="426"/>
  <c r="AQ83" i="426"/>
  <c r="AU78" i="454"/>
  <c r="AF70" i="434"/>
  <c r="AS83" i="474"/>
  <c r="AT83" i="474"/>
  <c r="AJ71" i="388"/>
  <c r="AF81" i="476"/>
  <c r="AK81" i="476"/>
  <c r="AG80" i="411"/>
  <c r="AI80" i="411"/>
  <c r="AJ69" i="416"/>
  <c r="AH69" i="416"/>
  <c r="AK68" i="474"/>
  <c r="AK78" i="415"/>
  <c r="AJ78" i="415"/>
  <c r="AG61" i="460"/>
  <c r="AJ69" i="448"/>
  <c r="AI69" i="448"/>
  <c r="AC86" i="458"/>
  <c r="AG62" i="476"/>
  <c r="AK84" i="434"/>
  <c r="AH84" i="434"/>
  <c r="AG64" i="432"/>
  <c r="AJ56" i="450"/>
  <c r="AI56" i="450"/>
  <c r="AG62" i="412"/>
  <c r="AC71" i="426"/>
  <c r="AG59" i="413"/>
  <c r="AC74" i="452"/>
  <c r="AS84" i="452"/>
  <c r="AJ88" i="414"/>
  <c r="AF88" i="414"/>
  <c r="AU83" i="422"/>
  <c r="AK77" i="399"/>
  <c r="AF77" i="399"/>
  <c r="AU79" i="415"/>
  <c r="AG56" i="416"/>
  <c r="AF56" i="416"/>
  <c r="AG54" i="414"/>
  <c r="AK54" i="438"/>
  <c r="AG54" i="438"/>
  <c r="AC83" i="411"/>
  <c r="AJ57" i="416"/>
  <c r="AH57" i="416"/>
  <c r="AH81" i="454"/>
  <c r="AI81" i="454"/>
  <c r="AG63" i="418"/>
  <c r="AI88" i="418"/>
  <c r="AJ88" i="418"/>
  <c r="AU88" i="412"/>
  <c r="AQ88" i="412"/>
  <c r="AF75" i="466"/>
  <c r="AJ75" i="466"/>
  <c r="AH83" i="399"/>
  <c r="AG83" i="399"/>
  <c r="AJ77" i="414"/>
  <c r="AF73" i="444"/>
  <c r="AJ73" i="444"/>
  <c r="AH77" i="415"/>
  <c r="AJ70" i="456"/>
  <c r="AF70" i="456"/>
  <c r="AJ73" i="413"/>
  <c r="AK88" i="458"/>
  <c r="AJ88" i="458"/>
  <c r="AQ82" i="399"/>
  <c r="AG86" i="460"/>
  <c r="AF86" i="460"/>
  <c r="AK63" i="434"/>
  <c r="AI57" i="438"/>
  <c r="AG57" i="438"/>
  <c r="AC63" i="426"/>
  <c r="AI74" i="436"/>
  <c r="AK70" i="399"/>
  <c r="AH70" i="399"/>
  <c r="AF55" i="418"/>
  <c r="AI55" i="418"/>
  <c r="AG88" i="412"/>
  <c r="AF87" i="472"/>
  <c r="AH87" i="472"/>
  <c r="AC84" i="417"/>
  <c r="AG68" i="466"/>
  <c r="AG69" i="422"/>
  <c r="AI69" i="422"/>
  <c r="AK87" i="434"/>
  <c r="AK72" i="430"/>
  <c r="AG72" i="430"/>
  <c r="AS77" i="399"/>
  <c r="AK78" i="444"/>
  <c r="AJ78" i="444"/>
  <c r="AF65" i="430"/>
  <c r="AI58" i="417"/>
  <c r="AJ58" i="417"/>
  <c r="AF78" i="446"/>
  <c r="AJ78" i="446"/>
  <c r="AG65" i="474"/>
  <c r="AJ80" i="414"/>
  <c r="AG80" i="414"/>
  <c r="AH70" i="416"/>
  <c r="AG75" i="413"/>
  <c r="AK75" i="413"/>
  <c r="AH82" i="399"/>
  <c r="AK82" i="399"/>
  <c r="AG78" i="472"/>
  <c r="AF78" i="472"/>
  <c r="AG53" i="418"/>
  <c r="AG83" i="417"/>
  <c r="AJ83" i="417"/>
  <c r="AH55" i="414"/>
  <c r="AF73" i="446"/>
  <c r="AJ73" i="446"/>
  <c r="AJ66" i="417"/>
  <c r="AF80" i="424"/>
  <c r="AH80" i="424"/>
  <c r="AT84" i="414"/>
  <c r="AF54" i="448"/>
  <c r="AH54" i="448"/>
  <c r="AK86" i="476"/>
  <c r="AC57" i="440"/>
  <c r="AH66" i="448"/>
  <c r="AG59" i="454"/>
  <c r="AI59" i="454"/>
  <c r="AF77" i="438"/>
  <c r="AJ77" i="438"/>
  <c r="AK56" i="430"/>
  <c r="AC77" i="436"/>
  <c r="AT88" i="388"/>
  <c r="AJ79" i="399"/>
  <c r="AF79" i="399"/>
  <c r="AC81" i="434"/>
  <c r="AK87" i="454"/>
  <c r="AG87" i="454"/>
  <c r="AJ64" i="446"/>
  <c r="AH57" i="426"/>
  <c r="AI57" i="426"/>
  <c r="AG68" i="410"/>
  <c r="AK63" i="462"/>
  <c r="AJ63" i="462"/>
  <c r="AS85" i="411"/>
  <c r="AU85" i="411"/>
  <c r="AH56" i="413"/>
  <c r="AS84" i="476"/>
  <c r="AR84" i="476"/>
  <c r="AI64" i="438"/>
  <c r="AI74" i="412"/>
  <c r="AH74" i="412"/>
  <c r="AS78" i="476"/>
  <c r="AK57" i="458"/>
  <c r="AG57" i="458"/>
  <c r="AG75" i="418"/>
  <c r="AF75" i="418"/>
  <c r="AK74" i="413"/>
  <c r="AG87" i="450"/>
  <c r="AJ87" i="450"/>
  <c r="AJ54" i="388"/>
  <c r="AJ81" i="462"/>
  <c r="AG81" i="462"/>
  <c r="AR81" i="436"/>
  <c r="AJ69" i="460"/>
  <c r="AK69" i="460"/>
  <c r="AI57" i="464"/>
  <c r="AJ76" i="432"/>
  <c r="AH76" i="432"/>
  <c r="AJ54" i="440"/>
  <c r="AF61" i="412"/>
  <c r="AK61" i="412"/>
  <c r="AI80" i="468"/>
  <c r="AF80" i="468"/>
  <c r="AJ67" i="440"/>
  <c r="AH74" i="440"/>
  <c r="AF74" i="440"/>
  <c r="AJ68" i="448"/>
  <c r="AC88" i="426"/>
  <c r="AI54" i="456"/>
  <c r="AG53" i="450"/>
  <c r="AK53" i="450"/>
  <c r="AJ72" i="474"/>
  <c r="AK80" i="470"/>
  <c r="AI80" i="470"/>
  <c r="AK86" i="411"/>
  <c r="AC58" i="448"/>
  <c r="AF74" i="428"/>
  <c r="AI81" i="411"/>
  <c r="AG81" i="411"/>
  <c r="AJ87" i="438"/>
  <c r="AK87" i="438"/>
  <c r="AK62" i="436"/>
  <c r="AJ62" i="436"/>
  <c r="AF58" i="399"/>
  <c r="AI58" i="399"/>
  <c r="AJ64" i="442"/>
  <c r="AG76" i="458"/>
  <c r="AI76" i="458"/>
  <c r="AH58" i="428"/>
  <c r="AC79" i="424"/>
  <c r="AG85" i="460"/>
  <c r="AJ88" i="430"/>
  <c r="AF88" i="430"/>
  <c r="AC58" i="424"/>
  <c r="AH72" i="464"/>
  <c r="AK72" i="464"/>
  <c r="AK69" i="388"/>
  <c r="AJ69" i="388"/>
  <c r="AK72" i="444"/>
  <c r="AC61" i="470"/>
  <c r="AH66" i="411"/>
  <c r="AF54" i="472"/>
  <c r="AG54" i="472"/>
  <c r="AJ65" i="466"/>
  <c r="AC59" i="422"/>
  <c r="AI69" i="399"/>
  <c r="AG69" i="399"/>
  <c r="AI78" i="456"/>
  <c r="AK86" i="399"/>
  <c r="AF86" i="399"/>
  <c r="AC61" i="388"/>
  <c r="AH57" i="411"/>
  <c r="AF57" i="411"/>
  <c r="AH83" i="422"/>
  <c r="AJ83" i="422"/>
  <c r="AI71" i="426"/>
  <c r="AI54" i="454"/>
  <c r="AK54" i="454"/>
  <c r="AJ85" i="452"/>
  <c r="AF85" i="472"/>
  <c r="AI85" i="472"/>
  <c r="AC54" i="468"/>
  <c r="AF56" i="411"/>
  <c r="AG56" i="411"/>
  <c r="AG69" i="468"/>
  <c r="AC71" i="454"/>
  <c r="AH67" i="413"/>
  <c r="AG67" i="413"/>
  <c r="AH78" i="418"/>
  <c r="AG56" i="456"/>
  <c r="AH56" i="456"/>
  <c r="AC62" i="440"/>
  <c r="AJ55" i="413"/>
  <c r="AI55" i="413"/>
  <c r="AJ77" i="413"/>
  <c r="AJ75" i="458"/>
  <c r="AI75" i="458"/>
  <c r="AJ64" i="454"/>
  <c r="AC54" i="440"/>
  <c r="AI73" i="454"/>
  <c r="AI65" i="454"/>
  <c r="AJ65" i="454"/>
  <c r="AH63" i="476"/>
  <c r="AK63" i="476"/>
  <c r="AF69" i="462"/>
  <c r="AG57" i="476"/>
  <c r="AH57" i="476"/>
  <c r="AT79" i="422"/>
  <c r="AF72" i="446"/>
  <c r="AH72" i="446"/>
  <c r="AT80" i="458"/>
  <c r="AC67" i="415"/>
  <c r="AG63" i="466"/>
  <c r="AC71" i="388"/>
  <c r="AU86" i="416"/>
  <c r="AF60" i="448"/>
  <c r="AT79" i="470"/>
  <c r="AQ79" i="470"/>
  <c r="AH79" i="454"/>
  <c r="AC85" i="410"/>
  <c r="AT83" i="438"/>
  <c r="AJ70" i="472"/>
  <c r="AH70" i="472"/>
  <c r="AI73" i="474"/>
  <c r="AI75" i="442"/>
  <c r="AK75" i="442"/>
  <c r="AC73" i="458"/>
  <c r="AS88" i="448"/>
  <c r="AK82" i="448"/>
  <c r="AJ82" i="448"/>
  <c r="AR83" i="434"/>
  <c r="AC71" i="438"/>
  <c r="AJ57" i="420"/>
  <c r="AH57" i="420"/>
  <c r="AI63" i="456"/>
  <c r="AC69" i="411"/>
  <c r="AR78" i="452"/>
  <c r="AG66" i="428"/>
  <c r="AK66" i="428"/>
  <c r="AG53" i="426"/>
  <c r="AC71" i="411"/>
  <c r="AC75" i="470"/>
  <c r="AH67" i="418"/>
  <c r="AK73" i="412"/>
  <c r="AJ73" i="412"/>
  <c r="AU80" i="413"/>
  <c r="AQ78" i="422"/>
  <c r="AT78" i="422"/>
  <c r="AK85" i="450"/>
  <c r="AI79" i="411"/>
  <c r="AJ79" i="411"/>
  <c r="AG88" i="417"/>
  <c r="AI88" i="417"/>
  <c r="AJ82" i="452"/>
  <c r="AG60" i="422"/>
  <c r="AF60" i="422"/>
  <c r="AI88" i="444"/>
  <c r="AK53" i="412"/>
  <c r="AH53" i="412"/>
  <c r="AI64" i="450"/>
  <c r="AG64" i="450"/>
  <c r="AT86" i="422"/>
  <c r="AC77" i="416"/>
  <c r="AF53" i="472"/>
  <c r="AT85" i="430"/>
  <c r="AF67" i="399"/>
  <c r="AI67" i="399"/>
  <c r="AI59" i="462"/>
  <c r="AH59" i="462"/>
  <c r="AR78" i="440"/>
  <c r="AU85" i="438"/>
  <c r="AI88" i="440"/>
  <c r="AJ88" i="440"/>
  <c r="AU77" i="412"/>
  <c r="AR77" i="412"/>
  <c r="AS85" i="432"/>
  <c r="AK58" i="468"/>
  <c r="AI58" i="468"/>
  <c r="AC61" i="413"/>
  <c r="AK70" i="476"/>
  <c r="AC53" i="448"/>
  <c r="AT81" i="468"/>
  <c r="AI63" i="468"/>
  <c r="AQ87" i="442"/>
  <c r="AU87" i="442"/>
  <c r="AR79" i="474"/>
  <c r="AT85" i="388"/>
  <c r="AI61" i="456"/>
  <c r="AH61" i="456"/>
  <c r="AG64" i="424"/>
  <c r="AJ64" i="424"/>
  <c r="AK59" i="460"/>
  <c r="AF74" i="442"/>
  <c r="AI74" i="442"/>
  <c r="AC55" i="438"/>
  <c r="AJ59" i="411"/>
  <c r="AC54" i="472"/>
  <c r="AG81" i="452"/>
  <c r="AJ56" i="432"/>
  <c r="AF56" i="432"/>
  <c r="AI64" i="416"/>
  <c r="AG78" i="438"/>
  <c r="AK78" i="438"/>
  <c r="AF68" i="428"/>
  <c r="AJ68" i="428"/>
  <c r="AF74" i="444"/>
  <c r="AK72" i="432"/>
  <c r="AF72" i="432"/>
  <c r="AF59" i="472"/>
  <c r="AF75" i="416"/>
  <c r="AK75" i="416"/>
  <c r="AK62" i="462"/>
  <c r="AC57" i="432"/>
  <c r="AI53" i="444"/>
  <c r="AK77" i="464"/>
  <c r="AG77" i="464"/>
  <c r="AI78" i="416"/>
  <c r="AC87" i="417"/>
  <c r="AC59" i="412"/>
  <c r="AS77" i="444"/>
  <c r="AC82" i="472"/>
  <c r="AU82" i="452"/>
  <c r="AR79" i="450"/>
  <c r="AH53" i="452"/>
  <c r="AG53" i="452"/>
  <c r="AT86" i="434"/>
  <c r="AF78" i="417"/>
  <c r="AS80" i="470"/>
  <c r="AT80" i="470"/>
  <c r="AK73" i="418"/>
  <c r="AH65" i="417"/>
  <c r="AK65" i="417"/>
  <c r="AI67" i="410"/>
  <c r="AG67" i="410"/>
  <c r="AU77" i="450"/>
  <c r="AK78" i="458"/>
  <c r="AC59" i="474"/>
  <c r="AK60" i="416"/>
  <c r="AI74" i="472"/>
  <c r="AF74" i="472"/>
  <c r="AI75" i="456"/>
  <c r="AC59" i="470"/>
  <c r="AR87" i="417"/>
  <c r="AG81" i="420"/>
  <c r="AI81" i="420"/>
  <c r="AI71" i="428"/>
  <c r="AI72" i="415"/>
  <c r="AH72" i="415"/>
  <c r="AU85" i="440"/>
  <c r="AI59" i="440"/>
  <c r="AC74" i="422"/>
  <c r="AF74" i="466"/>
  <c r="AG53" i="460"/>
  <c r="AK53" i="460"/>
  <c r="AF55" i="430"/>
  <c r="AF74" i="470"/>
  <c r="AI74" i="470"/>
  <c r="AG54" i="450"/>
  <c r="AI56" i="418"/>
  <c r="AH56" i="418"/>
  <c r="AJ56" i="410"/>
  <c r="AH56" i="410"/>
  <c r="AH61" i="448"/>
  <c r="AI62" i="430"/>
  <c r="AH62" i="430"/>
  <c r="AJ74" i="448"/>
  <c r="AI86" i="424"/>
  <c r="AK86" i="424"/>
  <c r="AH83" i="428"/>
  <c r="AC76" i="428"/>
  <c r="AI62" i="464"/>
  <c r="AF79" i="422"/>
  <c r="AH79" i="422"/>
  <c r="AG76" i="434"/>
  <c r="AJ80" i="426"/>
  <c r="AI80" i="426"/>
  <c r="AQ80" i="464"/>
  <c r="AT87" i="426"/>
  <c r="AS87" i="426"/>
  <c r="AJ57" i="462"/>
  <c r="AC82" i="424"/>
  <c r="AH54" i="446"/>
  <c r="AC69" i="476"/>
  <c r="AK66" i="476"/>
  <c r="AC61" i="444"/>
  <c r="AH73" i="466"/>
  <c r="AK54" i="458"/>
  <c r="AI54" i="458"/>
  <c r="AJ69" i="440"/>
  <c r="AK69" i="440"/>
  <c r="AU79" i="420"/>
  <c r="AI84" i="466"/>
  <c r="AJ61" i="458"/>
  <c r="AH61" i="458"/>
  <c r="AR79" i="476"/>
  <c r="AC54" i="412"/>
  <c r="AF61" i="462"/>
  <c r="AI73" i="410"/>
  <c r="AJ73" i="410"/>
  <c r="AU87" i="440"/>
  <c r="AI88" i="474"/>
  <c r="AF88" i="474"/>
  <c r="AJ70" i="460"/>
  <c r="AC69" i="448"/>
  <c r="AI55" i="452"/>
  <c r="AR79" i="454"/>
  <c r="AS86" i="466"/>
  <c r="AT86" i="466"/>
  <c r="AF88" i="424"/>
  <c r="AU78" i="410"/>
  <c r="AQ85" i="415"/>
  <c r="AT85" i="415"/>
  <c r="AF68" i="399"/>
  <c r="AJ88" i="422"/>
  <c r="AG88" i="422"/>
  <c r="AF62" i="460"/>
  <c r="AG62" i="428"/>
  <c r="AF62" i="428"/>
  <c r="AH72" i="462"/>
  <c r="AJ72" i="462"/>
  <c r="AF78" i="428"/>
  <c r="AH78" i="428"/>
  <c r="AC57" i="468"/>
  <c r="AI61" i="416"/>
  <c r="AI86" i="436"/>
  <c r="AK86" i="436"/>
  <c r="AI86" i="434"/>
  <c r="AH87" i="424"/>
  <c r="AF87" i="424"/>
  <c r="AF84" i="418"/>
  <c r="AG84" i="418"/>
  <c r="AQ78" i="464"/>
  <c r="AH83" i="436"/>
  <c r="AI83" i="436"/>
  <c r="AH53" i="458"/>
  <c r="AC63" i="444"/>
  <c r="AK81" i="399"/>
  <c r="AT79" i="456"/>
  <c r="AQ86" i="415"/>
  <c r="AR86" i="415"/>
  <c r="AG83" i="446"/>
  <c r="AJ63" i="399"/>
  <c r="AF63" i="399"/>
  <c r="AK58" i="432"/>
  <c r="AR84" i="438"/>
  <c r="AI67" i="442"/>
  <c r="AG67" i="442"/>
  <c r="AG57" i="430"/>
  <c r="AG67" i="454"/>
  <c r="AH67" i="454"/>
  <c r="AS80" i="460"/>
  <c r="AC63" i="476"/>
  <c r="AT84" i="474"/>
  <c r="AK53" i="466"/>
  <c r="AJ53" i="466"/>
  <c r="AQ86" i="426"/>
  <c r="AI87" i="446"/>
  <c r="AQ84" i="468"/>
  <c r="AT84" i="468"/>
  <c r="AJ87" i="442"/>
  <c r="AK72" i="452"/>
  <c r="AH72" i="452"/>
  <c r="AH78" i="413"/>
  <c r="AC79" i="438"/>
  <c r="AU80" i="450"/>
  <c r="AK56" i="414"/>
  <c r="AC70" i="418"/>
  <c r="AS83" i="464"/>
  <c r="AF73" i="468"/>
  <c r="AK73" i="468"/>
  <c r="AK64" i="422"/>
  <c r="AK55" i="462"/>
  <c r="AG55" i="462"/>
  <c r="AK66" i="446"/>
  <c r="AH87" i="476"/>
  <c r="AJ87" i="476"/>
  <c r="AI76" i="466"/>
  <c r="AF76" i="466"/>
  <c r="AT79" i="432"/>
  <c r="AC81" i="417"/>
  <c r="AH76" i="448"/>
  <c r="AH79" i="458"/>
  <c r="AI79" i="458"/>
  <c r="AF83" i="413"/>
  <c r="AJ83" i="413"/>
  <c r="AF64" i="418"/>
  <c r="AJ64" i="418"/>
  <c r="AI63" i="413"/>
  <c r="AF63" i="413"/>
  <c r="AG68" i="426"/>
  <c r="AF77" i="412"/>
  <c r="AK77" i="412"/>
  <c r="AG73" i="399"/>
  <c r="AJ73" i="399"/>
  <c r="AK63" i="452"/>
  <c r="AJ59" i="399"/>
  <c r="AG59" i="399"/>
  <c r="AG70" i="420"/>
  <c r="AC55" i="440"/>
  <c r="AJ78" i="474"/>
  <c r="AI78" i="474"/>
  <c r="AG79" i="426"/>
  <c r="AJ79" i="426"/>
  <c r="AG73" i="424"/>
  <c r="AC74" i="388"/>
  <c r="AH70" i="414"/>
  <c r="AI56" i="422"/>
  <c r="AG56" i="422"/>
  <c r="AF55" i="436"/>
  <c r="AH55" i="436"/>
  <c r="AI81" i="413"/>
  <c r="AI87" i="456"/>
  <c r="AJ87" i="456"/>
  <c r="AH58" i="476"/>
  <c r="AG58" i="476"/>
  <c r="AJ70" i="470"/>
  <c r="AC66" i="434"/>
  <c r="AJ64" i="452"/>
  <c r="AG80" i="454"/>
  <c r="AF80" i="454"/>
  <c r="AC64" i="446"/>
  <c r="AU83" i="432"/>
  <c r="AC61" i="448"/>
  <c r="AR81" i="438"/>
  <c r="AJ76" i="464"/>
  <c r="AG76" i="464"/>
  <c r="AJ83" i="464"/>
  <c r="AG84" i="472"/>
  <c r="AH78" i="440"/>
  <c r="AK78" i="440"/>
  <c r="AH70" i="436"/>
  <c r="AF64" i="436"/>
  <c r="AH58" i="436"/>
  <c r="AH74" i="452"/>
  <c r="AK69" i="438"/>
  <c r="AJ69" i="438"/>
  <c r="AH65" i="434"/>
  <c r="AF84" i="474"/>
  <c r="AH83" i="466"/>
  <c r="AC65" i="388"/>
  <c r="AR87" i="476"/>
  <c r="AF67" i="411"/>
  <c r="AF58" i="426"/>
  <c r="AH58" i="426"/>
  <c r="AI61" i="470"/>
  <c r="AJ76" i="411"/>
  <c r="AG61" i="420"/>
  <c r="AH61" i="420"/>
  <c r="AI60" i="412"/>
  <c r="AJ74" i="426"/>
  <c r="AK58" i="434"/>
  <c r="AI83" i="440"/>
  <c r="AI56" i="426"/>
  <c r="AJ56" i="426"/>
  <c r="AI65" i="413"/>
  <c r="AF77" i="430"/>
  <c r="AI66" i="414"/>
  <c r="AH74" i="417"/>
  <c r="AF79" i="476"/>
  <c r="AC79" i="420"/>
  <c r="AH67" i="468"/>
  <c r="AK55" i="432"/>
  <c r="AF53" i="446"/>
  <c r="AC67" i="416"/>
  <c r="AC72" i="422"/>
  <c r="AJ59" i="420"/>
  <c r="AH69" i="412"/>
  <c r="AC83" i="464"/>
  <c r="AJ59" i="458"/>
  <c r="AK56" i="412"/>
  <c r="AJ63" i="450"/>
  <c r="AG77" i="456"/>
  <c r="AR80" i="448"/>
  <c r="AT86" i="462"/>
  <c r="AC60" i="413"/>
  <c r="AF57" i="440"/>
  <c r="AJ60" i="456"/>
  <c r="AI85" i="414"/>
  <c r="AH75" i="388"/>
  <c r="AC61" i="454"/>
  <c r="AJ72" i="418"/>
  <c r="AG75" i="412"/>
  <c r="AH60" i="434"/>
  <c r="AG67" i="424"/>
  <c r="AK85" i="399"/>
  <c r="AC79" i="415"/>
  <c r="AH86" i="415"/>
  <c r="AK65" i="436"/>
  <c r="AF65" i="436"/>
  <c r="AG70" i="417"/>
  <c r="AG62" i="414"/>
  <c r="AF86" i="388"/>
  <c r="AK86" i="388"/>
  <c r="AG54" i="417"/>
  <c r="AG82" i="436"/>
  <c r="AF82" i="436"/>
  <c r="AF63" i="417"/>
  <c r="AI55" i="411"/>
  <c r="AJ55" i="411"/>
  <c r="AI67" i="417"/>
  <c r="AH67" i="417"/>
  <c r="AH54" i="464"/>
  <c r="AK83" i="460"/>
  <c r="AJ83" i="460"/>
  <c r="AI66" i="458"/>
  <c r="AK66" i="418"/>
  <c r="AF66" i="418"/>
  <c r="AG71" i="432"/>
  <c r="AH71" i="432"/>
  <c r="AK66" i="388"/>
  <c r="AG80" i="418"/>
  <c r="AF80" i="418"/>
  <c r="AF77" i="450"/>
  <c r="AG77" i="450"/>
  <c r="AI67" i="466"/>
  <c r="AC56" i="434"/>
  <c r="AQ86" i="412"/>
  <c r="AH61" i="444"/>
  <c r="AI61" i="444"/>
  <c r="AK84" i="424"/>
  <c r="AI84" i="424"/>
  <c r="AS88" i="456"/>
  <c r="AI80" i="450"/>
  <c r="AJ80" i="450"/>
  <c r="AK73" i="450"/>
  <c r="AK78" i="466"/>
  <c r="AJ78" i="466"/>
  <c r="AI71" i="446"/>
  <c r="AU78" i="424"/>
  <c r="AR78" i="424"/>
  <c r="AJ63" i="438"/>
  <c r="AT84" i="399"/>
  <c r="AF56" i="448"/>
  <c r="AI56" i="448"/>
  <c r="AS83" i="416"/>
  <c r="AK70" i="413"/>
  <c r="AI70" i="413"/>
  <c r="AF80" i="399"/>
  <c r="AK73" i="414"/>
  <c r="AF73" i="414"/>
  <c r="AI62" i="426"/>
  <c r="AF62" i="426"/>
  <c r="AG58" i="424"/>
  <c r="AK63" i="420"/>
  <c r="AI63" i="420"/>
  <c r="AH60" i="474"/>
  <c r="AC59" i="420"/>
  <c r="AK68" i="415"/>
  <c r="AC60" i="426"/>
  <c r="AJ78" i="436"/>
  <c r="AC58" i="418"/>
  <c r="AI82" i="434"/>
  <c r="AG79" i="436"/>
  <c r="AJ79" i="436"/>
  <c r="AI62" i="448"/>
  <c r="AC81" i="450"/>
  <c r="AG74" i="450"/>
  <c r="AJ68" i="442"/>
  <c r="AK68" i="442"/>
  <c r="AG56" i="438"/>
  <c r="AK71" i="417"/>
  <c r="AG71" i="417"/>
  <c r="AH66" i="422"/>
  <c r="AC60" i="411"/>
  <c r="AJ72" i="438"/>
  <c r="AF72" i="438"/>
  <c r="AI74" i="415"/>
  <c r="AJ62" i="388"/>
  <c r="AI62" i="388"/>
  <c r="AJ81" i="440"/>
  <c r="AG81" i="440"/>
  <c r="AF64" i="426"/>
  <c r="AK76" i="442"/>
  <c r="AJ76" i="442"/>
  <c r="AH77" i="388"/>
  <c r="AG53" i="428"/>
  <c r="AI53" i="428"/>
  <c r="AG80" i="388"/>
  <c r="AF80" i="388"/>
  <c r="AH78" i="464"/>
  <c r="AI75" i="474"/>
  <c r="AH75" i="474"/>
  <c r="AG63" i="422"/>
  <c r="AI63" i="422"/>
  <c r="AG86" i="448"/>
  <c r="AK54" i="430"/>
  <c r="AJ54" i="430"/>
  <c r="AG64" i="388"/>
  <c r="AH57" i="456"/>
  <c r="AI57" i="456"/>
  <c r="AF72" i="388"/>
  <c r="AI63" i="428"/>
  <c r="AF63" i="428"/>
  <c r="AG57" i="399"/>
  <c r="AJ77" i="448"/>
  <c r="AI77" i="448"/>
  <c r="AK69" i="428"/>
  <c r="AT85" i="468"/>
  <c r="AU85" i="468"/>
  <c r="AG78" i="454"/>
  <c r="AH53" i="424"/>
  <c r="AK53" i="424"/>
  <c r="AK64" i="464"/>
  <c r="AG82" i="476"/>
  <c r="AH82" i="476"/>
  <c r="AH73" i="460"/>
  <c r="AC59" i="415"/>
  <c r="AU81" i="470"/>
  <c r="AK63" i="430"/>
  <c r="AF63" i="430"/>
  <c r="AC53" i="388"/>
  <c r="AK74" i="424"/>
  <c r="AC80" i="476"/>
  <c r="AI63" i="424"/>
  <c r="AH83" i="416"/>
  <c r="AI83" i="416"/>
  <c r="AF69" i="442"/>
  <c r="AI69" i="442"/>
  <c r="AF64" i="456"/>
  <c r="AG66" i="413"/>
  <c r="AF66" i="413"/>
  <c r="AR83" i="413"/>
  <c r="AH72" i="472"/>
  <c r="AF72" i="472"/>
  <c r="AK57" i="424"/>
  <c r="AC75" i="458"/>
  <c r="AJ53" i="468"/>
  <c r="AQ84" i="466"/>
  <c r="AR84" i="466"/>
  <c r="AR86" i="452"/>
  <c r="AJ57" i="444"/>
  <c r="AC82" i="462"/>
  <c r="AS79" i="452"/>
  <c r="AU85" i="428"/>
  <c r="AG65" i="416"/>
  <c r="AI65" i="416"/>
  <c r="AI66" i="430"/>
  <c r="AC79" i="430"/>
  <c r="AI68" i="470"/>
  <c r="AH55" i="424"/>
  <c r="AJ55" i="424"/>
  <c r="AR85" i="399"/>
  <c r="AK88" i="456"/>
  <c r="AF88" i="456"/>
  <c r="AG62" i="413"/>
  <c r="AJ65" i="444"/>
  <c r="AG65" i="444"/>
  <c r="AC73" i="430"/>
  <c r="AH54" i="422"/>
  <c r="AG58" i="452"/>
  <c r="AK58" i="452"/>
  <c r="AF72" i="440"/>
  <c r="AC75" i="415"/>
  <c r="AC88" i="458"/>
  <c r="AH57" i="434"/>
  <c r="AK57" i="434"/>
  <c r="AF67" i="414"/>
  <c r="AK69" i="415"/>
  <c r="AF69" i="415"/>
  <c r="AG71" i="422"/>
  <c r="AI71" i="422"/>
  <c r="AI71" i="444"/>
  <c r="AS81" i="388"/>
  <c r="AS78" i="442"/>
  <c r="AU78" i="442"/>
  <c r="AH86" i="450"/>
  <c r="AC70" i="420"/>
  <c r="AF79" i="468"/>
  <c r="AC70" i="413"/>
  <c r="AF83" i="424"/>
  <c r="AC59" i="476"/>
  <c r="AC72" i="432"/>
  <c r="AI72" i="442"/>
  <c r="AF81" i="448"/>
  <c r="AG81" i="448"/>
  <c r="AK61" i="452"/>
  <c r="AJ82" i="416"/>
  <c r="AG82" i="416"/>
  <c r="AG74" i="438"/>
  <c r="AC60" i="450"/>
  <c r="AK83" i="450"/>
  <c r="AJ82" i="414"/>
  <c r="AI82" i="414"/>
  <c r="AF59" i="470"/>
  <c r="AG59" i="470"/>
  <c r="AF59" i="422"/>
  <c r="AI59" i="422"/>
  <c r="AG64" i="444"/>
  <c r="AC68" i="415"/>
  <c r="AJ63" i="414"/>
  <c r="AH63" i="414"/>
  <c r="AK70" i="428"/>
  <c r="AI70" i="428"/>
  <c r="AI66" i="450"/>
  <c r="AC79" i="468"/>
  <c r="AK76" i="476"/>
  <c r="AC55" i="416"/>
  <c r="AC83" i="458"/>
  <c r="AC62" i="415"/>
  <c r="AF86" i="458"/>
  <c r="AK60" i="411"/>
  <c r="AJ60" i="411"/>
  <c r="AG85" i="440"/>
  <c r="AI85" i="440"/>
  <c r="AI66" i="466"/>
  <c r="AF67" i="420"/>
  <c r="AI67" i="420"/>
  <c r="AK77" i="468"/>
  <c r="AH77" i="468"/>
  <c r="AH60" i="424"/>
  <c r="AJ56" i="424"/>
  <c r="AI56" i="424"/>
  <c r="AI78" i="460"/>
  <c r="AG74" i="420"/>
  <c r="AF74" i="420"/>
  <c r="AI58" i="444"/>
  <c r="AC69" i="456"/>
  <c r="AK67" i="434"/>
  <c r="AF68" i="440"/>
  <c r="AI68" i="440"/>
  <c r="AK80" i="415"/>
  <c r="AH80" i="415"/>
  <c r="AJ62" i="442"/>
  <c r="AC61" i="452"/>
  <c r="AJ54" i="413"/>
  <c r="AF66" i="464"/>
  <c r="AK66" i="464"/>
  <c r="AK87" i="428"/>
  <c r="AH84" i="399"/>
  <c r="AF84" i="399"/>
  <c r="AS80" i="388"/>
  <c r="AT79" i="426"/>
  <c r="AR79" i="426"/>
  <c r="AI84" i="436"/>
  <c r="AK84" i="436"/>
  <c r="AT87" i="418"/>
  <c r="AC71" i="444"/>
  <c r="AG83" i="470"/>
  <c r="AC77" i="450"/>
  <c r="AC64" i="424"/>
  <c r="AI81" i="426"/>
  <c r="AG60" i="454"/>
  <c r="AI60" i="454"/>
  <c r="AG78" i="430"/>
  <c r="AH78" i="430"/>
  <c r="AH57" i="428"/>
  <c r="AC65" i="460"/>
  <c r="AJ78" i="448"/>
  <c r="AG78" i="448"/>
  <c r="AJ64" i="415"/>
  <c r="AF70" i="448"/>
  <c r="AH70" i="448"/>
  <c r="AI59" i="464"/>
  <c r="AC85" i="420"/>
  <c r="AF72" i="436"/>
  <c r="AH72" i="436"/>
  <c r="AI79" i="413"/>
  <c r="AK87" i="418"/>
  <c r="AG87" i="418"/>
  <c r="AJ75" i="472"/>
  <c r="AK54" i="428"/>
  <c r="AI54" i="428"/>
  <c r="AI59" i="412"/>
  <c r="AH76" i="438"/>
  <c r="AI76" i="438"/>
  <c r="AC63" i="460"/>
  <c r="AC87" i="413"/>
  <c r="AF68" i="424"/>
  <c r="AK68" i="424"/>
  <c r="AH57" i="415"/>
  <c r="AT87" i="410"/>
  <c r="AC57" i="460"/>
  <c r="AG53" i="415"/>
  <c r="AI58" i="450"/>
  <c r="AG58" i="450"/>
  <c r="AI60" i="420"/>
  <c r="AJ68" i="432"/>
  <c r="AH68" i="432"/>
  <c r="AT87" i="470"/>
  <c r="AU84" i="415"/>
  <c r="AC80" i="414"/>
  <c r="AQ80" i="415"/>
  <c r="AH85" i="448"/>
  <c r="AT83" i="424"/>
  <c r="AU83" i="424"/>
  <c r="AF58" i="388"/>
  <c r="AJ81" i="424"/>
  <c r="AH81" i="424"/>
  <c r="AG68" i="388"/>
  <c r="AC54" i="414"/>
  <c r="AI62" i="411"/>
  <c r="AF73" i="416"/>
  <c r="AH73" i="416"/>
  <c r="AF68" i="430"/>
  <c r="AG68" i="430"/>
  <c r="AH60" i="415"/>
  <c r="AK66" i="424"/>
  <c r="AF66" i="424"/>
  <c r="AH88" i="420"/>
  <c r="AC84" i="415"/>
  <c r="AQ78" i="472"/>
  <c r="AC55" i="442"/>
  <c r="AF77" i="460"/>
  <c r="AF66" i="442"/>
  <c r="AG66" i="442"/>
  <c r="AI59" i="434"/>
  <c r="AH59" i="434"/>
  <c r="AJ84" i="468"/>
  <c r="AG56" i="444"/>
  <c r="AI56" i="444"/>
  <c r="AI73" i="472"/>
  <c r="AK65" i="446"/>
  <c r="AG65" i="446"/>
  <c r="AI80" i="438"/>
  <c r="AH64" i="414"/>
  <c r="AJ64" i="414"/>
  <c r="AJ60" i="466"/>
  <c r="AG79" i="466"/>
  <c r="AK79" i="466"/>
  <c r="AH72" i="411"/>
  <c r="AI72" i="411"/>
  <c r="AF78" i="411"/>
  <c r="AC69" i="399"/>
  <c r="AF84" i="440"/>
  <c r="AT78" i="466"/>
  <c r="AR84" i="464"/>
  <c r="AQ84" i="464"/>
  <c r="AI70" i="430"/>
  <c r="AF70" i="430"/>
  <c r="AG73" i="422"/>
  <c r="AC82" i="466"/>
  <c r="AH76" i="422"/>
  <c r="AF67" i="430"/>
  <c r="AI67" i="430"/>
  <c r="AG60" i="418"/>
  <c r="AF79" i="430"/>
  <c r="AK79" i="430"/>
  <c r="AI61" i="446"/>
  <c r="AF61" i="446"/>
  <c r="AI53" i="399"/>
  <c r="AG80" i="474"/>
  <c r="AK80" i="474"/>
  <c r="AI59" i="414"/>
  <c r="AH70" i="440"/>
  <c r="AF70" i="440"/>
  <c r="AJ79" i="414"/>
  <c r="AF79" i="414"/>
  <c r="AF73" i="426"/>
  <c r="AK66" i="412"/>
  <c r="AH66" i="412"/>
  <c r="AI68" i="434"/>
  <c r="AC84" i="426"/>
  <c r="AG76" i="440"/>
  <c r="AF76" i="440"/>
  <c r="AU78" i="444"/>
  <c r="AH58" i="422"/>
  <c r="AC70" i="444"/>
  <c r="AI80" i="432"/>
  <c r="AJ80" i="432"/>
  <c r="AI54" i="412"/>
  <c r="AH54" i="412"/>
  <c r="AJ63" i="460"/>
  <c r="AT86" i="428"/>
  <c r="AQ86" i="428"/>
  <c r="AJ66" i="416"/>
  <c r="AG76" i="456"/>
  <c r="AI76" i="456"/>
  <c r="AJ81" i="450"/>
  <c r="AF81" i="450"/>
  <c r="AH70" i="422"/>
  <c r="AF88" i="438"/>
  <c r="AK88" i="438"/>
  <c r="AR77" i="424"/>
  <c r="AS77" i="424"/>
  <c r="AK88" i="434"/>
  <c r="AU82" i="422"/>
  <c r="AR82" i="422"/>
  <c r="AC67" i="432"/>
  <c r="AJ65" i="412"/>
  <c r="AC85" i="440"/>
  <c r="AI87" i="444"/>
  <c r="AF67" i="462"/>
  <c r="AJ67" i="462"/>
  <c r="AI84" i="454"/>
  <c r="AK55" i="417"/>
  <c r="AI55" i="417"/>
  <c r="AI61" i="466"/>
  <c r="AC78" i="424"/>
  <c r="AI80" i="448"/>
  <c r="AT80" i="430"/>
  <c r="AC83" i="446"/>
  <c r="AH75" i="436"/>
  <c r="AJ86" i="418"/>
  <c r="AG86" i="418"/>
  <c r="AQ88" i="410"/>
  <c r="AF57" i="466"/>
  <c r="AJ57" i="466"/>
  <c r="AJ53" i="411"/>
  <c r="AI73" i="470"/>
  <c r="AG73" i="470"/>
  <c r="AG54" i="444"/>
  <c r="AC59" i="434"/>
  <c r="AF86" i="462"/>
  <c r="AR83" i="426"/>
  <c r="AR78" i="454"/>
  <c r="AT78" i="454"/>
  <c r="AG70" i="434"/>
  <c r="AR83" i="474"/>
  <c r="AH71" i="388"/>
  <c r="AK71" i="388"/>
  <c r="AH81" i="476"/>
  <c r="AG81" i="476"/>
  <c r="AH80" i="411"/>
  <c r="AJ80" i="411"/>
  <c r="AG69" i="416"/>
  <c r="AJ68" i="474"/>
  <c r="AG68" i="474"/>
  <c r="AI78" i="415"/>
  <c r="AJ61" i="460"/>
  <c r="AH61" i="460"/>
  <c r="AK69" i="448"/>
  <c r="AC70" i="399"/>
  <c r="AC84" i="444"/>
  <c r="AI62" i="476"/>
  <c r="AJ84" i="434"/>
  <c r="AI84" i="434"/>
  <c r="AK64" i="432"/>
  <c r="AG56" i="450"/>
  <c r="AF56" i="450"/>
  <c r="AF62" i="412"/>
  <c r="AC65" i="442"/>
  <c r="AH59" i="413"/>
  <c r="AC67" i="388"/>
  <c r="AT84" i="452"/>
  <c r="AI88" i="414"/>
  <c r="AK88" i="414"/>
  <c r="AR83" i="422"/>
  <c r="AI77" i="399"/>
  <c r="AJ77" i="399"/>
  <c r="AR79" i="415"/>
  <c r="AJ56" i="416"/>
  <c r="AI54" i="414"/>
  <c r="AK54" i="414"/>
  <c r="AH54" i="438"/>
  <c r="AC64" i="413"/>
  <c r="AC81" i="470"/>
  <c r="AG57" i="416"/>
  <c r="AI57" i="416"/>
  <c r="AF81" i="454"/>
  <c r="AJ63" i="418"/>
  <c r="AH63" i="418"/>
  <c r="AK88" i="418"/>
  <c r="AC62" i="432"/>
  <c r="AT88" i="412"/>
  <c r="AC88" i="422"/>
  <c r="AI75" i="466"/>
  <c r="AH75" i="466"/>
  <c r="AK83" i="399"/>
  <c r="AC59" i="432"/>
  <c r="AI77" i="414"/>
  <c r="AG73" i="444"/>
  <c r="AH73" i="444"/>
  <c r="AF77" i="415"/>
  <c r="AH70" i="456"/>
  <c r="AI70" i="456"/>
  <c r="AF73" i="413"/>
  <c r="AI88" i="458"/>
  <c r="AG88" i="458"/>
  <c r="AS82" i="399"/>
  <c r="AK86" i="460"/>
  <c r="AC58" i="438"/>
  <c r="AG63" i="434"/>
  <c r="AJ57" i="438"/>
  <c r="AH57" i="438"/>
  <c r="AK74" i="436"/>
  <c r="AH74" i="436"/>
  <c r="AI70" i="399"/>
  <c r="AC61" i="464"/>
  <c r="AK55" i="418"/>
  <c r="AG55" i="418"/>
  <c r="AK88" i="412"/>
  <c r="AJ87" i="472"/>
  <c r="AI87" i="472"/>
  <c r="AI68" i="466"/>
  <c r="AK68" i="466"/>
  <c r="AK69" i="422"/>
  <c r="AH87" i="434"/>
  <c r="AF87" i="434"/>
  <c r="AF72" i="430"/>
  <c r="AC53" i="456"/>
  <c r="AR77" i="399"/>
  <c r="AG78" i="444"/>
  <c r="AF78" i="444"/>
  <c r="AJ65" i="430"/>
  <c r="AH58" i="417"/>
  <c r="AF58" i="417"/>
  <c r="AI78" i="446"/>
  <c r="AJ65" i="474"/>
  <c r="AH65" i="474"/>
  <c r="AK80" i="414"/>
  <c r="AF70" i="416"/>
  <c r="AG70" i="416"/>
  <c r="AI75" i="413"/>
  <c r="AC66" i="432"/>
  <c r="AG82" i="399"/>
  <c r="AC56" i="415"/>
  <c r="AH78" i="472"/>
  <c r="AJ53" i="418"/>
  <c r="AF53" i="418"/>
  <c r="AK83" i="417"/>
  <c r="AI55" i="414"/>
  <c r="AK55" i="414"/>
  <c r="AH73" i="446"/>
  <c r="AH66" i="417"/>
  <c r="AI66" i="417"/>
  <c r="AK80" i="424"/>
  <c r="AS84" i="414"/>
  <c r="AU84" i="414"/>
  <c r="AI54" i="448"/>
  <c r="AK54" i="448"/>
  <c r="AI86" i="476"/>
  <c r="AG66" i="448"/>
  <c r="AI66" i="448"/>
  <c r="AH59" i="454"/>
  <c r="AF59" i="454"/>
  <c r="AI77" i="438"/>
  <c r="AI56" i="430"/>
  <c r="AF56" i="430"/>
  <c r="AQ88" i="388"/>
  <c r="AR88" i="388"/>
  <c r="AI79" i="399"/>
  <c r="AK79" i="399"/>
  <c r="AC61" i="424"/>
  <c r="AH87" i="454"/>
  <c r="AI64" i="446"/>
  <c r="AH64" i="446"/>
  <c r="AG57" i="426"/>
  <c r="AJ68" i="410"/>
  <c r="AH68" i="410"/>
  <c r="AF63" i="462"/>
  <c r="AC84" i="452"/>
  <c r="AR85" i="411"/>
  <c r="AK56" i="413"/>
  <c r="AI56" i="413"/>
  <c r="AT84" i="476"/>
  <c r="AK64" i="438"/>
  <c r="AH64" i="438"/>
  <c r="AG74" i="412"/>
  <c r="AV78" i="476"/>
  <c r="AU78" i="476"/>
  <c r="AI57" i="458"/>
  <c r="AF57" i="458"/>
  <c r="AK75" i="418"/>
  <c r="AG74" i="413"/>
  <c r="AJ74" i="413"/>
  <c r="AK87" i="450"/>
  <c r="AG54" i="388"/>
  <c r="AH54" i="388"/>
  <c r="AH81" i="462"/>
  <c r="AC79" i="426"/>
  <c r="AT81" i="436"/>
  <c r="AF69" i="460"/>
  <c r="AH69" i="460"/>
  <c r="AH57" i="464"/>
  <c r="AF76" i="432"/>
  <c r="AG76" i="432"/>
  <c r="AG54" i="440"/>
  <c r="AH61" i="412"/>
  <c r="AI61" i="412"/>
  <c r="AG80" i="468"/>
  <c r="AH80" i="468"/>
  <c r="AH67" i="440"/>
  <c r="AJ74" i="440"/>
  <c r="AK74" i="440"/>
  <c r="AK68" i="448"/>
  <c r="AJ54" i="456"/>
  <c r="AH54" i="456"/>
  <c r="AF53" i="450"/>
  <c r="AF72" i="474"/>
  <c r="AG72" i="474"/>
  <c r="AF80" i="470"/>
  <c r="AC57" i="446"/>
  <c r="AG86" i="411"/>
  <c r="AC82" i="422"/>
  <c r="AH74" i="428"/>
  <c r="AH81" i="411"/>
  <c r="AJ81" i="411"/>
  <c r="AH87" i="438"/>
  <c r="AI87" i="438"/>
  <c r="AI62" i="436"/>
  <c r="AC61" i="456"/>
  <c r="AH58" i="399"/>
  <c r="AG64" i="442"/>
  <c r="AK64" i="442"/>
  <c r="AJ76" i="458"/>
  <c r="AI58" i="428"/>
  <c r="AF58" i="428"/>
  <c r="AK85" i="460"/>
  <c r="AH85" i="460"/>
  <c r="AI88" i="430"/>
  <c r="AC79" i="454"/>
  <c r="AC84" i="442"/>
  <c r="AI72" i="464"/>
  <c r="AC78" i="422"/>
  <c r="AF69" i="388"/>
  <c r="AC62" i="470"/>
  <c r="AI72" i="444"/>
  <c r="AK66" i="411"/>
  <c r="AF66" i="411"/>
  <c r="AH54" i="472"/>
  <c r="AG65" i="466"/>
  <c r="AK65" i="466"/>
  <c r="AC62" i="450"/>
  <c r="AF69" i="399"/>
  <c r="AC85" i="470"/>
  <c r="AG78" i="456"/>
  <c r="AI86" i="399"/>
  <c r="AG86" i="399"/>
  <c r="AC65" i="416"/>
  <c r="AJ57" i="411"/>
  <c r="AC54" i="430"/>
  <c r="AG83" i="422"/>
  <c r="AF71" i="426"/>
  <c r="AH71" i="426"/>
  <c r="AG54" i="454"/>
  <c r="AI85" i="452"/>
  <c r="AK85" i="452"/>
  <c r="AK85" i="472"/>
  <c r="AH85" i="472"/>
  <c r="AC83" i="468"/>
  <c r="AJ56" i="411"/>
  <c r="AC85" i="444"/>
  <c r="AK69" i="468"/>
  <c r="AC67" i="458"/>
  <c r="AK67" i="413"/>
  <c r="AF78" i="418"/>
  <c r="AI78" i="418"/>
  <c r="AK56" i="456"/>
  <c r="AI56" i="456"/>
  <c r="AC85" i="426"/>
  <c r="AG55" i="413"/>
  <c r="AF55" i="413"/>
  <c r="AH77" i="413"/>
  <c r="AH75" i="458"/>
  <c r="AK75" i="458"/>
  <c r="AK64" i="454"/>
  <c r="AJ73" i="454"/>
  <c r="AF73" i="454"/>
  <c r="AF65" i="454"/>
  <c r="AC81" i="414"/>
  <c r="AJ63" i="476"/>
  <c r="AG69" i="462"/>
  <c r="AJ69" i="462"/>
  <c r="AJ57" i="476"/>
  <c r="AU79" i="422"/>
  <c r="AQ79" i="422"/>
  <c r="AG72" i="446"/>
  <c r="AI72" i="446"/>
  <c r="AS80" i="458"/>
  <c r="AC81" i="428"/>
  <c r="AK63" i="466"/>
  <c r="AT86" i="416"/>
  <c r="AS86" i="416"/>
  <c r="AI60" i="448"/>
  <c r="AU79" i="470"/>
  <c r="AC84" i="438"/>
  <c r="AJ79" i="454"/>
  <c r="AQ83" i="438"/>
  <c r="AU83" i="438"/>
  <c r="AG70" i="472"/>
  <c r="AF70" i="472"/>
  <c r="AG73" i="474"/>
  <c r="AG75" i="442"/>
  <c r="AF75" i="442"/>
  <c r="AU88" i="448"/>
  <c r="AQ88" i="448"/>
  <c r="AI82" i="448"/>
  <c r="AC78" i="410"/>
  <c r="AQ83" i="434"/>
  <c r="AC81" i="458"/>
  <c r="AI57" i="420"/>
  <c r="AK57" i="420"/>
  <c r="AG63" i="456"/>
  <c r="AC87" i="454"/>
  <c r="AQ78" i="452"/>
  <c r="AH66" i="428"/>
  <c r="AF53" i="426"/>
  <c r="AK53" i="426"/>
  <c r="AC88" i="411"/>
  <c r="AK67" i="418"/>
  <c r="AI67" i="418"/>
  <c r="AH73" i="412"/>
  <c r="AR80" i="413"/>
  <c r="AT80" i="413"/>
  <c r="AU78" i="422"/>
  <c r="AJ85" i="450"/>
  <c r="AI85" i="450"/>
  <c r="AG79" i="411"/>
  <c r="AC66" i="420"/>
  <c r="AH88" i="417"/>
  <c r="AI82" i="452"/>
  <c r="AK82" i="452"/>
  <c r="AK60" i="422"/>
  <c r="AH88" i="444"/>
  <c r="AK88" i="444"/>
  <c r="AG53" i="412"/>
  <c r="AC79" i="472"/>
  <c r="AJ64" i="450"/>
  <c r="AK64" i="450"/>
  <c r="AQ86" i="422"/>
  <c r="AH53" i="472"/>
  <c r="AG53" i="472"/>
  <c r="AQ85" i="430"/>
  <c r="AJ67" i="399"/>
  <c r="AH67" i="399"/>
  <c r="AG59" i="462"/>
  <c r="AU78" i="440"/>
  <c r="AQ78" i="440"/>
  <c r="AT85" i="438"/>
  <c r="AK88" i="440"/>
  <c r="AF88" i="440"/>
  <c r="AS77" i="412"/>
  <c r="AR85" i="432"/>
  <c r="AQ85" i="432"/>
  <c r="AF58" i="468"/>
  <c r="AG58" i="468"/>
  <c r="AC75" i="456"/>
  <c r="AJ70" i="476"/>
  <c r="AR81" i="468"/>
  <c r="AU81" i="468"/>
  <c r="AJ63" i="468"/>
  <c r="AR87" i="442"/>
  <c r="AQ79" i="474"/>
  <c r="AS79" i="474"/>
  <c r="AS85" i="388"/>
  <c r="AG61" i="456"/>
  <c r="AC78" i="399"/>
  <c r="AF64" i="424"/>
  <c r="AG59" i="460"/>
  <c r="AH59" i="460"/>
  <c r="AG74" i="442"/>
  <c r="AJ74" i="442"/>
  <c r="AG59" i="411"/>
  <c r="AK59" i="411"/>
  <c r="AH81" i="452"/>
  <c r="AJ81" i="452"/>
  <c r="AH56" i="432"/>
  <c r="AG56" i="432"/>
  <c r="AG64" i="416"/>
  <c r="AI78" i="438"/>
  <c r="AH78" i="438"/>
  <c r="AI68" i="428"/>
  <c r="AI74" i="444"/>
  <c r="AK74" i="444"/>
  <c r="AJ72" i="432"/>
  <c r="AG59" i="472"/>
  <c r="AH59" i="472"/>
  <c r="AG75" i="416"/>
  <c r="AC66" i="422"/>
  <c r="AI62" i="462"/>
  <c r="AC80" i="434"/>
  <c r="AH53" i="444"/>
  <c r="AI77" i="464"/>
  <c r="AH77" i="464"/>
  <c r="AK78" i="416"/>
  <c r="AC53" i="450"/>
  <c r="AC79" i="474"/>
  <c r="AQ77" i="444"/>
  <c r="AS82" i="452"/>
  <c r="AQ82" i="452"/>
  <c r="AS79" i="450"/>
  <c r="AI53" i="452"/>
  <c r="AU86" i="434"/>
  <c r="AS86" i="434"/>
  <c r="AI78" i="417"/>
  <c r="AR80" i="470"/>
  <c r="AG73" i="418"/>
  <c r="AJ73" i="418"/>
  <c r="AF65" i="417"/>
  <c r="AC82" i="436"/>
  <c r="AF67" i="410"/>
  <c r="AS77" i="450"/>
  <c r="AQ77" i="450"/>
  <c r="AG78" i="458"/>
  <c r="AJ60" i="416"/>
  <c r="AI60" i="416"/>
  <c r="AK74" i="472"/>
  <c r="AC87" i="462"/>
  <c r="AH75" i="456"/>
  <c r="AC62" i="458"/>
  <c r="AS87" i="417"/>
  <c r="AF81" i="420"/>
  <c r="AG71" i="428"/>
  <c r="AF71" i="428"/>
  <c r="AK72" i="415"/>
  <c r="AT85" i="440"/>
  <c r="AS85" i="440"/>
  <c r="AK59" i="440"/>
  <c r="AH74" i="466"/>
  <c r="AJ74" i="466"/>
  <c r="AH53" i="460"/>
  <c r="AC66" i="399"/>
  <c r="AG55" i="430"/>
  <c r="AH74" i="470"/>
  <c r="AJ74" i="470"/>
  <c r="AH54" i="450"/>
  <c r="AK56" i="418"/>
  <c r="AG56" i="418"/>
  <c r="AI56" i="410"/>
  <c r="AG61" i="448"/>
  <c r="AJ61" i="448"/>
  <c r="AF62" i="430"/>
  <c r="AJ62" i="430"/>
  <c r="AF74" i="448"/>
  <c r="AH86" i="424"/>
  <c r="AJ86" i="424"/>
  <c r="AJ83" i="428"/>
  <c r="AH62" i="464"/>
  <c r="AF62" i="464"/>
  <c r="AK79" i="422"/>
  <c r="AF76" i="434"/>
  <c r="AH76" i="434"/>
  <c r="AH80" i="426"/>
  <c r="AG80" i="426"/>
  <c r="AT80" i="464"/>
  <c r="AR87" i="426"/>
  <c r="AF57" i="462"/>
  <c r="AG57" i="462"/>
  <c r="AK54" i="446"/>
  <c r="AF54" i="446"/>
  <c r="AC79" i="456"/>
  <c r="AI66" i="476"/>
  <c r="AF73" i="466"/>
  <c r="AI73" i="466"/>
  <c r="AF54" i="458"/>
  <c r="AC60" i="446"/>
  <c r="AG69" i="440"/>
  <c r="AT79" i="420"/>
  <c r="AQ79" i="420"/>
  <c r="AJ84" i="466"/>
  <c r="AG61" i="458"/>
  <c r="AF61" i="458"/>
  <c r="AS79" i="476"/>
  <c r="AI61" i="462"/>
  <c r="AK61" i="462"/>
  <c r="AF73" i="410"/>
  <c r="AC57" i="414"/>
  <c r="AS87" i="440"/>
  <c r="AJ88" i="474"/>
  <c r="AC79" i="458"/>
  <c r="AG70" i="460"/>
  <c r="AH55" i="452"/>
  <c r="AG55" i="452"/>
  <c r="AQ79" i="454"/>
  <c r="AQ86" i="466"/>
  <c r="AH88" i="424"/>
  <c r="AJ88" i="424"/>
  <c r="AQ78" i="410"/>
  <c r="AU85" i="415"/>
  <c r="AK68" i="399"/>
  <c r="AH68" i="399"/>
  <c r="AK88" i="422"/>
  <c r="AI88" i="422"/>
  <c r="AH62" i="460"/>
  <c r="AH62" i="428"/>
  <c r="AJ62" i="428"/>
  <c r="AK72" i="462"/>
  <c r="AI72" i="462"/>
  <c r="AJ78" i="428"/>
  <c r="AC55" i="466"/>
  <c r="AJ61" i="416"/>
  <c r="AK61" i="416"/>
  <c r="AJ86" i="436"/>
  <c r="AH86" i="434"/>
  <c r="AK86" i="434"/>
  <c r="AG87" i="424"/>
  <c r="AK87" i="424"/>
  <c r="AI84" i="418"/>
  <c r="AS78" i="464"/>
  <c r="AT78" i="464"/>
  <c r="AJ83" i="436"/>
  <c r="AG83" i="436"/>
  <c r="AI53" i="458"/>
  <c r="AI81" i="399"/>
  <c r="AH81" i="399"/>
  <c r="AR79" i="456"/>
  <c r="AU86" i="415"/>
  <c r="AJ83" i="446"/>
  <c r="AK83" i="446"/>
  <c r="AH63" i="399"/>
  <c r="AI58" i="432"/>
  <c r="AF58" i="432"/>
  <c r="AT84" i="438"/>
  <c r="AJ67" i="442"/>
  <c r="AH67" i="442"/>
  <c r="AH57" i="430"/>
  <c r="AF67" i="454"/>
  <c r="AJ67" i="454"/>
  <c r="AU80" i="460"/>
  <c r="AU84" i="474"/>
  <c r="AQ84" i="474"/>
  <c r="AG53" i="466"/>
  <c r="AT86" i="426"/>
  <c r="AU86" i="426"/>
  <c r="AK87" i="446"/>
  <c r="AR84" i="468"/>
  <c r="AI87" i="442"/>
  <c r="AH87" i="442"/>
  <c r="AJ72" i="452"/>
  <c r="AI72" i="452"/>
  <c r="AF78" i="413"/>
  <c r="AS80" i="450"/>
  <c r="AQ80" i="450"/>
  <c r="AI56" i="414"/>
  <c r="AU83" i="464"/>
  <c r="AT83" i="464"/>
  <c r="AJ73" i="468"/>
  <c r="AJ64" i="422"/>
  <c r="AG64" i="422"/>
  <c r="AI55" i="462"/>
  <c r="AF66" i="446"/>
  <c r="AI66" i="446"/>
  <c r="AK87" i="476"/>
  <c r="AC87" i="388"/>
  <c r="AH76" i="466"/>
  <c r="AQ79" i="432"/>
  <c r="AU79" i="432"/>
  <c r="AC86" i="417"/>
  <c r="AJ76" i="448"/>
  <c r="AG79" i="458"/>
  <c r="AJ79" i="458"/>
  <c r="AH83" i="413"/>
  <c r="AC55" i="462"/>
  <c r="AG64" i="418"/>
  <c r="AK64" i="418"/>
  <c r="AK63" i="413"/>
  <c r="AK68" i="426"/>
  <c r="AJ68" i="426"/>
  <c r="AG77" i="412"/>
  <c r="AC73" i="414"/>
  <c r="AH73" i="399"/>
  <c r="AJ63" i="452"/>
  <c r="AI63" i="452"/>
  <c r="AI59" i="399"/>
  <c r="AH59" i="399"/>
  <c r="AF70" i="420"/>
  <c r="AC62" i="418"/>
  <c r="AK78" i="474"/>
  <c r="AF78" i="474"/>
  <c r="AI79" i="426"/>
  <c r="AH84" i="472"/>
  <c r="AJ78" i="440"/>
  <c r="AJ70" i="436"/>
  <c r="AC69" i="434"/>
  <c r="AK64" i="436"/>
  <c r="AG58" i="436"/>
  <c r="AJ74" i="452"/>
  <c r="AF69" i="438"/>
  <c r="AI65" i="434"/>
  <c r="AK65" i="434"/>
  <c r="AG84" i="474"/>
  <c r="AF83" i="466"/>
  <c r="AC64" i="415"/>
  <c r="AU87" i="476"/>
  <c r="AK67" i="411"/>
  <c r="AJ58" i="426"/>
  <c r="AH61" i="470"/>
  <c r="AF76" i="411"/>
  <c r="AK76" i="411"/>
  <c r="AF61" i="420"/>
  <c r="AH60" i="412"/>
  <c r="AC60" i="418"/>
  <c r="AF74" i="426"/>
  <c r="AH58" i="434"/>
  <c r="AJ83" i="440"/>
  <c r="AK56" i="426"/>
  <c r="AH65" i="413"/>
  <c r="AI77" i="430"/>
  <c r="AG77" i="430"/>
  <c r="AJ66" i="414"/>
  <c r="AI74" i="417"/>
  <c r="AK79" i="476"/>
  <c r="AK67" i="468"/>
  <c r="AC84" i="434"/>
  <c r="AI55" i="432"/>
  <c r="AI53" i="446"/>
  <c r="AC81" i="411"/>
  <c r="AH59" i="420"/>
  <c r="AC84" i="468"/>
  <c r="AJ69" i="412"/>
  <c r="AK59" i="458"/>
  <c r="AJ56" i="412"/>
  <c r="AF56" i="412"/>
  <c r="AK63" i="450"/>
  <c r="AJ77" i="456"/>
  <c r="AT80" i="448"/>
  <c r="AR86" i="462"/>
  <c r="AH57" i="440"/>
  <c r="AH60" i="456"/>
  <c r="AG60" i="456"/>
  <c r="AK85" i="414"/>
  <c r="AK75" i="388"/>
  <c r="AG72" i="418"/>
  <c r="AF75" i="412"/>
  <c r="AI75" i="412"/>
  <c r="AJ60" i="434"/>
  <c r="AK67" i="424"/>
  <c r="AG85" i="399"/>
  <c r="AG86" i="415"/>
  <c r="AC64" i="448"/>
  <c r="AJ65" i="436"/>
  <c r="AH70" i="417"/>
  <c r="AC88" i="454"/>
  <c r="AH62" i="414"/>
  <c r="AJ86" i="388"/>
  <c r="AI54" i="417"/>
  <c r="AJ54" i="417"/>
  <c r="AH82" i="436"/>
  <c r="AH63" i="417"/>
  <c r="AK63" i="417"/>
  <c r="AG55" i="411"/>
  <c r="AK55" i="411"/>
  <c r="AF67" i="417"/>
  <c r="AG54" i="464"/>
  <c r="AF54" i="464"/>
  <c r="AF83" i="460"/>
  <c r="AH66" i="458"/>
  <c r="AF66" i="458"/>
  <c r="AI66" i="418"/>
  <c r="AC88" i="446"/>
  <c r="AI71" i="432"/>
  <c r="AH66" i="388"/>
  <c r="AI66" i="388"/>
  <c r="AI80" i="418"/>
  <c r="AC57" i="418"/>
  <c r="AJ77" i="450"/>
  <c r="AK67" i="466"/>
  <c r="AF67" i="466"/>
  <c r="AC86" i="450"/>
  <c r="AT86" i="412"/>
  <c r="AJ61" i="444"/>
  <c r="AG61" i="444"/>
  <c r="AJ84" i="424"/>
  <c r="AC73" i="442"/>
  <c r="AR88" i="456"/>
  <c r="AF80" i="450"/>
  <c r="AG80" i="450"/>
  <c r="AF73" i="450"/>
  <c r="AF78" i="466"/>
  <c r="AI78" i="466"/>
  <c r="AF71" i="446"/>
  <c r="AQ78" i="424"/>
  <c r="AG63" i="438"/>
  <c r="AH63" i="438"/>
  <c r="AS84" i="399"/>
  <c r="AH56" i="448"/>
  <c r="AK56" i="448"/>
  <c r="AU83" i="416"/>
  <c r="AG70" i="413"/>
  <c r="AJ70" i="413"/>
  <c r="AG80" i="399"/>
  <c r="AG73" i="414"/>
  <c r="AI73" i="414"/>
  <c r="AH62" i="426"/>
  <c r="AJ58" i="424"/>
  <c r="AK58" i="424"/>
  <c r="AJ63" i="420"/>
  <c r="AH63" i="420"/>
  <c r="AG60" i="474"/>
  <c r="AC87" i="411"/>
  <c r="AI68" i="415"/>
  <c r="AG78" i="436"/>
  <c r="AF78" i="436"/>
  <c r="AH82" i="434"/>
  <c r="AG82" i="434"/>
  <c r="AI79" i="436"/>
  <c r="AC65" i="411"/>
  <c r="AJ62" i="448"/>
  <c r="AK74" i="450"/>
  <c r="AJ74" i="450"/>
  <c r="AF68" i="442"/>
  <c r="AH56" i="438"/>
  <c r="AK56" i="438"/>
  <c r="AI71" i="417"/>
  <c r="AC68" i="470"/>
  <c r="AF66" i="422"/>
  <c r="AC86" i="440"/>
  <c r="AG72" i="438"/>
  <c r="AK74" i="415"/>
  <c r="AH74" i="415"/>
  <c r="AF62" i="388"/>
  <c r="AK62" i="388"/>
  <c r="AH81" i="440"/>
  <c r="AC53" i="428"/>
  <c r="AK64" i="426"/>
  <c r="AG76" i="442"/>
  <c r="AF76" i="442"/>
  <c r="AK77" i="388"/>
  <c r="AJ53" i="428"/>
  <c r="AH53" i="428"/>
  <c r="AH80" i="388"/>
  <c r="AK78" i="464"/>
  <c r="AG78" i="464"/>
  <c r="AF75" i="474"/>
  <c r="AG75" i="474"/>
  <c r="AF63" i="422"/>
  <c r="AH86" i="448"/>
  <c r="AK86" i="448"/>
  <c r="AH54" i="430"/>
  <c r="AF54" i="430"/>
  <c r="AH64" i="388"/>
  <c r="AG57" i="456"/>
  <c r="AF57" i="456"/>
  <c r="AH72" i="388"/>
  <c r="AK63" i="428"/>
  <c r="AJ63" i="428"/>
  <c r="AK57" i="399"/>
  <c r="AF77" i="448"/>
  <c r="AH77" i="448"/>
  <c r="AI69" i="428"/>
  <c r="AR85" i="468"/>
  <c r="AF78" i="454"/>
  <c r="AJ78" i="454"/>
  <c r="AI53" i="424"/>
  <c r="AJ64" i="464"/>
  <c r="AH64" i="464"/>
  <c r="AI82" i="476"/>
  <c r="AJ73" i="460"/>
  <c r="AG73" i="460"/>
  <c r="AC85" i="424"/>
  <c r="AR81" i="470"/>
  <c r="AJ63" i="430"/>
  <c r="AC56" i="422"/>
  <c r="AI74" i="424"/>
  <c r="AG74" i="424"/>
  <c r="AC67" i="428"/>
  <c r="AK63" i="424"/>
  <c r="AJ83" i="416"/>
  <c r="AF83" i="416"/>
  <c r="AK69" i="442"/>
  <c r="AJ69" i="442"/>
  <c r="AG64" i="456"/>
  <c r="AH66" i="413"/>
  <c r="AK66" i="413"/>
  <c r="AS83" i="413"/>
  <c r="AJ72" i="472"/>
  <c r="AH57" i="424"/>
  <c r="AI57" i="424"/>
  <c r="AG53" i="468"/>
  <c r="AH53" i="468"/>
  <c r="AU84" i="466"/>
  <c r="AT86" i="452"/>
  <c r="AQ86" i="452"/>
  <c r="AG57" i="444"/>
  <c r="AT79" i="452"/>
  <c r="AQ79" i="452"/>
  <c r="AR85" i="428"/>
  <c r="AK65" i="416"/>
  <c r="AC82" i="411"/>
  <c r="AF66" i="430"/>
  <c r="AC88" i="416"/>
  <c r="AJ68" i="470"/>
  <c r="AI55" i="424"/>
  <c r="AF55" i="424"/>
  <c r="AS85" i="399"/>
  <c r="AG88" i="456"/>
  <c r="AF62" i="413"/>
  <c r="AI62" i="413"/>
  <c r="AF65" i="444"/>
  <c r="AC81" i="422"/>
  <c r="AK54" i="422"/>
  <c r="AF54" i="422"/>
  <c r="AI58" i="452"/>
  <c r="AH72" i="440"/>
  <c r="AK72" i="440"/>
  <c r="AC56" i="456"/>
  <c r="AC88" i="462"/>
  <c r="AI57" i="434"/>
  <c r="AI67" i="414"/>
  <c r="AG67" i="414"/>
  <c r="AJ69" i="415"/>
  <c r="AC54" i="432"/>
  <c r="AH71" i="422"/>
  <c r="AH71" i="444"/>
  <c r="AJ71" i="444"/>
  <c r="AR81" i="388"/>
  <c r="AR78" i="442"/>
  <c r="AC84" i="436"/>
  <c r="AF86" i="450"/>
  <c r="AG79" i="468"/>
  <c r="AK79" i="468"/>
  <c r="AJ83" i="424"/>
  <c r="AK83" i="424"/>
  <c r="AC53" i="436"/>
  <c r="AG72" i="442"/>
  <c r="AJ72" i="442"/>
  <c r="AJ81" i="448"/>
  <c r="AG61" i="452"/>
  <c r="AJ61" i="452"/>
  <c r="AF82" i="416"/>
  <c r="AC76" i="415"/>
  <c r="AI74" i="438"/>
  <c r="AG83" i="450"/>
  <c r="AF83" i="450"/>
  <c r="AF82" i="414"/>
  <c r="AC67" i="450"/>
  <c r="AJ59" i="470"/>
  <c r="AI59" i="470"/>
  <c r="AJ59" i="422"/>
  <c r="AG59" i="422"/>
  <c r="AI64" i="444"/>
  <c r="AC75" i="434"/>
  <c r="AK63" i="414"/>
  <c r="AG63" i="414"/>
  <c r="AH70" i="428"/>
  <c r="AG70" i="428"/>
  <c r="AK66" i="450"/>
  <c r="AC80" i="472"/>
  <c r="AJ76" i="476"/>
  <c r="AC79" i="444"/>
  <c r="AC65" i="422"/>
  <c r="AC58" i="412"/>
  <c r="AJ86" i="458"/>
  <c r="AI60" i="411"/>
  <c r="AF60" i="411"/>
  <c r="AJ85" i="440"/>
  <c r="AF66" i="466"/>
  <c r="AK66" i="466"/>
  <c r="AJ67" i="420"/>
  <c r="AG67" i="420"/>
  <c r="AI77" i="468"/>
  <c r="AJ60" i="424"/>
  <c r="AK60" i="424"/>
  <c r="AH56" i="424"/>
  <c r="AG56" i="424"/>
  <c r="AK78" i="460"/>
  <c r="AH74" i="420"/>
  <c r="AK74" i="420"/>
  <c r="AJ58" i="444"/>
  <c r="AH67" i="434"/>
  <c r="AF67" i="434"/>
  <c r="AK68" i="440"/>
  <c r="AH68" i="440"/>
  <c r="AJ80" i="415"/>
  <c r="AC82" i="399"/>
  <c r="AH62" i="442"/>
  <c r="AG54" i="413"/>
  <c r="AI54" i="413"/>
  <c r="AI66" i="464"/>
  <c r="AH66" i="464"/>
  <c r="AH87" i="428"/>
  <c r="AI84" i="399"/>
  <c r="AK84" i="399"/>
  <c r="AU80" i="388"/>
  <c r="AS79" i="426"/>
  <c r="AC67" i="420"/>
  <c r="AJ84" i="436"/>
  <c r="AH84" i="436"/>
  <c r="AS87" i="418"/>
  <c r="AF83" i="470"/>
  <c r="AK83" i="470"/>
  <c r="AC87" i="440"/>
  <c r="AG81" i="426"/>
  <c r="AF81" i="426"/>
  <c r="AJ60" i="454"/>
  <c r="AC59" i="464"/>
  <c r="AI78" i="430"/>
  <c r="AC72" i="430"/>
  <c r="AJ57" i="428"/>
  <c r="AC63" i="410"/>
  <c r="AF78" i="448"/>
  <c r="AF64" i="415"/>
  <c r="AK64" i="415"/>
  <c r="AK70" i="448"/>
  <c r="AG70" i="448"/>
  <c r="AF59" i="464"/>
  <c r="AC64" i="440"/>
  <c r="AI72" i="436"/>
  <c r="AG72" i="436"/>
  <c r="AH79" i="413"/>
  <c r="AF87" i="418"/>
  <c r="AH87" i="418"/>
  <c r="AI75" i="472"/>
  <c r="AG54" i="428"/>
  <c r="AJ54" i="428"/>
  <c r="AK59" i="412"/>
  <c r="AK76" i="438"/>
  <c r="AJ76" i="438"/>
  <c r="AC55" i="426"/>
  <c r="AC76" i="424"/>
  <c r="AJ68" i="424"/>
  <c r="AJ57" i="415"/>
  <c r="AG57" i="415"/>
  <c r="AQ87" i="410"/>
  <c r="AF53" i="415"/>
  <c r="AH53" i="415"/>
  <c r="AH58" i="450"/>
  <c r="AJ60" i="420"/>
  <c r="AF60" i="420"/>
  <c r="AF68" i="432"/>
  <c r="AI68" i="432"/>
  <c r="AS87" i="470"/>
  <c r="AQ84" i="415"/>
  <c r="AR80" i="415"/>
  <c r="AS80" i="415"/>
  <c r="AI85" i="448"/>
  <c r="AS83" i="424"/>
  <c r="AI58" i="388"/>
  <c r="AK58" i="388"/>
  <c r="AF81" i="424"/>
  <c r="AF68" i="388"/>
  <c r="AK68" i="388"/>
  <c r="AC79" i="416"/>
  <c r="AK62" i="411"/>
  <c r="AJ73" i="416"/>
  <c r="AK73" i="416"/>
  <c r="AK68" i="430"/>
  <c r="AK60" i="415"/>
  <c r="AI60" i="415"/>
  <c r="AG66" i="424"/>
  <c r="AH66" i="424"/>
  <c r="AG88" i="420"/>
  <c r="AC62" i="438"/>
  <c r="AT78" i="472"/>
  <c r="AC65" i="462"/>
  <c r="AH77" i="460"/>
  <c r="AJ66" i="442"/>
  <c r="AH66" i="442"/>
  <c r="AF59" i="434"/>
  <c r="AK84" i="468"/>
  <c r="AG84" i="468"/>
  <c r="AJ56" i="444"/>
  <c r="AH73" i="472"/>
  <c r="AF73" i="472"/>
  <c r="AF65" i="446"/>
  <c r="AJ80" i="438"/>
  <c r="AK80" i="438"/>
  <c r="AG64" i="414"/>
  <c r="AI60" i="466"/>
  <c r="AH60" i="466"/>
  <c r="AJ79" i="466"/>
  <c r="AH79" i="466"/>
  <c r="AG72" i="411"/>
  <c r="AJ78" i="411"/>
  <c r="AG78" i="411"/>
  <c r="AG84" i="440"/>
  <c r="AJ84" i="440"/>
  <c r="AQ78" i="466"/>
  <c r="AT84" i="464"/>
  <c r="AC72" i="418"/>
  <c r="AJ70" i="430"/>
  <c r="AI73" i="422"/>
  <c r="AH73" i="422"/>
  <c r="AI76" i="422"/>
  <c r="AF76" i="422"/>
  <c r="AK67" i="430"/>
  <c r="AC74" i="472"/>
  <c r="AJ60" i="418"/>
  <c r="AG79" i="430"/>
  <c r="AI79" i="430"/>
  <c r="AG61" i="446"/>
  <c r="AC58" i="422"/>
  <c r="AJ53" i="399"/>
  <c r="AF80" i="474"/>
  <c r="AH80" i="474"/>
  <c r="AK59" i="414"/>
  <c r="AI70" i="440"/>
  <c r="AJ70" i="440"/>
  <c r="AI79" i="414"/>
  <c r="AK79" i="414"/>
  <c r="AH73" i="426"/>
  <c r="AJ66" i="412"/>
  <c r="AG66" i="412"/>
  <c r="AK68" i="434"/>
  <c r="AC60" i="458"/>
  <c r="AH76" i="440"/>
  <c r="AQ78" i="444"/>
  <c r="AR78" i="444"/>
  <c r="AG58" i="422"/>
  <c r="AC66" i="436"/>
  <c r="AH80" i="432"/>
  <c r="AK80" i="432"/>
  <c r="AF54" i="412"/>
  <c r="AI63" i="460"/>
  <c r="AK63" i="460"/>
  <c r="AU86" i="428"/>
  <c r="AG66" i="416"/>
  <c r="AF66" i="416"/>
  <c r="AH76" i="456"/>
  <c r="AF76" i="456"/>
  <c r="AK81" i="450"/>
  <c r="AC88" i="456"/>
  <c r="AG70" i="422"/>
  <c r="AH88" i="438"/>
  <c r="AI88" i="438"/>
  <c r="AQ77" i="424"/>
  <c r="AC87" i="399"/>
  <c r="AF88" i="434"/>
  <c r="AQ82" i="422"/>
  <c r="AC56" i="399"/>
  <c r="AF65" i="412"/>
  <c r="AG65" i="412"/>
  <c r="AG87" i="444"/>
  <c r="AK87" i="444"/>
  <c r="AH67" i="462"/>
  <c r="AC83" i="432"/>
  <c r="AJ84" i="454"/>
  <c r="AG55" i="417"/>
  <c r="AJ55" i="417"/>
  <c r="AF61" i="466"/>
  <c r="AH80" i="448"/>
  <c r="AG80" i="448"/>
  <c r="AR80" i="430"/>
  <c r="AK75" i="436"/>
  <c r="AG75" i="436"/>
  <c r="AF86" i="418"/>
  <c r="AC82" i="448"/>
  <c r="AU88" i="410"/>
  <c r="AH57" i="466"/>
  <c r="AK57" i="466"/>
  <c r="AF53" i="411"/>
  <c r="AK73" i="470"/>
  <c r="AH73" i="470"/>
  <c r="AJ54" i="444"/>
  <c r="AK86" i="462"/>
  <c r="AG86" i="462"/>
  <c r="AS83" i="426"/>
  <c r="AS78" i="454"/>
  <c r="AH70" i="434"/>
  <c r="AJ70" i="434"/>
  <c r="AU83" i="474"/>
  <c r="AG71" i="388"/>
  <c r="AF71" i="388"/>
  <c r="AI81" i="476"/>
  <c r="AC84" i="399"/>
  <c r="AK80" i="411"/>
  <c r="AC61" i="458"/>
  <c r="AI69" i="416"/>
  <c r="AF68" i="474"/>
  <c r="AI68" i="474"/>
  <c r="AF78" i="415"/>
  <c r="AK61" i="460"/>
  <c r="AF61" i="460"/>
  <c r="AG69" i="448"/>
  <c r="AC88" i="388"/>
  <c r="AK62" i="476"/>
  <c r="AF62" i="476"/>
  <c r="AG84" i="434"/>
  <c r="AI64" i="432"/>
  <c r="AH64" i="432"/>
  <c r="AK56" i="450"/>
  <c r="AK62" i="412"/>
  <c r="AH62" i="412"/>
  <c r="AF59" i="413"/>
  <c r="AI59" i="413"/>
  <c r="AC81" i="413"/>
  <c r="AU84" i="452"/>
  <c r="AH88" i="414"/>
  <c r="AC81" i="462"/>
  <c r="AT83" i="422"/>
  <c r="AG77" i="399"/>
  <c r="AT79" i="415"/>
  <c r="AQ79" i="415"/>
  <c r="AI56" i="416"/>
  <c r="AJ54" i="414"/>
  <c r="AF54" i="414"/>
  <c r="AF54" i="438"/>
  <c r="AC66" i="450"/>
  <c r="AC68" i="430"/>
  <c r="AF57" i="416"/>
  <c r="AC66" i="417"/>
  <c r="AK81" i="454"/>
  <c r="AI63" i="418"/>
  <c r="AK63" i="418"/>
  <c r="AF88" i="418"/>
  <c r="AC81" i="454"/>
  <c r="AS88" i="412"/>
  <c r="AC76" i="464"/>
  <c r="AG75" i="466"/>
  <c r="AC83" i="452"/>
  <c r="AF83" i="399"/>
  <c r="AK77" i="414"/>
  <c r="AG77" i="414"/>
  <c r="AK73" i="444"/>
  <c r="AJ77" i="415"/>
  <c r="AK77" i="415"/>
  <c r="AK70" i="456"/>
  <c r="AG73" i="413"/>
  <c r="AH73" i="413"/>
  <c r="AF88" i="458"/>
  <c r="AR82" i="399"/>
  <c r="AT82" i="399"/>
  <c r="AJ86" i="460"/>
  <c r="AJ63" i="434"/>
  <c r="AF63" i="434"/>
  <c r="AF57" i="438"/>
  <c r="AC78" i="418"/>
  <c r="AJ74" i="436"/>
  <c r="AF74" i="436"/>
  <c r="AJ70" i="399"/>
  <c r="AC69" i="440"/>
  <c r="AH55" i="418"/>
  <c r="AJ88" i="412"/>
  <c r="AH88" i="412"/>
  <c r="AK87" i="472"/>
  <c r="AC63" i="428"/>
  <c r="AF68" i="466"/>
  <c r="AJ68" i="466"/>
  <c r="AF69" i="422"/>
  <c r="AI87" i="434"/>
  <c r="AG87" i="434"/>
  <c r="AH72" i="430"/>
  <c r="AU77" i="399"/>
  <c r="AQ77" i="399"/>
  <c r="AI78" i="444"/>
  <c r="AK65" i="430"/>
  <c r="AI65" i="430"/>
  <c r="AG58" i="417"/>
  <c r="AC58" i="432"/>
  <c r="AK78" i="446"/>
  <c r="AK65" i="474"/>
  <c r="AF65" i="474"/>
  <c r="AI80" i="414"/>
  <c r="AI70" i="416"/>
  <c r="AJ70" i="416"/>
  <c r="AH75" i="413"/>
  <c r="AC83" i="424"/>
  <c r="AJ82" i="399"/>
  <c r="AC57" i="412"/>
  <c r="AK78" i="472"/>
  <c r="AK53" i="418"/>
  <c r="AI53" i="418"/>
  <c r="AI83" i="417"/>
  <c r="AG55" i="414"/>
  <c r="AF55" i="414"/>
  <c r="AI73" i="446"/>
  <c r="AF66" i="417"/>
  <c r="AK66" i="417"/>
  <c r="AG80" i="424"/>
  <c r="AR84" i="414"/>
  <c r="AC59" i="456"/>
  <c r="AG54" i="448"/>
  <c r="AG86" i="476"/>
  <c r="AH86" i="476"/>
  <c r="AK66" i="448"/>
  <c r="AJ66" i="448"/>
  <c r="AJ59" i="454"/>
  <c r="AC86" i="436"/>
  <c r="AG77" i="438"/>
  <c r="AJ56" i="430"/>
  <c r="AH56" i="430"/>
  <c r="AU88" i="388"/>
  <c r="AC78" i="472"/>
  <c r="AG79" i="399"/>
  <c r="AC63" i="472"/>
  <c r="AC64" i="414"/>
  <c r="AF87" i="454"/>
  <c r="AF64" i="446"/>
  <c r="AK64" i="446"/>
  <c r="AJ57" i="426"/>
  <c r="AF68" i="410"/>
  <c r="AK68" i="410"/>
  <c r="AI63" i="462"/>
  <c r="AC82" i="440"/>
  <c r="AQ85" i="411"/>
  <c r="AG56" i="413"/>
  <c r="AF56" i="413"/>
  <c r="AQ84" i="476"/>
  <c r="AF64" i="438"/>
  <c r="AJ64" i="438"/>
  <c r="AJ74" i="412"/>
  <c r="AT78" i="476"/>
  <c r="AR78" i="476"/>
  <c r="AH57" i="458"/>
  <c r="AC80" i="442"/>
  <c r="AJ75" i="418"/>
  <c r="AH74" i="413"/>
  <c r="AI74" i="413"/>
  <c r="AF87" i="450"/>
  <c r="AF54" i="388"/>
  <c r="AI54" i="388"/>
  <c r="AK81" i="462"/>
  <c r="AS81" i="436"/>
  <c r="AQ81" i="436"/>
  <c r="AG69" i="460"/>
  <c r="AK57" i="464"/>
  <c r="AJ57" i="464"/>
  <c r="AK76" i="432"/>
  <c r="AH54" i="440"/>
  <c r="AF54" i="440"/>
  <c r="AG61" i="412"/>
  <c r="AC62" i="462"/>
  <c r="AK80" i="468"/>
  <c r="AG67" i="440"/>
  <c r="AK67" i="440"/>
  <c r="AG74" i="440"/>
  <c r="AI68" i="448"/>
  <c r="AH68" i="448"/>
  <c r="AF54" i="456"/>
  <c r="AK54" i="456"/>
  <c r="AH53" i="450"/>
  <c r="AH72" i="474"/>
  <c r="AK72" i="474"/>
  <c r="AH80" i="470"/>
  <c r="AH86" i="411"/>
  <c r="AJ86" i="411"/>
  <c r="AJ74" i="428"/>
  <c r="AK74" i="428"/>
  <c r="AK81" i="411"/>
  <c r="AC79" i="422"/>
  <c r="AF87" i="438"/>
  <c r="AC84" i="420"/>
  <c r="AG62" i="436"/>
  <c r="AC70" i="434"/>
  <c r="AJ58" i="399"/>
  <c r="AI64" i="442"/>
  <c r="AH64" i="442"/>
  <c r="AF76" i="458"/>
  <c r="AK58" i="428"/>
  <c r="AG58" i="428"/>
  <c r="AF85" i="460"/>
  <c r="AJ85" i="460"/>
  <c r="AK88" i="430"/>
  <c r="AC53" i="412"/>
  <c r="AC58" i="440"/>
  <c r="AG72" i="464"/>
  <c r="AC71" i="440"/>
  <c r="AG69" i="388"/>
  <c r="AF72" i="444"/>
  <c r="AJ72" i="444"/>
  <c r="AI66" i="411"/>
  <c r="AG66" i="411"/>
  <c r="AJ54" i="472"/>
  <c r="AF65" i="466"/>
  <c r="AI65" i="466"/>
  <c r="AC77" i="446"/>
  <c r="AH69" i="399"/>
  <c r="AF78" i="456"/>
  <c r="AH78" i="456"/>
  <c r="AH86" i="399"/>
  <c r="AC74" i="432"/>
  <c r="AC73" i="411"/>
  <c r="AK57" i="411"/>
  <c r="AC84" i="428"/>
  <c r="AI83" i="422"/>
  <c r="AJ71" i="426"/>
  <c r="AK71" i="426"/>
  <c r="AH54" i="454"/>
  <c r="AG85" i="452"/>
  <c r="AH85" i="452"/>
  <c r="AG85" i="472"/>
  <c r="AC67" i="448"/>
  <c r="AC56" i="444"/>
  <c r="AI56" i="411"/>
  <c r="AJ69" i="468"/>
  <c r="AF69" i="468"/>
  <c r="AC85" i="464"/>
  <c r="AJ67" i="413"/>
  <c r="AJ78" i="418"/>
  <c r="AG78" i="418"/>
  <c r="AF56" i="456"/>
  <c r="AC58" i="415"/>
  <c r="AC56" i="448"/>
  <c r="AK55" i="413"/>
  <c r="AG77" i="413"/>
  <c r="AI77" i="413"/>
  <c r="AF75" i="458"/>
  <c r="AG64" i="454"/>
  <c r="AH64" i="454"/>
  <c r="AH73" i="454"/>
  <c r="AG73" i="454"/>
  <c r="AK65" i="454"/>
  <c r="AC68" i="412"/>
  <c r="AF63" i="476"/>
  <c r="AK69" i="462"/>
  <c r="AI69" i="462"/>
  <c r="AF57" i="476"/>
  <c r="AS79" i="422"/>
  <c r="AC83" i="422"/>
  <c r="AK72" i="446"/>
  <c r="AU80" i="458"/>
  <c r="AQ80" i="458"/>
  <c r="AJ63" i="466"/>
  <c r="AF63" i="466"/>
  <c r="AR86" i="416"/>
  <c r="AK60" i="448"/>
  <c r="AG60" i="448"/>
  <c r="AS79" i="470"/>
  <c r="AI79" i="454"/>
  <c r="AK79" i="454"/>
  <c r="AS83" i="438"/>
  <c r="AC56" i="417"/>
  <c r="AI70" i="472"/>
  <c r="AH73" i="474"/>
  <c r="AF73" i="474"/>
  <c r="AH75" i="442"/>
  <c r="AC72" i="472"/>
  <c r="AR88" i="448"/>
  <c r="AC87" i="452"/>
  <c r="AF82" i="448"/>
  <c r="AC77" i="420"/>
  <c r="AS83" i="434"/>
  <c r="AC60" i="472"/>
  <c r="AG57" i="420"/>
  <c r="AH63" i="456"/>
  <c r="AJ63" i="456"/>
  <c r="AS78" i="452"/>
  <c r="AT78" i="452"/>
  <c r="AJ66" i="428"/>
  <c r="AJ53" i="426"/>
  <c r="AH53" i="426"/>
  <c r="AC63" i="438"/>
  <c r="AF67" i="418"/>
  <c r="AJ67" i="418"/>
  <c r="AF73" i="412"/>
  <c r="AQ80" i="413"/>
  <c r="AC62" i="388"/>
  <c r="AR78" i="422"/>
  <c r="AG85" i="450"/>
  <c r="AF85" i="450"/>
  <c r="AK79" i="411"/>
  <c r="AC66" i="410"/>
  <c r="AF88" i="417"/>
  <c r="AF82" i="452"/>
  <c r="AG82" i="452"/>
  <c r="AH60" i="422"/>
  <c r="AF88" i="444"/>
  <c r="AG88" i="444"/>
  <c r="AJ53" i="412"/>
  <c r="AC76" i="462"/>
  <c r="AH64" i="450"/>
  <c r="AR86" i="422"/>
  <c r="AS86" i="422"/>
  <c r="AJ53" i="472"/>
  <c r="AI53" i="472"/>
  <c r="AR85" i="430"/>
  <c r="AG67" i="399"/>
  <c r="AC71" i="428"/>
  <c r="AK59" i="462"/>
  <c r="AT78" i="440"/>
  <c r="AC56" i="416"/>
  <c r="AR85" i="438"/>
  <c r="AH88" i="440"/>
  <c r="AC56" i="442"/>
  <c r="AT77" i="412"/>
  <c r="AT85" i="432"/>
  <c r="AC72" i="415"/>
  <c r="AH58" i="468"/>
  <c r="AC73" i="432"/>
  <c r="AF70" i="476"/>
  <c r="AG70" i="476"/>
  <c r="AQ81" i="468"/>
  <c r="AF63" i="468"/>
  <c r="AH63" i="468"/>
  <c r="AS87" i="442"/>
  <c r="AT79" i="474"/>
  <c r="AR85" i="388"/>
  <c r="AQ85" i="388"/>
  <c r="AK61" i="456"/>
  <c r="AC70" i="426"/>
  <c r="AH64" i="424"/>
  <c r="AF59" i="460"/>
  <c r="AJ59" i="460"/>
  <c r="AK74" i="442"/>
  <c r="AC63" i="415"/>
  <c r="AH59" i="411"/>
  <c r="AF59" i="411"/>
  <c r="AK81" i="452"/>
  <c r="AF81" i="452"/>
  <c r="AK56" i="432"/>
  <c r="AH64" i="416"/>
  <c r="AK64" i="416"/>
  <c r="AF78" i="438"/>
  <c r="AC84" i="422"/>
  <c r="AH68" i="428"/>
  <c r="AG74" i="444"/>
  <c r="AH74" i="444"/>
  <c r="AG72" i="432"/>
  <c r="AK59" i="472"/>
  <c r="AJ59" i="472"/>
  <c r="AJ75" i="416"/>
  <c r="AJ62" i="462"/>
  <c r="AF62" i="462"/>
  <c r="AF53" i="444"/>
  <c r="AK53" i="444"/>
  <c r="AJ77" i="464"/>
  <c r="AH78" i="416"/>
  <c r="AJ78" i="416"/>
  <c r="AC59" i="466"/>
  <c r="AC84" i="454"/>
  <c r="AU77" i="444"/>
  <c r="AT82" i="452"/>
  <c r="AQ79" i="450"/>
  <c r="AT79" i="450"/>
  <c r="AJ53" i="452"/>
  <c r="AR86" i="434"/>
  <c r="AK78" i="417"/>
  <c r="AH78" i="417"/>
  <c r="AQ80" i="470"/>
  <c r="AH73" i="418"/>
  <c r="AI73" i="418"/>
  <c r="AJ65" i="417"/>
  <c r="AC70" i="428"/>
  <c r="AH67" i="410"/>
  <c r="AT77" i="450"/>
  <c r="AF78" i="458"/>
  <c r="AJ78" i="458"/>
  <c r="AF60" i="416"/>
  <c r="AG60" i="416"/>
  <c r="AJ74" i="472"/>
  <c r="AF75" i="456"/>
  <c r="AK75" i="456"/>
  <c r="AT87" i="417"/>
  <c r="AU87" i="417"/>
  <c r="AH81" i="420"/>
  <c r="AK71" i="428"/>
  <c r="AJ71" i="428"/>
  <c r="AF72" i="415"/>
  <c r="AQ85" i="440"/>
  <c r="AJ59" i="440"/>
  <c r="AG59" i="440"/>
  <c r="AI74" i="466"/>
  <c r="AK74" i="466"/>
  <c r="AF53" i="460"/>
  <c r="AI55" i="430"/>
  <c r="AH55" i="430"/>
  <c r="AK74" i="470"/>
  <c r="AF54" i="450"/>
  <c r="AJ54" i="450"/>
  <c r="AJ56" i="418"/>
  <c r="AC75" i="464"/>
  <c r="AF56" i="410"/>
  <c r="AK61" i="448"/>
  <c r="AF61" i="448"/>
  <c r="AG62" i="430"/>
  <c r="AI74" i="448"/>
  <c r="AG74" i="448"/>
  <c r="AF86" i="424"/>
  <c r="AK83" i="428"/>
  <c r="AF83" i="428"/>
  <c r="AG62" i="464"/>
  <c r="AK62" i="464"/>
  <c r="AG79" i="422"/>
  <c r="AI76" i="434"/>
  <c r="AK76" i="434"/>
  <c r="AK80" i="426"/>
  <c r="AC59" i="428"/>
  <c r="AU80" i="464"/>
  <c r="AQ87" i="426"/>
  <c r="AI57" i="462"/>
  <c r="AH57" i="462"/>
  <c r="AJ54" i="446"/>
  <c r="AG54" i="446"/>
  <c r="AG66" i="476"/>
  <c r="AJ66" i="476"/>
  <c r="AJ73" i="466"/>
  <c r="AK73" i="466"/>
  <c r="AJ54" i="458"/>
  <c r="AC58" i="442"/>
  <c r="AI69" i="440"/>
  <c r="AR79" i="420"/>
  <c r="AF84" i="466"/>
  <c r="AH84" i="466"/>
  <c r="AK61" i="458"/>
  <c r="AV79" i="476"/>
  <c r="AQ79" i="476"/>
  <c r="AH61" i="462"/>
  <c r="AG61" i="462"/>
  <c r="AH73" i="410"/>
  <c r="AT87" i="440"/>
  <c r="AQ87" i="440"/>
  <c r="AK88" i="474"/>
  <c r="AK70" i="460"/>
  <c r="AH70" i="460"/>
  <c r="AF55" i="452"/>
  <c r="AK55" i="452"/>
  <c r="AT79" i="454"/>
  <c r="AU86" i="466"/>
  <c r="AK88" i="424"/>
  <c r="AG88" i="424"/>
  <c r="AS78" i="410"/>
  <c r="AS85" i="415"/>
  <c r="AG68" i="399"/>
  <c r="AI68" i="399"/>
  <c r="AH88" i="422"/>
  <c r="AK62" i="460"/>
  <c r="AJ62" i="460"/>
  <c r="AK62" i="428"/>
  <c r="AC87" i="430"/>
  <c r="AG72" i="462"/>
  <c r="AC80" i="410"/>
  <c r="AK78" i="428"/>
  <c r="AC87" i="424"/>
  <c r="AH61" i="416"/>
  <c r="AG61" i="416"/>
  <c r="AF86" i="436"/>
  <c r="AJ86" i="434"/>
  <c r="AF86" i="434"/>
  <c r="AI87" i="424"/>
  <c r="AC56" i="414"/>
  <c r="AJ84" i="418"/>
  <c r="AR78" i="464"/>
  <c r="AC61" i="442"/>
  <c r="AK83" i="436"/>
  <c r="AK53" i="458"/>
  <c r="AJ53" i="458"/>
  <c r="AG81" i="399"/>
  <c r="AJ81" i="399"/>
  <c r="AQ79" i="456"/>
  <c r="AT86" i="415"/>
  <c r="AF83" i="446"/>
  <c r="AI83" i="446"/>
  <c r="AI63" i="399"/>
  <c r="AG58" i="432"/>
  <c r="AJ58" i="432"/>
  <c r="AS84" i="438"/>
  <c r="AF67" i="442"/>
  <c r="AK57" i="430"/>
  <c r="AF57" i="430"/>
  <c r="AK67" i="454"/>
  <c r="AR80" i="460"/>
  <c r="AQ80" i="460"/>
  <c r="AR84" i="474"/>
  <c r="AC54" i="454"/>
  <c r="AI53" i="466"/>
  <c r="AS86" i="426"/>
  <c r="AJ87" i="446"/>
  <c r="AH87" i="446"/>
  <c r="AU84" i="468"/>
  <c r="AK87" i="442"/>
  <c r="AF87" i="442"/>
  <c r="AF72" i="452"/>
  <c r="AK78" i="413"/>
  <c r="AG78" i="413"/>
  <c r="AT80" i="450"/>
  <c r="AF56" i="414"/>
  <c r="AH56" i="414"/>
  <c r="AR83" i="464"/>
  <c r="AC60" i="410"/>
  <c r="AI73" i="468"/>
  <c r="AI64" i="422"/>
  <c r="AH64" i="422"/>
  <c r="AH55" i="462"/>
  <c r="AJ66" i="446"/>
  <c r="AH66" i="446"/>
  <c r="AG87" i="476"/>
  <c r="AC66" i="460"/>
  <c r="AJ76" i="466"/>
  <c r="AS79" i="432"/>
  <c r="AC80" i="446"/>
  <c r="AK76" i="448"/>
  <c r="AF76" i="448"/>
  <c r="AK79" i="458"/>
  <c r="AC64" i="458"/>
  <c r="AI83" i="413"/>
  <c r="AC56" i="452"/>
  <c r="AI64" i="418"/>
  <c r="AC75" i="426"/>
  <c r="AH63" i="413"/>
  <c r="AF68" i="426"/>
  <c r="AI68" i="426"/>
  <c r="AJ77" i="412"/>
  <c r="AC56" i="474"/>
  <c r="AF73" i="399"/>
  <c r="AG63" i="452"/>
  <c r="AF63" i="452"/>
  <c r="AF59" i="399"/>
  <c r="AI70" i="420"/>
  <c r="AH70" i="420"/>
  <c r="AC55" i="456"/>
  <c r="AH78" i="474"/>
  <c r="AC88" i="460"/>
  <c r="AH79" i="426"/>
  <c r="AK73" i="424"/>
  <c r="AI73" i="424"/>
  <c r="AK70" i="414"/>
  <c r="AI70" i="414"/>
  <c r="AJ56" i="422"/>
  <c r="AC70" i="476"/>
  <c r="AK55" i="436"/>
  <c r="AK81" i="413"/>
  <c r="AJ81" i="413"/>
  <c r="AH87" i="456"/>
  <c r="AC65" i="452"/>
  <c r="AF58" i="476"/>
  <c r="AG70" i="470"/>
  <c r="AK70" i="470"/>
  <c r="AF64" i="452"/>
  <c r="AH64" i="452"/>
  <c r="AH80" i="454"/>
  <c r="AC54" i="458"/>
  <c r="AC63" i="462"/>
  <c r="AQ83" i="432"/>
  <c r="AC67" i="454"/>
  <c r="AQ81" i="438"/>
  <c r="AH76" i="464"/>
  <c r="AC62" i="464"/>
  <c r="AG83" i="464"/>
  <c r="AI84" i="472"/>
  <c r="AF78" i="440"/>
  <c r="AI70" i="436"/>
  <c r="AJ64" i="436"/>
  <c r="AJ58" i="436"/>
  <c r="AI58" i="436"/>
  <c r="AF74" i="452"/>
  <c r="AI69" i="438"/>
  <c r="AJ65" i="434"/>
  <c r="AC87" i="415"/>
  <c r="AH84" i="474"/>
  <c r="AK83" i="466"/>
  <c r="AV87" i="476"/>
  <c r="AC81" i="472"/>
  <c r="AG67" i="411"/>
  <c r="AK58" i="426"/>
  <c r="AK61" i="470"/>
  <c r="AG76" i="411"/>
  <c r="AC84" i="450"/>
  <c r="AJ61" i="420"/>
  <c r="AK60" i="412"/>
  <c r="AK74" i="426"/>
  <c r="AC82" i="470"/>
  <c r="AF58" i="434"/>
  <c r="AH83" i="440"/>
  <c r="AG56" i="426"/>
  <c r="AG65" i="413"/>
  <c r="AJ77" i="430"/>
  <c r="AG66" i="414"/>
  <c r="AK66" i="414"/>
  <c r="AG74" i="417"/>
  <c r="AJ79" i="476"/>
  <c r="AI67" i="468"/>
  <c r="AC74" i="415"/>
  <c r="AH55" i="432"/>
  <c r="AH53" i="446"/>
  <c r="AC88" i="420"/>
  <c r="AK59" i="420"/>
  <c r="AI69" i="412"/>
  <c r="AF69" i="412"/>
  <c r="AF59" i="458"/>
  <c r="AG56" i="412"/>
  <c r="AC62" i="414"/>
  <c r="AH63" i="450"/>
  <c r="AI77" i="456"/>
  <c r="AS80" i="448"/>
  <c r="AQ86" i="462"/>
  <c r="AG57" i="440"/>
  <c r="AI60" i="456"/>
  <c r="AC70" i="466"/>
  <c r="AG85" i="414"/>
  <c r="AJ75" i="388"/>
  <c r="AK72" i="418"/>
  <c r="AJ75" i="412"/>
  <c r="AG60" i="434"/>
  <c r="AF67" i="424"/>
  <c r="AJ67" i="424"/>
  <c r="AF85" i="399"/>
  <c r="AF86" i="415"/>
  <c r="AC63" i="422"/>
  <c r="AI65" i="436"/>
  <c r="AF70" i="417"/>
  <c r="AC68" i="417"/>
  <c r="AK62" i="414"/>
  <c r="AG86" i="388"/>
  <c r="AH54" i="417"/>
  <c r="AK54" i="417"/>
  <c r="AK82" i="436"/>
  <c r="AJ63" i="417"/>
  <c r="AI63" i="417"/>
  <c r="AF55" i="411"/>
  <c r="AC54" i="442"/>
  <c r="AJ67" i="417"/>
  <c r="AI54" i="464"/>
  <c r="AJ54" i="464"/>
  <c r="AH83" i="460"/>
  <c r="AG66" i="458"/>
  <c r="AJ66" i="458"/>
  <c r="AG66" i="418"/>
  <c r="AC76" i="413"/>
  <c r="AF71" i="432"/>
  <c r="AJ66" i="388"/>
  <c r="AG66" i="388"/>
  <c r="AK80" i="418"/>
  <c r="AC71" i="420"/>
  <c r="AH77" i="450"/>
  <c r="AG67" i="466"/>
  <c r="AH67" i="466"/>
  <c r="AC61" i="428"/>
  <c r="AR86" i="412"/>
  <c r="AK61" i="444"/>
  <c r="AC74" i="413"/>
  <c r="AF84" i="424"/>
  <c r="AU88" i="456"/>
  <c r="AT88" i="456"/>
  <c r="AK80" i="450"/>
  <c r="AG73" i="450"/>
  <c r="AJ73" i="450"/>
  <c r="AG78" i="466"/>
  <c r="AG71" i="446"/>
  <c r="AJ71" i="446"/>
  <c r="AS78" i="424"/>
  <c r="AK63" i="438"/>
  <c r="AF63" i="438"/>
  <c r="AU84" i="399"/>
  <c r="AJ56" i="448"/>
  <c r="AT83" i="416"/>
  <c r="AR83" i="416"/>
  <c r="AF70" i="413"/>
  <c r="AI80" i="399"/>
  <c r="AK80" i="399"/>
  <c r="AH73" i="414"/>
  <c r="AC88" i="440"/>
  <c r="AK62" i="426"/>
  <c r="AI58" i="424"/>
  <c r="AF58" i="424"/>
  <c r="AF63" i="420"/>
  <c r="AF60" i="474"/>
  <c r="AK60" i="474"/>
  <c r="AH68" i="415"/>
  <c r="AG68" i="415"/>
  <c r="AK78" i="436"/>
  <c r="AH78" i="436"/>
  <c r="AK82" i="434"/>
  <c r="AJ82" i="434"/>
  <c r="AF79" i="436"/>
  <c r="AG62" i="448"/>
  <c r="AF62" i="448"/>
  <c r="AI74" i="450"/>
  <c r="AH74" i="450"/>
  <c r="AI68" i="442"/>
  <c r="AJ56" i="438"/>
  <c r="AI56" i="438"/>
  <c r="AF71" i="417"/>
  <c r="AI66" i="422"/>
  <c r="AK66" i="422"/>
  <c r="AC78" i="416"/>
  <c r="AH72" i="438"/>
  <c r="AF74" i="415"/>
  <c r="AG74" i="415"/>
  <c r="AG62" i="388"/>
  <c r="AC87" i="458"/>
  <c r="AK81" i="440"/>
  <c r="AH64" i="426"/>
  <c r="AJ64" i="426"/>
  <c r="AH76" i="442"/>
  <c r="AG77" i="388"/>
  <c r="AF77" i="388"/>
  <c r="AF53" i="428"/>
  <c r="AC66" i="444"/>
  <c r="AI80" i="388"/>
  <c r="AI78" i="464"/>
  <c r="AF78" i="464"/>
  <c r="AJ75" i="474"/>
  <c r="AC69" i="388"/>
  <c r="AJ63" i="422"/>
  <c r="AF86" i="448"/>
  <c r="AI86" i="448"/>
  <c r="AI54" i="430"/>
  <c r="AK64" i="388"/>
  <c r="AJ64" i="388"/>
  <c r="AJ57" i="456"/>
  <c r="AI72" i="388"/>
  <c r="AK72" i="388"/>
  <c r="AG63" i="428"/>
  <c r="AI57" i="399"/>
  <c r="AJ57" i="399"/>
  <c r="AK77" i="448"/>
  <c r="AH69" i="428"/>
  <c r="AG69" i="428"/>
  <c r="AS85" i="468"/>
  <c r="AK78" i="454"/>
  <c r="AH78" i="454"/>
  <c r="AG53" i="424"/>
  <c r="AG64" i="464"/>
  <c r="AF64" i="464"/>
  <c r="AJ82" i="476"/>
  <c r="AI73" i="460"/>
  <c r="AK73" i="460"/>
  <c r="AQ81" i="470"/>
  <c r="AS81" i="470"/>
  <c r="AH63" i="430"/>
  <c r="AC56" i="436"/>
  <c r="AF74" i="424"/>
  <c r="AH74" i="424"/>
  <c r="AJ63" i="424"/>
  <c r="AG63" i="424"/>
  <c r="AK83" i="416"/>
  <c r="AC70" i="442"/>
  <c r="AG69" i="442"/>
  <c r="AH64" i="456"/>
  <c r="AJ64" i="456"/>
  <c r="AJ66" i="413"/>
  <c r="AU83" i="413"/>
  <c r="AQ83" i="413"/>
  <c r="AG72" i="472"/>
  <c r="AJ57" i="424"/>
  <c r="AF57" i="424"/>
  <c r="AF53" i="468"/>
  <c r="AI53" i="468"/>
  <c r="AT84" i="466"/>
  <c r="AS86" i="452"/>
  <c r="AK57" i="444"/>
  <c r="AH57" i="444"/>
  <c r="AR79" i="452"/>
  <c r="AS85" i="428"/>
  <c r="AQ85" i="428"/>
  <c r="AH65" i="416"/>
  <c r="AK66" i="430"/>
  <c r="AH66" i="430"/>
  <c r="AG68" i="470"/>
  <c r="AF68" i="470"/>
  <c r="AK55" i="424"/>
  <c r="AU85" i="399"/>
  <c r="AQ85" i="399"/>
  <c r="AJ88" i="456"/>
  <c r="AJ62" i="413"/>
  <c r="AH62" i="413"/>
  <c r="AI65" i="444"/>
  <c r="AC87" i="422"/>
  <c r="AI54" i="422"/>
  <c r="AJ54" i="422"/>
  <c r="AH58" i="452"/>
  <c r="AI72" i="440"/>
  <c r="AJ72" i="440"/>
  <c r="AC69" i="474"/>
  <c r="AC80" i="428"/>
  <c r="AF57" i="434"/>
  <c r="AK67" i="414"/>
  <c r="AH67" i="414"/>
  <c r="AH69" i="415"/>
  <c r="AC70" i="438"/>
  <c r="AF71" i="422"/>
  <c r="AF71" i="444"/>
  <c r="AK71" i="444"/>
  <c r="AT81" i="388"/>
  <c r="AT78" i="442"/>
  <c r="AG86" i="450"/>
  <c r="AJ86" i="450"/>
  <c r="AI79" i="468"/>
  <c r="AJ79" i="468"/>
  <c r="AI83" i="424"/>
  <c r="AH83" i="424"/>
  <c r="AC58" i="414"/>
  <c r="AK72" i="442"/>
  <c r="AH72" i="442"/>
  <c r="AK81" i="448"/>
  <c r="AH61" i="452"/>
  <c r="AI61" i="452"/>
  <c r="AH82" i="416"/>
  <c r="AF74" i="438"/>
  <c r="AH74" i="438"/>
  <c r="AJ83" i="450"/>
  <c r="AI83" i="450"/>
  <c r="AK82" i="414"/>
  <c r="AC84" i="414"/>
  <c r="AH59" i="470"/>
  <c r="AC78" i="470"/>
  <c r="AK59" i="422"/>
  <c r="AH64" i="444"/>
  <c r="AF64" i="444"/>
  <c r="AC59" i="424"/>
  <c r="AF63" i="414"/>
  <c r="AC75" i="414"/>
  <c r="AJ70" i="428"/>
  <c r="AF66" i="450"/>
  <c r="AH66" i="450"/>
  <c r="AI76" i="476"/>
  <c r="AG76" i="476"/>
  <c r="AC78" i="430"/>
  <c r="AC76" i="460"/>
  <c r="AG86" i="458"/>
  <c r="AI86" i="458"/>
  <c r="AH60" i="411"/>
  <c r="AC76" i="412"/>
  <c r="AF85" i="440"/>
  <c r="AH66" i="466"/>
  <c r="AG66" i="466"/>
  <c r="AK67" i="420"/>
  <c r="AC56" i="450"/>
  <c r="AJ77" i="468"/>
  <c r="AG60" i="424"/>
  <c r="AI60" i="424"/>
  <c r="AK56" i="424"/>
  <c r="AH78" i="460"/>
  <c r="AJ78" i="460"/>
  <c r="AJ74" i="420"/>
  <c r="AK58" i="444"/>
  <c r="AG58" i="444"/>
  <c r="AG67" i="434"/>
  <c r="AJ67" i="434"/>
  <c r="AJ68" i="440"/>
  <c r="AC69" i="462"/>
  <c r="AF80" i="415"/>
  <c r="AF62" i="442"/>
  <c r="AG62" i="442"/>
  <c r="AH54" i="413"/>
  <c r="AK54" i="413"/>
  <c r="AG66" i="464"/>
  <c r="AJ87" i="428"/>
  <c r="AF87" i="428"/>
  <c r="AJ84" i="399"/>
  <c r="AR80" i="388"/>
  <c r="AQ80" i="388"/>
  <c r="AQ79" i="426"/>
  <c r="AC55" i="424"/>
  <c r="AF84" i="436"/>
  <c r="AC58" i="444"/>
  <c r="AR87" i="418"/>
  <c r="AJ83" i="470"/>
  <c r="AH83" i="470"/>
  <c r="AC57" i="450"/>
  <c r="AH81" i="426"/>
  <c r="AK81" i="426"/>
  <c r="AF60" i="454"/>
  <c r="AC77" i="413"/>
  <c r="AJ78" i="430"/>
  <c r="AI57" i="428"/>
  <c r="AK57" i="428"/>
  <c r="AC78" i="446"/>
  <c r="AI78" i="448"/>
  <c r="AG64" i="415"/>
  <c r="AI64" i="415"/>
  <c r="AJ70" i="448"/>
  <c r="AH59" i="464"/>
  <c r="AG59" i="464"/>
  <c r="AC58" i="474"/>
  <c r="AJ72" i="436"/>
  <c r="AJ79" i="413"/>
  <c r="AF79" i="413"/>
  <c r="AJ87" i="418"/>
  <c r="AG75" i="472"/>
  <c r="AK75" i="472"/>
  <c r="AF54" i="428"/>
  <c r="AG59" i="412"/>
  <c r="AF59" i="412"/>
  <c r="AG76" i="438"/>
  <c r="AC86" i="413"/>
  <c r="AC87" i="472"/>
  <c r="AC81" i="444"/>
  <c r="AH68" i="424"/>
  <c r="AF57" i="415"/>
  <c r="AK57" i="415"/>
  <c r="AU87" i="410"/>
  <c r="AJ53" i="415"/>
  <c r="AK53" i="415"/>
  <c r="AF58" i="450"/>
  <c r="AG60" i="420"/>
  <c r="AH60" i="420"/>
  <c r="AK68" i="432"/>
  <c r="AU87" i="470"/>
  <c r="AQ87" i="470"/>
  <c r="AR84" i="415"/>
  <c r="AT80" i="415"/>
  <c r="AG85" i="448"/>
  <c r="AF85" i="448"/>
  <c r="AR83" i="424"/>
  <c r="AH58" i="388"/>
  <c r="AJ58" i="388"/>
  <c r="AK81" i="424"/>
  <c r="AI68" i="388"/>
  <c r="AJ68" i="388"/>
  <c r="AH62" i="411"/>
  <c r="AF62" i="411"/>
  <c r="AG73" i="416"/>
  <c r="AC55" i="458"/>
  <c r="AI68" i="430"/>
  <c r="AF60" i="415"/>
  <c r="AJ60" i="415"/>
  <c r="AJ66" i="424"/>
  <c r="AF88" i="420"/>
  <c r="AJ88" i="420"/>
  <c r="AS78" i="472"/>
  <c r="AU78" i="472"/>
  <c r="AI77" i="460"/>
  <c r="AK77" i="460"/>
  <c r="AK66" i="442"/>
  <c r="AC77" i="432"/>
  <c r="AJ59" i="434"/>
  <c r="AF84" i="468"/>
  <c r="AH84" i="468"/>
  <c r="AK56" i="444"/>
  <c r="AG73" i="472"/>
  <c r="AK73" i="472"/>
  <c r="AJ65" i="446"/>
  <c r="AF80" i="438"/>
  <c r="AH80" i="438"/>
  <c r="AF64" i="414"/>
  <c r="AG60" i="466"/>
  <c r="AK60" i="466"/>
  <c r="AF79" i="466"/>
  <c r="AC79" i="470"/>
  <c r="AJ72" i="411"/>
  <c r="AH78" i="411"/>
  <c r="AK78" i="411"/>
  <c r="AI84" i="440"/>
  <c r="AH84" i="440"/>
  <c r="AR78" i="466"/>
  <c r="AU84" i="464"/>
  <c r="AC53" i="422"/>
  <c r="AG70" i="430"/>
  <c r="AJ73" i="422"/>
  <c r="AK73" i="422"/>
  <c r="AG76" i="422"/>
  <c r="AK76" i="422"/>
  <c r="AH67" i="430"/>
  <c r="AK60" i="418"/>
  <c r="AF60" i="418"/>
  <c r="AH79" i="430"/>
  <c r="AC81" i="446"/>
  <c r="AH61" i="446"/>
  <c r="AK53" i="399"/>
  <c r="AF53" i="399"/>
  <c r="AI80" i="474"/>
  <c r="AF59" i="414"/>
  <c r="AJ59" i="414"/>
  <c r="AG70" i="440"/>
  <c r="AC58" i="416"/>
  <c r="AH79" i="414"/>
  <c r="AI73" i="426"/>
  <c r="AG73" i="426"/>
  <c r="AF66" i="412"/>
  <c r="AG68" i="434"/>
  <c r="AF68" i="434"/>
  <c r="AC75" i="416"/>
  <c r="AK76" i="440"/>
  <c r="AT78" i="444"/>
  <c r="AF58" i="422"/>
  <c r="AK58" i="422"/>
  <c r="AC77" i="456"/>
  <c r="AF80" i="432"/>
  <c r="AC74" i="412"/>
  <c r="AG54" i="412"/>
  <c r="AG63" i="460"/>
  <c r="AH63" i="460"/>
  <c r="AS86" i="428"/>
  <c r="AI66" i="416"/>
  <c r="AH66" i="416"/>
  <c r="AJ76" i="456"/>
  <c r="AC54" i="444"/>
  <c r="AG81" i="450"/>
  <c r="AJ70" i="422"/>
  <c r="AI70" i="422"/>
  <c r="AG88" i="438"/>
  <c r="AC78" i="438"/>
  <c r="AU77" i="424"/>
  <c r="AI88" i="434"/>
  <c r="AH88" i="434"/>
  <c r="AS82" i="422"/>
  <c r="AC59" i="414"/>
  <c r="AI65" i="412"/>
  <c r="AH65" i="412"/>
  <c r="AJ87" i="444"/>
  <c r="AH87" i="444"/>
  <c r="AI67" i="462"/>
  <c r="AF84" i="454"/>
  <c r="AG84" i="454"/>
  <c r="AF55" i="417"/>
  <c r="AG61" i="466"/>
  <c r="AH61" i="466"/>
  <c r="AK80" i="448"/>
  <c r="AF80" i="448"/>
  <c r="AS80" i="430"/>
  <c r="AJ75" i="436"/>
  <c r="AI75" i="436"/>
  <c r="AK86" i="418"/>
  <c r="AR88" i="410"/>
  <c r="AS88" i="410"/>
  <c r="AG57" i="466"/>
  <c r="AK53" i="411"/>
  <c r="AG53" i="411"/>
  <c r="AJ73" i="470"/>
  <c r="AK54" i="444"/>
  <c r="AH54" i="444"/>
  <c r="AI86" i="462"/>
  <c r="AH86" i="462"/>
  <c r="AT83" i="426"/>
  <c r="AQ78" i="454"/>
  <c r="AI70" i="434"/>
  <c r="AK70" i="434"/>
  <c r="AQ83" i="474"/>
  <c r="AI71" i="388"/>
  <c r="AC55" i="388"/>
  <c r="AJ81" i="476"/>
  <c r="AC64" i="426"/>
  <c r="AF80" i="411"/>
  <c r="AK69" i="416"/>
  <c r="AF69" i="416"/>
  <c r="AH68" i="474"/>
  <c r="AG78" i="415"/>
  <c r="AH78" i="415"/>
  <c r="AI61" i="460"/>
  <c r="AH69" i="448"/>
  <c r="AF69" i="448"/>
  <c r="AC57" i="442"/>
  <c r="AH62" i="476"/>
  <c r="AJ62" i="476"/>
  <c r="AF84" i="434"/>
  <c r="AJ64" i="432"/>
  <c r="AF64" i="432"/>
  <c r="AH56" i="450"/>
  <c r="AJ62" i="412"/>
  <c r="AI62" i="412"/>
  <c r="AK59" i="413"/>
  <c r="AJ59" i="413"/>
  <c r="AR84" i="452"/>
  <c r="AQ84" i="452"/>
  <c r="AG88" i="414"/>
  <c r="AS83" i="422"/>
  <c r="AQ83" i="422"/>
  <c r="AH77" i="399"/>
  <c r="AS79" i="415"/>
  <c r="AK56" i="416"/>
  <c r="AH56" i="416"/>
  <c r="AH54" i="414"/>
  <c r="AJ54" i="438"/>
  <c r="AI54" i="438"/>
  <c r="AC87" i="442"/>
  <c r="AC57" i="452"/>
  <c r="AK57" i="416"/>
  <c r="AG81" i="454"/>
  <c r="AJ81" i="454"/>
  <c r="AF63" i="418"/>
  <c r="AH88" i="418"/>
  <c r="AG88" i="418"/>
  <c r="AC83" i="414"/>
  <c r="AR88" i="412"/>
  <c r="AC54" i="452"/>
  <c r="AK75" i="466"/>
  <c r="AI83" i="399"/>
  <c r="AJ83" i="399"/>
  <c r="AH77" i="414"/>
  <c r="AF77" i="414"/>
  <c r="AI73" i="444"/>
  <c r="AI77" i="415"/>
  <c r="AG77" i="415"/>
  <c r="AG70" i="456"/>
  <c r="AK73" i="413"/>
  <c r="AI73" i="413"/>
  <c r="AH88" i="458"/>
  <c r="AU82" i="399"/>
  <c r="AH86" i="460"/>
  <c r="AI86" i="460"/>
  <c r="AH63" i="434"/>
  <c r="AI63" i="434"/>
  <c r="AK57" i="438"/>
  <c r="AC77" i="458"/>
  <c r="AG74" i="436"/>
  <c r="AG70" i="399"/>
  <c r="AF70" i="399"/>
  <c r="AC80" i="416"/>
  <c r="AJ55" i="418"/>
  <c r="AI88" i="412"/>
  <c r="AF88" i="412"/>
  <c r="AG87" i="472"/>
  <c r="AC68" i="413"/>
  <c r="AH68" i="466"/>
  <c r="AH69" i="422"/>
  <c r="AJ69" i="422"/>
  <c r="AJ87" i="434"/>
  <c r="AI72" i="430"/>
  <c r="AJ72" i="430"/>
  <c r="AT77" i="399"/>
  <c r="AC61" i="411"/>
  <c r="AH78" i="444"/>
  <c r="AG65" i="430"/>
  <c r="AH65" i="430"/>
  <c r="AK58" i="417"/>
  <c r="AH78" i="446"/>
  <c r="AG78" i="446"/>
  <c r="AI65" i="474"/>
  <c r="AF80" i="414"/>
  <c r="AH80" i="414"/>
  <c r="AK70" i="416"/>
  <c r="AF75" i="413"/>
  <c r="AJ75" i="413"/>
  <c r="AF82" i="399"/>
  <c r="AI82" i="399"/>
  <c r="AI78" i="472"/>
  <c r="AJ78" i="472"/>
  <c r="AH53" i="418"/>
  <c r="AH83" i="417"/>
  <c r="AF83" i="417"/>
  <c r="AJ55" i="414"/>
  <c r="AG73" i="446"/>
  <c r="AK73" i="446"/>
  <c r="AG66" i="417"/>
  <c r="AJ80" i="424"/>
  <c r="AI80" i="424"/>
  <c r="AQ84" i="414"/>
  <c r="AC57" i="410"/>
  <c r="AJ54" i="448"/>
  <c r="AF86" i="476"/>
  <c r="AJ86" i="476"/>
  <c r="AF66" i="448"/>
  <c r="AC67" i="413"/>
  <c r="AK59" i="454"/>
  <c r="AK77" i="438"/>
  <c r="AH77" i="438"/>
  <c r="AG56" i="430"/>
  <c r="AC68" i="418"/>
  <c r="AS88" i="388"/>
  <c r="AC53" i="411"/>
  <c r="AH79" i="399"/>
  <c r="AC81" i="416"/>
  <c r="AI87" i="454"/>
  <c r="AJ87" i="454"/>
  <c r="AG64" i="446"/>
  <c r="AK57" i="426"/>
  <c r="AF57" i="426"/>
  <c r="AI68" i="410"/>
  <c r="AH63" i="462"/>
  <c r="AG63" i="462"/>
  <c r="AC75" i="460"/>
  <c r="AT85" i="411"/>
  <c r="AJ56" i="413"/>
  <c r="AV84" i="476"/>
  <c r="AU84" i="476"/>
  <c r="AG64" i="438"/>
  <c r="AK74" i="412"/>
  <c r="AF74" i="412"/>
  <c r="AQ78" i="476"/>
  <c r="AC86" i="422"/>
  <c r="AJ57" i="458"/>
  <c r="AH75" i="418"/>
  <c r="AI75" i="418"/>
  <c r="AF74" i="413"/>
  <c r="AH87" i="450"/>
  <c r="AI87" i="450"/>
  <c r="AK54" i="388"/>
  <c r="AF81" i="462"/>
  <c r="AI81" i="462"/>
  <c r="AU81" i="436"/>
  <c r="AC82" i="446"/>
  <c r="AI69" i="460"/>
  <c r="AG57" i="464"/>
  <c r="AF57" i="464"/>
  <c r="AI76" i="432"/>
  <c r="AI54" i="440"/>
  <c r="AK54" i="440"/>
  <c r="AJ61" i="412"/>
  <c r="AC76" i="399"/>
  <c r="AJ80" i="468"/>
  <c r="AI67" i="440"/>
  <c r="AF67" i="440"/>
  <c r="AI74" i="440"/>
  <c r="AG68" i="448"/>
  <c r="AF68" i="448"/>
  <c r="AG54" i="456"/>
  <c r="AI53" i="450"/>
  <c r="AJ53" i="450"/>
  <c r="AI72" i="474"/>
  <c r="AG80" i="470"/>
  <c r="AJ80" i="470"/>
  <c r="AI86" i="411"/>
  <c r="AF86" i="411"/>
  <c r="AI74" i="428"/>
  <c r="AG74" i="428"/>
  <c r="AF81" i="411"/>
  <c r="AC58" i="446"/>
  <c r="AG87" i="438"/>
  <c r="AF62" i="436"/>
  <c r="AH62" i="436"/>
  <c r="AK58" i="399"/>
  <c r="AG58" i="399"/>
  <c r="AF64" i="442"/>
  <c r="AH76" i="458"/>
  <c r="AK76" i="458"/>
  <c r="AJ58" i="428"/>
  <c r="AC78" i="432"/>
  <c r="AI85" i="460"/>
  <c r="AH88" i="430"/>
  <c r="AG88" i="430"/>
  <c r="AC83" i="450"/>
  <c r="AF72" i="464"/>
  <c r="AJ72" i="464"/>
  <c r="AH69" i="388"/>
  <c r="AI69" i="388"/>
  <c r="AG72" i="444"/>
  <c r="AH72" i="444"/>
  <c r="AJ66" i="411"/>
  <c r="AK54" i="472"/>
  <c r="AI54" i="472"/>
  <c r="AH65" i="466"/>
  <c r="AC69" i="420"/>
  <c r="AJ69" i="399"/>
  <c r="AK69" i="399"/>
  <c r="AJ78" i="456"/>
  <c r="AK78" i="456"/>
  <c r="AJ86" i="399"/>
  <c r="AC82" i="450"/>
  <c r="AI57" i="411"/>
  <c r="AG57" i="411"/>
  <c r="AF83" i="422"/>
  <c r="AK83" i="422"/>
  <c r="AG71" i="426"/>
  <c r="AF54" i="454"/>
  <c r="AJ54" i="454"/>
  <c r="AF85" i="452"/>
  <c r="AC55" i="432"/>
  <c r="AJ85" i="472"/>
  <c r="AC81" i="452"/>
  <c r="AK56" i="411"/>
  <c r="AH56" i="411"/>
  <c r="AH69" i="468"/>
  <c r="AI69" i="468"/>
  <c r="AI67" i="413"/>
  <c r="AF67" i="413"/>
  <c r="AK78" i="418"/>
  <c r="AC72" i="446"/>
  <c r="AJ56" i="456"/>
  <c r="AC68" i="444"/>
  <c r="AC64" i="420"/>
  <c r="AH55" i="413"/>
  <c r="AK77" i="413"/>
  <c r="AF77" i="413"/>
  <c r="AG75" i="458"/>
  <c r="AF64" i="454"/>
  <c r="AI64" i="454"/>
  <c r="AK73" i="454"/>
  <c r="AG65" i="454"/>
  <c r="AH65" i="454"/>
  <c r="AI63" i="476"/>
  <c r="AG63" i="476"/>
  <c r="AH69" i="462"/>
  <c r="AI57" i="476"/>
  <c r="AK57" i="476"/>
  <c r="AR79" i="422"/>
  <c r="AC88" i="410"/>
  <c r="AJ72" i="446"/>
  <c r="AR80" i="458"/>
  <c r="AC61" i="430"/>
  <c r="AH63" i="466"/>
  <c r="AI63" i="466"/>
  <c r="AQ86" i="416"/>
  <c r="AJ60" i="448"/>
  <c r="AH60" i="448"/>
  <c r="AR79" i="470"/>
  <c r="AF79" i="454"/>
  <c r="AG79" i="454"/>
  <c r="AR83" i="438"/>
  <c r="AC84" i="462"/>
  <c r="AK70" i="472"/>
  <c r="AK73" i="474"/>
  <c r="AJ73" i="474"/>
  <c r="AJ75" i="442"/>
  <c r="AC58" i="466"/>
  <c r="AT88" i="448"/>
  <c r="AH82" i="448"/>
  <c r="AG82" i="448"/>
  <c r="AT83" i="434"/>
  <c r="AU83" i="434"/>
  <c r="AC83" i="456"/>
  <c r="AF57" i="420"/>
  <c r="AK63" i="456"/>
  <c r="AF63" i="456"/>
  <c r="AU78" i="452"/>
  <c r="AF66" i="428"/>
  <c r="AI66" i="428"/>
  <c r="AI53" i="426"/>
  <c r="AC63" i="452"/>
  <c r="AC72" i="417"/>
  <c r="AG67" i="418"/>
  <c r="AG73" i="412"/>
  <c r="AI73" i="412"/>
  <c r="AS80" i="413"/>
  <c r="AC57" i="422"/>
  <c r="AS78" i="422"/>
  <c r="AH85" i="450"/>
  <c r="AH79" i="411"/>
  <c r="AF79" i="411"/>
  <c r="AK88" i="417"/>
  <c r="AJ88" i="417"/>
  <c r="AH82" i="452"/>
  <c r="AJ60" i="422"/>
  <c r="AI60" i="422"/>
  <c r="AJ88" i="444"/>
  <c r="AI53" i="412"/>
  <c r="AF53" i="412"/>
  <c r="AC54" i="474"/>
  <c r="AF64" i="450"/>
  <c r="AU86" i="422"/>
  <c r="AC78" i="464"/>
  <c r="AK53" i="472"/>
  <c r="AS85" i="430"/>
  <c r="AU85" i="430"/>
  <c r="AK67" i="399"/>
  <c r="AJ59" i="462"/>
  <c r="AF59" i="462"/>
  <c r="AS78" i="440"/>
  <c r="AQ85" i="438"/>
  <c r="AS85" i="438"/>
  <c r="AG88" i="440"/>
  <c r="AC53" i="466"/>
  <c r="AQ77" i="412"/>
  <c r="AU85" i="432"/>
  <c r="AC87" i="434"/>
  <c r="AJ58" i="468"/>
  <c r="AC55" i="413"/>
  <c r="AI70" i="476"/>
  <c r="AH70" i="476"/>
  <c r="AS81" i="468"/>
  <c r="AK63" i="468"/>
  <c r="AG63" i="468"/>
  <c r="AT87" i="442"/>
  <c r="AU79" i="474"/>
  <c r="AU85" i="388"/>
  <c r="AJ61" i="456"/>
  <c r="AF61" i="456"/>
  <c r="AI64" i="424"/>
  <c r="AK64" i="424"/>
  <c r="AI59" i="460"/>
  <c r="AC73" i="415"/>
  <c r="AH74" i="442"/>
  <c r="AC75" i="410"/>
  <c r="AI59" i="411"/>
  <c r="AC82" i="444"/>
  <c r="AI81" i="452"/>
  <c r="AC73" i="428"/>
  <c r="AI56" i="432"/>
  <c r="AJ64" i="416"/>
  <c r="AF64" i="416"/>
  <c r="AJ78" i="438"/>
  <c r="AK68" i="428"/>
  <c r="AG68" i="428"/>
  <c r="AJ74" i="444"/>
  <c r="AH72" i="432"/>
  <c r="AI72" i="432"/>
  <c r="AI59" i="472"/>
  <c r="AI75" i="416"/>
  <c r="AH75" i="416"/>
  <c r="AH62" i="462"/>
  <c r="AG62" i="462"/>
  <c r="AJ53" i="444"/>
  <c r="AG53" i="444"/>
  <c r="AF77" i="464"/>
  <c r="AG78" i="416"/>
  <c r="AF78" i="416"/>
  <c r="AC72" i="412"/>
  <c r="AT77" i="444"/>
  <c r="AR77" i="444"/>
  <c r="AR82" i="452"/>
  <c r="AU79" i="450"/>
  <c r="AF53" i="452"/>
  <c r="AK53" i="452"/>
  <c r="AQ86" i="434"/>
  <c r="AJ78" i="417"/>
  <c r="AG78" i="417"/>
  <c r="AU80" i="470"/>
  <c r="AF73" i="418"/>
  <c r="AI65" i="417"/>
  <c r="AG65" i="417"/>
  <c r="AJ67" i="410"/>
  <c r="AK67" i="410"/>
  <c r="AR77" i="450"/>
  <c r="AI78" i="458"/>
  <c r="AH78" i="458"/>
  <c r="AH60" i="416"/>
  <c r="AG74" i="472"/>
  <c r="AH74" i="472"/>
  <c r="AG75" i="456"/>
  <c r="AJ75" i="456"/>
  <c r="AQ87" i="417"/>
  <c r="AK81" i="420"/>
  <c r="AJ81" i="420"/>
  <c r="AH71" i="428"/>
  <c r="AJ72" i="415"/>
  <c r="AG72" i="415"/>
  <c r="AR85" i="440"/>
  <c r="AH59" i="440"/>
  <c r="AF59" i="440"/>
  <c r="AG74" i="466"/>
  <c r="AI53" i="460"/>
  <c r="AJ53" i="460"/>
  <c r="AK55" i="430"/>
  <c r="AJ55" i="430"/>
  <c r="AG74" i="470"/>
  <c r="AI54" i="450"/>
  <c r="AK54" i="450"/>
  <c r="AF56" i="418"/>
  <c r="AK56" i="410"/>
  <c r="AG56" i="410"/>
  <c r="AI61" i="448"/>
  <c r="AC76" i="420"/>
  <c r="AK62" i="430"/>
  <c r="AK74" i="448"/>
  <c r="AH74" i="448"/>
  <c r="AG86" i="424"/>
  <c r="AG83" i="428"/>
  <c r="AI83" i="428"/>
  <c r="AJ62" i="464"/>
  <c r="AI79" i="422"/>
  <c r="AJ79" i="422"/>
  <c r="AJ76" i="434"/>
  <c r="AC57" i="466"/>
  <c r="AF80" i="426"/>
  <c r="AS80" i="464"/>
  <c r="AR80" i="464"/>
  <c r="AU87" i="426"/>
  <c r="AK57" i="462"/>
  <c r="AC57" i="399"/>
  <c r="AI54" i="446"/>
  <c r="AC76" i="452"/>
  <c r="AF66" i="476"/>
  <c r="AH66" i="476"/>
  <c r="AG73" i="466"/>
  <c r="AH54" i="458"/>
  <c r="AG54" i="458"/>
  <c r="AF69" i="440"/>
  <c r="AH69" i="440"/>
  <c r="AS79" i="420"/>
  <c r="AK84" i="466"/>
  <c r="AG84" i="466"/>
  <c r="AI61" i="458"/>
  <c r="AT79" i="476"/>
  <c r="AU79" i="476"/>
  <c r="AJ61" i="462"/>
  <c r="AG73" i="410"/>
  <c r="AK73" i="410"/>
  <c r="AR87" i="440"/>
  <c r="AG88" i="474"/>
  <c r="AH88" i="474"/>
  <c r="AI70" i="460"/>
  <c r="AF70" i="460"/>
  <c r="AJ55" i="452"/>
  <c r="AU79" i="454"/>
  <c r="AS79" i="454"/>
  <c r="AR86" i="466"/>
  <c r="AI88" i="424"/>
  <c r="AR78" i="410"/>
  <c r="AT78" i="410"/>
  <c r="AR85" i="415"/>
  <c r="AJ68" i="399"/>
  <c r="AC70" i="462"/>
  <c r="AF88" i="422"/>
  <c r="AI62" i="460"/>
  <c r="AG62" i="460"/>
  <c r="AI62" i="428"/>
  <c r="AC61" i="438"/>
  <c r="AF72" i="462"/>
  <c r="AG78" i="428"/>
  <c r="AI78" i="428"/>
  <c r="AC67" i="414"/>
  <c r="AF61" i="416"/>
  <c r="AG86" i="436"/>
  <c r="AH86" i="436"/>
  <c r="AG86" i="434"/>
  <c r="AC65" i="446"/>
  <c r="AJ87" i="424"/>
  <c r="AK84" i="418"/>
  <c r="AH84" i="418"/>
  <c r="AU78" i="464"/>
  <c r="AC63" i="436"/>
  <c r="AF83" i="436"/>
  <c r="AG53" i="458"/>
  <c r="AF53" i="458"/>
  <c r="AF81" i="399"/>
  <c r="AU79" i="456"/>
  <c r="AS79" i="456"/>
  <c r="AS86" i="415"/>
  <c r="AH83" i="446"/>
  <c r="AG63" i="399"/>
  <c r="AK63" i="399"/>
  <c r="AH58" i="432"/>
  <c r="AU84" i="438"/>
  <c r="AQ84" i="438"/>
  <c r="AK67" i="442"/>
  <c r="AJ57" i="430"/>
  <c r="AI57" i="430"/>
  <c r="AI67" i="454"/>
  <c r="AT80" i="460"/>
  <c r="AC56" i="462"/>
  <c r="AS84" i="474"/>
  <c r="AH53" i="466"/>
  <c r="AF53" i="466"/>
  <c r="AR86" i="426"/>
  <c r="AF87" i="446"/>
  <c r="AG87" i="446"/>
  <c r="AS84" i="468"/>
  <c r="AG87" i="442"/>
  <c r="AC67" i="399"/>
  <c r="AG72" i="452"/>
  <c r="AJ78" i="413"/>
  <c r="AI78" i="413"/>
  <c r="AR80" i="450"/>
  <c r="AG56" i="414"/>
  <c r="AJ56" i="414"/>
  <c r="AQ83" i="464"/>
  <c r="AH73" i="468"/>
  <c r="AG73" i="468"/>
  <c r="AF64" i="422"/>
  <c r="AJ55" i="462"/>
  <c r="AF55" i="462"/>
  <c r="AG66" i="446"/>
  <c r="AI87" i="476"/>
  <c r="AF87" i="476"/>
  <c r="AK76" i="466"/>
  <c r="AG76" i="466"/>
  <c r="AR79" i="432"/>
  <c r="AC64" i="430"/>
  <c r="AG76" i="448"/>
  <c r="AI76" i="448"/>
  <c r="AF79" i="458"/>
  <c r="AG83" i="413"/>
  <c r="AK83" i="413"/>
  <c r="AC58" i="417"/>
  <c r="AH64" i="418"/>
  <c r="AJ63" i="413"/>
  <c r="AG63" i="413"/>
  <c r="AH68" i="426"/>
  <c r="AI77" i="412"/>
  <c r="AH77" i="412"/>
  <c r="AK73" i="399"/>
  <c r="AI73" i="399"/>
  <c r="AH63" i="452"/>
  <c r="AC83" i="417"/>
  <c r="AK59" i="399"/>
  <c r="AK70" i="420"/>
  <c r="AJ70" i="420"/>
  <c r="AC77" i="422"/>
  <c r="AG78" i="474"/>
  <c r="AC62" i="434"/>
  <c r="AF79" i="426"/>
  <c r="AJ73" i="424"/>
  <c r="AF73" i="424"/>
  <c r="AJ70" i="414"/>
  <c r="AC85" i="466"/>
  <c r="AK56" i="422"/>
  <c r="AJ55" i="436"/>
  <c r="AI55" i="436"/>
  <c r="AH81" i="413"/>
  <c r="AK87" i="456"/>
  <c r="AF87" i="456"/>
  <c r="AC76" i="430"/>
  <c r="AI58" i="476"/>
  <c r="AI70" i="470"/>
  <c r="AF70" i="470"/>
  <c r="AG64" i="452"/>
  <c r="AC60" i="452"/>
  <c r="AJ80" i="454"/>
  <c r="AC81" i="476"/>
  <c r="AR83" i="432"/>
  <c r="AS83" i="432"/>
  <c r="AS81" i="438"/>
  <c r="AT81" i="438"/>
  <c r="AF76" i="464"/>
  <c r="AK83" i="464"/>
  <c r="AI83" i="464"/>
  <c r="AJ57" i="436"/>
  <c r="AF66" i="444"/>
  <c r="AG66" i="444"/>
  <c r="AG84" i="456"/>
  <c r="AH57" i="452"/>
  <c r="AG57" i="452"/>
  <c r="AF79" i="416"/>
  <c r="AJ73" i="388"/>
  <c r="AF73" i="388"/>
  <c r="AG60" i="450"/>
  <c r="AK60" i="450"/>
  <c r="AC64" i="454"/>
  <c r="AF65" i="432"/>
  <c r="AH65" i="432"/>
  <c r="AF64" i="476"/>
  <c r="AH64" i="476"/>
  <c r="AJ58" i="412"/>
  <c r="AC55" i="444"/>
  <c r="AT78" i="436"/>
  <c r="AJ69" i="432"/>
  <c r="AG69" i="432"/>
  <c r="AF69" i="456"/>
  <c r="AC56" i="420"/>
  <c r="AS81" i="434"/>
  <c r="AH68" i="413"/>
  <c r="AI68" i="413"/>
  <c r="AF84" i="417"/>
  <c r="AJ84" i="417"/>
  <c r="AI64" i="448"/>
  <c r="AJ71" i="476"/>
  <c r="AI71" i="476"/>
  <c r="AJ61" i="410"/>
  <c r="AK61" i="428"/>
  <c r="AF61" i="428"/>
  <c r="AR86" i="388"/>
  <c r="AC64" i="476"/>
  <c r="AJ64" i="472"/>
  <c r="AI64" i="434"/>
  <c r="AF64" i="434"/>
  <c r="AF58" i="446"/>
  <c r="AI58" i="446"/>
  <c r="AJ62" i="474"/>
  <c r="AC55" i="411"/>
  <c r="AG56" i="434"/>
  <c r="AQ81" i="426"/>
  <c r="AF83" i="444"/>
  <c r="AG83" i="444"/>
  <c r="AS77" i="414"/>
  <c r="AU78" i="430"/>
  <c r="AF74" i="464"/>
  <c r="AH74" i="464"/>
  <c r="AT80" i="442"/>
  <c r="AS80" i="432"/>
  <c r="AT80" i="432"/>
  <c r="AT83" i="446"/>
  <c r="AH55" i="456"/>
  <c r="AC87" i="436"/>
  <c r="AH76" i="418"/>
  <c r="AI67" i="426"/>
  <c r="AJ67" i="426"/>
  <c r="AQ87" i="462"/>
  <c r="AG56" i="446"/>
  <c r="AJ56" i="446"/>
  <c r="AI59" i="456"/>
  <c r="AK59" i="456"/>
  <c r="AH74" i="454"/>
  <c r="AG86" i="464"/>
  <c r="AH86" i="464"/>
  <c r="AG71" i="462"/>
  <c r="AC68" i="458"/>
  <c r="AH55" i="440"/>
  <c r="AJ66" i="474"/>
  <c r="AH66" i="474"/>
  <c r="AS78" i="428"/>
  <c r="AV88" i="476"/>
  <c r="AQ88" i="476"/>
  <c r="AS77" i="456"/>
  <c r="AJ64" i="462"/>
  <c r="AG64" i="462"/>
  <c r="AI75" i="417"/>
  <c r="AJ75" i="417"/>
  <c r="AK79" i="426"/>
  <c r="AF56" i="422"/>
  <c r="AF81" i="413"/>
  <c r="AK58" i="476"/>
  <c r="AK80" i="454"/>
  <c r="AC70" i="456"/>
  <c r="AF83" i="464"/>
  <c r="AI57" i="436"/>
  <c r="AI66" i="444"/>
  <c r="AI84" i="456"/>
  <c r="AK57" i="452"/>
  <c r="AH79" i="416"/>
  <c r="AG79" i="416"/>
  <c r="AK73" i="388"/>
  <c r="AF60" i="450"/>
  <c r="AC84" i="460"/>
  <c r="AK65" i="432"/>
  <c r="AC70" i="417"/>
  <c r="AK64" i="476"/>
  <c r="AG58" i="412"/>
  <c r="AU78" i="436"/>
  <c r="AH69" i="432"/>
  <c r="AH69" i="456"/>
  <c r="AI69" i="456"/>
  <c r="AR81" i="434"/>
  <c r="AG68" i="413"/>
  <c r="AC88" i="468"/>
  <c r="AK84" i="417"/>
  <c r="AK64" i="448"/>
  <c r="AG71" i="476"/>
  <c r="AK61" i="410"/>
  <c r="AH61" i="428"/>
  <c r="AC62" i="476"/>
  <c r="AT86" i="388"/>
  <c r="AF64" i="472"/>
  <c r="AH64" i="434"/>
  <c r="AG58" i="446"/>
  <c r="AH62" i="474"/>
  <c r="AI62" i="474"/>
  <c r="AH56" i="434"/>
  <c r="AT81" i="426"/>
  <c r="AJ83" i="444"/>
  <c r="AR77" i="414"/>
  <c r="AS78" i="430"/>
  <c r="AK74" i="464"/>
  <c r="AQ80" i="442"/>
  <c r="AU80" i="432"/>
  <c r="AR83" i="446"/>
  <c r="AJ55" i="456"/>
  <c r="AG76" i="418"/>
  <c r="AI76" i="418"/>
  <c r="AK67" i="426"/>
  <c r="AR87" i="462"/>
  <c r="AK56" i="446"/>
  <c r="AJ59" i="456"/>
  <c r="AC86" i="428"/>
  <c r="AK74" i="454"/>
  <c r="AJ86" i="464"/>
  <c r="AK71" i="462"/>
  <c r="AJ55" i="440"/>
  <c r="AF66" i="474"/>
  <c r="AQ78" i="428"/>
  <c r="AC77" i="438"/>
  <c r="AR88" i="476"/>
  <c r="AU77" i="456"/>
  <c r="AF64" i="462"/>
  <c r="AF75" i="417"/>
  <c r="AJ59" i="476"/>
  <c r="AI59" i="476"/>
  <c r="AC78" i="452"/>
  <c r="AH66" i="438"/>
  <c r="AF83" i="414"/>
  <c r="AK83" i="414"/>
  <c r="AU78" i="413"/>
  <c r="AQ78" i="413"/>
  <c r="AJ69" i="426"/>
  <c r="AF69" i="426"/>
  <c r="AI87" i="413"/>
  <c r="AI63" i="411"/>
  <c r="AG63" i="411"/>
  <c r="AI55" i="474"/>
  <c r="AH63" i="442"/>
  <c r="AK63" i="442"/>
  <c r="AJ87" i="452"/>
  <c r="AC82" i="452"/>
  <c r="AK68" i="412"/>
  <c r="AI87" i="420"/>
  <c r="AG87" i="420"/>
  <c r="AF81" i="470"/>
  <c r="AQ80" i="472"/>
  <c r="AT80" i="472"/>
  <c r="AU82" i="446"/>
  <c r="AG88" i="448"/>
  <c r="AH62" i="434"/>
  <c r="AJ62" i="434"/>
  <c r="AJ55" i="388"/>
  <c r="AC67" i="460"/>
  <c r="AR86" i="399"/>
  <c r="AK79" i="440"/>
  <c r="AH79" i="440"/>
  <c r="AI54" i="470"/>
  <c r="AC75" i="442"/>
  <c r="AJ80" i="464"/>
  <c r="AC83" i="440"/>
  <c r="AH70" i="468"/>
  <c r="AC72" i="428"/>
  <c r="AF69" i="454"/>
  <c r="AK70" i="444"/>
  <c r="AI70" i="444"/>
  <c r="AJ83" i="420"/>
  <c r="AC82" i="412"/>
  <c r="AK60" i="470"/>
  <c r="AJ71" i="416"/>
  <c r="AI71" i="416"/>
  <c r="AU80" i="424"/>
  <c r="AU83" i="410"/>
  <c r="AU88" i="464"/>
  <c r="AR88" i="464"/>
  <c r="AF65" i="411"/>
  <c r="AI53" i="440"/>
  <c r="AJ53" i="440"/>
  <c r="AG74" i="446"/>
  <c r="AU84" i="450"/>
  <c r="AS84" i="450"/>
  <c r="AK56" i="464"/>
  <c r="AQ84" i="430"/>
  <c r="AC81" i="456"/>
  <c r="AI55" i="458"/>
  <c r="AR80" i="416"/>
  <c r="AU81" i="414"/>
  <c r="AT81" i="414"/>
  <c r="AR81" i="444"/>
  <c r="AI65" i="450"/>
  <c r="AF65" i="450"/>
  <c r="AS78" i="456"/>
  <c r="AF77" i="418"/>
  <c r="AI77" i="418"/>
  <c r="AI55" i="470"/>
  <c r="AR83" i="466"/>
  <c r="AT83" i="466"/>
  <c r="AR77" i="426"/>
  <c r="AI76" i="474"/>
  <c r="AI75" i="470"/>
  <c r="AK75" i="470"/>
  <c r="AG58" i="464"/>
  <c r="AC73" i="422"/>
  <c r="AJ79" i="474"/>
  <c r="AQ78" i="420"/>
  <c r="AJ60" i="468"/>
  <c r="AI60" i="468"/>
  <c r="AF69" i="452"/>
  <c r="AI69" i="452"/>
  <c r="AI87" i="432"/>
  <c r="AU81" i="417"/>
  <c r="AT81" i="417"/>
  <c r="AH75" i="440"/>
  <c r="AH66" i="432"/>
  <c r="AG66" i="432"/>
  <c r="AT77" i="470"/>
  <c r="AJ59" i="436"/>
  <c r="AI59" i="436"/>
  <c r="AU82" i="388"/>
  <c r="AS78" i="450"/>
  <c r="AR78" i="450"/>
  <c r="AG62" i="472"/>
  <c r="AU88" i="424"/>
  <c r="AG54" i="460"/>
  <c r="AJ54" i="460"/>
  <c r="AI53" i="442"/>
  <c r="AH53" i="442"/>
  <c r="AQ88" i="444"/>
  <c r="AT84" i="456"/>
  <c r="AR84" i="456"/>
  <c r="AF59" i="450"/>
  <c r="AC75" i="440"/>
  <c r="AC67" i="442"/>
  <c r="AT85" i="416"/>
  <c r="AU88" i="462"/>
  <c r="AT88" i="462"/>
  <c r="AI71" i="436"/>
  <c r="AC65" i="436"/>
  <c r="AF56" i="466"/>
  <c r="AS81" i="458"/>
  <c r="AT81" i="458"/>
  <c r="AR78" i="446"/>
  <c r="AH62" i="468"/>
  <c r="AC69" i="410"/>
  <c r="AS79" i="434"/>
  <c r="AS88" i="440"/>
  <c r="AT88" i="440"/>
  <c r="AR86" i="460"/>
  <c r="AC69" i="413"/>
  <c r="AH62" i="432"/>
  <c r="AJ53" i="430"/>
  <c r="AI53" i="430"/>
  <c r="AJ58" i="418"/>
  <c r="AK64" i="399"/>
  <c r="AG64" i="399"/>
  <c r="AJ72" i="416"/>
  <c r="AK60" i="436"/>
  <c r="AI60" i="436"/>
  <c r="AI85" i="415"/>
  <c r="AC76" i="446"/>
  <c r="AJ77" i="424"/>
  <c r="AJ62" i="454"/>
  <c r="AF62" i="454"/>
  <c r="AC80" i="399"/>
  <c r="AF79" i="448"/>
  <c r="AJ66" i="470"/>
  <c r="AI66" i="470"/>
  <c r="AJ54" i="420"/>
  <c r="AU80" i="434"/>
  <c r="AT82" i="412"/>
  <c r="AQ82" i="412"/>
  <c r="AF55" i="444"/>
  <c r="AH55" i="444"/>
  <c r="AF70" i="450"/>
  <c r="AI73" i="440"/>
  <c r="AG73" i="440"/>
  <c r="AH78" i="452"/>
  <c r="AH83" i="411"/>
  <c r="AJ83" i="411"/>
  <c r="AJ62" i="470"/>
  <c r="AC83" i="476"/>
  <c r="AJ56" i="476"/>
  <c r="AS79" i="388"/>
  <c r="AT79" i="388"/>
  <c r="AF83" i="426"/>
  <c r="AC79" i="436"/>
  <c r="AG62" i="444"/>
  <c r="AK85" i="470"/>
  <c r="AF85" i="470"/>
  <c r="AH87" i="468"/>
  <c r="AK75" i="464"/>
  <c r="AG75" i="464"/>
  <c r="AG86" i="416"/>
  <c r="AK80" i="466"/>
  <c r="AI80" i="466"/>
  <c r="AC80" i="470"/>
  <c r="AS88" i="416"/>
  <c r="AI68" i="472"/>
  <c r="AK69" i="446"/>
  <c r="AF69" i="446"/>
  <c r="AU78" i="414"/>
  <c r="AC56" i="460"/>
  <c r="AF85" i="434"/>
  <c r="AS85" i="422"/>
  <c r="AC59" i="440"/>
  <c r="AH68" i="446"/>
  <c r="AC61" i="460"/>
  <c r="AS80" i="446"/>
  <c r="AK71" i="442"/>
  <c r="AI71" i="442"/>
  <c r="AK62" i="458"/>
  <c r="AC77" i="470"/>
  <c r="AK85" i="430"/>
  <c r="AJ70" i="458"/>
  <c r="AK70" i="458"/>
  <c r="AC69" i="470"/>
  <c r="AI68" i="460"/>
  <c r="AS86" i="442"/>
  <c r="AF85" i="422"/>
  <c r="AH85" i="422"/>
  <c r="AQ77" i="474"/>
  <c r="AH78" i="470"/>
  <c r="AJ78" i="470"/>
  <c r="AS81" i="410"/>
  <c r="AS82" i="462"/>
  <c r="AU82" i="462"/>
  <c r="AU77" i="454"/>
  <c r="AI61" i="464"/>
  <c r="AI83" i="448"/>
  <c r="AG83" i="448"/>
  <c r="AI68" i="454"/>
  <c r="AC54" i="456"/>
  <c r="AQ82" i="454"/>
  <c r="AT82" i="454"/>
  <c r="AG73" i="456"/>
  <c r="AR77" i="411"/>
  <c r="AU79" i="424"/>
  <c r="AS79" i="424"/>
  <c r="AU77" i="458"/>
  <c r="AJ84" i="410"/>
  <c r="AH58" i="474"/>
  <c r="AI58" i="474"/>
  <c r="AK83" i="410"/>
  <c r="AU79" i="466"/>
  <c r="AR79" i="466"/>
  <c r="AF69" i="474"/>
  <c r="AF66" i="468"/>
  <c r="AG66" i="468"/>
  <c r="AG65" i="458"/>
  <c r="AR83" i="470"/>
  <c r="AR88" i="450"/>
  <c r="AT88" i="450"/>
  <c r="AI60" i="458"/>
  <c r="AI71" i="474"/>
  <c r="AK71" i="474"/>
  <c r="AG86" i="414"/>
  <c r="AJ86" i="414"/>
  <c r="AH76" i="472"/>
  <c r="AF67" i="476"/>
  <c r="AI67" i="476"/>
  <c r="AT82" i="464"/>
  <c r="AU82" i="450"/>
  <c r="AC66" i="440"/>
  <c r="AU85" i="412"/>
  <c r="AH76" i="454"/>
  <c r="AJ76" i="454"/>
  <c r="AR88" i="474"/>
  <c r="AS79" i="472"/>
  <c r="AQ79" i="416"/>
  <c r="AR79" i="416"/>
  <c r="AR88" i="442"/>
  <c r="AS77" i="442"/>
  <c r="AF87" i="462"/>
  <c r="AG87" i="462"/>
  <c r="AH79" i="415"/>
  <c r="AK79" i="415"/>
  <c r="AK88" i="432"/>
  <c r="AC67" i="468"/>
  <c r="AC54" i="420"/>
  <c r="AI87" i="410"/>
  <c r="AS84" i="416"/>
  <c r="AR84" i="416"/>
  <c r="AJ61" i="434"/>
  <c r="AC85" i="474"/>
  <c r="AI66" i="454"/>
  <c r="AH83" i="472"/>
  <c r="AI83" i="472"/>
  <c r="AF64" i="468"/>
  <c r="AC80" i="462"/>
  <c r="AF54" i="462"/>
  <c r="AK68" i="418"/>
  <c r="AJ68" i="418"/>
  <c r="AJ62" i="399"/>
  <c r="AK62" i="399"/>
  <c r="AG76" i="444"/>
  <c r="AS84" i="470"/>
  <c r="AT85" i="452"/>
  <c r="AR85" i="452"/>
  <c r="AH55" i="454"/>
  <c r="AK55" i="454"/>
  <c r="AS87" i="474"/>
  <c r="AH69" i="436"/>
  <c r="AI69" i="436"/>
  <c r="AS81" i="422"/>
  <c r="AR83" i="462"/>
  <c r="AU81" i="413"/>
  <c r="AQ81" i="413"/>
  <c r="AG71" i="468"/>
  <c r="AI57" i="460"/>
  <c r="AG57" i="460"/>
  <c r="AI59" i="444"/>
  <c r="AQ80" i="440"/>
  <c r="AS80" i="440"/>
  <c r="AI53" i="476"/>
  <c r="AJ71" i="466"/>
  <c r="AI71" i="466"/>
  <c r="AF74" i="416"/>
  <c r="AJ74" i="416"/>
  <c r="AT82" i="432"/>
  <c r="AR82" i="426"/>
  <c r="AS82" i="413"/>
  <c r="AR82" i="424"/>
  <c r="AT82" i="424"/>
  <c r="AJ71" i="410"/>
  <c r="AC83" i="434"/>
  <c r="AJ65" i="448"/>
  <c r="AR77" i="462"/>
  <c r="AS77" i="462"/>
  <c r="AR77" i="422"/>
  <c r="AQ84" i="436"/>
  <c r="AC84" i="448"/>
  <c r="AF62" i="410"/>
  <c r="AK75" i="430"/>
  <c r="AG75" i="430"/>
  <c r="AQ79" i="438"/>
  <c r="AH80" i="458"/>
  <c r="AK80" i="458"/>
  <c r="AK88" i="476"/>
  <c r="AG88" i="476"/>
  <c r="AG75" i="462"/>
  <c r="AI81" i="456"/>
  <c r="AG81" i="456"/>
  <c r="AI74" i="468"/>
  <c r="AG74" i="468"/>
  <c r="AI59" i="466"/>
  <c r="AJ73" i="476"/>
  <c r="AI73" i="476"/>
  <c r="AF70" i="462"/>
  <c r="AQ88" i="399"/>
  <c r="AS88" i="399"/>
  <c r="AR84" i="440"/>
  <c r="AF84" i="470"/>
  <c r="AG84" i="470"/>
  <c r="AT87" i="460"/>
  <c r="AR87" i="472"/>
  <c r="AS87" i="420"/>
  <c r="AR87" i="420"/>
  <c r="AQ82" i="440"/>
  <c r="AT86" i="432"/>
  <c r="AQ79" i="436"/>
  <c r="AT79" i="436"/>
  <c r="AQ84" i="442"/>
  <c r="AG55" i="446"/>
  <c r="AI55" i="446"/>
  <c r="AI54" i="466"/>
  <c r="AK54" i="466"/>
  <c r="AU80" i="456"/>
  <c r="AH79" i="462"/>
  <c r="AK79" i="462"/>
  <c r="AQ85" i="436"/>
  <c r="AU87" i="413"/>
  <c r="AC55" i="410"/>
  <c r="AS82" i="430"/>
  <c r="AQ78" i="458"/>
  <c r="AT78" i="458"/>
  <c r="AS78" i="438"/>
  <c r="AK81" i="432"/>
  <c r="AF81" i="432"/>
  <c r="AU82" i="460"/>
  <c r="AS81" i="464"/>
  <c r="AF73" i="430"/>
  <c r="AI73" i="430"/>
  <c r="AT77" i="388"/>
  <c r="AS77" i="388"/>
  <c r="AS83" i="450"/>
  <c r="AU80" i="438"/>
  <c r="AS77" i="448"/>
  <c r="AQ77" i="448"/>
  <c r="AH60" i="388"/>
  <c r="AI82" i="440"/>
  <c r="AJ82" i="440"/>
  <c r="AC57" i="424"/>
  <c r="AC79" i="413"/>
  <c r="AF83" i="452"/>
  <c r="AU83" i="458"/>
  <c r="AR83" i="458"/>
  <c r="AF56" i="428"/>
  <c r="AC71" i="434"/>
  <c r="AQ88" i="417"/>
  <c r="AC78" i="476"/>
  <c r="AF57" i="448"/>
  <c r="AI83" i="418"/>
  <c r="AH83" i="418"/>
  <c r="AQ80" i="476"/>
  <c r="AC78" i="434"/>
  <c r="AG88" i="411"/>
  <c r="AI88" i="442"/>
  <c r="AF88" i="442"/>
  <c r="AI58" i="411"/>
  <c r="AK57" i="474"/>
  <c r="AH57" i="474"/>
  <c r="AS81" i="472"/>
  <c r="AG81" i="418"/>
  <c r="AH81" i="418"/>
  <c r="AJ68" i="456"/>
  <c r="AF67" i="428"/>
  <c r="AI67" i="428"/>
  <c r="AC88" i="474"/>
  <c r="AS82" i="442"/>
  <c r="AI82" i="466"/>
  <c r="AC65" i="470"/>
  <c r="AF69" i="417"/>
  <c r="AC75" i="472"/>
  <c r="AG53" i="454"/>
  <c r="AQ87" i="436"/>
  <c r="AJ63" i="440"/>
  <c r="AH63" i="440"/>
  <c r="AG70" i="410"/>
  <c r="AF73" i="448"/>
  <c r="AK73" i="448"/>
  <c r="AQ83" i="454"/>
  <c r="AS86" i="450"/>
  <c r="AR86" i="450"/>
  <c r="AG60" i="426"/>
  <c r="AH68" i="464"/>
  <c r="AK68" i="464"/>
  <c r="AS84" i="411"/>
  <c r="AS81" i="412"/>
  <c r="AH76" i="460"/>
  <c r="AK76" i="460"/>
  <c r="AF85" i="462"/>
  <c r="AQ78" i="434"/>
  <c r="AU78" i="434"/>
  <c r="AR79" i="460"/>
  <c r="AH77" i="474"/>
  <c r="AF77" i="474"/>
  <c r="AR86" i="444"/>
  <c r="AI57" i="442"/>
  <c r="AR79" i="446"/>
  <c r="AS79" i="446"/>
  <c r="AI72" i="468"/>
  <c r="AF58" i="472"/>
  <c r="AK58" i="472"/>
  <c r="AR80" i="412"/>
  <c r="AQ86" i="440"/>
  <c r="AU85" i="420"/>
  <c r="AQ85" i="420"/>
  <c r="AH69" i="470"/>
  <c r="AI69" i="470"/>
  <c r="AT84" i="434"/>
  <c r="AC55" i="454"/>
  <c r="AH80" i="434"/>
  <c r="AF80" i="434"/>
  <c r="AQ77" i="415"/>
  <c r="AC57" i="415"/>
  <c r="AU80" i="414"/>
  <c r="AU87" i="452"/>
  <c r="AT80" i="418"/>
  <c r="AF70" i="474"/>
  <c r="AG70" i="474"/>
  <c r="AQ82" i="411"/>
  <c r="AI67" i="464"/>
  <c r="AK67" i="464"/>
  <c r="AT88" i="458"/>
  <c r="AH64" i="410"/>
  <c r="AI64" i="410"/>
  <c r="AS84" i="424"/>
  <c r="AG56" i="417"/>
  <c r="AC69" i="464"/>
  <c r="AT88" i="452"/>
  <c r="AR88" i="452"/>
  <c r="AR81" i="418"/>
  <c r="AG71" i="460"/>
  <c r="AJ71" i="460"/>
  <c r="AH86" i="468"/>
  <c r="AC55" i="417"/>
  <c r="AF82" i="474"/>
  <c r="AK69" i="466"/>
  <c r="AH69" i="466"/>
  <c r="AS83" i="412"/>
  <c r="AC84" i="416"/>
  <c r="AU87" i="414"/>
  <c r="AG83" i="462"/>
  <c r="AQ79" i="417"/>
  <c r="AU79" i="417"/>
  <c r="AS86" i="446"/>
  <c r="AH80" i="472"/>
  <c r="AJ81" i="472"/>
  <c r="AK81" i="472"/>
  <c r="AT83" i="430"/>
  <c r="AC62" i="472"/>
  <c r="AG71" i="472"/>
  <c r="AF86" i="456"/>
  <c r="AG86" i="456"/>
  <c r="AS87" i="412"/>
  <c r="AC76" i="476"/>
  <c r="AF55" i="468"/>
  <c r="AK57" i="410"/>
  <c r="AJ57" i="410"/>
  <c r="AS85" i="418"/>
  <c r="AI78" i="462"/>
  <c r="AT77" i="452"/>
  <c r="AR77" i="452"/>
  <c r="AG60" i="476"/>
  <c r="AF65" i="410"/>
  <c r="AI65" i="410"/>
  <c r="AQ88" i="420"/>
  <c r="AT81" i="415"/>
  <c r="AJ77" i="458"/>
  <c r="AH77" i="458"/>
  <c r="AK84" i="426"/>
  <c r="AJ84" i="426"/>
  <c r="AC67" i="440"/>
  <c r="AQ78" i="460"/>
  <c r="AC87" i="460"/>
  <c r="AK76" i="462"/>
  <c r="AC83" i="412"/>
  <c r="AI81" i="444"/>
  <c r="AI77" i="442"/>
  <c r="AJ77" i="442"/>
  <c r="AK80" i="436"/>
  <c r="AT77" i="432"/>
  <c r="AC69" i="466"/>
  <c r="AJ60" i="432"/>
  <c r="AH84" i="464"/>
  <c r="AK84" i="464"/>
  <c r="AJ66" i="434"/>
  <c r="AG74" i="476"/>
  <c r="AF74" i="476"/>
  <c r="AR82" i="417"/>
  <c r="AK86" i="470"/>
  <c r="AJ86" i="470"/>
  <c r="AR83" i="418"/>
  <c r="AT81" i="448"/>
  <c r="AK56" i="458"/>
  <c r="AJ56" i="458"/>
  <c r="AI60" i="446"/>
  <c r="AS87" i="416"/>
  <c r="AJ58" i="410"/>
  <c r="AH58" i="410"/>
  <c r="AT79" i="448"/>
  <c r="AC65" i="410"/>
  <c r="AT77" i="466"/>
  <c r="AQ80" i="428"/>
  <c r="AI62" i="450"/>
  <c r="AJ62" i="450"/>
  <c r="AK72" i="466"/>
  <c r="AC74" i="436"/>
  <c r="AJ54" i="476"/>
  <c r="AK54" i="476"/>
  <c r="AQ88" i="454"/>
  <c r="AQ84" i="446"/>
  <c r="AT84" i="446"/>
  <c r="AH88" i="464"/>
  <c r="AK88" i="464"/>
  <c r="AI61" i="472"/>
  <c r="AG61" i="472"/>
  <c r="AR82" i="474"/>
  <c r="AU77" i="436"/>
  <c r="AT77" i="436"/>
  <c r="AR81" i="476"/>
  <c r="AU81" i="440"/>
  <c r="AQ86" i="472"/>
  <c r="AU86" i="472"/>
  <c r="AQ86" i="438"/>
  <c r="AI59" i="410"/>
  <c r="AU86" i="418"/>
  <c r="AS86" i="418"/>
  <c r="AT82" i="410"/>
  <c r="AG85" i="418"/>
  <c r="AC72" i="411"/>
  <c r="AU79" i="414"/>
  <c r="AR86" i="411"/>
  <c r="AJ72" i="458"/>
  <c r="AK72" i="458"/>
  <c r="AQ84" i="422"/>
  <c r="AF79" i="438"/>
  <c r="AG79" i="438"/>
  <c r="AQ83" i="420"/>
  <c r="AJ63" i="410"/>
  <c r="AC72" i="426"/>
  <c r="AG72" i="476"/>
  <c r="AQ88" i="430"/>
  <c r="AQ83" i="436"/>
  <c r="AU83" i="436"/>
  <c r="AU83" i="442"/>
  <c r="AC80" i="440"/>
  <c r="AK65" i="418"/>
  <c r="AR83" i="388"/>
  <c r="AH55" i="410"/>
  <c r="AI55" i="410"/>
  <c r="AS85" i="466"/>
  <c r="AR83" i="428"/>
  <c r="AQ83" i="428"/>
  <c r="AI82" i="420"/>
  <c r="AQ85" i="450"/>
  <c r="AT85" i="450"/>
  <c r="AI81" i="460"/>
  <c r="AJ81" i="460"/>
  <c r="AG84" i="448"/>
  <c r="AJ58" i="460"/>
  <c r="AG58" i="460"/>
  <c r="AU87" i="430"/>
  <c r="AC82" i="474"/>
  <c r="AR87" i="422"/>
  <c r="AR87" i="428"/>
  <c r="AR83" i="411"/>
  <c r="AQ83" i="411"/>
  <c r="AU83" i="452"/>
  <c r="AF60" i="464"/>
  <c r="AI60" i="464"/>
  <c r="AT88" i="466"/>
  <c r="AH68" i="420"/>
  <c r="AH66" i="410"/>
  <c r="AF66" i="410"/>
  <c r="AJ73" i="464"/>
  <c r="AC81" i="474"/>
  <c r="AJ55" i="415"/>
  <c r="AC73" i="460"/>
  <c r="AI78" i="476"/>
  <c r="AH78" i="476"/>
  <c r="AQ84" i="448"/>
  <c r="AQ81" i="428"/>
  <c r="AG72" i="450"/>
  <c r="AH72" i="450"/>
  <c r="AG87" i="416"/>
  <c r="AC88" i="418"/>
  <c r="AI70" i="442"/>
  <c r="AS79" i="458"/>
  <c r="AQ79" i="458"/>
  <c r="AI88" i="466"/>
  <c r="AH81" i="464"/>
  <c r="AG81" i="464"/>
  <c r="AJ65" i="460"/>
  <c r="AC55" i="468"/>
  <c r="AU79" i="440"/>
  <c r="AH82" i="426"/>
  <c r="AJ82" i="426"/>
  <c r="AS85" i="414"/>
  <c r="AS80" i="420"/>
  <c r="AU82" i="415"/>
  <c r="AQ80" i="454"/>
  <c r="AS80" i="454"/>
  <c r="AR80" i="417"/>
  <c r="AU82" i="438"/>
  <c r="AT77" i="460"/>
  <c r="AR83" i="415"/>
  <c r="AS83" i="415"/>
  <c r="AR82" i="468"/>
  <c r="AK63" i="448"/>
  <c r="AU77" i="416"/>
  <c r="AR77" i="416"/>
  <c r="AK60" i="472"/>
  <c r="AS85" i="462"/>
  <c r="AC87" i="456"/>
  <c r="AH81" i="410"/>
  <c r="AC65" i="458"/>
  <c r="AS88" i="446"/>
  <c r="AU87" i="415"/>
  <c r="AT85" i="446"/>
  <c r="AS85" i="446"/>
  <c r="AT81" i="430"/>
  <c r="AT81" i="446"/>
  <c r="AK84" i="476"/>
  <c r="AJ84" i="476"/>
  <c r="AK86" i="420"/>
  <c r="AJ86" i="420"/>
  <c r="AI57" i="418"/>
  <c r="AJ57" i="418"/>
  <c r="AQ77" i="438"/>
  <c r="AT85" i="474"/>
  <c r="AR85" i="474"/>
  <c r="AH86" i="474"/>
  <c r="AJ81" i="468"/>
  <c r="AF81" i="468"/>
  <c r="AG77" i="470"/>
  <c r="AF77" i="470"/>
  <c r="AU77" i="430"/>
  <c r="AR79" i="428"/>
  <c r="AT88" i="472"/>
  <c r="AC61" i="420"/>
  <c r="AI72" i="428"/>
  <c r="AS88" i="418"/>
  <c r="AU88" i="418"/>
  <c r="AG70" i="464"/>
  <c r="AK72" i="470"/>
  <c r="AF72" i="470"/>
  <c r="AU88" i="428"/>
  <c r="AC53" i="474"/>
  <c r="AK84" i="432"/>
  <c r="AH88" i="460"/>
  <c r="AK88" i="460"/>
  <c r="AI60" i="440"/>
  <c r="AH67" i="474"/>
  <c r="AG67" i="474"/>
  <c r="AF79" i="460"/>
  <c r="AH83" i="474"/>
  <c r="AK83" i="474"/>
  <c r="AJ78" i="410"/>
  <c r="AC64" i="410"/>
  <c r="AT83" i="468"/>
  <c r="AI55" i="466"/>
  <c r="AH67" i="470"/>
  <c r="AK67" i="470"/>
  <c r="AR88" i="460"/>
  <c r="AR82" i="434"/>
  <c r="AC65" i="424"/>
  <c r="AT84" i="418"/>
  <c r="AS84" i="432"/>
  <c r="AC71" i="464"/>
  <c r="AT77" i="446"/>
  <c r="AQ86" i="468"/>
  <c r="AR81" i="450"/>
  <c r="AS81" i="450"/>
  <c r="AF61" i="476"/>
  <c r="AR81" i="466"/>
  <c r="AC87" i="470"/>
  <c r="AT80" i="411"/>
  <c r="AG54" i="474"/>
  <c r="AS78" i="474"/>
  <c r="AR78" i="474"/>
  <c r="AF57" i="470"/>
  <c r="AQ86" i="476"/>
  <c r="AU86" i="476"/>
  <c r="AQ78" i="462"/>
  <c r="AC86" i="410"/>
  <c r="AR87" i="448"/>
  <c r="AI64" i="460"/>
  <c r="AT82" i="416"/>
  <c r="AR82" i="416"/>
  <c r="AJ77" i="410"/>
  <c r="AQ83" i="456"/>
  <c r="AC71" i="474"/>
  <c r="AT84" i="472"/>
  <c r="AS80" i="410"/>
  <c r="AT82" i="414"/>
  <c r="AU82" i="414"/>
  <c r="AR78" i="411"/>
  <c r="AH79" i="470"/>
  <c r="AC66" i="464"/>
  <c r="AF83" i="430"/>
  <c r="AF82" i="446"/>
  <c r="AH82" i="446"/>
  <c r="AQ84" i="462"/>
  <c r="AR86" i="470"/>
  <c r="AC87" i="466"/>
  <c r="AR87" i="464"/>
  <c r="AI61" i="474"/>
  <c r="AJ61" i="474"/>
  <c r="AS86" i="458"/>
  <c r="AQ86" i="458"/>
  <c r="AK64" i="420"/>
  <c r="AR85" i="417"/>
  <c r="AC67" i="472"/>
  <c r="AH68" i="450"/>
  <c r="AU85" i="444"/>
  <c r="AT88" i="434"/>
  <c r="AS88" i="434"/>
  <c r="AT77" i="410"/>
  <c r="AH69" i="472"/>
  <c r="AC64" i="464"/>
  <c r="AJ81" i="414"/>
  <c r="AK69" i="476"/>
  <c r="AJ69" i="476"/>
  <c r="AH58" i="462"/>
  <c r="AG58" i="462"/>
  <c r="AQ85" i="448"/>
  <c r="AK69" i="410"/>
  <c r="AJ69" i="410"/>
  <c r="AH85" i="476"/>
  <c r="AF80" i="462"/>
  <c r="AG80" i="462"/>
  <c r="AR77" i="418"/>
  <c r="AU79" i="468"/>
  <c r="AR79" i="468"/>
  <c r="AT79" i="410"/>
  <c r="AJ56" i="462"/>
  <c r="AG56" i="462"/>
  <c r="AG69" i="444"/>
  <c r="AF85" i="410"/>
  <c r="AJ85" i="410"/>
  <c r="AC73" i="474"/>
  <c r="AF68" i="468"/>
  <c r="AT82" i="458"/>
  <c r="AR82" i="458"/>
  <c r="AU81" i="420"/>
  <c r="AT79" i="418"/>
  <c r="AT80" i="452"/>
  <c r="AR88" i="415"/>
  <c r="AT88" i="415"/>
  <c r="AH82" i="468"/>
  <c r="AJ76" i="410"/>
  <c r="AK76" i="410"/>
  <c r="AR78" i="470"/>
  <c r="AC73" i="452"/>
  <c r="AT83" i="472"/>
  <c r="AF73" i="442"/>
  <c r="AT78" i="432"/>
  <c r="AS78" i="432"/>
  <c r="AS87" i="450"/>
  <c r="AK70" i="452"/>
  <c r="AQ83" i="414"/>
  <c r="AS83" i="414"/>
  <c r="AJ78" i="468"/>
  <c r="AC74" i="470"/>
  <c r="AS86" i="410"/>
  <c r="AJ65" i="464"/>
  <c r="AK65" i="464"/>
  <c r="AU87" i="432"/>
  <c r="AK56" i="468"/>
  <c r="AC71" i="410"/>
  <c r="AI55" i="448"/>
  <c r="AI68" i="476"/>
  <c r="AJ68" i="476"/>
  <c r="AU81" i="416"/>
  <c r="AJ83" i="476"/>
  <c r="AH83" i="476"/>
  <c r="AS78" i="412"/>
  <c r="AQ80" i="466"/>
  <c r="AS80" i="466"/>
  <c r="AS85" i="470"/>
  <c r="AT86" i="436"/>
  <c r="AK81" i="442"/>
  <c r="AF81" i="442"/>
  <c r="AU87" i="424"/>
  <c r="AJ57" i="468"/>
  <c r="AI57" i="468"/>
  <c r="AT77" i="434"/>
  <c r="AS80" i="422"/>
  <c r="AS79" i="411"/>
  <c r="AR79" i="411"/>
  <c r="AU85" i="426"/>
  <c r="AK74" i="460"/>
  <c r="AS85" i="434"/>
  <c r="AT85" i="434"/>
  <c r="AI67" i="472"/>
  <c r="AK67" i="472"/>
  <c r="AT77" i="440"/>
  <c r="AC66" i="452"/>
  <c r="AK77" i="454"/>
  <c r="AJ54" i="468"/>
  <c r="AI54" i="468"/>
  <c r="AF84" i="460"/>
  <c r="AU78" i="426"/>
  <c r="AR78" i="426"/>
  <c r="AU85" i="476"/>
  <c r="AG76" i="468"/>
  <c r="AJ76" i="468"/>
  <c r="AI87" i="448"/>
  <c r="AC69" i="460"/>
  <c r="AI72" i="434"/>
  <c r="AQ88" i="470"/>
  <c r="AR88" i="470"/>
  <c r="AQ86" i="454"/>
  <c r="AS80" i="462"/>
  <c r="AU80" i="462"/>
  <c r="AS79" i="412"/>
  <c r="AU86" i="413"/>
  <c r="AS86" i="413"/>
  <c r="AG79" i="464"/>
  <c r="AI79" i="464"/>
  <c r="AH73" i="462"/>
  <c r="AH58" i="454"/>
  <c r="AF58" i="454"/>
  <c r="AK87" i="474"/>
  <c r="AH88" i="468"/>
  <c r="AG88" i="468"/>
  <c r="AU84" i="417"/>
  <c r="AG75" i="454"/>
  <c r="AH75" i="454"/>
  <c r="AJ79" i="472"/>
  <c r="AC73" i="446"/>
  <c r="AF62" i="456"/>
  <c r="AF53" i="410"/>
  <c r="AG53" i="410"/>
  <c r="AQ85" i="472"/>
  <c r="AJ83" i="468"/>
  <c r="AU77" i="464"/>
  <c r="AR77" i="464"/>
  <c r="AJ88" i="416"/>
  <c r="AH66" i="456"/>
  <c r="AG66" i="456"/>
  <c r="AH71" i="458"/>
  <c r="AG71" i="458"/>
  <c r="AJ58" i="458"/>
  <c r="AU83" i="444"/>
  <c r="AR77" i="468"/>
  <c r="AQ77" i="468"/>
  <c r="AK64" i="466"/>
  <c r="AQ77" i="413"/>
  <c r="AU88" i="422"/>
  <c r="AT88" i="422"/>
  <c r="AR82" i="444"/>
  <c r="AK65" i="426"/>
  <c r="AF82" i="460"/>
  <c r="AR81" i="456"/>
  <c r="AU77" i="420"/>
  <c r="AI58" i="466"/>
  <c r="AH80" i="444"/>
  <c r="AI66" i="472"/>
  <c r="AT78" i="388"/>
  <c r="AH82" i="462"/>
  <c r="AC66" i="462"/>
  <c r="AS82" i="418"/>
  <c r="AH57" i="472"/>
  <c r="AU80" i="399"/>
  <c r="AH87" i="470"/>
  <c r="AU82" i="466"/>
  <c r="AU85" i="460"/>
  <c r="AV77" i="476"/>
  <c r="AQ88" i="426"/>
  <c r="AQ87" i="446"/>
  <c r="AF81" i="458"/>
  <c r="AR77" i="472"/>
  <c r="AK82" i="415"/>
  <c r="AF63" i="472"/>
  <c r="AT82" i="470"/>
  <c r="AQ86" i="417"/>
  <c r="AF85" i="474"/>
  <c r="AQ84" i="388"/>
  <c r="AU87" i="466"/>
  <c r="AH84" i="462"/>
  <c r="AT77" i="417"/>
  <c r="AS78" i="418"/>
  <c r="AR79" i="462"/>
  <c r="AG85" i="468"/>
  <c r="AQ85" i="464"/>
  <c r="AU86" i="424"/>
  <c r="AR82" i="466"/>
  <c r="AR85" i="460"/>
  <c r="AU77" i="476"/>
  <c r="AU88" i="426"/>
  <c r="AR81" i="454"/>
  <c r="AU87" i="411"/>
  <c r="AU77" i="472"/>
  <c r="AR82" i="436"/>
  <c r="AI63" i="472"/>
  <c r="AS86" i="417"/>
  <c r="AG85" i="474"/>
  <c r="AF75" i="468"/>
  <c r="AQ87" i="466"/>
  <c r="AF84" i="462"/>
  <c r="AR78" i="418"/>
  <c r="AS79" i="462"/>
  <c r="AQ78" i="418"/>
  <c r="AC81" i="468"/>
  <c r="AH73" i="424"/>
  <c r="AH56" i="422"/>
  <c r="AG87" i="456"/>
  <c r="AH70" i="470"/>
  <c r="AI80" i="454"/>
  <c r="AU81" i="438"/>
  <c r="AH83" i="464"/>
  <c r="AK57" i="436"/>
  <c r="AK66" i="444"/>
  <c r="AF84" i="456"/>
  <c r="AI57" i="452"/>
  <c r="AJ79" i="416"/>
  <c r="AI73" i="388"/>
  <c r="AC80" i="454"/>
  <c r="AI60" i="450"/>
  <c r="AC85" i="430"/>
  <c r="AJ65" i="432"/>
  <c r="AC73" i="412"/>
  <c r="AG64" i="476"/>
  <c r="AK58" i="412"/>
  <c r="AS78" i="436"/>
  <c r="AI69" i="432"/>
  <c r="AK69" i="456"/>
  <c r="AC77" i="434"/>
  <c r="AQ81" i="434"/>
  <c r="AF68" i="413"/>
  <c r="AI84" i="417"/>
  <c r="AJ64" i="448"/>
  <c r="AH64" i="448"/>
  <c r="AK71" i="476"/>
  <c r="AF61" i="410"/>
  <c r="AI61" i="428"/>
  <c r="AS86" i="388"/>
  <c r="AG64" i="472"/>
  <c r="AH64" i="472"/>
  <c r="AG64" i="434"/>
  <c r="AH58" i="446"/>
  <c r="AF62" i="474"/>
  <c r="AC83" i="426"/>
  <c r="AK56" i="434"/>
  <c r="AS81" i="426"/>
  <c r="AI83" i="444"/>
  <c r="AQ77" i="414"/>
  <c r="AR78" i="430"/>
  <c r="AI74" i="464"/>
  <c r="AU80" i="442"/>
  <c r="AR80" i="432"/>
  <c r="AQ83" i="446"/>
  <c r="AK55" i="456"/>
  <c r="AF76" i="418"/>
  <c r="AC68" i="440"/>
  <c r="AG67" i="426"/>
  <c r="AT87" i="462"/>
  <c r="AF56" i="446"/>
  <c r="AF59" i="456"/>
  <c r="AG74" i="454"/>
  <c r="AJ74" i="454"/>
  <c r="AF86" i="464"/>
  <c r="AF71" i="462"/>
  <c r="AI55" i="440"/>
  <c r="AI66" i="474"/>
  <c r="AR78" i="428"/>
  <c r="AC53" i="472"/>
  <c r="AS88" i="476"/>
  <c r="AR77" i="456"/>
  <c r="AI64" i="462"/>
  <c r="AH75" i="417"/>
  <c r="AG59" i="476"/>
  <c r="AH59" i="476"/>
  <c r="AJ66" i="438"/>
  <c r="AK66" i="438"/>
  <c r="AH83" i="414"/>
  <c r="AC65" i="428"/>
  <c r="AR78" i="413"/>
  <c r="AC73" i="413"/>
  <c r="AK69" i="426"/>
  <c r="AF87" i="413"/>
  <c r="AJ87" i="413"/>
  <c r="AJ63" i="411"/>
  <c r="AH55" i="474"/>
  <c r="AJ55" i="474"/>
  <c r="AJ63" i="442"/>
  <c r="AC56" i="458"/>
  <c r="AG87" i="452"/>
  <c r="AJ68" i="412"/>
  <c r="AG68" i="412"/>
  <c r="AF87" i="420"/>
  <c r="AK87" i="420"/>
  <c r="AG81" i="470"/>
  <c r="AR80" i="472"/>
  <c r="AQ82" i="446"/>
  <c r="AR82" i="446"/>
  <c r="AH88" i="448"/>
  <c r="AG62" i="434"/>
  <c r="AK62" i="434"/>
  <c r="AG55" i="388"/>
  <c r="AT86" i="399"/>
  <c r="AQ86" i="399"/>
  <c r="AJ79" i="440"/>
  <c r="AF54" i="470"/>
  <c r="AH54" i="470"/>
  <c r="AC76" i="414"/>
  <c r="AH80" i="464"/>
  <c r="AI70" i="468"/>
  <c r="AG70" i="468"/>
  <c r="AK69" i="454"/>
  <c r="AI69" i="454"/>
  <c r="AJ70" i="444"/>
  <c r="AH70" i="444"/>
  <c r="AF83" i="420"/>
  <c r="AF60" i="470"/>
  <c r="AG60" i="470"/>
  <c r="AH71" i="416"/>
  <c r="AF71" i="416"/>
  <c r="AQ80" i="424"/>
  <c r="AQ83" i="410"/>
  <c r="AQ88" i="464"/>
  <c r="AH65" i="411"/>
  <c r="AG65" i="411"/>
  <c r="AK53" i="440"/>
  <c r="AH74" i="446"/>
  <c r="AJ74" i="446"/>
  <c r="AQ84" i="450"/>
  <c r="AG56" i="464"/>
  <c r="AF56" i="464"/>
  <c r="AU84" i="430"/>
  <c r="AJ55" i="458"/>
  <c r="AH55" i="458"/>
  <c r="AT80" i="416"/>
  <c r="AR81" i="414"/>
  <c r="AC54" i="410"/>
  <c r="AQ81" i="444"/>
  <c r="AJ65" i="450"/>
  <c r="AG65" i="450"/>
  <c r="AT78" i="456"/>
  <c r="AJ77" i="418"/>
  <c r="AG77" i="418"/>
  <c r="AF55" i="470"/>
  <c r="AU83" i="466"/>
  <c r="AS77" i="426"/>
  <c r="AT77" i="426"/>
  <c r="AF76" i="474"/>
  <c r="AF75" i="470"/>
  <c r="AG75" i="470"/>
  <c r="AF58" i="464"/>
  <c r="AI79" i="474"/>
  <c r="AH79" i="474"/>
  <c r="AT78" i="420"/>
  <c r="AG60" i="468"/>
  <c r="AH60" i="468"/>
  <c r="AK69" i="452"/>
  <c r="AH69" i="452"/>
  <c r="AF87" i="432"/>
  <c r="AR81" i="417"/>
  <c r="AC53" i="420"/>
  <c r="AJ75" i="440"/>
  <c r="AJ66" i="432"/>
  <c r="AK66" i="432"/>
  <c r="AR77" i="470"/>
  <c r="AH59" i="436"/>
  <c r="AC58" i="472"/>
  <c r="AR82" i="388"/>
  <c r="AT78" i="450"/>
  <c r="AJ62" i="472"/>
  <c r="AH62" i="472"/>
  <c r="AT88" i="424"/>
  <c r="AH54" i="460"/>
  <c r="AF54" i="460"/>
  <c r="AG53" i="442"/>
  <c r="AF53" i="442"/>
  <c r="AU88" i="444"/>
  <c r="AS84" i="456"/>
  <c r="AC64" i="466"/>
  <c r="AI59" i="450"/>
  <c r="AC63" i="442"/>
  <c r="AC73" i="448"/>
  <c r="AQ85" i="416"/>
  <c r="AS88" i="462"/>
  <c r="AJ71" i="436"/>
  <c r="AK71" i="436"/>
  <c r="AC74" i="442"/>
  <c r="AK56" i="466"/>
  <c r="AU81" i="458"/>
  <c r="AS78" i="446"/>
  <c r="AU78" i="446"/>
  <c r="AF62" i="468"/>
  <c r="AC86" i="474"/>
  <c r="AR79" i="434"/>
  <c r="AR88" i="440"/>
  <c r="AQ86" i="460"/>
  <c r="AS86" i="460"/>
  <c r="AG62" i="432"/>
  <c r="AF62" i="432"/>
  <c r="AK53" i="430"/>
  <c r="AG58" i="418"/>
  <c r="AK58" i="418"/>
  <c r="AH64" i="399"/>
  <c r="AH72" i="416"/>
  <c r="AF72" i="416"/>
  <c r="AJ60" i="436"/>
  <c r="AF85" i="415"/>
  <c r="AK85" i="415"/>
  <c r="AH77" i="424"/>
  <c r="AG77" i="424"/>
  <c r="AH62" i="454"/>
  <c r="AC82" i="458"/>
  <c r="AH79" i="448"/>
  <c r="AJ79" i="448"/>
  <c r="AH66" i="470"/>
  <c r="AK54" i="420"/>
  <c r="AF54" i="420"/>
  <c r="AQ80" i="434"/>
  <c r="AR82" i="412"/>
  <c r="AC82" i="416"/>
  <c r="AI55" i="444"/>
  <c r="AJ70" i="450"/>
  <c r="AK70" i="450"/>
  <c r="AK73" i="440"/>
  <c r="AG78" i="452"/>
  <c r="AI78" i="452"/>
  <c r="AK83" i="411"/>
  <c r="AG62" i="470"/>
  <c r="AH62" i="470"/>
  <c r="AC83" i="454"/>
  <c r="AI56" i="476"/>
  <c r="AR79" i="388"/>
  <c r="AH83" i="426"/>
  <c r="AK83" i="426"/>
  <c r="AK62" i="444"/>
  <c r="AH62" i="444"/>
  <c r="AG85" i="470"/>
  <c r="AJ87" i="468"/>
  <c r="AF87" i="468"/>
  <c r="AJ75" i="464"/>
  <c r="AH75" i="464"/>
  <c r="AK86" i="416"/>
  <c r="AJ80" i="466"/>
  <c r="AG80" i="466"/>
  <c r="AU88" i="416"/>
  <c r="AR88" i="416"/>
  <c r="AG68" i="472"/>
  <c r="AG69" i="446"/>
  <c r="AH69" i="446"/>
  <c r="AQ78" i="414"/>
  <c r="AG85" i="434"/>
  <c r="AI85" i="434"/>
  <c r="AT85" i="422"/>
  <c r="AI68" i="446"/>
  <c r="AF68" i="446"/>
  <c r="AC66" i="448"/>
  <c r="AU80" i="446"/>
  <c r="AG71" i="442"/>
  <c r="AJ71" i="442"/>
  <c r="AH62" i="458"/>
  <c r="AF85" i="430"/>
  <c r="AJ85" i="430"/>
  <c r="AF70" i="458"/>
  <c r="AC75" i="466"/>
  <c r="AF68" i="460"/>
  <c r="AJ68" i="460"/>
  <c r="AT86" i="442"/>
  <c r="AG85" i="422"/>
  <c r="AJ85" i="422"/>
  <c r="AU77" i="474"/>
  <c r="AK78" i="470"/>
  <c r="AC83" i="470"/>
  <c r="AQ81" i="410"/>
  <c r="AT82" i="462"/>
  <c r="AR77" i="454"/>
  <c r="AQ77" i="454"/>
  <c r="AG61" i="464"/>
  <c r="AJ83" i="448"/>
  <c r="AH83" i="448"/>
  <c r="AK68" i="454"/>
  <c r="AC85" i="476"/>
  <c r="AS82" i="454"/>
  <c r="AH73" i="456"/>
  <c r="AK73" i="456"/>
  <c r="AU77" i="411"/>
  <c r="AQ79" i="424"/>
  <c r="AQ77" i="458"/>
  <c r="AR77" i="458"/>
  <c r="AK84" i="410"/>
  <c r="AJ58" i="474"/>
  <c r="AK58" i="474"/>
  <c r="AF83" i="410"/>
  <c r="AS79" i="466"/>
  <c r="AH69" i="474"/>
  <c r="AI69" i="474"/>
  <c r="AI66" i="468"/>
  <c r="AI65" i="458"/>
  <c r="AF65" i="458"/>
  <c r="AS83" i="470"/>
  <c r="AU88" i="450"/>
  <c r="AF60" i="458"/>
  <c r="AK60" i="458"/>
  <c r="AF71" i="474"/>
  <c r="AG71" i="474"/>
  <c r="AI86" i="414"/>
  <c r="AJ76" i="472"/>
  <c r="AK76" i="472"/>
  <c r="AK67" i="476"/>
  <c r="AS82" i="464"/>
  <c r="AR82" i="464"/>
  <c r="AR82" i="450"/>
  <c r="AC59" i="438"/>
  <c r="AR85" i="412"/>
  <c r="AI76" i="454"/>
  <c r="AC63" i="420"/>
  <c r="AT88" i="474"/>
  <c r="AU79" i="472"/>
  <c r="AS79" i="416"/>
  <c r="AT88" i="442"/>
  <c r="AQ88" i="442"/>
  <c r="AR77" i="442"/>
  <c r="AI87" i="462"/>
  <c r="AK87" i="462"/>
  <c r="AG79" i="415"/>
  <c r="AF79" i="415"/>
  <c r="AG88" i="432"/>
  <c r="AC86" i="462"/>
  <c r="AG87" i="410"/>
  <c r="AJ87" i="410"/>
  <c r="AT84" i="416"/>
  <c r="AC83" i="420"/>
  <c r="AH61" i="434"/>
  <c r="AG66" i="454"/>
  <c r="AK66" i="454"/>
  <c r="AF83" i="472"/>
  <c r="AC58" i="452"/>
  <c r="AK64" i="468"/>
  <c r="AK54" i="462"/>
  <c r="AH54" i="462"/>
  <c r="AI68" i="418"/>
  <c r="AH68" i="418"/>
  <c r="AI62" i="399"/>
  <c r="AH76" i="444"/>
  <c r="AJ76" i="444"/>
  <c r="AR84" i="470"/>
  <c r="AQ85" i="452"/>
  <c r="AC77" i="410"/>
  <c r="AG55" i="454"/>
  <c r="AC63" i="418"/>
  <c r="AQ87" i="474"/>
  <c r="AG69" i="436"/>
  <c r="AR81" i="422"/>
  <c r="AT81" i="422"/>
  <c r="AU83" i="462"/>
  <c r="AS81" i="413"/>
  <c r="AK71" i="468"/>
  <c r="AJ71" i="468"/>
  <c r="AK57" i="460"/>
  <c r="AJ57" i="460"/>
  <c r="AJ59" i="444"/>
  <c r="AT80" i="440"/>
  <c r="AH53" i="476"/>
  <c r="AG53" i="476"/>
  <c r="AH71" i="466"/>
  <c r="AG71" i="466"/>
  <c r="AI74" i="416"/>
  <c r="AS82" i="432"/>
  <c r="AR82" i="432"/>
  <c r="AT82" i="426"/>
  <c r="AU82" i="413"/>
  <c r="AU82" i="424"/>
  <c r="AF71" i="410"/>
  <c r="AI71" i="410"/>
  <c r="AC86" i="432"/>
  <c r="AF65" i="448"/>
  <c r="AT77" i="462"/>
  <c r="AU77" i="422"/>
  <c r="AS77" i="422"/>
  <c r="AS84" i="436"/>
  <c r="AJ62" i="410"/>
  <c r="AG62" i="410"/>
  <c r="AH75" i="430"/>
  <c r="AR79" i="438"/>
  <c r="AT79" i="438"/>
  <c r="AG80" i="458"/>
  <c r="AC64" i="468"/>
  <c r="AJ88" i="476"/>
  <c r="AH75" i="462"/>
  <c r="AJ75" i="462"/>
  <c r="AH81" i="456"/>
  <c r="AF81" i="456"/>
  <c r="AK74" i="468"/>
  <c r="AK59" i="466"/>
  <c r="AF59" i="466"/>
  <c r="AG73" i="476"/>
  <c r="AC74" i="468"/>
  <c r="AH70" i="462"/>
  <c r="AT88" i="399"/>
  <c r="AQ84" i="440"/>
  <c r="AS84" i="440"/>
  <c r="AK84" i="470"/>
  <c r="AU87" i="460"/>
  <c r="AR87" i="460"/>
  <c r="AQ87" i="472"/>
  <c r="AU87" i="420"/>
  <c r="AR82" i="440"/>
  <c r="AT82" i="440"/>
  <c r="AS86" i="432"/>
  <c r="AS79" i="436"/>
  <c r="AU84" i="442"/>
  <c r="AR84" i="442"/>
  <c r="AK55" i="446"/>
  <c r="AC81" i="466"/>
  <c r="AF54" i="466"/>
  <c r="AR80" i="456"/>
  <c r="AT80" i="456"/>
  <c r="AJ79" i="462"/>
  <c r="AF79" i="462"/>
  <c r="AT85" i="436"/>
  <c r="AQ87" i="413"/>
  <c r="AC74" i="454"/>
  <c r="AU82" i="430"/>
  <c r="AU78" i="458"/>
  <c r="AC57" i="436"/>
  <c r="AU78" i="438"/>
  <c r="AJ81" i="432"/>
  <c r="AH81" i="432"/>
  <c r="AR82" i="460"/>
  <c r="AU81" i="464"/>
  <c r="AK73" i="430"/>
  <c r="AG73" i="430"/>
  <c r="AQ77" i="388"/>
  <c r="AR83" i="450"/>
  <c r="AU83" i="450"/>
  <c r="AR80" i="438"/>
  <c r="AT77" i="448"/>
  <c r="AG60" i="388"/>
  <c r="AK60" i="388"/>
  <c r="AH82" i="440"/>
  <c r="AF82" i="440"/>
  <c r="AC79" i="418"/>
  <c r="AH83" i="452"/>
  <c r="AK83" i="452"/>
  <c r="AT83" i="458"/>
  <c r="AK56" i="428"/>
  <c r="AI56" i="428"/>
  <c r="AC84" i="472"/>
  <c r="AR88" i="417"/>
  <c r="AG57" i="448"/>
  <c r="AJ57" i="448"/>
  <c r="AG83" i="418"/>
  <c r="AC67" i="444"/>
  <c r="AT80" i="476"/>
  <c r="AC59" i="458"/>
  <c r="AJ88" i="411"/>
  <c r="AH88" i="442"/>
  <c r="AK88" i="442"/>
  <c r="AJ58" i="411"/>
  <c r="AG57" i="474"/>
  <c r="AJ57" i="474"/>
  <c r="AT81" i="472"/>
  <c r="AJ81" i="418"/>
  <c r="AK81" i="418"/>
  <c r="AF68" i="456"/>
  <c r="AG67" i="428"/>
  <c r="AH67" i="428"/>
  <c r="AQ82" i="442"/>
  <c r="AT82" i="442"/>
  <c r="AJ82" i="466"/>
  <c r="AG69" i="417"/>
  <c r="AJ69" i="417"/>
  <c r="AJ53" i="454"/>
  <c r="AF53" i="454"/>
  <c r="AU87" i="436"/>
  <c r="AI63" i="440"/>
  <c r="AK63" i="440"/>
  <c r="AK70" i="410"/>
  <c r="AG73" i="448"/>
  <c r="AI73" i="448"/>
  <c r="AU83" i="454"/>
  <c r="AQ86" i="450"/>
  <c r="AJ60" i="426"/>
  <c r="AK60" i="426"/>
  <c r="AJ68" i="464"/>
  <c r="AR84" i="411"/>
  <c r="AQ84" i="411"/>
  <c r="AQ81" i="412"/>
  <c r="AJ76" i="460"/>
  <c r="AI76" i="460"/>
  <c r="AK85" i="462"/>
  <c r="AR78" i="434"/>
  <c r="AC60" i="464"/>
  <c r="AS79" i="460"/>
  <c r="AK77" i="474"/>
  <c r="AQ86" i="444"/>
  <c r="AU86" i="444"/>
  <c r="AK57" i="442"/>
  <c r="AQ79" i="446"/>
  <c r="AC77" i="440"/>
  <c r="AG72" i="468"/>
  <c r="AJ58" i="472"/>
  <c r="AG58" i="472"/>
  <c r="AU80" i="412"/>
  <c r="AR86" i="440"/>
  <c r="AS85" i="420"/>
  <c r="AC65" i="468"/>
  <c r="AK69" i="470"/>
  <c r="AU84" i="434"/>
  <c r="AQ84" i="434"/>
  <c r="AC71" i="460"/>
  <c r="AK80" i="434"/>
  <c r="AC59" i="446"/>
  <c r="AT77" i="415"/>
  <c r="AQ80" i="414"/>
  <c r="AR80" i="414"/>
  <c r="AQ87" i="452"/>
  <c r="AS80" i="418"/>
  <c r="AJ70" i="474"/>
  <c r="AI70" i="474"/>
  <c r="AR82" i="411"/>
  <c r="AF67" i="464"/>
  <c r="AC62" i="456"/>
  <c r="AU88" i="458"/>
  <c r="AK64" i="410"/>
  <c r="AR84" i="424"/>
  <c r="AU84" i="424"/>
  <c r="AF56" i="417"/>
  <c r="AC61" i="474"/>
  <c r="AU88" i="452"/>
  <c r="AC80" i="460"/>
  <c r="AQ81" i="418"/>
  <c r="AI71" i="460"/>
  <c r="AF71" i="460"/>
  <c r="AJ86" i="468"/>
  <c r="AC83" i="466"/>
  <c r="AJ82" i="474"/>
  <c r="AI69" i="466"/>
  <c r="AF69" i="466"/>
  <c r="AU83" i="412"/>
  <c r="AT87" i="414"/>
  <c r="AQ87" i="414"/>
  <c r="AF83" i="462"/>
  <c r="AR79" i="417"/>
  <c r="AQ86" i="446"/>
  <c r="AU86" i="446"/>
  <c r="AK80" i="472"/>
  <c r="AH81" i="472"/>
  <c r="AG81" i="472"/>
  <c r="AU83" i="430"/>
  <c r="AH71" i="472"/>
  <c r="AK71" i="472"/>
  <c r="AJ86" i="456"/>
  <c r="AC86" i="464"/>
  <c r="AQ87" i="412"/>
  <c r="AH55" i="468"/>
  <c r="AK55" i="468"/>
  <c r="AH57" i="410"/>
  <c r="AQ85" i="418"/>
  <c r="AT85" i="418"/>
  <c r="AJ78" i="462"/>
  <c r="AU77" i="452"/>
  <c r="AI60" i="476"/>
  <c r="AF60" i="476"/>
  <c r="AK65" i="410"/>
  <c r="AU88" i="420"/>
  <c r="AS88" i="420"/>
  <c r="AS81" i="415"/>
  <c r="AG77" i="458"/>
  <c r="AI77" i="458"/>
  <c r="AG84" i="426"/>
  <c r="AH84" i="426"/>
  <c r="AC83" i="442"/>
  <c r="AU78" i="460"/>
  <c r="AC62" i="468"/>
  <c r="AH76" i="462"/>
  <c r="AG81" i="444"/>
  <c r="AH81" i="444"/>
  <c r="AF77" i="442"/>
  <c r="AI80" i="436"/>
  <c r="AJ80" i="436"/>
  <c r="AU77" i="432"/>
  <c r="AC73" i="416"/>
  <c r="AI60" i="432"/>
  <c r="AI84" i="464"/>
  <c r="AF84" i="464"/>
  <c r="AF66" i="434"/>
  <c r="AH74" i="476"/>
  <c r="AJ74" i="476"/>
  <c r="AQ82" i="417"/>
  <c r="AH86" i="470"/>
  <c r="AS83" i="418"/>
  <c r="AQ83" i="418"/>
  <c r="AQ81" i="448"/>
  <c r="AG56" i="458"/>
  <c r="AF60" i="446"/>
  <c r="AJ60" i="446"/>
  <c r="AT87" i="416"/>
  <c r="AF58" i="410"/>
  <c r="AG58" i="410"/>
  <c r="AR79" i="448"/>
  <c r="AS77" i="466"/>
  <c r="AQ77" i="466"/>
  <c r="AR80" i="428"/>
  <c r="AG62" i="450"/>
  <c r="AC60" i="466"/>
  <c r="AI72" i="466"/>
  <c r="AC62" i="410"/>
  <c r="AH54" i="476"/>
  <c r="AC79" i="466"/>
  <c r="AR88" i="454"/>
  <c r="AR84" i="446"/>
  <c r="AC73" i="470"/>
  <c r="AG88" i="464"/>
  <c r="AC68" i="472"/>
  <c r="AF61" i="472"/>
  <c r="AC54" i="460"/>
  <c r="AT82" i="474"/>
  <c r="AR77" i="436"/>
  <c r="AV81" i="476"/>
  <c r="AT81" i="476"/>
  <c r="AS81" i="440"/>
  <c r="AR86" i="472"/>
  <c r="AS86" i="438"/>
  <c r="AR86" i="438"/>
  <c r="AF59" i="410"/>
  <c r="AT86" i="418"/>
  <c r="AU82" i="410"/>
  <c r="AS82" i="410"/>
  <c r="AI85" i="418"/>
  <c r="AQ79" i="414"/>
  <c r="AS79" i="414"/>
  <c r="AU86" i="411"/>
  <c r="AF72" i="458"/>
  <c r="AS84" i="422"/>
  <c r="AU84" i="422"/>
  <c r="AK79" i="438"/>
  <c r="AT83" i="420"/>
  <c r="AS83" i="420"/>
  <c r="AH63" i="410"/>
  <c r="AH72" i="476"/>
  <c r="AK72" i="476"/>
  <c r="AS88" i="430"/>
  <c r="AR83" i="436"/>
  <c r="AC67" i="452"/>
  <c r="AT83" i="442"/>
  <c r="AF65" i="418"/>
  <c r="AG65" i="418"/>
  <c r="AS83" i="388"/>
  <c r="AG55" i="410"/>
  <c r="AK55" i="410"/>
  <c r="AT85" i="466"/>
  <c r="AT83" i="428"/>
  <c r="AC62" i="448"/>
  <c r="AH82" i="420"/>
  <c r="AS85" i="450"/>
  <c r="AC76" i="474"/>
  <c r="AG81" i="460"/>
  <c r="AH81" i="460"/>
  <c r="AI84" i="448"/>
  <c r="AF58" i="460"/>
  <c r="AH58" i="460"/>
  <c r="AT87" i="430"/>
  <c r="AC72" i="476"/>
  <c r="AQ87" i="422"/>
  <c r="AT87" i="428"/>
  <c r="AT83" i="411"/>
  <c r="AR83" i="452"/>
  <c r="AS83" i="452"/>
  <c r="AK60" i="464"/>
  <c r="AQ88" i="466"/>
  <c r="AU88" i="466"/>
  <c r="AJ68" i="420"/>
  <c r="AK66" i="410"/>
  <c r="AI66" i="410"/>
  <c r="AH73" i="464"/>
  <c r="AC55" i="474"/>
  <c r="AH55" i="415"/>
  <c r="AC79" i="440"/>
  <c r="AK78" i="476"/>
  <c r="AT84" i="448"/>
  <c r="AR84" i="448"/>
  <c r="AS81" i="428"/>
  <c r="AJ72" i="450"/>
  <c r="AI72" i="450"/>
  <c r="AK87" i="416"/>
  <c r="AC56" i="470"/>
  <c r="AG70" i="442"/>
  <c r="AR79" i="458"/>
  <c r="AF88" i="466"/>
  <c r="AK88" i="466"/>
  <c r="AK81" i="464"/>
  <c r="AC65" i="456"/>
  <c r="AH65" i="460"/>
  <c r="AS79" i="440"/>
  <c r="AR79" i="440"/>
  <c r="AI82" i="426"/>
  <c r="AU85" i="414"/>
  <c r="AQ85" i="414"/>
  <c r="AT80" i="420"/>
  <c r="AQ82" i="415"/>
  <c r="AT80" i="454"/>
  <c r="AT80" i="417"/>
  <c r="AS80" i="417"/>
  <c r="AT82" i="438"/>
  <c r="AQ77" i="460"/>
  <c r="AT83" i="415"/>
  <c r="AS82" i="468"/>
  <c r="AU82" i="468"/>
  <c r="AH63" i="448"/>
  <c r="AS77" i="416"/>
  <c r="AI60" i="472"/>
  <c r="AH60" i="472"/>
  <c r="AT85" i="462"/>
  <c r="AC76" i="411"/>
  <c r="AG81" i="410"/>
  <c r="AT88" i="446"/>
  <c r="AQ88" i="446"/>
  <c r="AR87" i="415"/>
  <c r="AR85" i="446"/>
  <c r="AR81" i="430"/>
  <c r="AU81" i="430"/>
  <c r="AS81" i="446"/>
  <c r="AI84" i="476"/>
  <c r="AF84" i="476"/>
  <c r="AF86" i="420"/>
  <c r="AH86" i="420"/>
  <c r="AH57" i="418"/>
  <c r="AF57" i="418"/>
  <c r="AU77" i="438"/>
  <c r="AU85" i="474"/>
  <c r="AC53" i="468"/>
  <c r="AI86" i="474"/>
  <c r="AK81" i="468"/>
  <c r="AG81" i="468"/>
  <c r="AI77" i="470"/>
  <c r="AS77" i="430"/>
  <c r="AT77" i="430"/>
  <c r="AT79" i="428"/>
  <c r="AS88" i="472"/>
  <c r="AJ72" i="428"/>
  <c r="AG72" i="428"/>
  <c r="AQ88" i="418"/>
  <c r="AC68" i="450"/>
  <c r="AI70" i="464"/>
  <c r="AI72" i="470"/>
  <c r="AH72" i="470"/>
  <c r="AT88" i="428"/>
  <c r="AG84" i="432"/>
  <c r="AI84" i="432"/>
  <c r="AJ88" i="460"/>
  <c r="AJ60" i="440"/>
  <c r="AG60" i="440"/>
  <c r="AK67" i="474"/>
  <c r="AK79" i="460"/>
  <c r="AI79" i="460"/>
  <c r="AI83" i="474"/>
  <c r="AK78" i="410"/>
  <c r="AH78" i="410"/>
  <c r="AQ83" i="468"/>
  <c r="AS83" i="468"/>
  <c r="AJ55" i="466"/>
  <c r="AG67" i="470"/>
  <c r="AF67" i="470"/>
  <c r="AU88" i="460"/>
  <c r="AU82" i="434"/>
  <c r="AC53" i="470"/>
  <c r="AU84" i="418"/>
  <c r="AT84" i="432"/>
  <c r="AC60" i="476"/>
  <c r="AS77" i="446"/>
  <c r="AU86" i="468"/>
  <c r="AU81" i="450"/>
  <c r="AI61" i="476"/>
  <c r="AK61" i="476"/>
  <c r="AU81" i="466"/>
  <c r="AQ80" i="411"/>
  <c r="AU80" i="411"/>
  <c r="AK54" i="474"/>
  <c r="AU78" i="474"/>
  <c r="AI57" i="470"/>
  <c r="AG57" i="470"/>
  <c r="AS86" i="476"/>
  <c r="AR78" i="462"/>
  <c r="AT78" i="462"/>
  <c r="AQ87" i="448"/>
  <c r="AU87" i="448"/>
  <c r="AG64" i="460"/>
  <c r="AS82" i="416"/>
  <c r="AK77" i="410"/>
  <c r="AG77" i="410"/>
  <c r="AS83" i="456"/>
  <c r="AC86" i="456"/>
  <c r="AQ84" i="472"/>
  <c r="AR80" i="410"/>
  <c r="AR82" i="414"/>
  <c r="AU78" i="411"/>
  <c r="AT78" i="411"/>
  <c r="AG79" i="470"/>
  <c r="AI83" i="430"/>
  <c r="AH83" i="430"/>
  <c r="AJ82" i="446"/>
  <c r="AK82" i="446"/>
  <c r="AS84" i="462"/>
  <c r="AS86" i="470"/>
  <c r="AU87" i="464"/>
  <c r="AQ87" i="464"/>
  <c r="AF61" i="474"/>
  <c r="AC57" i="462"/>
  <c r="AT86" i="458"/>
  <c r="AF64" i="420"/>
  <c r="AH64" i="420"/>
  <c r="AT85" i="417"/>
  <c r="AK68" i="450"/>
  <c r="AJ68" i="450"/>
  <c r="AR85" i="444"/>
  <c r="AR88" i="434"/>
  <c r="AQ77" i="410"/>
  <c r="AR77" i="410"/>
  <c r="AJ69" i="472"/>
  <c r="AK81" i="414"/>
  <c r="AG81" i="414"/>
  <c r="AH69" i="476"/>
  <c r="AG69" i="476"/>
  <c r="AJ58" i="462"/>
  <c r="AC68" i="460"/>
  <c r="AR85" i="448"/>
  <c r="AF69" i="410"/>
  <c r="AG69" i="410"/>
  <c r="AG85" i="476"/>
  <c r="AK80" i="462"/>
  <c r="AI80" i="462"/>
  <c r="AU77" i="418"/>
  <c r="AS79" i="468"/>
  <c r="AC83" i="410"/>
  <c r="AS79" i="410"/>
  <c r="AH56" i="462"/>
  <c r="AK56" i="462"/>
  <c r="AH69" i="444"/>
  <c r="AI85" i="410"/>
  <c r="AH85" i="410"/>
  <c r="AC65" i="464"/>
  <c r="AK68" i="468"/>
  <c r="AS82" i="458"/>
  <c r="AT81" i="420"/>
  <c r="AS81" i="420"/>
  <c r="AU79" i="418"/>
  <c r="AS80" i="452"/>
  <c r="AU88" i="415"/>
  <c r="AI82" i="468"/>
  <c r="AG82" i="468"/>
  <c r="AI76" i="410"/>
  <c r="AC77" i="466"/>
  <c r="AS78" i="470"/>
  <c r="AQ83" i="472"/>
  <c r="AR83" i="472"/>
  <c r="AH73" i="442"/>
  <c r="AR78" i="432"/>
  <c r="AR87" i="450"/>
  <c r="AU87" i="450"/>
  <c r="AF70" i="452"/>
  <c r="AR83" i="414"/>
  <c r="AG78" i="468"/>
  <c r="AK78" i="468"/>
  <c r="AC81" i="410"/>
  <c r="AT86" i="410"/>
  <c r="AI65" i="464"/>
  <c r="AQ87" i="432"/>
  <c r="AS87" i="432"/>
  <c r="AG56" i="468"/>
  <c r="AC82" i="464"/>
  <c r="AJ55" i="448"/>
  <c r="AF68" i="476"/>
  <c r="AG68" i="476"/>
  <c r="AT81" i="416"/>
  <c r="AG83" i="476"/>
  <c r="AC56" i="472"/>
  <c r="AR78" i="412"/>
  <c r="AR80" i="466"/>
  <c r="AQ85" i="470"/>
  <c r="AT85" i="470"/>
  <c r="AR86" i="436"/>
  <c r="AI81" i="442"/>
  <c r="AC66" i="468"/>
  <c r="AT87" i="424"/>
  <c r="AH57" i="468"/>
  <c r="AR77" i="434"/>
  <c r="AU77" i="434"/>
  <c r="AT80" i="422"/>
  <c r="AQ79" i="411"/>
  <c r="AT85" i="426"/>
  <c r="AS85" i="426"/>
  <c r="AI74" i="460"/>
  <c r="AU85" i="434"/>
  <c r="AC53" i="460"/>
  <c r="AH67" i="472"/>
  <c r="AJ67" i="472"/>
  <c r="AU77" i="440"/>
  <c r="AG77" i="454"/>
  <c r="AJ77" i="454"/>
  <c r="AK54" i="468"/>
  <c r="AG54" i="468"/>
  <c r="AG84" i="460"/>
  <c r="AT78" i="426"/>
  <c r="AV85" i="476"/>
  <c r="AT85" i="476"/>
  <c r="AI76" i="468"/>
  <c r="AG87" i="448"/>
  <c r="AK87" i="448"/>
  <c r="AC58" i="458"/>
  <c r="AJ72" i="434"/>
  <c r="AU88" i="470"/>
  <c r="AC75" i="474"/>
  <c r="AS86" i="454"/>
  <c r="AT80" i="462"/>
  <c r="AR79" i="412"/>
  <c r="AT79" i="412"/>
  <c r="AT86" i="413"/>
  <c r="AC86" i="468"/>
  <c r="AH79" i="464"/>
  <c r="AG73" i="462"/>
  <c r="AF73" i="462"/>
  <c r="AJ58" i="454"/>
  <c r="AI87" i="474"/>
  <c r="AH87" i="474"/>
  <c r="AJ88" i="468"/>
  <c r="AT84" i="417"/>
  <c r="AQ84" i="417"/>
  <c r="AJ75" i="454"/>
  <c r="AF75" i="454"/>
  <c r="AI79" i="472"/>
  <c r="AH62" i="456"/>
  <c r="AG62" i="456"/>
  <c r="AJ53" i="410"/>
  <c r="AU85" i="472"/>
  <c r="AR85" i="472"/>
  <c r="AF83" i="468"/>
  <c r="AT77" i="464"/>
  <c r="AH88" i="416"/>
  <c r="AF88" i="416"/>
  <c r="AK66" i="456"/>
  <c r="AI66" i="456"/>
  <c r="AJ71" i="458"/>
  <c r="AG58" i="458"/>
  <c r="AK58" i="458"/>
  <c r="AS83" i="444"/>
  <c r="AU77" i="468"/>
  <c r="AG64" i="466"/>
  <c r="AJ64" i="466"/>
  <c r="AT77" i="413"/>
  <c r="AQ88" i="422"/>
  <c r="AC62" i="417"/>
  <c r="AT82" i="444"/>
  <c r="AG65" i="426"/>
  <c r="AF65" i="426"/>
  <c r="AH82" i="460"/>
  <c r="AU81" i="456"/>
  <c r="AQ77" i="420"/>
  <c r="AR77" i="420"/>
  <c r="AR81" i="462"/>
  <c r="AF58" i="466"/>
  <c r="AK58" i="466"/>
  <c r="AK74" i="458"/>
  <c r="AK80" i="444"/>
  <c r="AG80" i="444"/>
  <c r="AJ66" i="472"/>
  <c r="AQ78" i="388"/>
  <c r="AC72" i="474"/>
  <c r="AT86" i="448"/>
  <c r="AF82" i="462"/>
  <c r="AQ81" i="474"/>
  <c r="AT81" i="474"/>
  <c r="AT82" i="418"/>
  <c r="AU85" i="464"/>
  <c r="AQ86" i="424"/>
  <c r="AT82" i="466"/>
  <c r="AK56" i="460"/>
  <c r="AS87" i="446"/>
  <c r="AQ87" i="411"/>
  <c r="AQ82" i="436"/>
  <c r="AH63" i="472"/>
  <c r="AS82" i="470"/>
  <c r="AJ85" i="474"/>
  <c r="AR87" i="466"/>
  <c r="AR77" i="417"/>
  <c r="AT88" i="468"/>
  <c r="AR88" i="468"/>
  <c r="AF70" i="414"/>
  <c r="AG55" i="436"/>
  <c r="AC73" i="476"/>
  <c r="AI64" i="452"/>
  <c r="AC75" i="448"/>
  <c r="AI76" i="464"/>
  <c r="AH57" i="436"/>
  <c r="AG57" i="436"/>
  <c r="AJ66" i="444"/>
  <c r="AJ84" i="456"/>
  <c r="AF57" i="452"/>
  <c r="AI79" i="416"/>
  <c r="AG73" i="388"/>
  <c r="AC84" i="388"/>
  <c r="AJ60" i="450"/>
  <c r="AC53" i="440"/>
  <c r="AI65" i="432"/>
  <c r="AI64" i="476"/>
  <c r="AF58" i="412"/>
  <c r="AH58" i="412"/>
  <c r="AQ78" i="436"/>
  <c r="AF69" i="432"/>
  <c r="AJ69" i="456"/>
  <c r="AC71" i="446"/>
  <c r="AT81" i="434"/>
  <c r="AK68" i="413"/>
  <c r="AH84" i="417"/>
  <c r="AF64" i="448"/>
  <c r="AC73" i="462"/>
  <c r="AH71" i="476"/>
  <c r="AG61" i="410"/>
  <c r="AJ61" i="428"/>
  <c r="AQ86" i="388"/>
  <c r="AK64" i="472"/>
  <c r="AC74" i="440"/>
  <c r="AK64" i="434"/>
  <c r="AK58" i="446"/>
  <c r="AK62" i="474"/>
  <c r="AJ56" i="434"/>
  <c r="AF56" i="434"/>
  <c r="AR81" i="426"/>
  <c r="AK83" i="444"/>
  <c r="AU77" i="414"/>
  <c r="AQ78" i="430"/>
  <c r="AG74" i="464"/>
  <c r="AR80" i="442"/>
  <c r="AQ80" i="432"/>
  <c r="AS83" i="446"/>
  <c r="AG55" i="456"/>
  <c r="AJ76" i="418"/>
  <c r="AH67" i="426"/>
  <c r="AS87" i="462"/>
  <c r="AC76" i="418"/>
  <c r="AI56" i="446"/>
  <c r="AH59" i="456"/>
  <c r="AF74" i="454"/>
  <c r="AK86" i="464"/>
  <c r="AJ71" i="462"/>
  <c r="AH71" i="462"/>
  <c r="AK55" i="440"/>
  <c r="AK66" i="474"/>
  <c r="AU78" i="428"/>
  <c r="AT88" i="476"/>
  <c r="AT77" i="456"/>
  <c r="AH64" i="462"/>
  <c r="AC63" i="454"/>
  <c r="AG75" i="417"/>
  <c r="AF59" i="476"/>
  <c r="AC84" i="466"/>
  <c r="AF66" i="438"/>
  <c r="AG66" i="438"/>
  <c r="AI83" i="414"/>
  <c r="AC83" i="474"/>
  <c r="AT78" i="413"/>
  <c r="AC66" i="418"/>
  <c r="AG69" i="426"/>
  <c r="AG87" i="413"/>
  <c r="AK87" i="413"/>
  <c r="AF63" i="411"/>
  <c r="AF55" i="474"/>
  <c r="AG55" i="474"/>
  <c r="AG63" i="442"/>
  <c r="AI87" i="452"/>
  <c r="AK87" i="452"/>
  <c r="AH68" i="412"/>
  <c r="AI68" i="412"/>
  <c r="AJ87" i="420"/>
  <c r="AJ81" i="470"/>
  <c r="AK81" i="470"/>
  <c r="AU80" i="472"/>
  <c r="AT82" i="446"/>
  <c r="AF88" i="448"/>
  <c r="AI88" i="448"/>
  <c r="AF62" i="434"/>
  <c r="AI55" i="388"/>
  <c r="AK55" i="388"/>
  <c r="AU86" i="399"/>
  <c r="AC85" i="446"/>
  <c r="AF79" i="440"/>
  <c r="AJ54" i="470"/>
  <c r="AG54" i="470"/>
  <c r="AI80" i="464"/>
  <c r="AF80" i="464"/>
  <c r="AK70" i="468"/>
  <c r="AJ70" i="468"/>
  <c r="AG69" i="454"/>
  <c r="AJ69" i="454"/>
  <c r="AF70" i="444"/>
  <c r="AK83" i="420"/>
  <c r="AG83" i="420"/>
  <c r="AI60" i="470"/>
  <c r="AH60" i="470"/>
  <c r="AK71" i="416"/>
  <c r="AR80" i="424"/>
  <c r="AT80" i="424"/>
  <c r="AT83" i="410"/>
  <c r="AS88" i="464"/>
  <c r="AJ65" i="411"/>
  <c r="AI65" i="411"/>
  <c r="AG53" i="440"/>
  <c r="AK74" i="446"/>
  <c r="AI74" i="446"/>
  <c r="AR84" i="450"/>
  <c r="AI56" i="464"/>
  <c r="AH56" i="464"/>
  <c r="AS84" i="430"/>
  <c r="AF55" i="458"/>
  <c r="AK55" i="458"/>
  <c r="AQ80" i="416"/>
  <c r="AS81" i="414"/>
  <c r="AU81" i="444"/>
  <c r="AT81" i="444"/>
  <c r="AH65" i="450"/>
  <c r="AC81" i="448"/>
  <c r="AQ78" i="456"/>
  <c r="AK77" i="418"/>
  <c r="AJ55" i="470"/>
  <c r="AK55" i="470"/>
  <c r="AS83" i="466"/>
  <c r="AU77" i="426"/>
  <c r="AG76" i="474"/>
  <c r="AJ76" i="474"/>
  <c r="AH75" i="470"/>
  <c r="AI58" i="464"/>
  <c r="AJ58" i="464"/>
  <c r="AF79" i="474"/>
  <c r="AG79" i="474"/>
  <c r="AS78" i="420"/>
  <c r="AF60" i="468"/>
  <c r="AC66" i="470"/>
  <c r="AJ69" i="452"/>
  <c r="AK87" i="432"/>
  <c r="AH87" i="432"/>
  <c r="AQ81" i="417"/>
  <c r="AI75" i="440"/>
  <c r="AK75" i="440"/>
  <c r="AI66" i="432"/>
  <c r="AQ77" i="470"/>
  <c r="AU77" i="470"/>
  <c r="AF59" i="436"/>
  <c r="AC86" i="446"/>
  <c r="AS82" i="388"/>
  <c r="AU78" i="450"/>
  <c r="AF62" i="472"/>
  <c r="AI62" i="472"/>
  <c r="AQ88" i="424"/>
  <c r="AK54" i="460"/>
  <c r="AC76" i="410"/>
  <c r="AK53" i="442"/>
  <c r="AS88" i="444"/>
  <c r="AR88" i="444"/>
  <c r="AQ84" i="456"/>
  <c r="AH59" i="450"/>
  <c r="AG59" i="450"/>
  <c r="AC76" i="472"/>
  <c r="AR85" i="416"/>
  <c r="AU85" i="416"/>
  <c r="AQ88" i="462"/>
  <c r="AH71" i="436"/>
  <c r="AG71" i="436"/>
  <c r="AJ56" i="466"/>
  <c r="AG56" i="466"/>
  <c r="AQ81" i="458"/>
  <c r="AQ78" i="446"/>
  <c r="AG62" i="468"/>
  <c r="AJ62" i="468"/>
  <c r="AU79" i="434"/>
  <c r="AT79" i="434"/>
  <c r="AU88" i="440"/>
  <c r="AU86" i="460"/>
  <c r="AC72" i="454"/>
  <c r="AI62" i="432"/>
  <c r="AJ62" i="432"/>
  <c r="AF53" i="430"/>
  <c r="AI58" i="418"/>
  <c r="AH58" i="418"/>
  <c r="AI64" i="399"/>
  <c r="AI72" i="416"/>
  <c r="AK72" i="416"/>
  <c r="AG60" i="436"/>
  <c r="AJ85" i="415"/>
  <c r="AH85" i="415"/>
  <c r="AF77" i="424"/>
  <c r="AK77" i="424"/>
  <c r="AI62" i="454"/>
  <c r="AC59" i="450"/>
  <c r="AG79" i="448"/>
  <c r="AI79" i="448"/>
  <c r="AG66" i="470"/>
  <c r="AH54" i="420"/>
  <c r="AG54" i="420"/>
  <c r="AT80" i="434"/>
  <c r="AS82" i="412"/>
  <c r="AC74" i="456"/>
  <c r="AG55" i="444"/>
  <c r="AG70" i="450"/>
  <c r="AI70" i="450"/>
  <c r="AF73" i="440"/>
  <c r="AJ78" i="452"/>
  <c r="AK78" i="452"/>
  <c r="AI83" i="411"/>
  <c r="AK62" i="470"/>
  <c r="AI62" i="470"/>
  <c r="AG56" i="476"/>
  <c r="AK56" i="476"/>
  <c r="AU79" i="388"/>
  <c r="AJ83" i="426"/>
  <c r="AG83" i="426"/>
  <c r="AJ62" i="444"/>
  <c r="AI62" i="444"/>
  <c r="AI85" i="470"/>
  <c r="AG87" i="468"/>
  <c r="AI87" i="468"/>
  <c r="AF75" i="464"/>
  <c r="AI86" i="416"/>
  <c r="AJ86" i="416"/>
  <c r="AF80" i="466"/>
  <c r="AC71" i="462"/>
  <c r="AT88" i="416"/>
  <c r="AH68" i="472"/>
  <c r="AK68" i="472"/>
  <c r="AI69" i="446"/>
  <c r="AT78" i="414"/>
  <c r="AR78" i="414"/>
  <c r="AH85" i="434"/>
  <c r="AJ85" i="434"/>
  <c r="AQ85" i="422"/>
  <c r="AG68" i="446"/>
  <c r="AK68" i="446"/>
  <c r="AT80" i="446"/>
  <c r="AQ80" i="446"/>
  <c r="AF71" i="442"/>
  <c r="AJ62" i="458"/>
  <c r="AF62" i="458"/>
  <c r="AH85" i="430"/>
  <c r="AI85" i="430"/>
  <c r="AG70" i="458"/>
  <c r="AC64" i="456"/>
  <c r="AG68" i="460"/>
  <c r="AH68" i="460"/>
  <c r="AQ86" i="442"/>
  <c r="AI85" i="422"/>
  <c r="AS77" i="474"/>
  <c r="AT77" i="474"/>
  <c r="AG78" i="470"/>
  <c r="AC53" i="426"/>
  <c r="AU81" i="410"/>
  <c r="AR82" i="462"/>
  <c r="AT77" i="454"/>
  <c r="AH61" i="464"/>
  <c r="AJ61" i="464"/>
  <c r="AK83" i="448"/>
  <c r="AJ68" i="454"/>
  <c r="AF68" i="454"/>
  <c r="AC60" i="474"/>
  <c r="AR82" i="454"/>
  <c r="AJ73" i="456"/>
  <c r="AF73" i="456"/>
  <c r="AT77" i="411"/>
  <c r="AR79" i="424"/>
  <c r="AT77" i="458"/>
  <c r="AG84" i="410"/>
  <c r="AH84" i="410"/>
  <c r="AG58" i="474"/>
  <c r="AI83" i="410"/>
  <c r="AG83" i="410"/>
  <c r="AQ79" i="466"/>
  <c r="AJ69" i="474"/>
  <c r="AK69" i="474"/>
  <c r="AK66" i="468"/>
  <c r="AJ65" i="458"/>
  <c r="AH65" i="458"/>
  <c r="AQ83" i="470"/>
  <c r="AS88" i="450"/>
  <c r="AH60" i="458"/>
  <c r="AG60" i="458"/>
  <c r="AH71" i="474"/>
  <c r="AC73" i="464"/>
  <c r="AK86" i="414"/>
  <c r="AI76" i="472"/>
  <c r="AF76" i="472"/>
  <c r="AJ67" i="476"/>
  <c r="AU82" i="464"/>
  <c r="AS82" i="450"/>
  <c r="AQ82" i="450"/>
  <c r="AQ85" i="412"/>
  <c r="AT85" i="412"/>
  <c r="AK76" i="454"/>
  <c r="AQ88" i="474"/>
  <c r="AS88" i="474"/>
  <c r="AQ79" i="472"/>
  <c r="AU79" i="416"/>
  <c r="AU88" i="442"/>
  <c r="AU77" i="442"/>
  <c r="AQ77" i="442"/>
  <c r="AH87" i="462"/>
  <c r="AC55" i="415"/>
  <c r="AJ79" i="415"/>
  <c r="AJ88" i="432"/>
  <c r="AI88" i="432"/>
  <c r="AC57" i="438"/>
  <c r="AH87" i="410"/>
  <c r="AF87" i="410"/>
  <c r="AU84" i="416"/>
  <c r="AI61" i="434"/>
  <c r="AK61" i="434"/>
  <c r="AH66" i="454"/>
  <c r="AJ66" i="454"/>
  <c r="AJ83" i="472"/>
  <c r="AJ64" i="468"/>
  <c r="AI64" i="468"/>
  <c r="AI54" i="462"/>
  <c r="AG54" i="462"/>
  <c r="AG68" i="418"/>
  <c r="AC78" i="468"/>
  <c r="AG62" i="399"/>
  <c r="AF76" i="444"/>
  <c r="AI76" i="444"/>
  <c r="AQ84" i="470"/>
  <c r="AU85" i="452"/>
  <c r="AC86" i="414"/>
  <c r="AI55" i="454"/>
  <c r="AT87" i="474"/>
  <c r="AU87" i="474"/>
  <c r="AJ69" i="436"/>
  <c r="AU81" i="422"/>
  <c r="AT83" i="462"/>
  <c r="AQ83" i="462"/>
  <c r="AR81" i="413"/>
  <c r="AI71" i="468"/>
  <c r="AF71" i="468"/>
  <c r="AF57" i="460"/>
  <c r="AH59" i="444"/>
  <c r="AK59" i="444"/>
  <c r="AR80" i="440"/>
  <c r="AJ53" i="476"/>
  <c r="AK53" i="476"/>
  <c r="AF71" i="466"/>
  <c r="AC68" i="462"/>
  <c r="AK74" i="416"/>
  <c r="AQ82" i="432"/>
  <c r="AQ82" i="426"/>
  <c r="AS82" i="426"/>
  <c r="AQ82" i="413"/>
  <c r="AQ82" i="424"/>
  <c r="AG71" i="410"/>
  <c r="AH71" i="410"/>
  <c r="AI65" i="448"/>
  <c r="AH65" i="448"/>
  <c r="AQ77" i="462"/>
  <c r="AT77" i="422"/>
  <c r="AC69" i="450"/>
  <c r="AU84" i="436"/>
  <c r="AI62" i="410"/>
  <c r="AH62" i="410"/>
  <c r="AF75" i="430"/>
  <c r="AS79" i="438"/>
  <c r="AC66" i="476"/>
  <c r="AI80" i="458"/>
  <c r="AC79" i="462"/>
  <c r="AI88" i="476"/>
  <c r="AI75" i="462"/>
  <c r="AK75" i="462"/>
  <c r="AK81" i="456"/>
  <c r="AC65" i="448"/>
  <c r="AH74" i="468"/>
  <c r="AG59" i="466"/>
  <c r="AH59" i="466"/>
  <c r="AF73" i="476"/>
  <c r="AI70" i="462"/>
  <c r="AJ70" i="462"/>
  <c r="AU88" i="399"/>
  <c r="AU84" i="440"/>
  <c r="AC67" i="474"/>
  <c r="AI84" i="470"/>
  <c r="AQ87" i="460"/>
  <c r="AT87" i="472"/>
  <c r="AU87" i="472"/>
  <c r="AT87" i="420"/>
  <c r="AU82" i="440"/>
  <c r="AR86" i="432"/>
  <c r="AQ86" i="432"/>
  <c r="AU79" i="436"/>
  <c r="AT84" i="442"/>
  <c r="AC70" i="470"/>
  <c r="AH55" i="446"/>
  <c r="AC66" i="474"/>
  <c r="AJ54" i="466"/>
  <c r="AS80" i="456"/>
  <c r="AC66" i="426"/>
  <c r="AG79" i="462"/>
  <c r="AR85" i="436"/>
  <c r="AU85" i="436"/>
  <c r="AT87" i="413"/>
  <c r="AC86" i="472"/>
  <c r="AT82" i="430"/>
  <c r="AR78" i="458"/>
  <c r="AC80" i="417"/>
  <c r="AQ78" i="438"/>
  <c r="AI81" i="432"/>
  <c r="AS82" i="460"/>
  <c r="AQ82" i="460"/>
  <c r="AT81" i="464"/>
  <c r="AJ73" i="430"/>
  <c r="AC85" i="413"/>
  <c r="AR77" i="388"/>
  <c r="AT83" i="450"/>
  <c r="AT80" i="438"/>
  <c r="AQ80" i="438"/>
  <c r="AU77" i="448"/>
  <c r="AI60" i="388"/>
  <c r="AJ60" i="388"/>
  <c r="AK82" i="440"/>
  <c r="AC67" i="424"/>
  <c r="AC81" i="460"/>
  <c r="AI83" i="452"/>
  <c r="AJ83" i="452"/>
  <c r="AQ83" i="458"/>
  <c r="AJ56" i="428"/>
  <c r="AH56" i="428"/>
  <c r="AU88" i="417"/>
  <c r="AS88" i="417"/>
  <c r="AK57" i="448"/>
  <c r="AH57" i="448"/>
  <c r="AJ83" i="418"/>
  <c r="AV80" i="476"/>
  <c r="AR80" i="476"/>
  <c r="AF88" i="411"/>
  <c r="AH88" i="411"/>
  <c r="AG88" i="442"/>
  <c r="AG58" i="411"/>
  <c r="AH58" i="411"/>
  <c r="AF57" i="474"/>
  <c r="AC55" i="446"/>
  <c r="AU81" i="472"/>
  <c r="AI81" i="418"/>
  <c r="AH68" i="456"/>
  <c r="AI68" i="456"/>
  <c r="AJ67" i="428"/>
  <c r="AC74" i="420"/>
  <c r="AU82" i="442"/>
  <c r="AH82" i="466"/>
  <c r="AG82" i="466"/>
  <c r="AI69" i="417"/>
  <c r="AK69" i="417"/>
  <c r="AK53" i="454"/>
  <c r="AH53" i="454"/>
  <c r="AS87" i="436"/>
  <c r="AF63" i="440"/>
  <c r="AI70" i="410"/>
  <c r="AJ70" i="410"/>
  <c r="AJ73" i="448"/>
  <c r="AC68" i="464"/>
  <c r="AS83" i="454"/>
  <c r="AT86" i="450"/>
  <c r="AF60" i="426"/>
  <c r="AI60" i="426"/>
  <c r="AI68" i="464"/>
  <c r="AT84" i="411"/>
  <c r="AU81" i="412"/>
  <c r="AT81" i="412"/>
  <c r="AF76" i="460"/>
  <c r="AG85" i="462"/>
  <c r="AI85" i="462"/>
  <c r="AS78" i="434"/>
  <c r="AQ79" i="460"/>
  <c r="AT79" i="460"/>
  <c r="AI77" i="474"/>
  <c r="AT86" i="444"/>
  <c r="AF57" i="442"/>
  <c r="AJ57" i="442"/>
  <c r="AU79" i="446"/>
  <c r="AH72" i="468"/>
  <c r="AF72" i="468"/>
  <c r="AH58" i="472"/>
  <c r="AQ80" i="412"/>
  <c r="AT80" i="412"/>
  <c r="AU86" i="440"/>
  <c r="AR85" i="420"/>
  <c r="AC64" i="442"/>
  <c r="AJ69" i="470"/>
  <c r="AR84" i="434"/>
  <c r="AC72" i="458"/>
  <c r="AC79" i="442"/>
  <c r="AJ80" i="434"/>
  <c r="AC81" i="424"/>
  <c r="AR77" i="415"/>
  <c r="AT80" i="414"/>
  <c r="AR87" i="452"/>
  <c r="AT87" i="452"/>
  <c r="AQ80" i="418"/>
  <c r="AH70" i="474"/>
  <c r="AS82" i="411"/>
  <c r="AT82" i="411"/>
  <c r="AJ67" i="464"/>
  <c r="AQ88" i="458"/>
  <c r="AR88" i="458"/>
  <c r="AJ64" i="410"/>
  <c r="AQ84" i="424"/>
  <c r="AJ56" i="417"/>
  <c r="AK56" i="417"/>
  <c r="AC53" i="410"/>
  <c r="AQ88" i="452"/>
  <c r="AC78" i="462"/>
  <c r="AT81" i="418"/>
  <c r="AK71" i="460"/>
  <c r="AF86" i="468"/>
  <c r="AK86" i="468"/>
  <c r="AK82" i="474"/>
  <c r="AH82" i="474"/>
  <c r="AG69" i="466"/>
  <c r="AT83" i="412"/>
  <c r="AQ83" i="412"/>
  <c r="AR87" i="414"/>
  <c r="AJ83" i="462"/>
  <c r="AI83" i="462"/>
  <c r="AT79" i="417"/>
  <c r="AT86" i="446"/>
  <c r="AI80" i="472"/>
  <c r="AG80" i="472"/>
  <c r="AI81" i="472"/>
  <c r="AQ83" i="430"/>
  <c r="AR83" i="430"/>
  <c r="AF71" i="472"/>
  <c r="AJ71" i="472"/>
  <c r="AK86" i="456"/>
  <c r="AC70" i="452"/>
  <c r="AU87" i="412"/>
  <c r="AJ55" i="468"/>
  <c r="AI55" i="468"/>
  <c r="AF57" i="410"/>
  <c r="AR85" i="418"/>
  <c r="AH78" i="462"/>
  <c r="AF78" i="462"/>
  <c r="AQ77" i="452"/>
  <c r="AJ60" i="476"/>
  <c r="AH60" i="476"/>
  <c r="AH65" i="410"/>
  <c r="AT88" i="420"/>
  <c r="AQ81" i="415"/>
  <c r="AU81" i="415"/>
  <c r="AK77" i="458"/>
  <c r="AC74" i="410"/>
  <c r="AI84" i="426"/>
  <c r="AC70" i="454"/>
  <c r="AC79" i="476"/>
  <c r="AT78" i="460"/>
  <c r="AJ76" i="462"/>
  <c r="AG76" i="462"/>
  <c r="AJ81" i="444"/>
  <c r="AK81" i="444"/>
  <c r="AG77" i="442"/>
  <c r="AG80" i="436"/>
  <c r="AH80" i="436"/>
  <c r="AR77" i="432"/>
  <c r="AF60" i="432"/>
  <c r="AG60" i="432"/>
  <c r="AG84" i="464"/>
  <c r="AH66" i="434"/>
  <c r="AG66" i="434"/>
  <c r="AK74" i="476"/>
  <c r="AT82" i="417"/>
  <c r="AU82" i="417"/>
  <c r="AG86" i="470"/>
  <c r="AU83" i="418"/>
  <c r="AU81" i="448"/>
  <c r="AS81" i="448"/>
  <c r="AI56" i="458"/>
  <c r="AK60" i="446"/>
  <c r="AH60" i="446"/>
  <c r="AR87" i="416"/>
  <c r="AI58" i="410"/>
  <c r="AU79" i="448"/>
  <c r="AS79" i="448"/>
  <c r="AR77" i="466"/>
  <c r="AS80" i="428"/>
  <c r="AT80" i="428"/>
  <c r="AF62" i="450"/>
  <c r="AF72" i="466"/>
  <c r="AH72" i="466"/>
  <c r="AC72" i="460"/>
  <c r="AF54" i="476"/>
  <c r="AU88" i="454"/>
  <c r="AT88" i="454"/>
  <c r="AS84" i="446"/>
  <c r="AC67" i="466"/>
  <c r="AI88" i="464"/>
  <c r="AC74" i="462"/>
  <c r="AJ61" i="472"/>
  <c r="AS82" i="474"/>
  <c r="AQ82" i="474"/>
  <c r="AS77" i="436"/>
  <c r="AS81" i="476"/>
  <c r="AQ81" i="476"/>
  <c r="AQ81" i="440"/>
  <c r="AT86" i="472"/>
  <c r="AT86" i="438"/>
  <c r="AK59" i="410"/>
  <c r="AJ59" i="410"/>
  <c r="AQ86" i="418"/>
  <c r="AR82" i="410"/>
  <c r="AF85" i="418"/>
  <c r="AH85" i="418"/>
  <c r="AR79" i="414"/>
  <c r="AS86" i="411"/>
  <c r="AT86" i="411"/>
  <c r="AI72" i="458"/>
  <c r="AR84" i="422"/>
  <c r="AC64" i="450"/>
  <c r="AI79" i="438"/>
  <c r="AR83" i="420"/>
  <c r="AF63" i="410"/>
  <c r="AI63" i="410"/>
  <c r="AF72" i="476"/>
  <c r="AJ72" i="476"/>
  <c r="AU88" i="430"/>
  <c r="AS83" i="436"/>
  <c r="AS83" i="442"/>
  <c r="AR83" i="442"/>
  <c r="AI65" i="418"/>
  <c r="AJ65" i="418"/>
  <c r="AU83" i="388"/>
  <c r="AJ55" i="410"/>
  <c r="AU85" i="466"/>
  <c r="AQ85" i="466"/>
  <c r="AU83" i="428"/>
  <c r="AG82" i="420"/>
  <c r="AF82" i="420"/>
  <c r="AR85" i="450"/>
  <c r="AC65" i="444"/>
  <c r="AF81" i="460"/>
  <c r="AJ84" i="448"/>
  <c r="AK84" i="448"/>
  <c r="AK58" i="460"/>
  <c r="AQ87" i="430"/>
  <c r="AR87" i="430"/>
  <c r="AU87" i="422"/>
  <c r="AT87" i="422"/>
  <c r="AS87" i="428"/>
  <c r="AU83" i="411"/>
  <c r="AQ83" i="452"/>
  <c r="AC64" i="462"/>
  <c r="AH60" i="464"/>
  <c r="AS88" i="466"/>
  <c r="AG68" i="420"/>
  <c r="AK68" i="420"/>
  <c r="AJ66" i="410"/>
  <c r="AK73" i="464"/>
  <c r="AG73" i="464"/>
  <c r="AF55" i="415"/>
  <c r="AI55" i="415"/>
  <c r="AC77" i="442"/>
  <c r="AJ78" i="476"/>
  <c r="AU84" i="448"/>
  <c r="AC57" i="472"/>
  <c r="AR81" i="428"/>
  <c r="AK72" i="450"/>
  <c r="AJ87" i="416"/>
  <c r="AF87" i="416"/>
  <c r="AK70" i="442"/>
  <c r="AF70" i="442"/>
  <c r="AT79" i="458"/>
  <c r="AJ88" i="466"/>
  <c r="AH88" i="466"/>
  <c r="AJ81" i="464"/>
  <c r="AK65" i="460"/>
  <c r="AG65" i="460"/>
  <c r="AQ79" i="440"/>
  <c r="AC57" i="444"/>
  <c r="AK82" i="426"/>
  <c r="AT85" i="414"/>
  <c r="AU80" i="420"/>
  <c r="AR80" i="420"/>
  <c r="AR82" i="415"/>
  <c r="AU80" i="454"/>
  <c r="AQ80" i="417"/>
  <c r="AS82" i="438"/>
  <c r="AQ82" i="438"/>
  <c r="AR77" i="460"/>
  <c r="AU83" i="415"/>
  <c r="AT82" i="468"/>
  <c r="AJ63" i="448"/>
  <c r="AI63" i="448"/>
  <c r="AT77" i="416"/>
  <c r="AJ60" i="472"/>
  <c r="AF60" i="472"/>
  <c r="AQ85" i="462"/>
  <c r="AJ81" i="410"/>
  <c r="AF81" i="410"/>
  <c r="AU88" i="446"/>
  <c r="AT87" i="415"/>
  <c r="AS87" i="415"/>
  <c r="AU85" i="446"/>
  <c r="AQ81" i="430"/>
  <c r="AR81" i="446"/>
  <c r="AQ81" i="446"/>
  <c r="AG84" i="476"/>
  <c r="AC86" i="466"/>
  <c r="AG86" i="420"/>
  <c r="AC55" i="450"/>
  <c r="AK57" i="418"/>
  <c r="AC59" i="468"/>
  <c r="AT77" i="438"/>
  <c r="AQ85" i="474"/>
  <c r="AG86" i="474"/>
  <c r="AJ86" i="474"/>
  <c r="AH81" i="468"/>
  <c r="AC83" i="438"/>
  <c r="AH77" i="470"/>
  <c r="AR77" i="430"/>
  <c r="AS79" i="428"/>
  <c r="AQ79" i="428"/>
  <c r="AQ88" i="472"/>
  <c r="AH72" i="428"/>
  <c r="AF72" i="428"/>
  <c r="AR88" i="418"/>
  <c r="AJ70" i="464"/>
  <c r="AH70" i="464"/>
  <c r="AG72" i="470"/>
  <c r="AC65" i="474"/>
  <c r="AS88" i="428"/>
  <c r="AJ84" i="432"/>
  <c r="AF84" i="432"/>
  <c r="AF88" i="460"/>
  <c r="AK60" i="440"/>
  <c r="AH60" i="440"/>
  <c r="AI67" i="474"/>
  <c r="AG79" i="460"/>
  <c r="AH79" i="460"/>
  <c r="AJ83" i="474"/>
  <c r="AG78" i="410"/>
  <c r="AI78" i="410"/>
  <c r="AU83" i="468"/>
  <c r="AH55" i="466"/>
  <c r="AF55" i="466"/>
  <c r="AI67" i="470"/>
  <c r="AT88" i="460"/>
  <c r="AS88" i="460"/>
  <c r="AS82" i="434"/>
  <c r="AS84" i="418"/>
  <c r="AR84" i="418"/>
  <c r="AU84" i="432"/>
  <c r="AQ77" i="446"/>
  <c r="AR77" i="446"/>
  <c r="AT86" i="468"/>
  <c r="AT81" i="450"/>
  <c r="AG61" i="476"/>
  <c r="AH61" i="476"/>
  <c r="AS81" i="466"/>
  <c r="AS80" i="411"/>
  <c r="AJ54" i="474"/>
  <c r="AI54" i="474"/>
  <c r="AT78" i="474"/>
  <c r="AJ57" i="470"/>
  <c r="AK57" i="470"/>
  <c r="AT86" i="476"/>
  <c r="AU78" i="462"/>
  <c r="AC61" i="466"/>
  <c r="AS87" i="448"/>
  <c r="AJ64" i="460"/>
  <c r="AK64" i="460"/>
  <c r="AQ82" i="416"/>
  <c r="AF77" i="410"/>
  <c r="AH77" i="410"/>
  <c r="AT83" i="456"/>
  <c r="AS84" i="472"/>
  <c r="AR84" i="472"/>
  <c r="AQ80" i="410"/>
  <c r="AS82" i="414"/>
  <c r="AQ78" i="411"/>
  <c r="AK79" i="470"/>
  <c r="AJ79" i="470"/>
  <c r="AK83" i="430"/>
  <c r="AJ83" i="430"/>
  <c r="AI82" i="446"/>
  <c r="AU84" i="462"/>
  <c r="AT84" i="462"/>
  <c r="AQ86" i="470"/>
  <c r="AT87" i="464"/>
  <c r="AC54" i="466"/>
  <c r="AK61" i="474"/>
  <c r="AC68" i="414"/>
  <c r="AR86" i="458"/>
  <c r="AI64" i="420"/>
  <c r="AG64" i="420"/>
  <c r="AQ85" i="417"/>
  <c r="AG68" i="450"/>
  <c r="AI68" i="450"/>
  <c r="AS85" i="444"/>
  <c r="AU88" i="434"/>
  <c r="AS77" i="410"/>
  <c r="AF69" i="472"/>
  <c r="AG69" i="472"/>
  <c r="AH81" i="414"/>
  <c r="AI81" i="414"/>
  <c r="AF69" i="476"/>
  <c r="AC73" i="466"/>
  <c r="AI58" i="462"/>
  <c r="AC72" i="468"/>
  <c r="AT85" i="448"/>
  <c r="AH69" i="410"/>
  <c r="AK85" i="476"/>
  <c r="AF85" i="476"/>
  <c r="AJ80" i="462"/>
  <c r="AT77" i="418"/>
  <c r="AQ77" i="418"/>
  <c r="AT79" i="468"/>
  <c r="AC68" i="468"/>
  <c r="AQ79" i="410"/>
  <c r="AF56" i="462"/>
  <c r="AJ69" i="444"/>
  <c r="AF69" i="444"/>
  <c r="AK85" i="410"/>
  <c r="AC63" i="466"/>
  <c r="AI68" i="468"/>
  <c r="AJ68" i="468"/>
  <c r="AQ82" i="458"/>
  <c r="AQ81" i="420"/>
  <c r="AS79" i="418"/>
  <c r="AQ79" i="418"/>
  <c r="AQ80" i="452"/>
  <c r="AS88" i="415"/>
  <c r="AK82" i="468"/>
  <c r="AJ82" i="468"/>
  <c r="AH76" i="410"/>
  <c r="AU78" i="470"/>
  <c r="AT78" i="470"/>
  <c r="AU83" i="472"/>
  <c r="AK73" i="442"/>
  <c r="AJ73" i="442"/>
  <c r="AQ78" i="432"/>
  <c r="AT87" i="450"/>
  <c r="AG70" i="452"/>
  <c r="AI70" i="452"/>
  <c r="AT83" i="414"/>
  <c r="AH78" i="468"/>
  <c r="AF78" i="468"/>
  <c r="AQ86" i="410"/>
  <c r="AR86" i="410"/>
  <c r="AG65" i="464"/>
  <c r="AR87" i="432"/>
  <c r="AI56" i="468"/>
  <c r="AF56" i="468"/>
  <c r="AF55" i="448"/>
  <c r="AG55" i="448"/>
  <c r="AH68" i="476"/>
  <c r="AS81" i="416"/>
  <c r="AR81" i="416"/>
  <c r="AK83" i="476"/>
  <c r="AQ78" i="412"/>
  <c r="AT78" i="412"/>
  <c r="AU80" i="466"/>
  <c r="AR85" i="470"/>
  <c r="AQ86" i="436"/>
  <c r="AU86" i="436"/>
  <c r="AJ81" i="442"/>
  <c r="AS87" i="424"/>
  <c r="AQ87" i="424"/>
  <c r="AF57" i="468"/>
  <c r="AQ77" i="434"/>
  <c r="AC63" i="468"/>
  <c r="AQ80" i="422"/>
  <c r="AT79" i="411"/>
  <c r="AR85" i="426"/>
  <c r="AJ74" i="460"/>
  <c r="AG74" i="460"/>
  <c r="AQ85" i="434"/>
  <c r="AC70" i="464"/>
  <c r="AG67" i="472"/>
  <c r="AR77" i="440"/>
  <c r="AS77" i="440"/>
  <c r="AH77" i="454"/>
  <c r="AI77" i="454"/>
  <c r="AF54" i="468"/>
  <c r="AK84" i="460"/>
  <c r="AJ84" i="460"/>
  <c r="AQ78" i="426"/>
  <c r="AR85" i="476"/>
  <c r="AS85" i="476"/>
  <c r="AH76" i="468"/>
  <c r="AH87" i="448"/>
  <c r="AJ87" i="448"/>
  <c r="AG72" i="434"/>
  <c r="AK72" i="434"/>
  <c r="AS88" i="470"/>
  <c r="AT86" i="454"/>
  <c r="AU86" i="454"/>
  <c r="AQ80" i="462"/>
  <c r="AU79" i="412"/>
  <c r="AC78" i="458"/>
  <c r="AR86" i="413"/>
  <c r="AC67" i="476"/>
  <c r="AF79" i="464"/>
  <c r="AI73" i="462"/>
  <c r="AJ73" i="462"/>
  <c r="AG58" i="454"/>
  <c r="AJ87" i="474"/>
  <c r="AF87" i="474"/>
  <c r="AK88" i="468"/>
  <c r="AS84" i="417"/>
  <c r="AC55" i="464"/>
  <c r="AI75" i="454"/>
  <c r="AH79" i="472"/>
  <c r="AF79" i="472"/>
  <c r="AI62" i="456"/>
  <c r="AJ62" i="456"/>
  <c r="AH53" i="410"/>
  <c r="AS85" i="472"/>
  <c r="AH83" i="468"/>
  <c r="AG83" i="468"/>
  <c r="AS77" i="464"/>
  <c r="AK88" i="416"/>
  <c r="AG88" i="416"/>
  <c r="AJ66" i="456"/>
  <c r="AC58" i="410"/>
  <c r="AI71" i="458"/>
  <c r="AF58" i="458"/>
  <c r="AI58" i="458"/>
  <c r="AR83" i="444"/>
  <c r="AT77" i="468"/>
  <c r="AF64" i="466"/>
  <c r="AH64" i="466"/>
  <c r="AU77" i="413"/>
  <c r="AS88" i="422"/>
  <c r="AU82" i="444"/>
  <c r="AS82" i="444"/>
  <c r="AI65" i="426"/>
  <c r="AK82" i="460"/>
  <c r="AJ82" i="460"/>
  <c r="AS81" i="456"/>
  <c r="AS77" i="420"/>
  <c r="AC85" i="460"/>
  <c r="AU81" i="462"/>
  <c r="AJ58" i="466"/>
  <c r="AG74" i="458"/>
  <c r="AF74" i="458"/>
  <c r="AF80" i="444"/>
  <c r="AF66" i="472"/>
  <c r="AH66" i="472"/>
  <c r="AU78" i="388"/>
  <c r="AC67" i="462"/>
  <c r="AQ86" i="448"/>
  <c r="AK82" i="462"/>
  <c r="AK85" i="468"/>
  <c r="AF85" i="468"/>
  <c r="AU81" i="474"/>
  <c r="AQ82" i="418"/>
  <c r="AR82" i="418"/>
  <c r="AI57" i="472"/>
  <c r="AR85" i="464"/>
  <c r="AC76" i="450"/>
  <c r="AR80" i="399"/>
  <c r="AR86" i="424"/>
  <c r="AJ87" i="470"/>
  <c r="AK87" i="470"/>
  <c r="AQ82" i="466"/>
  <c r="AC87" i="468"/>
  <c r="AQ77" i="428"/>
  <c r="AT85" i="460"/>
  <c r="AG56" i="460"/>
  <c r="AJ56" i="460"/>
  <c r="AQ77" i="476"/>
  <c r="AC63" i="458"/>
  <c r="AT88" i="426"/>
  <c r="AT87" i="446"/>
  <c r="AU81" i="454"/>
  <c r="AC86" i="476"/>
  <c r="AG81" i="458"/>
  <c r="AT87" i="411"/>
  <c r="AT77" i="472"/>
  <c r="AS77" i="472"/>
  <c r="AF82" i="415"/>
  <c r="AT82" i="436"/>
  <c r="AC63" i="474"/>
  <c r="AR85" i="410"/>
  <c r="AG63" i="472"/>
  <c r="AQ80" i="474"/>
  <c r="AU80" i="474"/>
  <c r="AU82" i="470"/>
  <c r="AU86" i="417"/>
  <c r="AR88" i="438"/>
  <c r="AU88" i="438"/>
  <c r="AI85" i="474"/>
  <c r="AU84" i="388"/>
  <c r="AS84" i="388"/>
  <c r="AK75" i="468"/>
  <c r="AT87" i="466"/>
  <c r="AC82" i="468"/>
  <c r="AG84" i="462"/>
  <c r="AC63" i="456"/>
  <c r="AU79" i="442"/>
  <c r="AQ88" i="468"/>
  <c r="AG70" i="414"/>
  <c r="AG81" i="413"/>
  <c r="AJ58" i="476"/>
  <c r="AK64" i="452"/>
  <c r="AT83" i="432"/>
  <c r="AK76" i="464"/>
  <c r="AF57" i="436"/>
  <c r="AH66" i="444"/>
  <c r="AK84" i="456"/>
  <c r="AH84" i="456"/>
  <c r="AJ57" i="452"/>
  <c r="AK79" i="416"/>
  <c r="AH73" i="388"/>
  <c r="AH60" i="450"/>
  <c r="AC60" i="438"/>
  <c r="AC62" i="452"/>
  <c r="AG65" i="432"/>
  <c r="AJ64" i="476"/>
  <c r="AI58" i="412"/>
  <c r="AR78" i="436"/>
  <c r="AC71" i="430"/>
  <c r="AK69" i="432"/>
  <c r="AG69" i="456"/>
  <c r="AU81" i="434"/>
  <c r="AJ68" i="413"/>
  <c r="AC88" i="470"/>
  <c r="AG84" i="417"/>
  <c r="AG64" i="448"/>
  <c r="AF71" i="476"/>
  <c r="AH61" i="410"/>
  <c r="AI61" i="410"/>
  <c r="AG61" i="428"/>
  <c r="AU86" i="388"/>
  <c r="AI64" i="472"/>
  <c r="AJ64" i="434"/>
  <c r="AC85" i="418"/>
  <c r="AJ58" i="446"/>
  <c r="AG62" i="474"/>
  <c r="AI56" i="434"/>
  <c r="AU81" i="426"/>
  <c r="AH83" i="444"/>
  <c r="AT77" i="414"/>
  <c r="AT78" i="430"/>
  <c r="AJ74" i="464"/>
  <c r="AC63" i="424"/>
  <c r="AS80" i="442"/>
  <c r="AU83" i="446"/>
  <c r="AI55" i="456"/>
  <c r="AF55" i="456"/>
  <c r="AK76" i="418"/>
  <c r="AF67" i="426"/>
  <c r="AU87" i="462"/>
  <c r="AH56" i="446"/>
  <c r="AC85" i="450"/>
  <c r="AG59" i="456"/>
  <c r="AI74" i="454"/>
  <c r="AI86" i="464"/>
  <c r="AI71" i="462"/>
  <c r="AG55" i="440"/>
  <c r="AF55" i="440"/>
  <c r="AG66" i="474"/>
  <c r="AT78" i="428"/>
  <c r="AU88" i="476"/>
  <c r="AQ77" i="456"/>
  <c r="AK64" i="462"/>
  <c r="AC70" i="446"/>
  <c r="AK75" i="417"/>
  <c r="AK59" i="476"/>
  <c r="AC66" i="413"/>
  <c r="AI66" i="438"/>
  <c r="AJ83" i="414"/>
  <c r="AG83" i="414"/>
  <c r="AC59" i="442"/>
  <c r="AS78" i="413"/>
  <c r="AI69" i="426"/>
  <c r="AH69" i="426"/>
  <c r="AH87" i="413"/>
  <c r="AH63" i="411"/>
  <c r="AK63" i="411"/>
  <c r="AK55" i="474"/>
  <c r="AF63" i="442"/>
  <c r="AI63" i="442"/>
  <c r="AH87" i="452"/>
  <c r="AF87" i="452"/>
  <c r="AF68" i="412"/>
  <c r="AC77" i="415"/>
  <c r="AH87" i="420"/>
  <c r="AI81" i="470"/>
  <c r="AH81" i="470"/>
  <c r="AS80" i="472"/>
  <c r="AS82" i="446"/>
  <c r="AK88" i="448"/>
  <c r="AJ88" i="448"/>
  <c r="AI62" i="434"/>
  <c r="AH55" i="388"/>
  <c r="AF55" i="388"/>
  <c r="AS86" i="399"/>
  <c r="AG79" i="440"/>
  <c r="AI79" i="440"/>
  <c r="AK54" i="470"/>
  <c r="AC60" i="470"/>
  <c r="AG80" i="464"/>
  <c r="AK80" i="464"/>
  <c r="AF70" i="468"/>
  <c r="AC74" i="458"/>
  <c r="AH69" i="454"/>
  <c r="AC72" i="456"/>
  <c r="AG70" i="444"/>
  <c r="AH83" i="420"/>
  <c r="AI83" i="420"/>
  <c r="AJ60" i="470"/>
  <c r="AC74" i="474"/>
  <c r="AG71" i="416"/>
  <c r="AS80" i="424"/>
  <c r="AS83" i="410"/>
  <c r="AR83" i="410"/>
  <c r="AT88" i="464"/>
  <c r="AK65" i="411"/>
  <c r="AF53" i="440"/>
  <c r="AH53" i="440"/>
  <c r="AF74" i="446"/>
  <c r="AC79" i="412"/>
  <c r="AT84" i="450"/>
  <c r="AJ56" i="464"/>
  <c r="AR84" i="430"/>
  <c r="AT84" i="430"/>
  <c r="AG55" i="458"/>
  <c r="AS80" i="416"/>
  <c r="AU80" i="416"/>
  <c r="AQ81" i="414"/>
  <c r="AS81" i="444"/>
  <c r="AC83" i="472"/>
  <c r="AK65" i="450"/>
  <c r="AU78" i="456"/>
  <c r="AR78" i="456"/>
  <c r="AH77" i="418"/>
  <c r="AG55" i="470"/>
  <c r="AH55" i="470"/>
  <c r="AQ83" i="466"/>
  <c r="AQ77" i="426"/>
  <c r="AK76" i="474"/>
  <c r="AH76" i="474"/>
  <c r="AJ75" i="470"/>
  <c r="AH58" i="464"/>
  <c r="AK58" i="464"/>
  <c r="AK79" i="474"/>
  <c r="AU78" i="420"/>
  <c r="AR78" i="420"/>
  <c r="AK60" i="468"/>
  <c r="AC57" i="458"/>
  <c r="AG69" i="452"/>
  <c r="AJ87" i="432"/>
  <c r="AG87" i="432"/>
  <c r="AS81" i="417"/>
  <c r="AG75" i="440"/>
  <c r="AF75" i="440"/>
  <c r="AF66" i="432"/>
  <c r="AS77" i="470"/>
  <c r="AG59" i="436"/>
  <c r="AK59" i="436"/>
  <c r="AQ82" i="388"/>
  <c r="AT82" i="388"/>
  <c r="AQ78" i="450"/>
  <c r="AK62" i="472"/>
  <c r="AR88" i="424"/>
  <c r="AS88" i="424"/>
  <c r="AI54" i="460"/>
  <c r="AC67" i="436"/>
  <c r="AJ53" i="442"/>
  <c r="AT88" i="444"/>
  <c r="AC67" i="430"/>
  <c r="AU84" i="456"/>
  <c r="AK59" i="450"/>
  <c r="AJ59" i="450"/>
  <c r="AC67" i="434"/>
  <c r="AS85" i="416"/>
  <c r="AC76" i="440"/>
  <c r="AR88" i="462"/>
  <c r="AF71" i="436"/>
  <c r="AC78" i="417"/>
  <c r="AI56" i="466"/>
  <c r="AH56" i="466"/>
  <c r="AR81" i="458"/>
  <c r="AT78" i="446"/>
  <c r="AI62" i="468"/>
  <c r="AK62" i="468"/>
  <c r="AQ79" i="434"/>
  <c r="AC86" i="434"/>
  <c r="AQ88" i="440"/>
  <c r="AT86" i="460"/>
  <c r="AC83" i="430"/>
  <c r="AK62" i="432"/>
  <c r="AH53" i="430"/>
  <c r="AG53" i="430"/>
  <c r="AF58" i="418"/>
  <c r="AF64" i="399"/>
  <c r="AJ64" i="399"/>
  <c r="AG72" i="416"/>
  <c r="AH60" i="436"/>
  <c r="AF60" i="436"/>
  <c r="AG85" i="415"/>
  <c r="AC54" i="413"/>
  <c r="AI77" i="424"/>
  <c r="AK62" i="454"/>
  <c r="AG62" i="454"/>
  <c r="AC84" i="476"/>
  <c r="AK79" i="448"/>
  <c r="AF66" i="470"/>
  <c r="AK66" i="470"/>
  <c r="AI54" i="420"/>
  <c r="AR80" i="434"/>
  <c r="AS80" i="434"/>
  <c r="AU82" i="412"/>
  <c r="AJ55" i="444"/>
  <c r="AK55" i="444"/>
  <c r="AH70" i="450"/>
  <c r="AJ73" i="440"/>
  <c r="AH73" i="440"/>
  <c r="AF78" i="452"/>
  <c r="AF83" i="411"/>
  <c r="AG83" i="411"/>
  <c r="AF62" i="470"/>
  <c r="AC53" i="458"/>
  <c r="AF56" i="476"/>
  <c r="AH56" i="476"/>
  <c r="AQ79" i="388"/>
  <c r="AI83" i="426"/>
  <c r="AC53" i="413"/>
  <c r="AF62" i="444"/>
  <c r="AH85" i="470"/>
  <c r="AJ85" i="470"/>
  <c r="AK87" i="468"/>
  <c r="AC72" i="420"/>
  <c r="AI75" i="464"/>
  <c r="AF86" i="416"/>
  <c r="AH86" i="416"/>
  <c r="AH80" i="466"/>
  <c r="AC87" i="476"/>
  <c r="AQ88" i="416"/>
  <c r="AJ68" i="472"/>
  <c r="AF68" i="472"/>
  <c r="AJ69" i="446"/>
  <c r="AS78" i="414"/>
  <c r="AC54" i="476"/>
  <c r="AK85" i="434"/>
  <c r="AU85" i="422"/>
  <c r="AR85" i="422"/>
  <c r="AJ68" i="446"/>
  <c r="AC80" i="464"/>
  <c r="AR80" i="446"/>
  <c r="AC69" i="442"/>
  <c r="AH71" i="442"/>
  <c r="AG62" i="458"/>
  <c r="AI62" i="458"/>
  <c r="AG85" i="430"/>
  <c r="AH70" i="458"/>
  <c r="AI70" i="458"/>
  <c r="AC53" i="462"/>
  <c r="AK68" i="460"/>
  <c r="AU86" i="442"/>
  <c r="AR86" i="442"/>
  <c r="AK85" i="422"/>
  <c r="AR77" i="474"/>
  <c r="AI78" i="470"/>
  <c r="AF78" i="470"/>
  <c r="AR81" i="410"/>
  <c r="AT81" i="410"/>
  <c r="AQ82" i="462"/>
  <c r="AS77" i="454"/>
  <c r="AK61" i="464"/>
  <c r="AF61" i="464"/>
  <c r="AF83" i="448"/>
  <c r="AG68" i="454"/>
  <c r="AH68" i="454"/>
  <c r="AC63" i="464"/>
  <c r="AU82" i="454"/>
  <c r="AI73" i="456"/>
  <c r="AS77" i="411"/>
  <c r="AQ77" i="411"/>
  <c r="AT79" i="424"/>
  <c r="AS77" i="458"/>
  <c r="AF84" i="410"/>
  <c r="AI84" i="410"/>
  <c r="AF58" i="474"/>
  <c r="AJ83" i="410"/>
  <c r="AH83" i="410"/>
  <c r="AT79" i="466"/>
  <c r="AG69" i="474"/>
  <c r="AH66" i="468"/>
  <c r="AJ66" i="468"/>
  <c r="AK65" i="458"/>
  <c r="AT83" i="470"/>
  <c r="AU83" i="470"/>
  <c r="AQ88" i="450"/>
  <c r="AJ60" i="458"/>
  <c r="AC69" i="446"/>
  <c r="AJ71" i="474"/>
  <c r="AF86" i="414"/>
  <c r="AH86" i="414"/>
  <c r="AG76" i="472"/>
  <c r="AG67" i="476"/>
  <c r="AH67" i="476"/>
  <c r="AQ82" i="464"/>
  <c r="AT82" i="450"/>
  <c r="AC70" i="474"/>
  <c r="AS85" i="412"/>
  <c r="AG76" i="454"/>
  <c r="AF76" i="454"/>
  <c r="AU88" i="474"/>
  <c r="AT79" i="472"/>
  <c r="AR79" i="472"/>
  <c r="AT79" i="416"/>
  <c r="AS88" i="442"/>
  <c r="AT77" i="442"/>
  <c r="AC65" i="466"/>
  <c r="AJ87" i="462"/>
  <c r="AC86" i="388"/>
  <c r="AI79" i="415"/>
  <c r="AF88" i="432"/>
  <c r="AH88" i="432"/>
  <c r="AC64" i="417"/>
  <c r="AK87" i="410"/>
  <c r="AC69" i="468"/>
  <c r="AQ84" i="416"/>
  <c r="AG61" i="434"/>
  <c r="AF61" i="434"/>
  <c r="AF66" i="454"/>
  <c r="AK83" i="472"/>
  <c r="AG83" i="472"/>
  <c r="AH64" i="468"/>
  <c r="AG64" i="468"/>
  <c r="AJ54" i="462"/>
  <c r="AC60" i="444"/>
  <c r="AF68" i="418"/>
  <c r="AF62" i="399"/>
  <c r="AH62" i="399"/>
  <c r="AK76" i="444"/>
  <c r="AU84" i="470"/>
  <c r="AT84" i="470"/>
  <c r="AS85" i="452"/>
  <c r="AF55" i="454"/>
  <c r="AJ55" i="454"/>
  <c r="AR87" i="474"/>
  <c r="AF69" i="436"/>
  <c r="AK69" i="436"/>
  <c r="AQ81" i="422"/>
  <c r="AS83" i="462"/>
  <c r="AC55" i="452"/>
  <c r="AT81" i="413"/>
  <c r="AH71" i="468"/>
  <c r="AC68" i="411"/>
  <c r="AH57" i="460"/>
  <c r="AG59" i="444"/>
  <c r="AF59" i="444"/>
  <c r="AU80" i="440"/>
  <c r="AF53" i="476"/>
  <c r="AC64" i="470"/>
  <c r="AK71" i="466"/>
  <c r="AH74" i="416"/>
  <c r="AG74" i="416"/>
  <c r="AU82" i="432"/>
  <c r="AU82" i="426"/>
  <c r="AT82" i="413"/>
  <c r="AR82" i="413"/>
  <c r="AS82" i="424"/>
  <c r="AK71" i="410"/>
  <c r="AC68" i="474"/>
  <c r="AK65" i="448"/>
  <c r="AG65" i="448"/>
  <c r="AU77" i="462"/>
  <c r="AQ77" i="422"/>
  <c r="AR84" i="436"/>
  <c r="AT84" i="436"/>
  <c r="AK62" i="410"/>
  <c r="AI75" i="430"/>
  <c r="AJ75" i="430"/>
  <c r="AU79" i="438"/>
  <c r="AF80" i="458"/>
  <c r="AJ80" i="458"/>
  <c r="AH88" i="476"/>
  <c r="AF88" i="476"/>
  <c r="AF75" i="462"/>
  <c r="AC65" i="472"/>
  <c r="AJ81" i="456"/>
  <c r="AJ74" i="468"/>
  <c r="AF74" i="468"/>
  <c r="AJ59" i="466"/>
  <c r="AH73" i="476"/>
  <c r="AK73" i="476"/>
  <c r="AG70" i="462"/>
  <c r="AK70" i="462"/>
  <c r="AR88" i="399"/>
  <c r="AT84" i="440"/>
  <c r="AH84" i="470"/>
  <c r="AJ84" i="470"/>
  <c r="AS87" i="460"/>
  <c r="AS87" i="472"/>
  <c r="AC73" i="472"/>
  <c r="AQ87" i="420"/>
  <c r="AS82" i="440"/>
  <c r="AU86" i="432"/>
  <c r="AC61" i="476"/>
  <c r="AR79" i="436"/>
  <c r="AS84" i="442"/>
  <c r="AF55" i="446"/>
  <c r="AJ55" i="446"/>
  <c r="AG54" i="466"/>
  <c r="AH54" i="466"/>
  <c r="AQ80" i="456"/>
  <c r="AC85" i="472"/>
  <c r="AI79" i="462"/>
  <c r="AS85" i="436"/>
  <c r="AS87" i="413"/>
  <c r="AR87" i="413"/>
  <c r="AR82" i="430"/>
  <c r="AQ82" i="430"/>
  <c r="AS78" i="458"/>
  <c r="AT78" i="438"/>
  <c r="AR78" i="438"/>
  <c r="AG81" i="432"/>
  <c r="AT82" i="460"/>
  <c r="AQ81" i="464"/>
  <c r="AR81" i="464"/>
  <c r="AH73" i="430"/>
  <c r="AC61" i="410"/>
  <c r="AU77" i="388"/>
  <c r="AQ83" i="450"/>
  <c r="AS80" i="438"/>
  <c r="AC68" i="442"/>
  <c r="AR77" i="448"/>
  <c r="AF60" i="388"/>
  <c r="AC88" i="424"/>
  <c r="AG82" i="440"/>
  <c r="AC68" i="456"/>
  <c r="AC57" i="420"/>
  <c r="AG83" i="452"/>
  <c r="AC56" i="476"/>
  <c r="AS83" i="458"/>
  <c r="AG56" i="428"/>
  <c r="AC79" i="411"/>
  <c r="AT88" i="417"/>
  <c r="AC75" i="411"/>
  <c r="AI57" i="448"/>
  <c r="AK83" i="418"/>
  <c r="AF83" i="418"/>
  <c r="AU80" i="476"/>
  <c r="AS80" i="476"/>
  <c r="AK88" i="411"/>
  <c r="AI88" i="411"/>
  <c r="AJ88" i="442"/>
  <c r="AK58" i="411"/>
  <c r="AF58" i="411"/>
  <c r="AI57" i="474"/>
  <c r="AR81" i="472"/>
  <c r="AQ81" i="472"/>
  <c r="AF81" i="418"/>
  <c r="AK68" i="456"/>
  <c r="AG68" i="456"/>
  <c r="AK67" i="428"/>
  <c r="AC85" i="432"/>
  <c r="AR82" i="442"/>
  <c r="AF82" i="466"/>
  <c r="AK82" i="466"/>
  <c r="AH69" i="417"/>
  <c r="AC55" i="470"/>
  <c r="AI53" i="454"/>
  <c r="AR87" i="436"/>
  <c r="AT87" i="436"/>
  <c r="AG63" i="440"/>
  <c r="AH70" i="410"/>
  <c r="AF70" i="410"/>
  <c r="AH73" i="448"/>
  <c r="AR83" i="454"/>
  <c r="AT83" i="454"/>
  <c r="AU86" i="450"/>
  <c r="AH60" i="426"/>
  <c r="AF68" i="464"/>
  <c r="AG68" i="464"/>
  <c r="AU84" i="411"/>
  <c r="AR81" i="412"/>
  <c r="AC88" i="448"/>
  <c r="AG76" i="460"/>
  <c r="AH85" i="462"/>
  <c r="AJ85" i="462"/>
  <c r="AT78" i="434"/>
  <c r="AU79" i="460"/>
  <c r="AJ77" i="474"/>
  <c r="AG77" i="474"/>
  <c r="AS86" i="444"/>
  <c r="AH57" i="442"/>
  <c r="AG57" i="442"/>
  <c r="AT79" i="446"/>
  <c r="AK72" i="468"/>
  <c r="AJ72" i="468"/>
  <c r="AI58" i="472"/>
  <c r="AS80" i="412"/>
  <c r="AS86" i="440"/>
  <c r="AT86" i="440"/>
  <c r="AT85" i="420"/>
  <c r="AF69" i="470"/>
  <c r="AG69" i="470"/>
  <c r="AS84" i="434"/>
  <c r="AC64" i="474"/>
  <c r="AG80" i="434"/>
  <c r="AI80" i="434"/>
  <c r="AS77" i="415"/>
  <c r="AU77" i="415"/>
  <c r="AS80" i="414"/>
  <c r="AS87" i="452"/>
  <c r="AR80" i="418"/>
  <c r="AU80" i="418"/>
  <c r="AK70" i="474"/>
  <c r="AU82" i="411"/>
  <c r="AG67" i="464"/>
  <c r="AH67" i="464"/>
  <c r="AS88" i="458"/>
  <c r="AF64" i="410"/>
  <c r="AG64" i="410"/>
  <c r="AT84" i="424"/>
  <c r="AH56" i="417"/>
  <c r="AI56" i="417"/>
  <c r="AC77" i="476"/>
  <c r="AS88" i="452"/>
  <c r="AU81" i="418"/>
  <c r="AS81" i="418"/>
  <c r="AH71" i="460"/>
  <c r="AI86" i="468"/>
  <c r="AG86" i="468"/>
  <c r="AG82" i="474"/>
  <c r="AI82" i="474"/>
  <c r="AJ69" i="466"/>
  <c r="AR83" i="412"/>
  <c r="AC56" i="426"/>
  <c r="AS87" i="414"/>
  <c r="AH83" i="462"/>
  <c r="AK83" i="462"/>
  <c r="AS79" i="417"/>
  <c r="AR86" i="446"/>
  <c r="AJ80" i="472"/>
  <c r="AF80" i="472"/>
  <c r="AF81" i="472"/>
  <c r="AS83" i="430"/>
  <c r="AC75" i="476"/>
  <c r="AI71" i="472"/>
  <c r="AI86" i="456"/>
  <c r="AH86" i="456"/>
  <c r="AR87" i="412"/>
  <c r="AT87" i="412"/>
  <c r="AG55" i="468"/>
  <c r="AI57" i="410"/>
  <c r="AG57" i="410"/>
  <c r="AU85" i="418"/>
  <c r="AK78" i="462"/>
  <c r="AG78" i="462"/>
  <c r="AS77" i="452"/>
  <c r="AK60" i="476"/>
  <c r="AG65" i="410"/>
  <c r="AJ65" i="410"/>
  <c r="AR88" i="420"/>
  <c r="AR81" i="415"/>
  <c r="AC85" i="434"/>
  <c r="AF77" i="458"/>
  <c r="AC60" i="460"/>
  <c r="AF84" i="426"/>
  <c r="AC70" i="472"/>
  <c r="AR78" i="460"/>
  <c r="AS78" i="460"/>
  <c r="AI76" i="462"/>
  <c r="AF76" i="462"/>
  <c r="AF81" i="444"/>
  <c r="AH77" i="442"/>
  <c r="AK77" i="442"/>
  <c r="AF80" i="436"/>
  <c r="AQ77" i="432"/>
  <c r="AS77" i="432"/>
  <c r="AH60" i="432"/>
  <c r="AK60" i="432"/>
  <c r="AJ84" i="464"/>
  <c r="AK66" i="434"/>
  <c r="AI66" i="434"/>
  <c r="AI74" i="476"/>
  <c r="AS82" i="417"/>
  <c r="AI86" i="470"/>
  <c r="AF86" i="470"/>
  <c r="AT83" i="418"/>
  <c r="AR81" i="448"/>
  <c r="AH56" i="458"/>
  <c r="AF56" i="458"/>
  <c r="AG60" i="446"/>
  <c r="AU87" i="416"/>
  <c r="AQ87" i="416"/>
  <c r="AK58" i="410"/>
  <c r="AQ79" i="448"/>
  <c r="AC84" i="464"/>
  <c r="AU77" i="466"/>
  <c r="AU80" i="428"/>
  <c r="AK62" i="450"/>
  <c r="AH62" i="450"/>
  <c r="AJ72" i="466"/>
  <c r="AG72" i="466"/>
  <c r="AI54" i="476"/>
  <c r="AG54" i="476"/>
  <c r="AS88" i="454"/>
  <c r="AC76" i="454"/>
  <c r="AU84" i="446"/>
  <c r="AJ88" i="464"/>
  <c r="AF88" i="464"/>
  <c r="AK61" i="472"/>
  <c r="AH61" i="472"/>
  <c r="AU82" i="474"/>
  <c r="AC68" i="410"/>
  <c r="AQ77" i="436"/>
  <c r="AU81" i="476"/>
  <c r="AR81" i="440"/>
  <c r="AT81" i="440"/>
  <c r="AS86" i="472"/>
  <c r="AU86" i="438"/>
  <c r="AG59" i="410"/>
  <c r="AH59" i="410"/>
  <c r="AR86" i="418"/>
  <c r="AQ82" i="410"/>
  <c r="AJ85" i="418"/>
  <c r="AK85" i="418"/>
  <c r="AT79" i="414"/>
  <c r="AQ86" i="411"/>
  <c r="AG72" i="458"/>
  <c r="AH72" i="458"/>
  <c r="AT84" i="422"/>
  <c r="AH79" i="438"/>
  <c r="AJ79" i="438"/>
  <c r="AU83" i="420"/>
  <c r="AK63" i="410"/>
  <c r="AG63" i="410"/>
  <c r="AI72" i="476"/>
  <c r="AT88" i="430"/>
  <c r="AR88" i="430"/>
  <c r="AT83" i="436"/>
  <c r="AQ83" i="442"/>
  <c r="AC62" i="430"/>
  <c r="AH65" i="418"/>
  <c r="AQ83" i="388"/>
  <c r="AT83" i="388"/>
  <c r="AF55" i="410"/>
  <c r="AR85" i="466"/>
  <c r="AC57" i="470"/>
  <c r="AS83" i="428"/>
  <c r="AJ82" i="420"/>
  <c r="AK82" i="420"/>
  <c r="AU85" i="450"/>
  <c r="AC74" i="464"/>
  <c r="AK81" i="460"/>
  <c r="AF84" i="448"/>
  <c r="AH84" i="448"/>
  <c r="AI58" i="460"/>
  <c r="AS87" i="430"/>
  <c r="AC65" i="476"/>
  <c r="AS87" i="422"/>
  <c r="AU87" i="428"/>
  <c r="AQ87" i="428"/>
  <c r="AS83" i="411"/>
  <c r="AT83" i="452"/>
  <c r="AJ60" i="464"/>
  <c r="AG60" i="464"/>
  <c r="AR88" i="466"/>
  <c r="AI68" i="420"/>
  <c r="AF68" i="420"/>
  <c r="AG66" i="410"/>
  <c r="AF73" i="464"/>
  <c r="AI73" i="464"/>
  <c r="AK55" i="415"/>
  <c r="AG55" i="415"/>
  <c r="AG78" i="476"/>
  <c r="AF78" i="476"/>
  <c r="AS84" i="448"/>
  <c r="AU81" i="428"/>
  <c r="AT81" i="428"/>
  <c r="AF72" i="450"/>
  <c r="AH87" i="416"/>
  <c r="AI87" i="416"/>
  <c r="AH70" i="442"/>
  <c r="AJ70" i="442"/>
  <c r="AU79" i="458"/>
  <c r="AG88" i="466"/>
  <c r="AF81" i="464"/>
  <c r="AI81" i="464"/>
  <c r="AI65" i="460"/>
  <c r="AF65" i="460"/>
  <c r="AT79" i="440"/>
  <c r="AF82" i="426"/>
  <c r="AG82" i="426"/>
  <c r="AR85" i="414"/>
  <c r="AQ80" i="420"/>
  <c r="AT82" i="415"/>
  <c r="AS82" i="415"/>
  <c r="AR80" i="454"/>
  <c r="AU80" i="417"/>
  <c r="AR82" i="438"/>
  <c r="AU77" i="460"/>
  <c r="AS77" i="460"/>
  <c r="AQ83" i="415"/>
  <c r="AQ82" i="468"/>
  <c r="AG63" i="448"/>
  <c r="AF63" i="448"/>
  <c r="AQ77" i="416"/>
  <c r="AG60" i="472"/>
  <c r="AR85" i="462"/>
  <c r="AU85" i="462"/>
  <c r="AI81" i="410"/>
  <c r="AK81" i="410"/>
  <c r="AR88" i="446"/>
  <c r="AQ87" i="415"/>
  <c r="AC53" i="432"/>
  <c r="AQ85" i="446"/>
  <c r="AS81" i="430"/>
  <c r="AU81" i="446"/>
  <c r="AC70" i="458"/>
  <c r="AH84" i="476"/>
  <c r="AC85" i="458"/>
  <c r="AI86" i="420"/>
  <c r="AC80" i="450"/>
  <c r="AG57" i="418"/>
  <c r="AS77" i="438"/>
  <c r="AR77" i="438"/>
  <c r="AS85" i="474"/>
  <c r="AK86" i="474"/>
  <c r="AF86" i="474"/>
  <c r="AI81" i="468"/>
  <c r="AJ77" i="470"/>
  <c r="AK77" i="470"/>
  <c r="AQ77" i="430"/>
  <c r="AU79" i="428"/>
  <c r="AU88" i="472"/>
  <c r="AR88" i="472"/>
  <c r="AK72" i="428"/>
  <c r="AC73" i="468"/>
  <c r="AT88" i="418"/>
  <c r="AK70" i="464"/>
  <c r="AF70" i="464"/>
  <c r="AJ72" i="470"/>
  <c r="AQ88" i="428"/>
  <c r="AR88" i="428"/>
  <c r="AH84" i="432"/>
  <c r="AG88" i="460"/>
  <c r="AI88" i="460"/>
  <c r="AF60" i="440"/>
  <c r="AJ67" i="474"/>
  <c r="AF67" i="474"/>
  <c r="AJ79" i="460"/>
  <c r="AF83" i="474"/>
  <c r="AG83" i="474"/>
  <c r="AF78" i="410"/>
  <c r="AC75" i="452"/>
  <c r="AR83" i="468"/>
  <c r="AG55" i="466"/>
  <c r="AK55" i="466"/>
  <c r="AJ67" i="470"/>
  <c r="AQ88" i="460"/>
  <c r="AT82" i="434"/>
  <c r="AQ82" i="434"/>
  <c r="AQ84" i="418"/>
  <c r="AQ84" i="432"/>
  <c r="AR84" i="432"/>
  <c r="AU77" i="446"/>
  <c r="AS86" i="468"/>
  <c r="AR86" i="468"/>
  <c r="AQ81" i="450"/>
  <c r="AJ61" i="476"/>
  <c r="AT81" i="466"/>
  <c r="AQ81" i="466"/>
  <c r="AR80" i="411"/>
  <c r="AH54" i="474"/>
  <c r="AF54" i="474"/>
  <c r="AQ78" i="474"/>
  <c r="AH57" i="470"/>
  <c r="AV86" i="476"/>
  <c r="AR86" i="476"/>
  <c r="AS78" i="462"/>
  <c r="AC72" i="416"/>
  <c r="AT87" i="448"/>
  <c r="AH64" i="460"/>
  <c r="AF64" i="460"/>
  <c r="AU82" i="416"/>
  <c r="AI77" i="410"/>
  <c r="AR83" i="456"/>
  <c r="AU83" i="456"/>
  <c r="AU84" i="472"/>
  <c r="AT80" i="410"/>
  <c r="AU80" i="410"/>
  <c r="AQ82" i="414"/>
  <c r="AS78" i="411"/>
  <c r="AF79" i="470"/>
  <c r="AI79" i="470"/>
  <c r="AG83" i="430"/>
  <c r="AC77" i="472"/>
  <c r="AG82" i="446"/>
  <c r="AR84" i="462"/>
  <c r="AT86" i="470"/>
  <c r="AU86" i="470"/>
  <c r="AS87" i="464"/>
  <c r="AH61" i="474"/>
  <c r="AG61" i="474"/>
  <c r="AC70" i="436"/>
  <c r="AU86" i="458"/>
  <c r="AJ64" i="420"/>
  <c r="AS85" i="417"/>
  <c r="AU85" i="417"/>
  <c r="AF68" i="450"/>
  <c r="AQ85" i="444"/>
  <c r="AT85" i="444"/>
  <c r="AQ88" i="434"/>
  <c r="AU77" i="410"/>
  <c r="AI69" i="472"/>
  <c r="AK69" i="472"/>
  <c r="AF81" i="414"/>
  <c r="AC75" i="468"/>
  <c r="AI69" i="476"/>
  <c r="AF58" i="462"/>
  <c r="AK58" i="462"/>
  <c r="AS85" i="448"/>
  <c r="AU85" i="448"/>
  <c r="AI69" i="410"/>
  <c r="AI85" i="476"/>
  <c r="AJ85" i="476"/>
  <c r="AH80" i="462"/>
  <c r="AS77" i="418"/>
  <c r="AC85" i="456"/>
  <c r="AQ79" i="468"/>
  <c r="AR79" i="410"/>
  <c r="AU79" i="410"/>
  <c r="AI56" i="462"/>
  <c r="AK69" i="444"/>
  <c r="AI69" i="444"/>
  <c r="AG85" i="410"/>
  <c r="AC63" i="470"/>
  <c r="AH68" i="468"/>
  <c r="AG68" i="468"/>
  <c r="AU82" i="458"/>
  <c r="AR81" i="420"/>
  <c r="AR79" i="418"/>
  <c r="AR80" i="452"/>
  <c r="AU80" i="452"/>
  <c r="AQ88" i="415"/>
  <c r="AF82" i="468"/>
  <c r="AG76" i="410"/>
  <c r="AF76" i="410"/>
  <c r="AQ78" i="470"/>
  <c r="AC56" i="464"/>
  <c r="AS83" i="472"/>
  <c r="AI73" i="442"/>
  <c r="AG73" i="442"/>
  <c r="AU78" i="432"/>
  <c r="AQ87" i="450"/>
  <c r="AH70" i="452"/>
  <c r="AJ70" i="452"/>
  <c r="AU83" i="414"/>
  <c r="AI78" i="468"/>
  <c r="AC68" i="476"/>
  <c r="AU86" i="410"/>
  <c r="AH65" i="464"/>
  <c r="AF65" i="464"/>
  <c r="AT87" i="432"/>
  <c r="AH56" i="468"/>
  <c r="AJ56" i="468"/>
  <c r="AK55" i="448"/>
  <c r="AH55" i="448"/>
  <c r="AK68" i="476"/>
  <c r="AQ81" i="416"/>
  <c r="AF83" i="476"/>
  <c r="AI83" i="476"/>
  <c r="AU78" i="412"/>
  <c r="AC74" i="438"/>
  <c r="AT80" i="466"/>
  <c r="AU85" i="470"/>
  <c r="AS86" i="436"/>
  <c r="AG81" i="442"/>
  <c r="AH81" i="442"/>
  <c r="AR87" i="424"/>
  <c r="AK57" i="468"/>
  <c r="AG57" i="468"/>
  <c r="AS77" i="434"/>
  <c r="AR80" i="422"/>
  <c r="AU80" i="422"/>
  <c r="AU79" i="411"/>
  <c r="AQ85" i="426"/>
  <c r="AH74" i="460"/>
  <c r="AF74" i="460"/>
  <c r="AR85" i="434"/>
  <c r="AC77" i="460"/>
  <c r="AF67" i="472"/>
  <c r="AQ77" i="440"/>
  <c r="AC72" i="470"/>
  <c r="AF77" i="454"/>
  <c r="AC55" i="476"/>
  <c r="AH54" i="468"/>
  <c r="AH84" i="460"/>
  <c r="AI84" i="460"/>
  <c r="AS78" i="426"/>
  <c r="AQ85" i="476"/>
  <c r="AF76" i="468"/>
  <c r="AK76" i="468"/>
  <c r="AF87" i="448"/>
  <c r="AC82" i="456"/>
  <c r="AF72" i="434"/>
  <c r="AH72" i="434"/>
  <c r="AT88" i="470"/>
  <c r="AR86" i="454"/>
  <c r="AC71" i="476"/>
  <c r="AR80" i="462"/>
  <c r="AQ79" i="412"/>
  <c r="AC55" i="460"/>
  <c r="AQ86" i="413"/>
  <c r="AK79" i="464"/>
  <c r="AJ79" i="464"/>
  <c r="AK73" i="462"/>
  <c r="AK58" i="454"/>
  <c r="AI58" i="454"/>
  <c r="AG87" i="474"/>
  <c r="AF88" i="468"/>
  <c r="AI88" i="468"/>
  <c r="AR84" i="417"/>
  <c r="AC86" i="470"/>
  <c r="AK75" i="454"/>
  <c r="AG79" i="472"/>
  <c r="AK79" i="472"/>
  <c r="AK62" i="456"/>
  <c r="AI53" i="410"/>
  <c r="AK53" i="410"/>
  <c r="AT85" i="472"/>
  <c r="AK83" i="468"/>
  <c r="AI83" i="468"/>
  <c r="AQ77" i="464"/>
  <c r="AI88" i="416"/>
  <c r="AC74" i="476"/>
  <c r="AF66" i="456"/>
  <c r="AK71" i="458"/>
  <c r="AF71" i="458"/>
  <c r="AH58" i="458"/>
  <c r="AQ83" i="444"/>
  <c r="AT83" i="444"/>
  <c r="AS77" i="468"/>
  <c r="AI64" i="466"/>
  <c r="AS77" i="413"/>
  <c r="AR77" i="413"/>
  <c r="AR88" i="422"/>
  <c r="AQ82" i="444"/>
  <c r="AC78" i="442"/>
  <c r="AH65" i="426"/>
  <c r="AI82" i="460"/>
  <c r="AG82" i="460"/>
  <c r="AT81" i="456"/>
  <c r="AT77" i="420"/>
  <c r="AQ81" i="462"/>
  <c r="AS81" i="462"/>
  <c r="AG58" i="466"/>
  <c r="AJ74" i="458"/>
  <c r="AH74" i="458"/>
  <c r="AJ80" i="444"/>
  <c r="AK66" i="472"/>
  <c r="AG66" i="472"/>
  <c r="AR78" i="388"/>
  <c r="AR86" i="448"/>
  <c r="AU86" i="448"/>
  <c r="AG82" i="462"/>
  <c r="AI85" i="468"/>
  <c r="AJ85" i="468"/>
  <c r="AR81" i="474"/>
  <c r="AU82" i="418"/>
  <c r="AF57" i="472"/>
  <c r="AK57" i="472"/>
  <c r="AS85" i="464"/>
  <c r="AC62" i="454"/>
  <c r="AQ80" i="399"/>
  <c r="AT86" i="424"/>
  <c r="AI87" i="470"/>
  <c r="AF87" i="470"/>
  <c r="AS82" i="466"/>
  <c r="AS77" i="428"/>
  <c r="AT77" i="428"/>
  <c r="AQ85" i="460"/>
  <c r="AI56" i="460"/>
  <c r="AC76" i="458"/>
  <c r="AS77" i="476"/>
  <c r="AS88" i="426"/>
  <c r="AR88" i="426"/>
  <c r="AU87" i="446"/>
  <c r="AS81" i="454"/>
  <c r="AH81" i="458"/>
  <c r="AK81" i="458"/>
  <c r="AS87" i="411"/>
  <c r="AQ77" i="472"/>
  <c r="AJ82" i="415"/>
  <c r="AI82" i="415"/>
  <c r="AS82" i="436"/>
  <c r="AS85" i="410"/>
  <c r="AQ85" i="410"/>
  <c r="AJ63" i="472"/>
  <c r="AR80" i="474"/>
  <c r="AQ82" i="470"/>
  <c r="AR82" i="470"/>
  <c r="AR86" i="417"/>
  <c r="AQ88" i="438"/>
  <c r="AC88" i="472"/>
  <c r="AK85" i="474"/>
  <c r="AR84" i="388"/>
  <c r="AH75" i="468"/>
  <c r="AI75" i="468"/>
  <c r="AS87" i="466"/>
  <c r="AC62" i="466"/>
  <c r="AJ84" i="462"/>
  <c r="AS79" i="442"/>
  <c r="AQ79" i="442"/>
  <c r="AU77" i="417"/>
  <c r="AT78" i="418"/>
  <c r="AU88" i="468"/>
  <c r="AC68" i="466"/>
  <c r="AU79" i="462"/>
  <c r="AJ65" i="426"/>
  <c r="AQ81" i="456"/>
  <c r="AT81" i="462"/>
  <c r="AH58" i="466"/>
  <c r="AI74" i="458"/>
  <c r="AI80" i="444"/>
  <c r="AS78" i="388"/>
  <c r="AS86" i="448"/>
  <c r="AI82" i="462"/>
  <c r="AH85" i="468"/>
  <c r="AS81" i="474"/>
  <c r="AG57" i="472"/>
  <c r="AT85" i="464"/>
  <c r="AS80" i="399"/>
  <c r="AS86" i="424"/>
  <c r="AC55" i="472"/>
  <c r="AU77" i="428"/>
  <c r="AS85" i="460"/>
  <c r="AF56" i="460"/>
  <c r="AT77" i="476"/>
  <c r="AR87" i="446"/>
  <c r="AQ81" i="454"/>
  <c r="AI81" i="458"/>
  <c r="AR87" i="411"/>
  <c r="AH82" i="415"/>
  <c r="AU82" i="436"/>
  <c r="AT85" i="410"/>
  <c r="AK63" i="472"/>
  <c r="AS80" i="474"/>
  <c r="AC75" i="454"/>
  <c r="AS88" i="438"/>
  <c r="AH85" i="474"/>
  <c r="AJ75" i="468"/>
  <c r="AG75" i="468"/>
  <c r="AK84" i="462"/>
  <c r="AR79" i="442"/>
  <c r="AQ77" i="417"/>
  <c r="AS88" i="468"/>
  <c r="AC71" i="472"/>
  <c r="AJ82" i="462"/>
  <c r="AJ57" i="472"/>
  <c r="AT80" i="399"/>
  <c r="AG87" i="470"/>
  <c r="AR77" i="428"/>
  <c r="AH56" i="460"/>
  <c r="AR77" i="476"/>
  <c r="AT81" i="454"/>
  <c r="AJ81" i="458"/>
  <c r="AG82" i="415"/>
  <c r="AU85" i="410"/>
  <c r="AT80" i="474"/>
  <c r="AT86" i="417"/>
  <c r="AT88" i="438"/>
  <c r="AT84" i="388"/>
  <c r="AI84" i="462"/>
  <c r="AT79" i="442"/>
  <c r="AU78" i="418"/>
  <c r="AT79" i="462"/>
  <c r="AS77" i="417"/>
  <c r="AQ79" i="462"/>
  <c r="AW83" i="388" l="1"/>
  <c r="AW81" i="388"/>
  <c r="AW77" i="388"/>
  <c r="AW82" i="388"/>
  <c r="AW86" i="388"/>
  <c r="AW85" i="388"/>
  <c r="AW84" i="388"/>
  <c r="AW80" i="388"/>
  <c r="AW87" i="388"/>
  <c r="AW78" i="388"/>
  <c r="AW79" i="388"/>
  <c r="AW88" i="388"/>
  <c r="AZ87" i="466"/>
  <c r="BA87" i="466"/>
  <c r="AW87" i="466"/>
  <c r="AY87" i="466"/>
  <c r="AX87" i="466"/>
  <c r="AW86" i="424"/>
  <c r="BA86" i="424"/>
  <c r="AX86" i="424"/>
  <c r="AY86" i="424"/>
  <c r="AZ86" i="424"/>
  <c r="AX85" i="472"/>
  <c r="AY85" i="472"/>
  <c r="BA85" i="472"/>
  <c r="AZ85" i="472"/>
  <c r="AW85" i="472"/>
  <c r="BA77" i="440"/>
  <c r="AW77" i="440"/>
  <c r="AX77" i="440"/>
  <c r="AY77" i="440"/>
  <c r="AZ77" i="440"/>
  <c r="AZ78" i="418"/>
  <c r="AX78" i="418"/>
  <c r="AY78" i="418"/>
  <c r="AW78" i="418"/>
  <c r="BA78" i="418"/>
  <c r="AX88" i="438"/>
  <c r="AY88" i="438"/>
  <c r="AW88" i="438"/>
  <c r="BA88" i="438"/>
  <c r="AZ88" i="438"/>
  <c r="AX79" i="462"/>
  <c r="AY79" i="462"/>
  <c r="AW79" i="462"/>
  <c r="BA79" i="462"/>
  <c r="AZ79" i="462"/>
  <c r="AX79" i="442"/>
  <c r="AY79" i="442"/>
  <c r="AW79" i="442"/>
  <c r="BA79" i="442"/>
  <c r="AZ79" i="442"/>
  <c r="AW86" i="417"/>
  <c r="BA86" i="417"/>
  <c r="AX86" i="417"/>
  <c r="AZ86" i="417"/>
  <c r="AY86" i="417"/>
  <c r="AY82" i="436"/>
  <c r="AZ82" i="436"/>
  <c r="AX82" i="436"/>
  <c r="BA82" i="436"/>
  <c r="AW82" i="436"/>
  <c r="AX87" i="446"/>
  <c r="AW87" i="446"/>
  <c r="BA87" i="446"/>
  <c r="AZ87" i="446"/>
  <c r="AY87" i="446"/>
  <c r="AW82" i="466"/>
  <c r="BA82" i="466"/>
  <c r="AY82" i="466"/>
  <c r="AZ82" i="466"/>
  <c r="AX82" i="466"/>
  <c r="AZ82" i="418"/>
  <c r="AY82" i="418"/>
  <c r="BA82" i="418"/>
  <c r="AX82" i="418"/>
  <c r="AW82" i="418"/>
  <c r="AZ81" i="462"/>
  <c r="AW81" i="462"/>
  <c r="BA81" i="462"/>
  <c r="AY81" i="462"/>
  <c r="AX81" i="462"/>
  <c r="AX88" i="422"/>
  <c r="AY88" i="422"/>
  <c r="AZ88" i="422"/>
  <c r="AW88" i="422"/>
  <c r="BA88" i="422"/>
  <c r="BA77" i="464"/>
  <c r="AX77" i="464"/>
  <c r="AZ77" i="464"/>
  <c r="AW77" i="464"/>
  <c r="AY77" i="464"/>
  <c r="AZ79" i="412"/>
  <c r="AW79" i="412"/>
  <c r="BA79" i="412"/>
  <c r="AY79" i="412"/>
  <c r="AX79" i="412"/>
  <c r="AX78" i="426"/>
  <c r="AY78" i="426"/>
  <c r="AZ78" i="426"/>
  <c r="BA78" i="426"/>
  <c r="AW78" i="426"/>
  <c r="AZ79" i="411"/>
  <c r="AW79" i="411"/>
  <c r="BA79" i="411"/>
  <c r="AY79" i="411"/>
  <c r="AX79" i="411"/>
  <c r="AY86" i="436"/>
  <c r="AZ86" i="436"/>
  <c r="AX86" i="436"/>
  <c r="AW86" i="436"/>
  <c r="BA86" i="436"/>
  <c r="AW81" i="416"/>
  <c r="BA81" i="416"/>
  <c r="AX81" i="416"/>
  <c r="AY81" i="416"/>
  <c r="AZ81" i="416"/>
  <c r="AW87" i="450"/>
  <c r="BA87" i="450"/>
  <c r="AZ87" i="450"/>
  <c r="AX87" i="450"/>
  <c r="AY87" i="450"/>
  <c r="AZ88" i="415"/>
  <c r="AW88" i="415"/>
  <c r="BA88" i="415"/>
  <c r="AY88" i="415"/>
  <c r="AX88" i="415"/>
  <c r="AZ82" i="458"/>
  <c r="AW82" i="458"/>
  <c r="BA82" i="458"/>
  <c r="AY82" i="458"/>
  <c r="AX82" i="458"/>
  <c r="AW85" i="448"/>
  <c r="BA85" i="448"/>
  <c r="AZ85" i="448"/>
  <c r="AX85" i="448"/>
  <c r="AY85" i="448"/>
  <c r="AX85" i="417"/>
  <c r="AY85" i="417"/>
  <c r="AW85" i="417"/>
  <c r="BA85" i="417"/>
  <c r="AZ85" i="417"/>
  <c r="AW84" i="462"/>
  <c r="BA84" i="462"/>
  <c r="AX84" i="462"/>
  <c r="AZ84" i="462"/>
  <c r="AY84" i="462"/>
  <c r="AY84" i="472"/>
  <c r="AX84" i="472"/>
  <c r="AZ84" i="472"/>
  <c r="BA84" i="472"/>
  <c r="AW84" i="472"/>
  <c r="AY78" i="462"/>
  <c r="AZ78" i="462"/>
  <c r="AX78" i="462"/>
  <c r="AW78" i="462"/>
  <c r="BA78" i="462"/>
  <c r="AY81" i="450"/>
  <c r="AX81" i="450"/>
  <c r="BA81" i="450"/>
  <c r="AZ81" i="450"/>
  <c r="AW81" i="450"/>
  <c r="AX84" i="418"/>
  <c r="AZ84" i="418"/>
  <c r="BA84" i="418"/>
  <c r="AW84" i="418"/>
  <c r="AY84" i="418"/>
  <c r="AY88" i="428"/>
  <c r="AZ88" i="428"/>
  <c r="AX88" i="428"/>
  <c r="BA88" i="428"/>
  <c r="AW88" i="428"/>
  <c r="AZ77" i="430"/>
  <c r="AX77" i="430"/>
  <c r="BA77" i="430"/>
  <c r="AY77" i="430"/>
  <c r="AW77" i="430"/>
  <c r="AY81" i="430"/>
  <c r="AZ81" i="430"/>
  <c r="AX81" i="430"/>
  <c r="AW81" i="430"/>
  <c r="BA81" i="430"/>
  <c r="AZ85" i="462"/>
  <c r="AW85" i="462"/>
  <c r="BA85" i="462"/>
  <c r="AY85" i="462"/>
  <c r="AX85" i="462"/>
  <c r="AX77" i="460"/>
  <c r="BA77" i="460"/>
  <c r="AY77" i="460"/>
  <c r="AZ77" i="460"/>
  <c r="AW77" i="460"/>
  <c r="AX82" i="415"/>
  <c r="AY82" i="415"/>
  <c r="AW82" i="415"/>
  <c r="BA82" i="415"/>
  <c r="AZ82" i="415"/>
  <c r="AW79" i="458"/>
  <c r="AY79" i="458"/>
  <c r="AZ79" i="458"/>
  <c r="AX79" i="458"/>
  <c r="BA79" i="458"/>
  <c r="AX83" i="452"/>
  <c r="AW83" i="452"/>
  <c r="BA83" i="452"/>
  <c r="AZ83" i="452"/>
  <c r="AY83" i="452"/>
  <c r="AW87" i="430"/>
  <c r="BA87" i="430"/>
  <c r="AX87" i="430"/>
  <c r="AZ87" i="430"/>
  <c r="AY87" i="430"/>
  <c r="BA83" i="388"/>
  <c r="AX83" i="388"/>
  <c r="AY83" i="388"/>
  <c r="AZ83" i="388"/>
  <c r="AW83" i="420"/>
  <c r="BA83" i="420"/>
  <c r="AX83" i="420"/>
  <c r="AZ83" i="420"/>
  <c r="AY83" i="420"/>
  <c r="AY82" i="410"/>
  <c r="AZ82" i="410"/>
  <c r="AW82" i="410"/>
  <c r="BA82" i="410"/>
  <c r="AX82" i="410"/>
  <c r="AY81" i="440"/>
  <c r="AZ81" i="440"/>
  <c r="AX81" i="440"/>
  <c r="BA81" i="440"/>
  <c r="AW81" i="440"/>
  <c r="AX88" i="454"/>
  <c r="AW88" i="454"/>
  <c r="BA88" i="454"/>
  <c r="AZ88" i="454"/>
  <c r="AY88" i="454"/>
  <c r="AY87" i="416"/>
  <c r="AZ87" i="416"/>
  <c r="BA87" i="416"/>
  <c r="AX87" i="416"/>
  <c r="AW87" i="416"/>
  <c r="BA77" i="432"/>
  <c r="AW77" i="432"/>
  <c r="AZ77" i="432"/>
  <c r="AX77" i="432"/>
  <c r="AY77" i="432"/>
  <c r="BA77" i="452"/>
  <c r="AX77" i="452"/>
  <c r="AZ77" i="452"/>
  <c r="AW77" i="452"/>
  <c r="AY77" i="452"/>
  <c r="AY86" i="446"/>
  <c r="AX86" i="446"/>
  <c r="AW86" i="446"/>
  <c r="AZ86" i="446"/>
  <c r="BA86" i="446"/>
  <c r="AW81" i="418"/>
  <c r="BA81" i="418"/>
  <c r="AY81" i="418"/>
  <c r="AZ81" i="418"/>
  <c r="AX81" i="418"/>
  <c r="AW82" i="411"/>
  <c r="AX82" i="411"/>
  <c r="AZ82" i="411"/>
  <c r="BA82" i="411"/>
  <c r="AY82" i="411"/>
  <c r="AY77" i="415"/>
  <c r="AZ77" i="415"/>
  <c r="BA77" i="415"/>
  <c r="AX77" i="415"/>
  <c r="AW77" i="415"/>
  <c r="AY80" i="412"/>
  <c r="AZ80" i="412"/>
  <c r="AX80" i="412"/>
  <c r="AW80" i="412"/>
  <c r="BA80" i="412"/>
  <c r="AZ78" i="434"/>
  <c r="AW78" i="434"/>
  <c r="BA78" i="434"/>
  <c r="AY78" i="434"/>
  <c r="AX78" i="434"/>
  <c r="AY83" i="454"/>
  <c r="AX83" i="454"/>
  <c r="BA83" i="454"/>
  <c r="AZ83" i="454"/>
  <c r="AW83" i="454"/>
  <c r="AY88" i="417"/>
  <c r="AZ88" i="417"/>
  <c r="AX88" i="417"/>
  <c r="AW88" i="417"/>
  <c r="BA88" i="417"/>
  <c r="AW83" i="450"/>
  <c r="BA83" i="450"/>
  <c r="AZ83" i="450"/>
  <c r="AY83" i="450"/>
  <c r="AX83" i="450"/>
  <c r="AZ78" i="438"/>
  <c r="AW78" i="438"/>
  <c r="BA78" i="438"/>
  <c r="AY78" i="438"/>
  <c r="AX78" i="438"/>
  <c r="AZ85" i="436"/>
  <c r="AW85" i="436"/>
  <c r="BA85" i="436"/>
  <c r="AY85" i="436"/>
  <c r="AX85" i="436"/>
  <c r="AY86" i="432"/>
  <c r="AZ86" i="432"/>
  <c r="AX86" i="432"/>
  <c r="AW86" i="432"/>
  <c r="BA86" i="432"/>
  <c r="AZ87" i="460"/>
  <c r="AW87" i="460"/>
  <c r="BA87" i="460"/>
  <c r="AY87" i="460"/>
  <c r="AX87" i="460"/>
  <c r="AW84" i="436"/>
  <c r="BA84" i="436"/>
  <c r="AX84" i="436"/>
  <c r="AZ84" i="436"/>
  <c r="AY84" i="436"/>
  <c r="AX82" i="413"/>
  <c r="AW82" i="413"/>
  <c r="BA82" i="413"/>
  <c r="AZ82" i="413"/>
  <c r="AY82" i="413"/>
  <c r="AY81" i="413"/>
  <c r="AX81" i="413"/>
  <c r="AW81" i="413"/>
  <c r="AZ81" i="413"/>
  <c r="BA81" i="413"/>
  <c r="AZ85" i="452"/>
  <c r="AY85" i="452"/>
  <c r="AX85" i="452"/>
  <c r="BA85" i="452"/>
  <c r="AW85" i="452"/>
  <c r="AX88" i="442"/>
  <c r="AW88" i="442"/>
  <c r="BA88" i="442"/>
  <c r="AZ88" i="442"/>
  <c r="AY88" i="442"/>
  <c r="AX85" i="412"/>
  <c r="AY85" i="412"/>
  <c r="AW85" i="412"/>
  <c r="BA85" i="412"/>
  <c r="AZ85" i="412"/>
  <c r="AX83" i="470"/>
  <c r="BA83" i="470"/>
  <c r="AW83" i="470"/>
  <c r="AZ83" i="470"/>
  <c r="AY83" i="470"/>
  <c r="BA77" i="411"/>
  <c r="AX77" i="411"/>
  <c r="AY77" i="411"/>
  <c r="AZ77" i="411"/>
  <c r="AW77" i="411"/>
  <c r="AZ81" i="410"/>
  <c r="AW81" i="410"/>
  <c r="BA81" i="410"/>
  <c r="AX81" i="410"/>
  <c r="AY81" i="410"/>
  <c r="AW85" i="422"/>
  <c r="BA85" i="422"/>
  <c r="AX85" i="422"/>
  <c r="AY85" i="422"/>
  <c r="AZ85" i="422"/>
  <c r="AW82" i="412"/>
  <c r="BA82" i="412"/>
  <c r="AX82" i="412"/>
  <c r="AZ82" i="412"/>
  <c r="AY82" i="412"/>
  <c r="AY79" i="434"/>
  <c r="AZ79" i="434"/>
  <c r="AX79" i="434"/>
  <c r="AW79" i="434"/>
  <c r="BA79" i="434"/>
  <c r="AW85" i="416"/>
  <c r="BA85" i="416"/>
  <c r="AY85" i="416"/>
  <c r="AZ85" i="416"/>
  <c r="AX85" i="416"/>
  <c r="AX78" i="450"/>
  <c r="AW78" i="450"/>
  <c r="BA78" i="450"/>
  <c r="AZ78" i="450"/>
  <c r="AY78" i="450"/>
  <c r="AX78" i="420"/>
  <c r="AY78" i="420"/>
  <c r="AZ78" i="420"/>
  <c r="AW78" i="420"/>
  <c r="BA78" i="420"/>
  <c r="AX81" i="444"/>
  <c r="AW81" i="444"/>
  <c r="BA81" i="444"/>
  <c r="AY81" i="444"/>
  <c r="AZ81" i="444"/>
  <c r="AZ84" i="450"/>
  <c r="AY84" i="450"/>
  <c r="AW84" i="450"/>
  <c r="BA84" i="450"/>
  <c r="AX84" i="450"/>
  <c r="AY86" i="399"/>
  <c r="AZ86" i="399"/>
  <c r="AW86" i="399"/>
  <c r="BA86" i="399"/>
  <c r="AX86" i="399"/>
  <c r="AY77" i="456"/>
  <c r="AZ77" i="456"/>
  <c r="BA77" i="456"/>
  <c r="AW77" i="456"/>
  <c r="AX77" i="456"/>
  <c r="AW80" i="432"/>
  <c r="BA80" i="432"/>
  <c r="AX80" i="432"/>
  <c r="AZ80" i="432"/>
  <c r="AY80" i="432"/>
  <c r="AY81" i="426"/>
  <c r="AZ81" i="426"/>
  <c r="AW81" i="426"/>
  <c r="BA81" i="426"/>
  <c r="AX81" i="426"/>
  <c r="AW81" i="438"/>
  <c r="BA81" i="438"/>
  <c r="AX81" i="438"/>
  <c r="AZ81" i="438"/>
  <c r="AY81" i="438"/>
  <c r="AZ80" i="450"/>
  <c r="AY80" i="450"/>
  <c r="AX80" i="450"/>
  <c r="BA80" i="450"/>
  <c r="AW80" i="450"/>
  <c r="AY80" i="460"/>
  <c r="AZ80" i="460"/>
  <c r="AX80" i="460"/>
  <c r="BA80" i="460"/>
  <c r="AW80" i="460"/>
  <c r="AZ78" i="464"/>
  <c r="AW78" i="464"/>
  <c r="BA78" i="464"/>
  <c r="AY78" i="464"/>
  <c r="AX78" i="464"/>
  <c r="AY79" i="454"/>
  <c r="AX79" i="454"/>
  <c r="AW79" i="454"/>
  <c r="AZ79" i="454"/>
  <c r="BA79" i="454"/>
  <c r="AX80" i="464"/>
  <c r="AY80" i="464"/>
  <c r="AW80" i="464"/>
  <c r="BA80" i="464"/>
  <c r="AZ80" i="464"/>
  <c r="AW80" i="470"/>
  <c r="BA80" i="470"/>
  <c r="AZ80" i="470"/>
  <c r="AX80" i="470"/>
  <c r="AY80" i="470"/>
  <c r="AY77" i="444"/>
  <c r="AZ77" i="444"/>
  <c r="BA77" i="444"/>
  <c r="AX77" i="444"/>
  <c r="AW77" i="444"/>
  <c r="AY81" i="468"/>
  <c r="AW81" i="468"/>
  <c r="AX81" i="468"/>
  <c r="BA81" i="468"/>
  <c r="AZ81" i="468"/>
  <c r="AX78" i="440"/>
  <c r="AY78" i="440"/>
  <c r="AW78" i="440"/>
  <c r="BA78" i="440"/>
  <c r="AZ78" i="440"/>
  <c r="AZ80" i="413"/>
  <c r="AY80" i="413"/>
  <c r="AW80" i="413"/>
  <c r="BA80" i="413"/>
  <c r="AX80" i="413"/>
  <c r="AY83" i="438"/>
  <c r="AZ83" i="438"/>
  <c r="AX83" i="438"/>
  <c r="BA83" i="438"/>
  <c r="AW83" i="438"/>
  <c r="AY79" i="422"/>
  <c r="AZ79" i="422"/>
  <c r="AW79" i="422"/>
  <c r="BA79" i="422"/>
  <c r="AX79" i="422"/>
  <c r="AY84" i="414"/>
  <c r="AX84" i="414"/>
  <c r="BA84" i="414"/>
  <c r="AZ84" i="414"/>
  <c r="AW84" i="414"/>
  <c r="AW79" i="415"/>
  <c r="BA79" i="415"/>
  <c r="AX79" i="415"/>
  <c r="AZ79" i="415"/>
  <c r="AY79" i="415"/>
  <c r="AZ78" i="454"/>
  <c r="AY78" i="454"/>
  <c r="AW78" i="454"/>
  <c r="BA78" i="454"/>
  <c r="AX78" i="454"/>
  <c r="AZ82" i="422"/>
  <c r="AW82" i="422"/>
  <c r="BA82" i="422"/>
  <c r="AX82" i="422"/>
  <c r="AY82" i="422"/>
  <c r="AX84" i="464"/>
  <c r="AY84" i="464"/>
  <c r="AW84" i="464"/>
  <c r="BA84" i="464"/>
  <c r="AZ84" i="464"/>
  <c r="AZ80" i="415"/>
  <c r="AW80" i="415"/>
  <c r="BA80" i="415"/>
  <c r="AY80" i="415"/>
  <c r="AX80" i="415"/>
  <c r="AY87" i="418"/>
  <c r="BA87" i="418"/>
  <c r="AX87" i="418"/>
  <c r="AW87" i="418"/>
  <c r="AZ87" i="418"/>
  <c r="AY81" i="388"/>
  <c r="AZ81" i="388"/>
  <c r="BA81" i="388"/>
  <c r="AX81" i="388"/>
  <c r="AY86" i="452"/>
  <c r="AX86" i="452"/>
  <c r="BA86" i="452"/>
  <c r="AZ86" i="452"/>
  <c r="AW86" i="452"/>
  <c r="AY85" i="468"/>
  <c r="AX85" i="468"/>
  <c r="BA85" i="468"/>
  <c r="AZ85" i="468"/>
  <c r="AW85" i="468"/>
  <c r="AY88" i="456"/>
  <c r="AX88" i="456"/>
  <c r="AZ88" i="456"/>
  <c r="AW88" i="456"/>
  <c r="BA88" i="456"/>
  <c r="AX84" i="458"/>
  <c r="AY84" i="458"/>
  <c r="AW84" i="458"/>
  <c r="BA84" i="458"/>
  <c r="AZ84" i="458"/>
  <c r="AZ84" i="420"/>
  <c r="AW84" i="420"/>
  <c r="BA84" i="420"/>
  <c r="AX84" i="420"/>
  <c r="AY84" i="420"/>
  <c r="AX85" i="424"/>
  <c r="AY85" i="424"/>
  <c r="AZ85" i="424"/>
  <c r="BA85" i="424"/>
  <c r="AW85" i="424"/>
  <c r="AZ83" i="460"/>
  <c r="AW83" i="460"/>
  <c r="BA83" i="460"/>
  <c r="AY83" i="460"/>
  <c r="AX83" i="460"/>
  <c r="AY80" i="444"/>
  <c r="AX80" i="444"/>
  <c r="BA80" i="444"/>
  <c r="AZ80" i="444"/>
  <c r="AW80" i="444"/>
  <c r="AW87" i="468"/>
  <c r="BA87" i="468"/>
  <c r="AY87" i="468"/>
  <c r="AZ87" i="468"/>
  <c r="AX87" i="468"/>
  <c r="AW80" i="436"/>
  <c r="BA80" i="436"/>
  <c r="AX80" i="436"/>
  <c r="AZ80" i="436"/>
  <c r="AY80" i="436"/>
  <c r="AZ84" i="413"/>
  <c r="AY84" i="413"/>
  <c r="AX84" i="413"/>
  <c r="BA84" i="413"/>
  <c r="AW84" i="413"/>
  <c r="AW88" i="432"/>
  <c r="BA88" i="432"/>
  <c r="AX88" i="432"/>
  <c r="AZ88" i="432"/>
  <c r="AY88" i="432"/>
  <c r="AX82" i="420"/>
  <c r="AZ82" i="420"/>
  <c r="AY82" i="420"/>
  <c r="AW82" i="420"/>
  <c r="BA82" i="420"/>
  <c r="AY87" i="438"/>
  <c r="AZ87" i="438"/>
  <c r="AX87" i="438"/>
  <c r="BA87" i="438"/>
  <c r="AW87" i="438"/>
  <c r="AX83" i="399"/>
  <c r="AY83" i="399"/>
  <c r="AZ83" i="399"/>
  <c r="AW83" i="399"/>
  <c r="BA83" i="399"/>
  <c r="AX78" i="415"/>
  <c r="AY78" i="415"/>
  <c r="AW78" i="415"/>
  <c r="BA78" i="415"/>
  <c r="AZ78" i="415"/>
  <c r="AW81" i="442"/>
  <c r="AY81" i="442"/>
  <c r="BA81" i="442"/>
  <c r="AZ81" i="442"/>
  <c r="AX81" i="442"/>
  <c r="AZ78" i="448"/>
  <c r="AY78" i="448"/>
  <c r="AX78" i="448"/>
  <c r="BA78" i="448"/>
  <c r="AW78" i="448"/>
  <c r="AY87" i="454"/>
  <c r="AX87" i="454"/>
  <c r="AW87" i="454"/>
  <c r="AZ87" i="454"/>
  <c r="BA87" i="454"/>
  <c r="AZ87" i="444"/>
  <c r="AY87" i="444"/>
  <c r="AX87" i="444"/>
  <c r="BA87" i="444"/>
  <c r="AW87" i="444"/>
  <c r="AZ77" i="472"/>
  <c r="AW77" i="472"/>
  <c r="AX77" i="472"/>
  <c r="AY77" i="472"/>
  <c r="BA77" i="472"/>
  <c r="BA77" i="420"/>
  <c r="AY77" i="420"/>
  <c r="AZ77" i="420"/>
  <c r="AW77" i="420"/>
  <c r="AX77" i="420"/>
  <c r="AW80" i="462"/>
  <c r="BA80" i="462"/>
  <c r="AX80" i="462"/>
  <c r="AZ80" i="462"/>
  <c r="AY80" i="462"/>
  <c r="AX87" i="432"/>
  <c r="AY87" i="432"/>
  <c r="AW87" i="432"/>
  <c r="BA87" i="432"/>
  <c r="AZ87" i="432"/>
  <c r="AY78" i="432"/>
  <c r="AZ78" i="432"/>
  <c r="AX78" i="432"/>
  <c r="BA78" i="432"/>
  <c r="AW78" i="432"/>
  <c r="AW80" i="452"/>
  <c r="BA80" i="452"/>
  <c r="AZ80" i="452"/>
  <c r="AY80" i="452"/>
  <c r="AX80" i="452"/>
  <c r="AX79" i="410"/>
  <c r="AY79" i="410"/>
  <c r="AZ79" i="410"/>
  <c r="BA79" i="410"/>
  <c r="AW79" i="410"/>
  <c r="AZ77" i="410"/>
  <c r="AY77" i="410"/>
  <c r="BA77" i="410"/>
  <c r="AW77" i="410"/>
  <c r="AX77" i="410"/>
  <c r="AZ86" i="458"/>
  <c r="AW86" i="458"/>
  <c r="BA86" i="458"/>
  <c r="AY86" i="458"/>
  <c r="AX86" i="458"/>
  <c r="AW78" i="411"/>
  <c r="BA78" i="411"/>
  <c r="AX78" i="411"/>
  <c r="AZ78" i="411"/>
  <c r="AY78" i="411"/>
  <c r="AZ83" i="456"/>
  <c r="AW83" i="456"/>
  <c r="AX83" i="456"/>
  <c r="BA83" i="456"/>
  <c r="AY83" i="456"/>
  <c r="AX78" i="474"/>
  <c r="AZ78" i="474"/>
  <c r="AW78" i="474"/>
  <c r="BA78" i="474"/>
  <c r="AY78" i="474"/>
  <c r="AX86" i="468"/>
  <c r="AY86" i="468"/>
  <c r="AZ86" i="468"/>
  <c r="AW86" i="468"/>
  <c r="BA86" i="468"/>
  <c r="AZ82" i="434"/>
  <c r="AW82" i="434"/>
  <c r="BA82" i="434"/>
  <c r="AY82" i="434"/>
  <c r="AX82" i="434"/>
  <c r="AX88" i="418"/>
  <c r="BA88" i="418"/>
  <c r="AW88" i="418"/>
  <c r="AY88" i="418"/>
  <c r="AZ88" i="418"/>
  <c r="AX85" i="474"/>
  <c r="AY85" i="474"/>
  <c r="AW85" i="474"/>
  <c r="BA85" i="474"/>
  <c r="AZ85" i="474"/>
  <c r="AZ85" i="446"/>
  <c r="AY85" i="446"/>
  <c r="AW85" i="446"/>
  <c r="BA85" i="446"/>
  <c r="AX85" i="446"/>
  <c r="AZ77" i="416"/>
  <c r="AW77" i="416"/>
  <c r="AX77" i="416"/>
  <c r="AY77" i="416"/>
  <c r="BA77" i="416"/>
  <c r="AZ82" i="438"/>
  <c r="AW82" i="438"/>
  <c r="BA82" i="438"/>
  <c r="AY82" i="438"/>
  <c r="AX82" i="438"/>
  <c r="AZ80" i="420"/>
  <c r="AX80" i="420"/>
  <c r="AW80" i="420"/>
  <c r="BA80" i="420"/>
  <c r="AY80" i="420"/>
  <c r="AX81" i="428"/>
  <c r="AY81" i="428"/>
  <c r="AW81" i="428"/>
  <c r="BA81" i="428"/>
  <c r="AZ81" i="428"/>
  <c r="AY83" i="411"/>
  <c r="BA83" i="411"/>
  <c r="AW83" i="411"/>
  <c r="AZ83" i="411"/>
  <c r="AX83" i="411"/>
  <c r="AY85" i="450"/>
  <c r="AX85" i="450"/>
  <c r="AW85" i="450"/>
  <c r="AZ85" i="450"/>
  <c r="BA85" i="450"/>
  <c r="AY83" i="442"/>
  <c r="AX83" i="442"/>
  <c r="BA83" i="442"/>
  <c r="AZ83" i="442"/>
  <c r="AW83" i="442"/>
  <c r="AX84" i="422"/>
  <c r="AY84" i="422"/>
  <c r="AZ84" i="422"/>
  <c r="BA84" i="422"/>
  <c r="AW84" i="422"/>
  <c r="AZ86" i="418"/>
  <c r="BA86" i="418"/>
  <c r="AW86" i="418"/>
  <c r="AY86" i="418"/>
  <c r="AX86" i="418"/>
  <c r="AZ77" i="436"/>
  <c r="AW77" i="436"/>
  <c r="BA77" i="436"/>
  <c r="AY77" i="436"/>
  <c r="AX77" i="436"/>
  <c r="AY80" i="428"/>
  <c r="AZ80" i="428"/>
  <c r="AX80" i="428"/>
  <c r="AW80" i="428"/>
  <c r="BA80" i="428"/>
  <c r="AW81" i="448"/>
  <c r="BA81" i="448"/>
  <c r="AZ81" i="448"/>
  <c r="AY81" i="448"/>
  <c r="AX81" i="448"/>
  <c r="AW78" i="460"/>
  <c r="BA78" i="460"/>
  <c r="AX78" i="460"/>
  <c r="AZ78" i="460"/>
  <c r="AY78" i="460"/>
  <c r="AW85" i="418"/>
  <c r="BA85" i="418"/>
  <c r="AZ85" i="418"/>
  <c r="AX85" i="418"/>
  <c r="AY85" i="418"/>
  <c r="AZ79" i="417"/>
  <c r="AW79" i="417"/>
  <c r="BA79" i="417"/>
  <c r="AY79" i="417"/>
  <c r="AX79" i="417"/>
  <c r="AW88" i="452"/>
  <c r="BA88" i="452"/>
  <c r="AZ88" i="452"/>
  <c r="AY88" i="452"/>
  <c r="AX88" i="452"/>
  <c r="AX80" i="418"/>
  <c r="AY80" i="418"/>
  <c r="BA80" i="418"/>
  <c r="AZ80" i="418"/>
  <c r="AW80" i="418"/>
  <c r="AX84" i="434"/>
  <c r="AY84" i="434"/>
  <c r="AW84" i="434"/>
  <c r="BA84" i="434"/>
  <c r="AZ84" i="434"/>
  <c r="AX79" i="446"/>
  <c r="AW79" i="446"/>
  <c r="BA79" i="446"/>
  <c r="AZ79" i="446"/>
  <c r="AY79" i="446"/>
  <c r="AX81" i="412"/>
  <c r="AY81" i="412"/>
  <c r="AW81" i="412"/>
  <c r="BA81" i="412"/>
  <c r="AZ81" i="412"/>
  <c r="AX87" i="436"/>
  <c r="AY87" i="436"/>
  <c r="AW87" i="436"/>
  <c r="BA87" i="436"/>
  <c r="AZ87" i="436"/>
  <c r="AY83" i="458"/>
  <c r="AZ83" i="458"/>
  <c r="AX83" i="458"/>
  <c r="BA83" i="458"/>
  <c r="AW83" i="458"/>
  <c r="AY77" i="388"/>
  <c r="AZ77" i="388"/>
  <c r="AX77" i="388"/>
  <c r="BA77" i="388"/>
  <c r="AX78" i="458"/>
  <c r="AY78" i="458"/>
  <c r="AZ78" i="458"/>
  <c r="AW78" i="458"/>
  <c r="BA78" i="458"/>
  <c r="AY80" i="456"/>
  <c r="BA80" i="456"/>
  <c r="AW80" i="456"/>
  <c r="AZ80" i="456"/>
  <c r="AX80" i="456"/>
  <c r="AX82" i="440"/>
  <c r="AY82" i="440"/>
  <c r="AW82" i="440"/>
  <c r="BA82" i="440"/>
  <c r="AZ82" i="440"/>
  <c r="AZ84" i="440"/>
  <c r="AW84" i="440"/>
  <c r="BA84" i="440"/>
  <c r="AY84" i="440"/>
  <c r="AX84" i="440"/>
  <c r="BA77" i="422"/>
  <c r="AW77" i="422"/>
  <c r="AY77" i="422"/>
  <c r="AX77" i="422"/>
  <c r="AZ77" i="422"/>
  <c r="AX82" i="426"/>
  <c r="AY82" i="426"/>
  <c r="AZ82" i="426"/>
  <c r="AW82" i="426"/>
  <c r="BA82" i="426"/>
  <c r="AX83" i="462"/>
  <c r="AY83" i="462"/>
  <c r="AW83" i="462"/>
  <c r="BA83" i="462"/>
  <c r="AZ83" i="462"/>
  <c r="AW84" i="470"/>
  <c r="BA84" i="470"/>
  <c r="AX84" i="470"/>
  <c r="AY84" i="470"/>
  <c r="AZ84" i="470"/>
  <c r="AY79" i="416"/>
  <c r="AW79" i="416"/>
  <c r="AX79" i="416"/>
  <c r="BA79" i="416"/>
  <c r="AZ79" i="416"/>
  <c r="AX82" i="450"/>
  <c r="AW82" i="450"/>
  <c r="BA82" i="450"/>
  <c r="AY82" i="450"/>
  <c r="AZ82" i="450"/>
  <c r="AW79" i="466"/>
  <c r="AX79" i="466"/>
  <c r="AZ79" i="466"/>
  <c r="AY79" i="466"/>
  <c r="BA79" i="466"/>
  <c r="AZ82" i="454"/>
  <c r="AY82" i="454"/>
  <c r="AX82" i="454"/>
  <c r="BA82" i="454"/>
  <c r="AW82" i="454"/>
  <c r="AY77" i="474"/>
  <c r="AZ77" i="474"/>
  <c r="BA77" i="474"/>
  <c r="AW77" i="474"/>
  <c r="AX77" i="474"/>
  <c r="AW78" i="414"/>
  <c r="BA78" i="414"/>
  <c r="AZ78" i="414"/>
  <c r="AY78" i="414"/>
  <c r="AX78" i="414"/>
  <c r="AX80" i="434"/>
  <c r="AY80" i="434"/>
  <c r="AW80" i="434"/>
  <c r="BA80" i="434"/>
  <c r="AZ80" i="434"/>
  <c r="AY78" i="446"/>
  <c r="AX78" i="446"/>
  <c r="AW78" i="446"/>
  <c r="AZ78" i="446"/>
  <c r="BA78" i="446"/>
  <c r="AY84" i="456"/>
  <c r="AW84" i="456"/>
  <c r="AX84" i="456"/>
  <c r="BA84" i="456"/>
  <c r="AZ84" i="456"/>
  <c r="AX82" i="388"/>
  <c r="AY82" i="388"/>
  <c r="AZ82" i="388"/>
  <c r="BA82" i="388"/>
  <c r="AZ77" i="426"/>
  <c r="BA77" i="426"/>
  <c r="AX77" i="426"/>
  <c r="AY77" i="426"/>
  <c r="AW77" i="426"/>
  <c r="AX81" i="414"/>
  <c r="AW81" i="414"/>
  <c r="BA81" i="414"/>
  <c r="AZ81" i="414"/>
  <c r="AY81" i="414"/>
  <c r="AX88" i="464"/>
  <c r="AY88" i="464"/>
  <c r="AW88" i="464"/>
  <c r="BA88" i="464"/>
  <c r="AZ88" i="464"/>
  <c r="AY82" i="446"/>
  <c r="AX82" i="446"/>
  <c r="BA82" i="446"/>
  <c r="AZ82" i="446"/>
  <c r="AW82" i="446"/>
  <c r="AZ78" i="428"/>
  <c r="AW78" i="428"/>
  <c r="BA78" i="428"/>
  <c r="AX78" i="428"/>
  <c r="AY78" i="428"/>
  <c r="AW80" i="442"/>
  <c r="AX80" i="442"/>
  <c r="AZ80" i="442"/>
  <c r="AY80" i="442"/>
  <c r="BA80" i="442"/>
  <c r="AX86" i="388"/>
  <c r="AY86" i="388"/>
  <c r="AZ86" i="388"/>
  <c r="BA86" i="388"/>
  <c r="AX83" i="432"/>
  <c r="AY83" i="432"/>
  <c r="AW83" i="432"/>
  <c r="BA83" i="432"/>
  <c r="AZ83" i="432"/>
  <c r="AZ84" i="468"/>
  <c r="AX84" i="468"/>
  <c r="AY84" i="468"/>
  <c r="BA84" i="468"/>
  <c r="AW84" i="468"/>
  <c r="AX84" i="438"/>
  <c r="AY84" i="438"/>
  <c r="AW84" i="438"/>
  <c r="BA84" i="438"/>
  <c r="AZ84" i="438"/>
  <c r="AY85" i="415"/>
  <c r="AZ85" i="415"/>
  <c r="AX85" i="415"/>
  <c r="AW85" i="415"/>
  <c r="BA85" i="415"/>
  <c r="AW87" i="440"/>
  <c r="BA87" i="440"/>
  <c r="AX87" i="440"/>
  <c r="AZ87" i="440"/>
  <c r="AY87" i="440"/>
  <c r="AY85" i="440"/>
  <c r="AZ85" i="440"/>
  <c r="AX85" i="440"/>
  <c r="AW85" i="440"/>
  <c r="BA85" i="440"/>
  <c r="AZ86" i="434"/>
  <c r="AW86" i="434"/>
  <c r="BA86" i="434"/>
  <c r="AY86" i="434"/>
  <c r="AX86" i="434"/>
  <c r="AY85" i="388"/>
  <c r="AZ85" i="388"/>
  <c r="BA85" i="388"/>
  <c r="AX85" i="388"/>
  <c r="AZ85" i="432"/>
  <c r="AW85" i="432"/>
  <c r="BA85" i="432"/>
  <c r="AY85" i="432"/>
  <c r="AX85" i="432"/>
  <c r="AY85" i="430"/>
  <c r="AZ85" i="430"/>
  <c r="AX85" i="430"/>
  <c r="AW85" i="430"/>
  <c r="BA85" i="430"/>
  <c r="AY78" i="452"/>
  <c r="AX78" i="452"/>
  <c r="BA78" i="452"/>
  <c r="AZ78" i="452"/>
  <c r="AW78" i="452"/>
  <c r="AX79" i="470"/>
  <c r="AZ79" i="470"/>
  <c r="AW79" i="470"/>
  <c r="BA79" i="470"/>
  <c r="AY79" i="470"/>
  <c r="AZ81" i="436"/>
  <c r="AW81" i="436"/>
  <c r="BA81" i="436"/>
  <c r="AY81" i="436"/>
  <c r="AX81" i="436"/>
  <c r="AY77" i="399"/>
  <c r="AZ77" i="399"/>
  <c r="BA77" i="399"/>
  <c r="AX77" i="399"/>
  <c r="AW77" i="399"/>
  <c r="AY83" i="422"/>
  <c r="AZ83" i="422"/>
  <c r="AW83" i="422"/>
  <c r="BA83" i="422"/>
  <c r="AX83" i="422"/>
  <c r="AW83" i="426"/>
  <c r="BA83" i="426"/>
  <c r="AX83" i="426"/>
  <c r="AY83" i="426"/>
  <c r="AZ83" i="426"/>
  <c r="AW77" i="424"/>
  <c r="BA77" i="424"/>
  <c r="AY77" i="424"/>
  <c r="AZ77" i="424"/>
  <c r="AX77" i="424"/>
  <c r="AX78" i="466"/>
  <c r="AY78" i="466"/>
  <c r="AW78" i="466"/>
  <c r="BA78" i="466"/>
  <c r="AZ78" i="466"/>
  <c r="AZ84" i="415"/>
  <c r="AW84" i="415"/>
  <c r="BA84" i="415"/>
  <c r="AY84" i="415"/>
  <c r="AX84" i="415"/>
  <c r="AW79" i="426"/>
  <c r="BA79" i="426"/>
  <c r="AX79" i="426"/>
  <c r="AY79" i="426"/>
  <c r="AZ79" i="426"/>
  <c r="AZ85" i="399"/>
  <c r="AW85" i="399"/>
  <c r="BA85" i="399"/>
  <c r="AX85" i="399"/>
  <c r="AY85" i="399"/>
  <c r="AY84" i="466"/>
  <c r="AZ84" i="466"/>
  <c r="BA84" i="466"/>
  <c r="AX84" i="466"/>
  <c r="AW84" i="466"/>
  <c r="AY83" i="416"/>
  <c r="AX83" i="416"/>
  <c r="AZ83" i="416"/>
  <c r="AW83" i="416"/>
  <c r="BA83" i="416"/>
  <c r="AW86" i="412"/>
  <c r="BA86" i="412"/>
  <c r="AX86" i="412"/>
  <c r="AZ86" i="412"/>
  <c r="AY86" i="412"/>
  <c r="AW78" i="417"/>
  <c r="BA78" i="417"/>
  <c r="AX78" i="417"/>
  <c r="AZ78" i="417"/>
  <c r="AY78" i="417"/>
  <c r="AY84" i="428"/>
  <c r="AZ84" i="428"/>
  <c r="AX84" i="428"/>
  <c r="BA84" i="428"/>
  <c r="AW84" i="428"/>
  <c r="AX81" i="424"/>
  <c r="AY81" i="424"/>
  <c r="AZ81" i="424"/>
  <c r="AW81" i="424"/>
  <c r="BA81" i="424"/>
  <c r="AY88" i="414"/>
  <c r="AX88" i="414"/>
  <c r="AW88" i="414"/>
  <c r="AZ88" i="414"/>
  <c r="BA88" i="414"/>
  <c r="AW79" i="413"/>
  <c r="BA79" i="413"/>
  <c r="AZ79" i="413"/>
  <c r="AY79" i="413"/>
  <c r="AX79" i="413"/>
  <c r="AZ87" i="456"/>
  <c r="AX87" i="456"/>
  <c r="AY87" i="456"/>
  <c r="AW87" i="456"/>
  <c r="BA87" i="456"/>
  <c r="AY84" i="444"/>
  <c r="AX84" i="444"/>
  <c r="AW84" i="444"/>
  <c r="AZ84" i="444"/>
  <c r="BA84" i="444"/>
  <c r="AZ82" i="448"/>
  <c r="AY82" i="448"/>
  <c r="AW82" i="448"/>
  <c r="BA82" i="448"/>
  <c r="AX82" i="448"/>
  <c r="AY78" i="399"/>
  <c r="AZ78" i="399"/>
  <c r="AW78" i="399"/>
  <c r="BA78" i="399"/>
  <c r="AX78" i="399"/>
  <c r="AX86" i="420"/>
  <c r="AY86" i="420"/>
  <c r="AZ86" i="420"/>
  <c r="AW86" i="420"/>
  <c r="BA86" i="420"/>
  <c r="AX87" i="399"/>
  <c r="AY87" i="399"/>
  <c r="AZ87" i="399"/>
  <c r="AW87" i="399"/>
  <c r="BA87" i="399"/>
  <c r="AY85" i="413"/>
  <c r="AX85" i="413"/>
  <c r="BA85" i="413"/>
  <c r="AZ85" i="413"/>
  <c r="AW85" i="413"/>
  <c r="AW79" i="430"/>
  <c r="BA79" i="430"/>
  <c r="AX79" i="430"/>
  <c r="AZ79" i="430"/>
  <c r="AY79" i="430"/>
  <c r="AZ88" i="411"/>
  <c r="AW88" i="411"/>
  <c r="BA88" i="411"/>
  <c r="AY88" i="411"/>
  <c r="AX88" i="411"/>
  <c r="AX81" i="411"/>
  <c r="AY81" i="411"/>
  <c r="AW81" i="411"/>
  <c r="BA81" i="411"/>
  <c r="AZ81" i="411"/>
  <c r="AZ81" i="399"/>
  <c r="AW81" i="399"/>
  <c r="BA81" i="399"/>
  <c r="AX81" i="399"/>
  <c r="AY81" i="399"/>
  <c r="AX86" i="430"/>
  <c r="AY86" i="430"/>
  <c r="AW86" i="430"/>
  <c r="BA86" i="430"/>
  <c r="AZ86" i="430"/>
  <c r="AY82" i="470"/>
  <c r="BA82" i="470"/>
  <c r="AX82" i="470"/>
  <c r="AW82" i="470"/>
  <c r="AZ82" i="470"/>
  <c r="AX81" i="474"/>
  <c r="AZ81" i="474"/>
  <c r="AY81" i="474"/>
  <c r="AW81" i="474"/>
  <c r="BA81" i="474"/>
  <c r="AZ85" i="470"/>
  <c r="AW85" i="470"/>
  <c r="AY85" i="470"/>
  <c r="AX85" i="470"/>
  <c r="BA85" i="470"/>
  <c r="AZ84" i="388"/>
  <c r="BA84" i="388"/>
  <c r="AX84" i="388"/>
  <c r="AY84" i="388"/>
  <c r="AY80" i="474"/>
  <c r="AZ80" i="474"/>
  <c r="AW80" i="474"/>
  <c r="AX80" i="474"/>
  <c r="BA80" i="474"/>
  <c r="AW87" i="411"/>
  <c r="BA87" i="411"/>
  <c r="AX87" i="411"/>
  <c r="AZ87" i="411"/>
  <c r="AY87" i="411"/>
  <c r="AX85" i="460"/>
  <c r="AY85" i="460"/>
  <c r="AW85" i="460"/>
  <c r="BA85" i="460"/>
  <c r="AZ85" i="460"/>
  <c r="AW80" i="399"/>
  <c r="BA80" i="399"/>
  <c r="AX80" i="399"/>
  <c r="AY80" i="399"/>
  <c r="AZ80" i="399"/>
  <c r="AZ86" i="448"/>
  <c r="AY86" i="448"/>
  <c r="AX86" i="448"/>
  <c r="BA86" i="448"/>
  <c r="AW86" i="448"/>
  <c r="AX81" i="456"/>
  <c r="BA81" i="456"/>
  <c r="AW81" i="456"/>
  <c r="AZ81" i="456"/>
  <c r="AY81" i="456"/>
  <c r="AY77" i="468"/>
  <c r="BA77" i="468"/>
  <c r="AW77" i="468"/>
  <c r="AX77" i="468"/>
  <c r="AZ77" i="468"/>
  <c r="AY84" i="417"/>
  <c r="AZ84" i="417"/>
  <c r="AX84" i="417"/>
  <c r="BA84" i="417"/>
  <c r="AW84" i="417"/>
  <c r="AZ86" i="454"/>
  <c r="AY86" i="454"/>
  <c r="AW86" i="454"/>
  <c r="BA86" i="454"/>
  <c r="AX86" i="454"/>
  <c r="AW85" i="434"/>
  <c r="BA85" i="434"/>
  <c r="AX85" i="434"/>
  <c r="AZ85" i="434"/>
  <c r="AY85" i="434"/>
  <c r="AX77" i="434"/>
  <c r="AY77" i="434"/>
  <c r="BA77" i="434"/>
  <c r="AW77" i="434"/>
  <c r="AZ77" i="434"/>
  <c r="AY80" i="466"/>
  <c r="AX80" i="466"/>
  <c r="AZ80" i="466"/>
  <c r="BA80" i="466"/>
  <c r="AW80" i="466"/>
  <c r="AY86" i="410"/>
  <c r="AZ86" i="410"/>
  <c r="AW86" i="410"/>
  <c r="BA86" i="410"/>
  <c r="AX86" i="410"/>
  <c r="AZ83" i="472"/>
  <c r="AX83" i="472"/>
  <c r="AY83" i="472"/>
  <c r="AW83" i="472"/>
  <c r="BA83" i="472"/>
  <c r="AY79" i="418"/>
  <c r="AX79" i="418"/>
  <c r="AZ79" i="418"/>
  <c r="BA79" i="418"/>
  <c r="AW79" i="418"/>
  <c r="AW79" i="468"/>
  <c r="BA79" i="468"/>
  <c r="AY79" i="468"/>
  <c r="AX79" i="468"/>
  <c r="AZ79" i="468"/>
  <c r="AX88" i="434"/>
  <c r="AY88" i="434"/>
  <c r="AW88" i="434"/>
  <c r="BA88" i="434"/>
  <c r="AZ88" i="434"/>
  <c r="AY87" i="464"/>
  <c r="AZ87" i="464"/>
  <c r="AX87" i="464"/>
  <c r="BA87" i="464"/>
  <c r="AW87" i="464"/>
  <c r="AW82" i="414"/>
  <c r="BA82" i="414"/>
  <c r="AZ82" i="414"/>
  <c r="AX82" i="414"/>
  <c r="AY82" i="414"/>
  <c r="AZ82" i="416"/>
  <c r="AX82" i="416"/>
  <c r="AY82" i="416"/>
  <c r="AW82" i="416"/>
  <c r="BA82" i="416"/>
  <c r="AY80" i="411"/>
  <c r="AZ80" i="411"/>
  <c r="AX80" i="411"/>
  <c r="AW80" i="411"/>
  <c r="BA80" i="411"/>
  <c r="BA77" i="446"/>
  <c r="AY77" i="446"/>
  <c r="AZ77" i="446"/>
  <c r="AW77" i="446"/>
  <c r="AX77" i="446"/>
  <c r="AY88" i="460"/>
  <c r="AZ88" i="460"/>
  <c r="AX88" i="460"/>
  <c r="BA88" i="460"/>
  <c r="AW88" i="460"/>
  <c r="AY88" i="472"/>
  <c r="AZ88" i="472"/>
  <c r="BA88" i="472"/>
  <c r="AW88" i="472"/>
  <c r="AX88" i="472"/>
  <c r="AZ77" i="438"/>
  <c r="AW77" i="438"/>
  <c r="AX77" i="438"/>
  <c r="AY77" i="438"/>
  <c r="BA77" i="438"/>
  <c r="AW87" i="415"/>
  <c r="BA87" i="415"/>
  <c r="AX87" i="415"/>
  <c r="AZ87" i="415"/>
  <c r="AY87" i="415"/>
  <c r="AX82" i="468"/>
  <c r="AW82" i="468"/>
  <c r="AZ82" i="468"/>
  <c r="AY82" i="468"/>
  <c r="BA82" i="468"/>
  <c r="AY80" i="417"/>
  <c r="AZ80" i="417"/>
  <c r="AX80" i="417"/>
  <c r="AW80" i="417"/>
  <c r="BA80" i="417"/>
  <c r="AX85" i="414"/>
  <c r="AW85" i="414"/>
  <c r="BA85" i="414"/>
  <c r="AY85" i="414"/>
  <c r="AZ85" i="414"/>
  <c r="AX84" i="448"/>
  <c r="AW84" i="448"/>
  <c r="BA84" i="448"/>
  <c r="AZ84" i="448"/>
  <c r="AY84" i="448"/>
  <c r="AZ87" i="428"/>
  <c r="AW87" i="428"/>
  <c r="BA87" i="428"/>
  <c r="AY87" i="428"/>
  <c r="AX87" i="428"/>
  <c r="AZ83" i="428"/>
  <c r="AW83" i="428"/>
  <c r="BA83" i="428"/>
  <c r="AY83" i="428"/>
  <c r="AX83" i="428"/>
  <c r="AX83" i="436"/>
  <c r="AY83" i="436"/>
  <c r="AW83" i="436"/>
  <c r="BA83" i="436"/>
  <c r="AZ83" i="436"/>
  <c r="AZ86" i="411"/>
  <c r="AW86" i="411"/>
  <c r="AX86" i="411"/>
  <c r="BA86" i="411"/>
  <c r="AY86" i="411"/>
  <c r="AZ86" i="438"/>
  <c r="AW86" i="438"/>
  <c r="BA86" i="438"/>
  <c r="AY86" i="438"/>
  <c r="AX86" i="438"/>
  <c r="AW82" i="474"/>
  <c r="BA82" i="474"/>
  <c r="AX82" i="474"/>
  <c r="AY82" i="474"/>
  <c r="AZ82" i="474"/>
  <c r="BA77" i="466"/>
  <c r="AW77" i="466"/>
  <c r="AZ77" i="466"/>
  <c r="AX77" i="466"/>
  <c r="AY77" i="466"/>
  <c r="AY83" i="418"/>
  <c r="AZ83" i="418"/>
  <c r="BA83" i="418"/>
  <c r="AX83" i="418"/>
  <c r="AW83" i="418"/>
  <c r="AY81" i="415"/>
  <c r="AZ81" i="415"/>
  <c r="AX81" i="415"/>
  <c r="AW81" i="415"/>
  <c r="BA81" i="415"/>
  <c r="AZ87" i="412"/>
  <c r="AW87" i="412"/>
  <c r="BA87" i="412"/>
  <c r="AY87" i="412"/>
  <c r="AX87" i="412"/>
  <c r="AZ87" i="414"/>
  <c r="AY87" i="414"/>
  <c r="AW87" i="414"/>
  <c r="BA87" i="414"/>
  <c r="AX87" i="414"/>
  <c r="AY84" i="424"/>
  <c r="AZ84" i="424"/>
  <c r="AW84" i="424"/>
  <c r="BA84" i="424"/>
  <c r="AX84" i="424"/>
  <c r="AX87" i="452"/>
  <c r="AW87" i="452"/>
  <c r="BA87" i="452"/>
  <c r="AY87" i="452"/>
  <c r="AZ87" i="452"/>
  <c r="AY85" i="420"/>
  <c r="BA85" i="420"/>
  <c r="AZ85" i="420"/>
  <c r="AX85" i="420"/>
  <c r="AW85" i="420"/>
  <c r="AW86" i="444"/>
  <c r="BA86" i="444"/>
  <c r="AZ86" i="444"/>
  <c r="AX86" i="444"/>
  <c r="AY86" i="444"/>
  <c r="AX84" i="411"/>
  <c r="BA84" i="411"/>
  <c r="AW84" i="411"/>
  <c r="AZ84" i="411"/>
  <c r="AY84" i="411"/>
  <c r="AZ82" i="442"/>
  <c r="AY82" i="442"/>
  <c r="AX82" i="442"/>
  <c r="BA82" i="442"/>
  <c r="AW82" i="442"/>
  <c r="AW77" i="448"/>
  <c r="AX77" i="448"/>
  <c r="BA77" i="448"/>
  <c r="AY77" i="448"/>
  <c r="AZ77" i="448"/>
  <c r="AW81" i="464"/>
  <c r="BA81" i="464"/>
  <c r="AX81" i="464"/>
  <c r="AZ81" i="464"/>
  <c r="AY81" i="464"/>
  <c r="AX82" i="430"/>
  <c r="AY82" i="430"/>
  <c r="AW82" i="430"/>
  <c r="BA82" i="430"/>
  <c r="AZ82" i="430"/>
  <c r="AX84" i="442"/>
  <c r="AW84" i="442"/>
  <c r="BA84" i="442"/>
  <c r="AY84" i="442"/>
  <c r="AZ84" i="442"/>
  <c r="AW87" i="420"/>
  <c r="BA87" i="420"/>
  <c r="AX87" i="420"/>
  <c r="AZ87" i="420"/>
  <c r="AY87" i="420"/>
  <c r="AW88" i="399"/>
  <c r="BA88" i="399"/>
  <c r="AX88" i="399"/>
  <c r="AY88" i="399"/>
  <c r="AZ88" i="399"/>
  <c r="AX77" i="462"/>
  <c r="AZ77" i="462"/>
  <c r="AY77" i="462"/>
  <c r="BA77" i="462"/>
  <c r="AW77" i="462"/>
  <c r="AY82" i="432"/>
  <c r="AZ82" i="432"/>
  <c r="AX82" i="432"/>
  <c r="BA82" i="432"/>
  <c r="AW82" i="432"/>
  <c r="AW81" i="422"/>
  <c r="BA81" i="422"/>
  <c r="AX81" i="422"/>
  <c r="AY81" i="422"/>
  <c r="AZ81" i="422"/>
  <c r="AX84" i="416"/>
  <c r="AY84" i="416"/>
  <c r="AZ84" i="416"/>
  <c r="AW84" i="416"/>
  <c r="BA84" i="416"/>
  <c r="AZ79" i="472"/>
  <c r="AW79" i="472"/>
  <c r="AY79" i="472"/>
  <c r="AX79" i="472"/>
  <c r="BA79" i="472"/>
  <c r="AZ82" i="464"/>
  <c r="AW82" i="464"/>
  <c r="BA82" i="464"/>
  <c r="AY82" i="464"/>
  <c r="AX82" i="464"/>
  <c r="BA77" i="458"/>
  <c r="AW77" i="458"/>
  <c r="AY77" i="458"/>
  <c r="AZ77" i="458"/>
  <c r="AX77" i="458"/>
  <c r="AZ77" i="454"/>
  <c r="BA77" i="454"/>
  <c r="AW77" i="454"/>
  <c r="AY77" i="454"/>
  <c r="AX77" i="454"/>
  <c r="AZ86" i="442"/>
  <c r="AY86" i="442"/>
  <c r="AW86" i="442"/>
  <c r="BA86" i="442"/>
  <c r="AX86" i="442"/>
  <c r="AX88" i="416"/>
  <c r="AZ88" i="416"/>
  <c r="BA88" i="416"/>
  <c r="AY88" i="416"/>
  <c r="AW88" i="416"/>
  <c r="AW86" i="460"/>
  <c r="BA86" i="460"/>
  <c r="AX86" i="460"/>
  <c r="AZ86" i="460"/>
  <c r="AY86" i="460"/>
  <c r="AW81" i="458"/>
  <c r="BA81" i="458"/>
  <c r="AX81" i="458"/>
  <c r="AZ81" i="458"/>
  <c r="AY81" i="458"/>
  <c r="AY88" i="444"/>
  <c r="AX88" i="444"/>
  <c r="BA88" i="444"/>
  <c r="AZ88" i="444"/>
  <c r="AW88" i="444"/>
  <c r="BA77" i="470"/>
  <c r="AW77" i="470"/>
  <c r="AX77" i="470"/>
  <c r="AY77" i="470"/>
  <c r="AZ77" i="470"/>
  <c r="AZ83" i="466"/>
  <c r="AY83" i="466"/>
  <c r="BA83" i="466"/>
  <c r="AX83" i="466"/>
  <c r="AW83" i="466"/>
  <c r="AX80" i="416"/>
  <c r="AW80" i="416"/>
  <c r="AY80" i="416"/>
  <c r="BA80" i="416"/>
  <c r="AZ80" i="416"/>
  <c r="AX83" i="410"/>
  <c r="AY83" i="410"/>
  <c r="AZ83" i="410"/>
  <c r="BA83" i="410"/>
  <c r="AW83" i="410"/>
  <c r="AY80" i="472"/>
  <c r="AW80" i="472"/>
  <c r="AX80" i="472"/>
  <c r="AZ80" i="472"/>
  <c r="BA80" i="472"/>
  <c r="AX87" i="462"/>
  <c r="AY87" i="462"/>
  <c r="AW87" i="462"/>
  <c r="BA87" i="462"/>
  <c r="AZ87" i="462"/>
  <c r="AX78" i="430"/>
  <c r="AY78" i="430"/>
  <c r="AW78" i="430"/>
  <c r="BA78" i="430"/>
  <c r="AZ78" i="430"/>
  <c r="AW81" i="434"/>
  <c r="BA81" i="434"/>
  <c r="AX81" i="434"/>
  <c r="AZ81" i="434"/>
  <c r="AY81" i="434"/>
  <c r="AX79" i="432"/>
  <c r="AY79" i="432"/>
  <c r="AW79" i="432"/>
  <c r="BA79" i="432"/>
  <c r="AZ79" i="432"/>
  <c r="AX86" i="426"/>
  <c r="AY86" i="426"/>
  <c r="AZ86" i="426"/>
  <c r="AW86" i="426"/>
  <c r="BA86" i="426"/>
  <c r="AX86" i="415"/>
  <c r="AY86" i="415"/>
  <c r="AW86" i="415"/>
  <c r="BA86" i="415"/>
  <c r="AZ86" i="415"/>
  <c r="AY78" i="410"/>
  <c r="AZ78" i="410"/>
  <c r="AW78" i="410"/>
  <c r="BA78" i="410"/>
  <c r="AX78" i="410"/>
  <c r="AW79" i="420"/>
  <c r="BA79" i="420"/>
  <c r="AX79" i="420"/>
  <c r="AZ79" i="420"/>
  <c r="AY79" i="420"/>
  <c r="AZ87" i="417"/>
  <c r="AW87" i="417"/>
  <c r="BA87" i="417"/>
  <c r="AY87" i="417"/>
  <c r="AX87" i="417"/>
  <c r="AW79" i="450"/>
  <c r="BA79" i="450"/>
  <c r="AZ79" i="450"/>
  <c r="AX79" i="450"/>
  <c r="AY79" i="450"/>
  <c r="AW79" i="474"/>
  <c r="AZ79" i="474"/>
  <c r="BA79" i="474"/>
  <c r="AY79" i="474"/>
  <c r="AX79" i="474"/>
  <c r="AY77" i="412"/>
  <c r="AZ77" i="412"/>
  <c r="BA77" i="412"/>
  <c r="AW77" i="412"/>
  <c r="AX77" i="412"/>
  <c r="AZ86" i="422"/>
  <c r="AW86" i="422"/>
  <c r="BA86" i="422"/>
  <c r="AX86" i="422"/>
  <c r="AY86" i="422"/>
  <c r="AY83" i="434"/>
  <c r="AZ83" i="434"/>
  <c r="AX83" i="434"/>
  <c r="BA83" i="434"/>
  <c r="AW83" i="434"/>
  <c r="AZ86" i="416"/>
  <c r="AY86" i="416"/>
  <c r="BA86" i="416"/>
  <c r="AX86" i="416"/>
  <c r="AW86" i="416"/>
  <c r="AW85" i="411"/>
  <c r="BA85" i="411"/>
  <c r="AX85" i="411"/>
  <c r="AZ85" i="411"/>
  <c r="AY85" i="411"/>
  <c r="AY82" i="399"/>
  <c r="AZ82" i="399"/>
  <c r="AW82" i="399"/>
  <c r="BA82" i="399"/>
  <c r="AX82" i="399"/>
  <c r="AW84" i="452"/>
  <c r="BA84" i="452"/>
  <c r="AZ84" i="452"/>
  <c r="AX84" i="452"/>
  <c r="AY84" i="452"/>
  <c r="AW88" i="410"/>
  <c r="BA88" i="410"/>
  <c r="AX88" i="410"/>
  <c r="AY88" i="410"/>
  <c r="AZ88" i="410"/>
  <c r="AW86" i="428"/>
  <c r="BA86" i="428"/>
  <c r="AX86" i="428"/>
  <c r="AZ86" i="428"/>
  <c r="AY86" i="428"/>
  <c r="AW78" i="472"/>
  <c r="BA78" i="472"/>
  <c r="AX78" i="472"/>
  <c r="AZ78" i="472"/>
  <c r="AY78" i="472"/>
  <c r="AX87" i="470"/>
  <c r="AW87" i="470"/>
  <c r="AZ87" i="470"/>
  <c r="AY87" i="470"/>
  <c r="BA87" i="470"/>
  <c r="AZ80" i="388"/>
  <c r="BA80" i="388"/>
  <c r="AX80" i="388"/>
  <c r="AY80" i="388"/>
  <c r="AX85" i="428"/>
  <c r="AY85" i="428"/>
  <c r="AW85" i="428"/>
  <c r="BA85" i="428"/>
  <c r="AZ85" i="428"/>
  <c r="AW83" i="413"/>
  <c r="BA83" i="413"/>
  <c r="AZ83" i="413"/>
  <c r="AX83" i="413"/>
  <c r="AY83" i="413"/>
  <c r="AW84" i="399"/>
  <c r="BA84" i="399"/>
  <c r="AX84" i="399"/>
  <c r="AY84" i="399"/>
  <c r="AZ84" i="399"/>
  <c r="AY86" i="462"/>
  <c r="AZ86" i="462"/>
  <c r="AX86" i="462"/>
  <c r="AW86" i="462"/>
  <c r="BA86" i="462"/>
  <c r="AW88" i="436"/>
  <c r="BA88" i="436"/>
  <c r="AX88" i="436"/>
  <c r="AZ88" i="436"/>
  <c r="AY88" i="436"/>
  <c r="AY87" i="434"/>
  <c r="AZ87" i="434"/>
  <c r="AX87" i="434"/>
  <c r="BA87" i="434"/>
  <c r="AW87" i="434"/>
  <c r="AX78" i="468"/>
  <c r="BA78" i="468"/>
  <c r="AW78" i="468"/>
  <c r="AZ78" i="468"/>
  <c r="AY78" i="468"/>
  <c r="BA87" i="388"/>
  <c r="AX87" i="388"/>
  <c r="AY87" i="388"/>
  <c r="AZ87" i="388"/>
  <c r="AX79" i="399"/>
  <c r="AY79" i="399"/>
  <c r="AZ79" i="399"/>
  <c r="BA79" i="399"/>
  <c r="AW79" i="399"/>
  <c r="AW86" i="474"/>
  <c r="BA86" i="474"/>
  <c r="AY86" i="474"/>
  <c r="AX86" i="474"/>
  <c r="AZ86" i="474"/>
  <c r="AZ80" i="468"/>
  <c r="AW80" i="468"/>
  <c r="AX80" i="468"/>
  <c r="AY80" i="468"/>
  <c r="BA80" i="468"/>
  <c r="AY83" i="448"/>
  <c r="AX83" i="448"/>
  <c r="AW83" i="448"/>
  <c r="AZ83" i="448"/>
  <c r="BA83" i="448"/>
  <c r="AZ81" i="452"/>
  <c r="AY81" i="452"/>
  <c r="AW81" i="452"/>
  <c r="BA81" i="452"/>
  <c r="AX81" i="452"/>
  <c r="AW82" i="456"/>
  <c r="BA82" i="456"/>
  <c r="AX82" i="456"/>
  <c r="AZ82" i="456"/>
  <c r="AY82" i="456"/>
  <c r="AY84" i="460"/>
  <c r="AZ84" i="460"/>
  <c r="AX84" i="460"/>
  <c r="AW84" i="460"/>
  <c r="BA84" i="460"/>
  <c r="AX85" i="456"/>
  <c r="AW85" i="456"/>
  <c r="AY85" i="456"/>
  <c r="BA85" i="456"/>
  <c r="AZ85" i="456"/>
  <c r="AZ80" i="426"/>
  <c r="AW80" i="426"/>
  <c r="BA80" i="426"/>
  <c r="AX80" i="426"/>
  <c r="AY80" i="426"/>
  <c r="AW78" i="416"/>
  <c r="AZ78" i="416"/>
  <c r="AX78" i="416"/>
  <c r="BA78" i="416"/>
  <c r="AY78" i="416"/>
  <c r="AZ86" i="464"/>
  <c r="AW86" i="464"/>
  <c r="BA86" i="464"/>
  <c r="AY86" i="464"/>
  <c r="AX86" i="464"/>
  <c r="AX81" i="460"/>
  <c r="AY81" i="460"/>
  <c r="AW81" i="460"/>
  <c r="BA81" i="460"/>
  <c r="AZ81" i="460"/>
  <c r="AW82" i="428"/>
  <c r="BA82" i="428"/>
  <c r="AX82" i="428"/>
  <c r="AZ82" i="428"/>
  <c r="AY82" i="428"/>
  <c r="AZ88" i="468"/>
  <c r="AY88" i="468"/>
  <c r="BA88" i="468"/>
  <c r="AW88" i="468"/>
  <c r="AX88" i="468"/>
  <c r="AZ88" i="426"/>
  <c r="AW88" i="426"/>
  <c r="BA88" i="426"/>
  <c r="AX88" i="426"/>
  <c r="AY88" i="426"/>
  <c r="AZ77" i="413"/>
  <c r="AY77" i="413"/>
  <c r="BA77" i="413"/>
  <c r="AW77" i="413"/>
  <c r="AX77" i="413"/>
  <c r="AX80" i="422"/>
  <c r="AY80" i="422"/>
  <c r="AZ80" i="422"/>
  <c r="BA80" i="422"/>
  <c r="AW80" i="422"/>
  <c r="AW77" i="417"/>
  <c r="BA77" i="417"/>
  <c r="AY77" i="417"/>
  <c r="AZ77" i="417"/>
  <c r="AX77" i="417"/>
  <c r="AZ85" i="410"/>
  <c r="AW85" i="410"/>
  <c r="BA85" i="410"/>
  <c r="AX85" i="410"/>
  <c r="AY85" i="410"/>
  <c r="AW81" i="454"/>
  <c r="BA81" i="454"/>
  <c r="AZ81" i="454"/>
  <c r="AX81" i="454"/>
  <c r="AY81" i="454"/>
  <c r="BA77" i="428"/>
  <c r="AZ77" i="428"/>
  <c r="AW77" i="428"/>
  <c r="AX77" i="428"/>
  <c r="AY77" i="428"/>
  <c r="AW85" i="464"/>
  <c r="BA85" i="464"/>
  <c r="AX85" i="464"/>
  <c r="AZ85" i="464"/>
  <c r="AY85" i="464"/>
  <c r="AX78" i="388"/>
  <c r="AY78" i="388"/>
  <c r="AZ78" i="388"/>
  <c r="BA78" i="388"/>
  <c r="AW82" i="444"/>
  <c r="BA82" i="444"/>
  <c r="AZ82" i="444"/>
  <c r="AY82" i="444"/>
  <c r="AX82" i="444"/>
  <c r="AZ83" i="444"/>
  <c r="AY83" i="444"/>
  <c r="AW83" i="444"/>
  <c r="BA83" i="444"/>
  <c r="AX83" i="444"/>
  <c r="AX86" i="413"/>
  <c r="AW86" i="413"/>
  <c r="BA86" i="413"/>
  <c r="AY86" i="413"/>
  <c r="AZ86" i="413"/>
  <c r="AW88" i="470"/>
  <c r="BA88" i="470"/>
  <c r="AX88" i="470"/>
  <c r="AY88" i="470"/>
  <c r="AZ88" i="470"/>
  <c r="AY85" i="426"/>
  <c r="AZ85" i="426"/>
  <c r="AW85" i="426"/>
  <c r="BA85" i="426"/>
  <c r="AX85" i="426"/>
  <c r="AZ87" i="424"/>
  <c r="AW87" i="424"/>
  <c r="BA87" i="424"/>
  <c r="AX87" i="424"/>
  <c r="AY87" i="424"/>
  <c r="AW78" i="412"/>
  <c r="BA78" i="412"/>
  <c r="AX78" i="412"/>
  <c r="AZ78" i="412"/>
  <c r="AY78" i="412"/>
  <c r="AZ83" i="414"/>
  <c r="AY83" i="414"/>
  <c r="AX83" i="414"/>
  <c r="BA83" i="414"/>
  <c r="AW83" i="414"/>
  <c r="AY78" i="470"/>
  <c r="AZ78" i="470"/>
  <c r="BA78" i="470"/>
  <c r="AX78" i="470"/>
  <c r="AW78" i="470"/>
  <c r="AY81" i="420"/>
  <c r="AZ81" i="420"/>
  <c r="AW81" i="420"/>
  <c r="AX81" i="420"/>
  <c r="BA81" i="420"/>
  <c r="BA77" i="418"/>
  <c r="AW77" i="418"/>
  <c r="AX77" i="418"/>
  <c r="AY77" i="418"/>
  <c r="AZ77" i="418"/>
  <c r="AX85" i="444"/>
  <c r="AW85" i="444"/>
  <c r="BA85" i="444"/>
  <c r="AZ85" i="444"/>
  <c r="AY85" i="444"/>
  <c r="AY86" i="470"/>
  <c r="AW86" i="470"/>
  <c r="AX86" i="470"/>
  <c r="BA86" i="470"/>
  <c r="AZ86" i="470"/>
  <c r="AW80" i="410"/>
  <c r="BA80" i="410"/>
  <c r="AX80" i="410"/>
  <c r="AY80" i="410"/>
  <c r="AZ80" i="410"/>
  <c r="AY87" i="448"/>
  <c r="AX87" i="448"/>
  <c r="BA87" i="448"/>
  <c r="AZ87" i="448"/>
  <c r="AW87" i="448"/>
  <c r="AX81" i="466"/>
  <c r="AY81" i="466"/>
  <c r="BA81" i="466"/>
  <c r="AZ81" i="466"/>
  <c r="AW81" i="466"/>
  <c r="AW84" i="432"/>
  <c r="BA84" i="432"/>
  <c r="AX84" i="432"/>
  <c r="AZ84" i="432"/>
  <c r="AY84" i="432"/>
  <c r="AW83" i="468"/>
  <c r="BA83" i="468"/>
  <c r="AX83" i="468"/>
  <c r="AY83" i="468"/>
  <c r="AZ83" i="468"/>
  <c r="AY79" i="428"/>
  <c r="AW79" i="428"/>
  <c r="BA79" i="428"/>
  <c r="AX79" i="428"/>
  <c r="AZ79" i="428"/>
  <c r="AZ81" i="446"/>
  <c r="AY81" i="446"/>
  <c r="AX81" i="446"/>
  <c r="BA81" i="446"/>
  <c r="AW81" i="446"/>
  <c r="AW88" i="446"/>
  <c r="BA88" i="446"/>
  <c r="AZ88" i="446"/>
  <c r="AX88" i="446"/>
  <c r="AY88" i="446"/>
  <c r="AW83" i="415"/>
  <c r="BA83" i="415"/>
  <c r="AX83" i="415"/>
  <c r="AZ83" i="415"/>
  <c r="AY83" i="415"/>
  <c r="AX80" i="454"/>
  <c r="AW80" i="454"/>
  <c r="BA80" i="454"/>
  <c r="AZ80" i="454"/>
  <c r="AY80" i="454"/>
  <c r="AW79" i="440"/>
  <c r="BA79" i="440"/>
  <c r="AX79" i="440"/>
  <c r="AZ79" i="440"/>
  <c r="AY79" i="440"/>
  <c r="AY88" i="466"/>
  <c r="BA88" i="466"/>
  <c r="AW88" i="466"/>
  <c r="AX88" i="466"/>
  <c r="AZ88" i="466"/>
  <c r="AY87" i="422"/>
  <c r="AZ87" i="422"/>
  <c r="AW87" i="422"/>
  <c r="BA87" i="422"/>
  <c r="AX87" i="422"/>
  <c r="AX85" i="466"/>
  <c r="AZ85" i="466"/>
  <c r="BA85" i="466"/>
  <c r="AW85" i="466"/>
  <c r="AY85" i="466"/>
  <c r="AZ88" i="430"/>
  <c r="AW88" i="430"/>
  <c r="BA88" i="430"/>
  <c r="AY88" i="430"/>
  <c r="AX88" i="430"/>
  <c r="AZ79" i="414"/>
  <c r="AY79" i="414"/>
  <c r="AW79" i="414"/>
  <c r="BA79" i="414"/>
  <c r="AX79" i="414"/>
  <c r="AW86" i="472"/>
  <c r="BA86" i="472"/>
  <c r="AY86" i="472"/>
  <c r="AZ86" i="472"/>
  <c r="AX86" i="472"/>
  <c r="AW84" i="446"/>
  <c r="BA84" i="446"/>
  <c r="AZ84" i="446"/>
  <c r="AY84" i="446"/>
  <c r="AX84" i="446"/>
  <c r="AY79" i="448"/>
  <c r="AX79" i="448"/>
  <c r="BA79" i="448"/>
  <c r="AZ79" i="448"/>
  <c r="AW79" i="448"/>
  <c r="AW82" i="417"/>
  <c r="BA82" i="417"/>
  <c r="AX82" i="417"/>
  <c r="AZ82" i="417"/>
  <c r="AY82" i="417"/>
  <c r="AZ88" i="420"/>
  <c r="AX88" i="420"/>
  <c r="AW88" i="420"/>
  <c r="BA88" i="420"/>
  <c r="AY88" i="420"/>
  <c r="AW83" i="430"/>
  <c r="BA83" i="430"/>
  <c r="AX83" i="430"/>
  <c r="AZ83" i="430"/>
  <c r="AY83" i="430"/>
  <c r="AZ83" i="412"/>
  <c r="AW83" i="412"/>
  <c r="BA83" i="412"/>
  <c r="AY83" i="412"/>
  <c r="AX83" i="412"/>
  <c r="AX88" i="458"/>
  <c r="AY88" i="458"/>
  <c r="AW88" i="458"/>
  <c r="BA88" i="458"/>
  <c r="AZ88" i="458"/>
  <c r="AY80" i="414"/>
  <c r="AX80" i="414"/>
  <c r="AW80" i="414"/>
  <c r="AZ80" i="414"/>
  <c r="BA80" i="414"/>
  <c r="AX86" i="440"/>
  <c r="AY86" i="440"/>
  <c r="AW86" i="440"/>
  <c r="BA86" i="440"/>
  <c r="AZ86" i="440"/>
  <c r="AZ79" i="460"/>
  <c r="AW79" i="460"/>
  <c r="BA79" i="460"/>
  <c r="AY79" i="460"/>
  <c r="AX79" i="460"/>
  <c r="AX86" i="450"/>
  <c r="AW86" i="450"/>
  <c r="BA86" i="450"/>
  <c r="AZ86" i="450"/>
  <c r="AY86" i="450"/>
  <c r="AX81" i="472"/>
  <c r="AW81" i="472"/>
  <c r="AY81" i="472"/>
  <c r="BA81" i="472"/>
  <c r="AZ81" i="472"/>
  <c r="AX80" i="438"/>
  <c r="AY80" i="438"/>
  <c r="AW80" i="438"/>
  <c r="BA80" i="438"/>
  <c r="AZ80" i="438"/>
  <c r="AW82" i="460"/>
  <c r="BA82" i="460"/>
  <c r="AX82" i="460"/>
  <c r="AZ82" i="460"/>
  <c r="AY82" i="460"/>
  <c r="AW87" i="413"/>
  <c r="BA87" i="413"/>
  <c r="AZ87" i="413"/>
  <c r="AY87" i="413"/>
  <c r="AX87" i="413"/>
  <c r="AX79" i="436"/>
  <c r="AY79" i="436"/>
  <c r="AW79" i="436"/>
  <c r="BA79" i="436"/>
  <c r="AZ79" i="436"/>
  <c r="AZ87" i="472"/>
  <c r="AY87" i="472"/>
  <c r="BA87" i="472"/>
  <c r="AX87" i="472"/>
  <c r="AW87" i="472"/>
  <c r="AY79" i="438"/>
  <c r="AZ79" i="438"/>
  <c r="AX79" i="438"/>
  <c r="AW79" i="438"/>
  <c r="BA79" i="438"/>
  <c r="AW82" i="424"/>
  <c r="BA82" i="424"/>
  <c r="AX82" i="424"/>
  <c r="AY82" i="424"/>
  <c r="AZ82" i="424"/>
  <c r="AZ80" i="440"/>
  <c r="AW80" i="440"/>
  <c r="BA80" i="440"/>
  <c r="AY80" i="440"/>
  <c r="AX80" i="440"/>
  <c r="AZ87" i="474"/>
  <c r="AW87" i="474"/>
  <c r="BA87" i="474"/>
  <c r="AX87" i="474"/>
  <c r="AY87" i="474"/>
  <c r="BA77" i="442"/>
  <c r="AW77" i="442"/>
  <c r="AX77" i="442"/>
  <c r="AY77" i="442"/>
  <c r="AZ77" i="442"/>
  <c r="AY88" i="474"/>
  <c r="BA88" i="474"/>
  <c r="AZ88" i="474"/>
  <c r="AX88" i="474"/>
  <c r="AW88" i="474"/>
  <c r="AZ88" i="450"/>
  <c r="AY88" i="450"/>
  <c r="AX88" i="450"/>
  <c r="BA88" i="450"/>
  <c r="AW88" i="450"/>
  <c r="AZ79" i="424"/>
  <c r="AW79" i="424"/>
  <c r="BA79" i="424"/>
  <c r="AX79" i="424"/>
  <c r="AY79" i="424"/>
  <c r="AY82" i="462"/>
  <c r="AZ82" i="462"/>
  <c r="AX82" i="462"/>
  <c r="BA82" i="462"/>
  <c r="AW82" i="462"/>
  <c r="AW80" i="446"/>
  <c r="BA80" i="446"/>
  <c r="AZ80" i="446"/>
  <c r="AX80" i="446"/>
  <c r="AY80" i="446"/>
  <c r="BA79" i="388"/>
  <c r="AX79" i="388"/>
  <c r="AY79" i="388"/>
  <c r="AZ79" i="388"/>
  <c r="AZ88" i="440"/>
  <c r="AW88" i="440"/>
  <c r="BA88" i="440"/>
  <c r="AY88" i="440"/>
  <c r="AX88" i="440"/>
  <c r="AW88" i="462"/>
  <c r="BA88" i="462"/>
  <c r="AX88" i="462"/>
  <c r="AZ88" i="462"/>
  <c r="AY88" i="462"/>
  <c r="AY88" i="424"/>
  <c r="AZ88" i="424"/>
  <c r="AW88" i="424"/>
  <c r="BA88" i="424"/>
  <c r="AX88" i="424"/>
  <c r="AX81" i="417"/>
  <c r="AY81" i="417"/>
  <c r="AW81" i="417"/>
  <c r="BA81" i="417"/>
  <c r="AZ81" i="417"/>
  <c r="AW78" i="456"/>
  <c r="BA78" i="456"/>
  <c r="AZ78" i="456"/>
  <c r="AY78" i="456"/>
  <c r="AX78" i="456"/>
  <c r="AZ84" i="430"/>
  <c r="AW84" i="430"/>
  <c r="BA84" i="430"/>
  <c r="AY84" i="430"/>
  <c r="AX84" i="430"/>
  <c r="AY80" i="424"/>
  <c r="AZ80" i="424"/>
  <c r="AW80" i="424"/>
  <c r="BA80" i="424"/>
  <c r="AX80" i="424"/>
  <c r="AX78" i="413"/>
  <c r="AW78" i="413"/>
  <c r="BA78" i="413"/>
  <c r="AY78" i="413"/>
  <c r="AZ78" i="413"/>
  <c r="AX83" i="446"/>
  <c r="AW83" i="446"/>
  <c r="BA83" i="446"/>
  <c r="AY83" i="446"/>
  <c r="AZ83" i="446"/>
  <c r="BA77" i="414"/>
  <c r="AW77" i="414"/>
  <c r="AZ77" i="414"/>
  <c r="AX77" i="414"/>
  <c r="AY77" i="414"/>
  <c r="AY78" i="436"/>
  <c r="AZ78" i="436"/>
  <c r="AX78" i="436"/>
  <c r="BA78" i="436"/>
  <c r="AW78" i="436"/>
  <c r="AY83" i="464"/>
  <c r="AZ83" i="464"/>
  <c r="AX83" i="464"/>
  <c r="BA83" i="464"/>
  <c r="AW83" i="464"/>
  <c r="AY84" i="474"/>
  <c r="AW84" i="474"/>
  <c r="AZ84" i="474"/>
  <c r="BA84" i="474"/>
  <c r="AX84" i="474"/>
  <c r="AZ79" i="456"/>
  <c r="BA79" i="456"/>
  <c r="AW79" i="456"/>
  <c r="AY79" i="456"/>
  <c r="AX79" i="456"/>
  <c r="AW86" i="466"/>
  <c r="BA86" i="466"/>
  <c r="AZ86" i="466"/>
  <c r="AX86" i="466"/>
  <c r="AY86" i="466"/>
  <c r="AW87" i="426"/>
  <c r="BA87" i="426"/>
  <c r="AX87" i="426"/>
  <c r="AY87" i="426"/>
  <c r="AZ87" i="426"/>
  <c r="AX77" i="450"/>
  <c r="AY77" i="450"/>
  <c r="BA77" i="450"/>
  <c r="AW77" i="450"/>
  <c r="AZ77" i="450"/>
  <c r="AY82" i="452"/>
  <c r="AX82" i="452"/>
  <c r="AW82" i="452"/>
  <c r="AZ82" i="452"/>
  <c r="BA82" i="452"/>
  <c r="AY87" i="442"/>
  <c r="AX87" i="442"/>
  <c r="AW87" i="442"/>
  <c r="AZ87" i="442"/>
  <c r="BA87" i="442"/>
  <c r="AW85" i="438"/>
  <c r="BA85" i="438"/>
  <c r="AX85" i="438"/>
  <c r="AZ85" i="438"/>
  <c r="AY85" i="438"/>
  <c r="AZ78" i="422"/>
  <c r="AW78" i="422"/>
  <c r="BA78" i="422"/>
  <c r="AX78" i="422"/>
  <c r="AY78" i="422"/>
  <c r="AX88" i="448"/>
  <c r="AW88" i="448"/>
  <c r="BA88" i="448"/>
  <c r="AY88" i="448"/>
  <c r="AZ88" i="448"/>
  <c r="AX80" i="458"/>
  <c r="AY80" i="458"/>
  <c r="AW80" i="458"/>
  <c r="BA80" i="458"/>
  <c r="AZ80" i="458"/>
  <c r="AZ88" i="388"/>
  <c r="BA88" i="388"/>
  <c r="AX88" i="388"/>
  <c r="AY88" i="388"/>
  <c r="AY88" i="412"/>
  <c r="AZ88" i="412"/>
  <c r="AX88" i="412"/>
  <c r="BA88" i="412"/>
  <c r="AW88" i="412"/>
  <c r="AZ83" i="474"/>
  <c r="AW83" i="474"/>
  <c r="BA83" i="474"/>
  <c r="AY83" i="474"/>
  <c r="AX83" i="474"/>
  <c r="AZ80" i="430"/>
  <c r="AW80" i="430"/>
  <c r="BA80" i="430"/>
  <c r="AY80" i="430"/>
  <c r="AX80" i="430"/>
  <c r="AW78" i="444"/>
  <c r="BA78" i="444"/>
  <c r="AZ78" i="444"/>
  <c r="AX78" i="444"/>
  <c r="AY78" i="444"/>
  <c r="AZ83" i="424"/>
  <c r="AW83" i="424"/>
  <c r="BA83" i="424"/>
  <c r="AX83" i="424"/>
  <c r="AY83" i="424"/>
  <c r="AX87" i="410"/>
  <c r="AY87" i="410"/>
  <c r="AZ87" i="410"/>
  <c r="AW87" i="410"/>
  <c r="BA87" i="410"/>
  <c r="AY78" i="442"/>
  <c r="AZ78" i="442"/>
  <c r="AX78" i="442"/>
  <c r="AW78" i="442"/>
  <c r="BA78" i="442"/>
  <c r="AX79" i="452"/>
  <c r="AW79" i="452"/>
  <c r="BA79" i="452"/>
  <c r="AY79" i="452"/>
  <c r="AZ79" i="452"/>
  <c r="AZ81" i="470"/>
  <c r="BA81" i="470"/>
  <c r="AW81" i="470"/>
  <c r="AY81" i="470"/>
  <c r="AX81" i="470"/>
  <c r="AW78" i="424"/>
  <c r="BA78" i="424"/>
  <c r="AX78" i="424"/>
  <c r="AY78" i="424"/>
  <c r="AZ78" i="424"/>
  <c r="AX80" i="448"/>
  <c r="AW80" i="448"/>
  <c r="BA80" i="448"/>
  <c r="AY80" i="448"/>
  <c r="AZ80" i="448"/>
  <c r="AW84" i="410"/>
  <c r="BA84" i="410"/>
  <c r="AX84" i="410"/>
  <c r="AY84" i="410"/>
  <c r="AZ84" i="410"/>
  <c r="AZ83" i="417"/>
  <c r="AW83" i="417"/>
  <c r="BA83" i="417"/>
  <c r="AY83" i="417"/>
  <c r="AX83" i="417"/>
  <c r="AZ79" i="444"/>
  <c r="AY79" i="444"/>
  <c r="AX79" i="444"/>
  <c r="BA79" i="444"/>
  <c r="AW79" i="444"/>
  <c r="AW83" i="440"/>
  <c r="BA83" i="440"/>
  <c r="AX83" i="440"/>
  <c r="AZ83" i="440"/>
  <c r="AY83" i="440"/>
  <c r="AW85" i="454"/>
  <c r="BA85" i="454"/>
  <c r="AZ85" i="454"/>
  <c r="AY85" i="454"/>
  <c r="AX85" i="454"/>
  <c r="AZ81" i="432"/>
  <c r="AW81" i="432"/>
  <c r="BA81" i="432"/>
  <c r="AY81" i="432"/>
  <c r="AX81" i="432"/>
  <c r="AY79" i="464"/>
  <c r="AZ79" i="464"/>
  <c r="AX79" i="464"/>
  <c r="AW79" i="464"/>
  <c r="BA79" i="464"/>
  <c r="AX84" i="454"/>
  <c r="AW84" i="454"/>
  <c r="BA84" i="454"/>
  <c r="AY84" i="454"/>
  <c r="AZ84" i="454"/>
  <c r="AY87" i="458"/>
  <c r="AZ87" i="458"/>
  <c r="AX87" i="458"/>
  <c r="AW87" i="458"/>
  <c r="BA87" i="458"/>
  <c r="AZ88" i="413"/>
  <c r="AY88" i="413"/>
  <c r="AW88" i="413"/>
  <c r="BA88" i="413"/>
  <c r="AX88" i="413"/>
  <c r="AZ84" i="426"/>
  <c r="AW84" i="426"/>
  <c r="BA84" i="426"/>
  <c r="AX84" i="426"/>
  <c r="AY84" i="426"/>
  <c r="AW86" i="456"/>
  <c r="BA86" i="456"/>
  <c r="AX86" i="456"/>
  <c r="AY86" i="456"/>
  <c r="AZ86" i="456"/>
  <c r="AW85" i="458"/>
  <c r="BA85" i="458"/>
  <c r="AX85" i="458"/>
  <c r="AZ85" i="458"/>
  <c r="AY85" i="458"/>
  <c r="AW85" i="442"/>
  <c r="BA85" i="442"/>
  <c r="AZ85" i="442"/>
  <c r="AY85" i="442"/>
  <c r="AX85" i="442"/>
  <c r="AY84" i="412"/>
  <c r="AZ84" i="412"/>
  <c r="AX84" i="412"/>
  <c r="AW84" i="412"/>
  <c r="BA84" i="412"/>
  <c r="AW82" i="472"/>
  <c r="BA82" i="472"/>
  <c r="AX82" i="472"/>
  <c r="AZ82" i="472"/>
  <c r="AY82" i="472"/>
  <c r="AW86" i="414"/>
  <c r="BA86" i="414"/>
  <c r="AZ86" i="414"/>
  <c r="AY86" i="414"/>
  <c r="AX86" i="414"/>
  <c r="AW86" i="476"/>
  <c r="BA86" i="476"/>
  <c r="AX86" i="476"/>
  <c r="AY86" i="476"/>
  <c r="AZ86" i="476"/>
  <c r="AY80" i="476"/>
  <c r="AZ80" i="476"/>
  <c r="AX80" i="476"/>
  <c r="AW80" i="476"/>
  <c r="BA80" i="476"/>
  <c r="AX85" i="476"/>
  <c r="BA85" i="476"/>
  <c r="AY85" i="476"/>
  <c r="AW85" i="476"/>
  <c r="AZ85" i="476"/>
  <c r="AX81" i="476"/>
  <c r="AW81" i="476"/>
  <c r="AY81" i="476"/>
  <c r="AZ81" i="476"/>
  <c r="BA81" i="476"/>
  <c r="AZ77" i="476"/>
  <c r="AY77" i="476"/>
  <c r="AX77" i="476"/>
  <c r="BA77" i="476"/>
  <c r="AY88" i="476"/>
  <c r="AX88" i="476"/>
  <c r="AZ88" i="476"/>
  <c r="AW88" i="476"/>
  <c r="BA88" i="476"/>
  <c r="AY84" i="476"/>
  <c r="AZ84" i="476"/>
  <c r="AW84" i="476"/>
  <c r="BA84" i="476"/>
  <c r="AX84" i="476"/>
  <c r="AZ87" i="476"/>
  <c r="AW87" i="476"/>
  <c r="BA87" i="476"/>
  <c r="AY87" i="476"/>
  <c r="AX87" i="476"/>
  <c r="AZ79" i="476"/>
  <c r="AW79" i="476"/>
  <c r="BA79" i="476"/>
  <c r="AX79" i="476"/>
  <c r="AY79" i="476"/>
  <c r="AW78" i="476"/>
  <c r="BA78" i="476"/>
  <c r="AZ78" i="476"/>
  <c r="AX78" i="476"/>
  <c r="AY78" i="476"/>
  <c r="AZ83" i="476"/>
  <c r="AY83" i="476"/>
  <c r="AW83" i="476"/>
  <c r="BA83" i="476"/>
  <c r="AX83" i="476"/>
  <c r="AW82" i="476"/>
  <c r="BA82" i="476"/>
  <c r="AX82" i="476"/>
  <c r="AZ82" i="476"/>
  <c r="AY82" i="476"/>
  <c r="AW77" i="476"/>
  <c r="AK89" i="410"/>
  <c r="AI89" i="410"/>
  <c r="AC89" i="460"/>
  <c r="X106" i="460"/>
  <c r="AC89" i="472"/>
  <c r="X106" i="472"/>
  <c r="X104" i="432"/>
  <c r="X105" i="476"/>
  <c r="X106" i="476"/>
  <c r="AC89" i="476"/>
  <c r="AI89" i="454"/>
  <c r="X105" i="472"/>
  <c r="AF89" i="476"/>
  <c r="X105" i="466"/>
  <c r="X104" i="462"/>
  <c r="X104" i="413"/>
  <c r="X104" i="458"/>
  <c r="AG89" i="430"/>
  <c r="AH89" i="430"/>
  <c r="AJ89" i="442"/>
  <c r="AH89" i="440"/>
  <c r="AF89" i="440"/>
  <c r="X106" i="415"/>
  <c r="AC89" i="415"/>
  <c r="AH89" i="410"/>
  <c r="X105" i="474"/>
  <c r="AC89" i="442"/>
  <c r="X106" i="442"/>
  <c r="X105" i="444"/>
  <c r="X104" i="410"/>
  <c r="AH89" i="454"/>
  <c r="AK89" i="454"/>
  <c r="X105" i="448"/>
  <c r="AK89" i="476"/>
  <c r="AJ89" i="476"/>
  <c r="X104" i="426"/>
  <c r="AF89" i="430"/>
  <c r="AK89" i="442"/>
  <c r="AG89" i="440"/>
  <c r="X104" i="440"/>
  <c r="AJ89" i="410"/>
  <c r="X104" i="460"/>
  <c r="X106" i="466"/>
  <c r="AC89" i="466"/>
  <c r="X105" i="464"/>
  <c r="X104" i="470"/>
  <c r="X104" i="468"/>
  <c r="X105" i="456"/>
  <c r="X105" i="468"/>
  <c r="X106" i="440"/>
  <c r="AC89" i="440"/>
  <c r="AF89" i="454"/>
  <c r="AJ89" i="454"/>
  <c r="AG89" i="476"/>
  <c r="AH89" i="476"/>
  <c r="AC89" i="410"/>
  <c r="X106" i="410"/>
  <c r="AK89" i="430"/>
  <c r="AF89" i="442"/>
  <c r="AG89" i="442"/>
  <c r="X104" i="420"/>
  <c r="AK89" i="440"/>
  <c r="X105" i="428"/>
  <c r="X104" i="472"/>
  <c r="X106" i="434"/>
  <c r="AC89" i="434"/>
  <c r="AG89" i="410"/>
  <c r="AF89" i="410"/>
  <c r="X105" i="424"/>
  <c r="X104" i="474"/>
  <c r="X105" i="458"/>
  <c r="X105" i="410"/>
  <c r="AG89" i="454"/>
  <c r="X105" i="470"/>
  <c r="AI89" i="476"/>
  <c r="X100" i="476" s="1"/>
  <c r="AC89" i="470"/>
  <c r="X106" i="470"/>
  <c r="AI89" i="430"/>
  <c r="AJ89" i="430"/>
  <c r="X105" i="436"/>
  <c r="AH89" i="442"/>
  <c r="AI89" i="442"/>
  <c r="X100" i="442" s="1"/>
  <c r="AJ89" i="440"/>
  <c r="AI89" i="440"/>
  <c r="AC89" i="438"/>
  <c r="X106" i="438"/>
  <c r="X106" i="422"/>
  <c r="AC89" i="422"/>
  <c r="AF89" i="466"/>
  <c r="AH89" i="466"/>
  <c r="AF89" i="458"/>
  <c r="AG89" i="458"/>
  <c r="X105" i="446"/>
  <c r="AJ89" i="460"/>
  <c r="AI89" i="460"/>
  <c r="AK89" i="452"/>
  <c r="AF89" i="452"/>
  <c r="AG89" i="444"/>
  <c r="AJ89" i="444"/>
  <c r="X104" i="466"/>
  <c r="AK89" i="472"/>
  <c r="AF89" i="412"/>
  <c r="AI89" i="412"/>
  <c r="AI89" i="426"/>
  <c r="AJ89" i="450"/>
  <c r="AI89" i="450"/>
  <c r="X104" i="411"/>
  <c r="AH89" i="418"/>
  <c r="AC89" i="458"/>
  <c r="X106" i="458"/>
  <c r="AG89" i="411"/>
  <c r="AK89" i="411"/>
  <c r="X106" i="456"/>
  <c r="AC89" i="456"/>
  <c r="AF89" i="399"/>
  <c r="AK89" i="399"/>
  <c r="X104" i="422"/>
  <c r="X106" i="432"/>
  <c r="AC89" i="432"/>
  <c r="AK89" i="415"/>
  <c r="AJ89" i="415"/>
  <c r="X106" i="413"/>
  <c r="AC89" i="413"/>
  <c r="AI89" i="468"/>
  <c r="AF89" i="468"/>
  <c r="AG89" i="424"/>
  <c r="AF89" i="428"/>
  <c r="AH89" i="446"/>
  <c r="X105" i="452"/>
  <c r="AI89" i="466"/>
  <c r="AJ89" i="458"/>
  <c r="AK89" i="458"/>
  <c r="AF89" i="460"/>
  <c r="AJ89" i="452"/>
  <c r="AK89" i="444"/>
  <c r="AF89" i="444"/>
  <c r="AI89" i="472"/>
  <c r="AJ89" i="472"/>
  <c r="AJ89" i="412"/>
  <c r="AH89" i="426"/>
  <c r="AJ89" i="426"/>
  <c r="X106" i="420"/>
  <c r="AC89" i="420"/>
  <c r="AC89" i="446"/>
  <c r="X106" i="446"/>
  <c r="X104" i="412"/>
  <c r="AH89" i="450"/>
  <c r="AI89" i="418"/>
  <c r="AK89" i="418"/>
  <c r="AF89" i="411"/>
  <c r="AJ89" i="399"/>
  <c r="X105" i="462"/>
  <c r="AH89" i="415"/>
  <c r="AF89" i="415"/>
  <c r="X105" i="422"/>
  <c r="X104" i="436"/>
  <c r="AH89" i="468"/>
  <c r="AG89" i="468"/>
  <c r="AI89" i="424"/>
  <c r="AH89" i="428"/>
  <c r="AJ89" i="428"/>
  <c r="X104" i="428"/>
  <c r="X105" i="411"/>
  <c r="AI89" i="446"/>
  <c r="AG89" i="466"/>
  <c r="AI89" i="458"/>
  <c r="X100" i="458" s="1"/>
  <c r="AH89" i="460"/>
  <c r="AI89" i="452"/>
  <c r="X100" i="452" s="1"/>
  <c r="X104" i="450"/>
  <c r="AH89" i="444"/>
  <c r="AG89" i="472"/>
  <c r="AH89" i="472"/>
  <c r="AG89" i="412"/>
  <c r="AK89" i="426"/>
  <c r="AF89" i="426"/>
  <c r="X105" i="416"/>
  <c r="AF89" i="450"/>
  <c r="AF89" i="418"/>
  <c r="AJ89" i="418"/>
  <c r="X104" i="456"/>
  <c r="X105" i="442"/>
  <c r="AJ89" i="411"/>
  <c r="AI89" i="399"/>
  <c r="X100" i="399" s="1"/>
  <c r="AG89" i="415"/>
  <c r="X105" i="460"/>
  <c r="AC89" i="450"/>
  <c r="X106" i="450"/>
  <c r="AJ89" i="468"/>
  <c r="X101" i="388"/>
  <c r="AK89" i="424"/>
  <c r="AH89" i="424"/>
  <c r="AI89" i="428"/>
  <c r="AG89" i="428"/>
  <c r="AF89" i="446"/>
  <c r="X102" i="388"/>
  <c r="AJ89" i="466"/>
  <c r="AK89" i="466"/>
  <c r="AH89" i="458"/>
  <c r="AK89" i="460"/>
  <c r="AG89" i="460"/>
  <c r="AG89" i="452"/>
  <c r="AH89" i="452"/>
  <c r="AI89" i="444"/>
  <c r="X100" i="444" s="1"/>
  <c r="X104" i="448"/>
  <c r="AF89" i="472"/>
  <c r="X106" i="416"/>
  <c r="AC89" i="416"/>
  <c r="AH89" i="412"/>
  <c r="AK89" i="412"/>
  <c r="AG89" i="426"/>
  <c r="AK89" i="450"/>
  <c r="AG89" i="450"/>
  <c r="X106" i="436"/>
  <c r="AC89" i="436"/>
  <c r="AG89" i="418"/>
  <c r="AH89" i="411"/>
  <c r="AI89" i="411"/>
  <c r="X100" i="411" s="1"/>
  <c r="AH89" i="399"/>
  <c r="AG89" i="399"/>
  <c r="AC89" i="412"/>
  <c r="X106" i="412"/>
  <c r="AI89" i="415"/>
  <c r="X100" i="415" s="1"/>
  <c r="X105" i="450"/>
  <c r="X104" i="442"/>
  <c r="AC89" i="418"/>
  <c r="X106" i="418"/>
  <c r="AK89" i="468"/>
  <c r="AF89" i="424"/>
  <c r="X101" i="424" s="1"/>
  <c r="AJ89" i="424"/>
  <c r="AK89" i="428"/>
  <c r="X104" i="444"/>
  <c r="AC89" i="474"/>
  <c r="X106" i="474"/>
  <c r="AK89" i="446"/>
  <c r="X106" i="464"/>
  <c r="AC89" i="464"/>
  <c r="AJ89" i="446"/>
  <c r="AG89" i="446"/>
  <c r="AF89" i="414"/>
  <c r="AJ89" i="414"/>
  <c r="AF89" i="388"/>
  <c r="AK89" i="438"/>
  <c r="AC89" i="468"/>
  <c r="X106" i="468"/>
  <c r="AJ89" i="474"/>
  <c r="AH89" i="474"/>
  <c r="AK89" i="422"/>
  <c r="AF89" i="422"/>
  <c r="AC89" i="399"/>
  <c r="X106" i="399"/>
  <c r="X105" i="432"/>
  <c r="X106" i="414"/>
  <c r="AC89" i="414"/>
  <c r="AG89" i="413"/>
  <c r="AH89" i="413"/>
  <c r="AI89" i="434"/>
  <c r="AJ89" i="456"/>
  <c r="AK89" i="456"/>
  <c r="X104" i="417"/>
  <c r="AF89" i="436"/>
  <c r="AJ89" i="436"/>
  <c r="X105" i="412"/>
  <c r="AJ89" i="417"/>
  <c r="AF89" i="448"/>
  <c r="X104" i="414"/>
  <c r="AF89" i="432"/>
  <c r="AK89" i="470"/>
  <c r="AG89" i="464"/>
  <c r="AI89" i="464"/>
  <c r="AH89" i="462"/>
  <c r="X104" i="454"/>
  <c r="X104" i="446"/>
  <c r="X104" i="424"/>
  <c r="X104" i="430"/>
  <c r="AH89" i="416"/>
  <c r="AC89" i="424"/>
  <c r="X106" i="424"/>
  <c r="AJ89" i="420"/>
  <c r="AC89" i="430"/>
  <c r="X106" i="430"/>
  <c r="AH89" i="414"/>
  <c r="AG89" i="414"/>
  <c r="AJ89" i="388"/>
  <c r="X105" i="418"/>
  <c r="AF89" i="438"/>
  <c r="AG89" i="474"/>
  <c r="X104" i="418"/>
  <c r="AI89" i="422"/>
  <c r="X106" i="444"/>
  <c r="AC89" i="444"/>
  <c r="X105" i="440"/>
  <c r="X104" i="464"/>
  <c r="AK89" i="413"/>
  <c r="AI89" i="413"/>
  <c r="AG89" i="434"/>
  <c r="AI89" i="456"/>
  <c r="X100" i="456" s="1"/>
  <c r="AH89" i="456"/>
  <c r="AK89" i="436"/>
  <c r="AH89" i="436"/>
  <c r="AK89" i="417"/>
  <c r="X105" i="454"/>
  <c r="AK89" i="448"/>
  <c r="AI89" i="448"/>
  <c r="X104" i="416"/>
  <c r="AJ89" i="432"/>
  <c r="X104" i="399"/>
  <c r="X105" i="426"/>
  <c r="AC89" i="462"/>
  <c r="X106" i="462"/>
  <c r="AH89" i="470"/>
  <c r="AF89" i="470"/>
  <c r="X105" i="430"/>
  <c r="AF89" i="464"/>
  <c r="AJ89" i="464"/>
  <c r="X104" i="452"/>
  <c r="AF89" i="462"/>
  <c r="X106" i="426"/>
  <c r="AC89" i="426"/>
  <c r="AG89" i="416"/>
  <c r="X104" i="476"/>
  <c r="AF89" i="420"/>
  <c r="AK89" i="420"/>
  <c r="X105" i="415"/>
  <c r="AI89" i="414"/>
  <c r="AI89" i="388"/>
  <c r="AG89" i="388"/>
  <c r="AH89" i="438"/>
  <c r="AJ89" i="438"/>
  <c r="AK89" i="474"/>
  <c r="AH89" i="422"/>
  <c r="AC89" i="454"/>
  <c r="X106" i="454"/>
  <c r="X105" i="434"/>
  <c r="X105" i="420"/>
  <c r="AJ89" i="413"/>
  <c r="AJ89" i="434"/>
  <c r="AF89" i="434"/>
  <c r="AG89" i="456"/>
  <c r="AG89" i="436"/>
  <c r="X104" i="415"/>
  <c r="AH89" i="417"/>
  <c r="AI89" i="417"/>
  <c r="X100" i="417" s="1"/>
  <c r="AJ89" i="448"/>
  <c r="AG89" i="448"/>
  <c r="X105" i="413"/>
  <c r="AG89" i="432"/>
  <c r="AI89" i="432"/>
  <c r="X105" i="438"/>
  <c r="AJ89" i="470"/>
  <c r="AI89" i="470"/>
  <c r="X105" i="414"/>
  <c r="X105" i="417"/>
  <c r="AK89" i="464"/>
  <c r="AI89" i="462"/>
  <c r="AJ89" i="462"/>
  <c r="X106" i="448"/>
  <c r="AC89" i="448"/>
  <c r="X104" i="438"/>
  <c r="AJ89" i="416"/>
  <c r="AI89" i="416"/>
  <c r="AI89" i="420"/>
  <c r="X100" i="420" s="1"/>
  <c r="AG89" i="420"/>
  <c r="AK89" i="414"/>
  <c r="AH89" i="388"/>
  <c r="AK89" i="388"/>
  <c r="AG89" i="438"/>
  <c r="AI89" i="438"/>
  <c r="X100" i="438" s="1"/>
  <c r="AF89" i="474"/>
  <c r="X101" i="474" s="1"/>
  <c r="AI89" i="474"/>
  <c r="X100" i="474" s="1"/>
  <c r="AG89" i="422"/>
  <c r="AJ89" i="422"/>
  <c r="X106" i="452"/>
  <c r="AC89" i="452"/>
  <c r="X104" i="434"/>
  <c r="AF89" i="413"/>
  <c r="X101" i="413" s="1"/>
  <c r="AK89" i="434"/>
  <c r="AH89" i="434"/>
  <c r="AF89" i="456"/>
  <c r="X101" i="456" s="1"/>
  <c r="Y102" i="456" s="1"/>
  <c r="Z102" i="456" s="1"/>
  <c r="X102" i="456" s="1"/>
  <c r="AI89" i="436"/>
  <c r="X100" i="436" s="1"/>
  <c r="AC89" i="388"/>
  <c r="H5" i="409" s="1"/>
  <c r="X103" i="388"/>
  <c r="X106" i="428"/>
  <c r="AC89" i="428"/>
  <c r="AF89" i="417"/>
  <c r="X101" i="417" s="1"/>
  <c r="Y102" i="417" s="1"/>
  <c r="Z102" i="417" s="1"/>
  <c r="X102" i="417" s="1"/>
  <c r="AG89" i="417"/>
  <c r="AH89" i="448"/>
  <c r="AH89" i="432"/>
  <c r="AK89" i="432"/>
  <c r="AG89" i="470"/>
  <c r="X105" i="399"/>
  <c r="AH89" i="464"/>
  <c r="AC89" i="417"/>
  <c r="X106" i="417"/>
  <c r="AG89" i="462"/>
  <c r="AK89" i="462"/>
  <c r="X106" i="411"/>
  <c r="AC89" i="411"/>
  <c r="AF89" i="416"/>
  <c r="X101" i="416" s="1"/>
  <c r="AK89" i="416"/>
  <c r="AH89" i="420"/>
  <c r="X101" i="472" l="1"/>
  <c r="X101" i="430"/>
  <c r="Y102" i="474"/>
  <c r="Z102" i="474" s="1"/>
  <c r="X102" i="474" s="1"/>
  <c r="X100" i="416"/>
  <c r="X100" i="414"/>
  <c r="X101" i="462"/>
  <c r="H5" i="461"/>
  <c r="X103" i="462"/>
  <c r="X100" i="422"/>
  <c r="H5" i="423"/>
  <c r="X103" i="424"/>
  <c r="X101" i="448"/>
  <c r="X101" i="436"/>
  <c r="Y102" i="436" s="1"/>
  <c r="Z102" i="436" s="1"/>
  <c r="X102" i="436" s="1"/>
  <c r="X100" i="434"/>
  <c r="X101" i="422"/>
  <c r="X103" i="464"/>
  <c r="H5" i="463"/>
  <c r="H5" i="473"/>
  <c r="X103" i="474"/>
  <c r="X103" i="412"/>
  <c r="H5" i="402"/>
  <c r="X100" i="428"/>
  <c r="X100" i="446"/>
  <c r="X100" i="418"/>
  <c r="H5" i="445"/>
  <c r="X103" i="446"/>
  <c r="X101" i="444"/>
  <c r="X100" i="468"/>
  <c r="X100" i="426"/>
  <c r="H5" i="421"/>
  <c r="X103" i="422"/>
  <c r="X100" i="440"/>
  <c r="X103" i="470"/>
  <c r="H5" i="469"/>
  <c r="X101" i="410"/>
  <c r="H5" i="400"/>
  <c r="X103" i="410"/>
  <c r="X101" i="454"/>
  <c r="H5" i="465"/>
  <c r="X103" i="466"/>
  <c r="H5" i="406"/>
  <c r="X103" i="415"/>
  <c r="X103" i="417"/>
  <c r="H5" i="407"/>
  <c r="H5" i="427"/>
  <c r="X103" i="428"/>
  <c r="X100" i="432"/>
  <c r="X103" i="454"/>
  <c r="H5" i="453"/>
  <c r="X101" i="470"/>
  <c r="X100" i="448"/>
  <c r="X103" i="430"/>
  <c r="H5" i="429"/>
  <c r="H5" i="467"/>
  <c r="X103" i="468"/>
  <c r="X101" i="414"/>
  <c r="X103" i="416"/>
  <c r="H5" i="405"/>
  <c r="Y102" i="444"/>
  <c r="Z102" i="444" s="1"/>
  <c r="X102" i="444" s="1"/>
  <c r="X101" i="426"/>
  <c r="X100" i="424"/>
  <c r="Y102" i="424" s="1"/>
  <c r="Z102" i="424" s="1"/>
  <c r="X102" i="424" s="1"/>
  <c r="X103" i="420"/>
  <c r="H5" i="419"/>
  <c r="X101" i="428"/>
  <c r="H5" i="403"/>
  <c r="X103" i="413"/>
  <c r="X103" i="432"/>
  <c r="H5" i="431"/>
  <c r="X101" i="399"/>
  <c r="Y102" i="399" s="1"/>
  <c r="Z102" i="399" s="1"/>
  <c r="X102" i="399" s="1"/>
  <c r="X100" i="412"/>
  <c r="X100" i="460"/>
  <c r="X101" i="458"/>
  <c r="Y102" i="458" s="1"/>
  <c r="Z102" i="458" s="1"/>
  <c r="X102" i="458" s="1"/>
  <c r="X101" i="442"/>
  <c r="Y102" i="442" s="1"/>
  <c r="Z102" i="442" s="1"/>
  <c r="X102" i="442" s="1"/>
  <c r="H5" i="439"/>
  <c r="X103" i="440"/>
  <c r="X103" i="442"/>
  <c r="H5" i="441"/>
  <c r="X100" i="454"/>
  <c r="Y102" i="454" s="1"/>
  <c r="Z102" i="454" s="1"/>
  <c r="X102" i="454" s="1"/>
  <c r="X103" i="460"/>
  <c r="H5" i="459"/>
  <c r="Y102" i="416"/>
  <c r="Z102" i="416" s="1"/>
  <c r="X102" i="416" s="1"/>
  <c r="X100" i="462"/>
  <c r="X100" i="470"/>
  <c r="X103" i="426"/>
  <c r="H5" i="425"/>
  <c r="X100" i="413"/>
  <c r="Y102" i="413" s="1"/>
  <c r="Z102" i="413" s="1"/>
  <c r="X102" i="413" s="1"/>
  <c r="H5" i="443"/>
  <c r="X103" i="444"/>
  <c r="X101" i="432"/>
  <c r="X103" i="436"/>
  <c r="H5" i="435"/>
  <c r="X101" i="446"/>
  <c r="X103" i="450"/>
  <c r="H5" i="449"/>
  <c r="X101" i="418"/>
  <c r="Y102" i="418" s="1"/>
  <c r="Z102" i="418" s="1"/>
  <c r="X102" i="418" s="1"/>
  <c r="X101" i="415"/>
  <c r="Y102" i="415" s="1"/>
  <c r="Z102" i="415" s="1"/>
  <c r="X102" i="415" s="1"/>
  <c r="X101" i="411"/>
  <c r="X100" i="466"/>
  <c r="H5" i="455"/>
  <c r="X103" i="456"/>
  <c r="X100" i="450"/>
  <c r="X101" i="412"/>
  <c r="Y102" i="412" s="1"/>
  <c r="Z102" i="412" s="1"/>
  <c r="X102" i="412" s="1"/>
  <c r="X100" i="430"/>
  <c r="Y102" i="430" s="1"/>
  <c r="Z102" i="430" s="1"/>
  <c r="X102" i="430" s="1"/>
  <c r="H5" i="433"/>
  <c r="X103" i="434"/>
  <c r="X101" i="440"/>
  <c r="Y102" i="440" s="1"/>
  <c r="Z102" i="440" s="1"/>
  <c r="X102" i="440" s="1"/>
  <c r="H5" i="475"/>
  <c r="X103" i="476"/>
  <c r="X100" i="410"/>
  <c r="H5" i="401"/>
  <c r="X103" i="411"/>
  <c r="X103" i="452"/>
  <c r="H5" i="451"/>
  <c r="H5" i="447"/>
  <c r="X103" i="448"/>
  <c r="X101" i="434"/>
  <c r="Y102" i="434" s="1"/>
  <c r="Z102" i="434" s="1"/>
  <c r="X102" i="434" s="1"/>
  <c r="X97" i="388"/>
  <c r="X101" i="420"/>
  <c r="Y102" i="420" s="1"/>
  <c r="Z102" i="420" s="1"/>
  <c r="X102" i="420" s="1"/>
  <c r="X101" i="464"/>
  <c r="X101" i="438"/>
  <c r="Y102" i="438" s="1"/>
  <c r="Z102" i="438" s="1"/>
  <c r="X102" i="438" s="1"/>
  <c r="X100" i="464"/>
  <c r="X103" i="414"/>
  <c r="H5" i="404"/>
  <c r="H5" i="398"/>
  <c r="X103" i="399"/>
  <c r="X98" i="388"/>
  <c r="H5" i="408"/>
  <c r="X103" i="418"/>
  <c r="Y102" i="411"/>
  <c r="Z102" i="411" s="1"/>
  <c r="X102" i="411" s="1"/>
  <c r="X101" i="450"/>
  <c r="X100" i="472"/>
  <c r="Y102" i="472" s="1"/>
  <c r="Z102" i="472" s="1"/>
  <c r="X102" i="472" s="1"/>
  <c r="X101" i="460"/>
  <c r="Y102" i="460" s="1"/>
  <c r="Z102" i="460" s="1"/>
  <c r="X102" i="460" s="1"/>
  <c r="X101" i="468"/>
  <c r="X103" i="458"/>
  <c r="H5" i="457"/>
  <c r="X101" i="452"/>
  <c r="Y102" i="452" s="1"/>
  <c r="Z102" i="452" s="1"/>
  <c r="X102" i="452" s="1"/>
  <c r="X101" i="466"/>
  <c r="Y102" i="466" s="1"/>
  <c r="Z102" i="466" s="1"/>
  <c r="X102" i="466" s="1"/>
  <c r="X103" i="438"/>
  <c r="H5" i="437"/>
  <c r="X101" i="476"/>
  <c r="Y102" i="476" s="1"/>
  <c r="Z102" i="476" s="1"/>
  <c r="X102" i="476" s="1"/>
  <c r="X103" i="472"/>
  <c r="H5" i="471"/>
  <c r="Y102" i="464" l="1"/>
  <c r="Z102" i="464" s="1"/>
  <c r="X102" i="464" s="1"/>
  <c r="Y102" i="432"/>
  <c r="Z102" i="432" s="1"/>
  <c r="X102" i="432" s="1"/>
  <c r="Y99" i="388"/>
  <c r="Z99" i="388" s="1"/>
  <c r="X99" i="388" s="1"/>
  <c r="Y102" i="426"/>
  <c r="Z102" i="426" s="1"/>
  <c r="X102" i="426" s="1"/>
  <c r="Y102" i="450"/>
  <c r="Z102" i="450" s="1"/>
  <c r="X102" i="450" s="1"/>
  <c r="Y102" i="446"/>
  <c r="Z102" i="446" s="1"/>
  <c r="X102" i="446" s="1"/>
  <c r="Y102" i="428"/>
  <c r="Z102" i="428" s="1"/>
  <c r="X102" i="428" s="1"/>
  <c r="Y102" i="414"/>
  <c r="Z102" i="414" s="1"/>
  <c r="X102" i="414" s="1"/>
  <c r="Y102" i="462"/>
  <c r="Z102" i="462" s="1"/>
  <c r="X102" i="462" s="1"/>
  <c r="Y102" i="468"/>
  <c r="Z102" i="468" s="1"/>
  <c r="X102" i="468" s="1"/>
  <c r="Y102" i="422"/>
  <c r="Z102" i="422" s="1"/>
  <c r="X102" i="422" s="1"/>
  <c r="Y102" i="470"/>
  <c r="Z102" i="470" s="1"/>
  <c r="X102" i="470" s="1"/>
  <c r="Y102" i="410"/>
  <c r="Z102" i="410" s="1"/>
  <c r="X102" i="410" s="1"/>
  <c r="Y102" i="448"/>
  <c r="Z102" i="448" s="1"/>
  <c r="X102" i="448" s="1"/>
</calcChain>
</file>

<file path=xl/connections.xml><?xml version="1.0" encoding="utf-8"?>
<connections xmlns="http://schemas.openxmlformats.org/spreadsheetml/2006/main">
  <connection id="1" name="baptism_source_district_month" type="6" refreshedVersion="5" background="1" saveData="1">
    <textPr prompt="0" codePage="65001" sourceFile="J:\ARPS\data\baptism\baptism_source_district_month.txt">
      <textFields count="8">
        <textField/>
        <textField/>
        <textField/>
        <textField/>
        <textField/>
        <textField/>
        <textField/>
        <textField/>
      </textFields>
    </textPr>
  </connection>
  <connection id="2" name="baptism_source_mission_month" type="6" refreshedVersion="5" background="1" saveData="1">
    <textPr prompt="0" codePage="437" sourceFile="J:\ARPS\data\baptism\baptism_source_mission_month.txt">
      <textFields count="7">
        <textField/>
        <textField/>
        <textField/>
        <textField/>
        <textField/>
        <textField/>
        <textField/>
      </textFields>
    </textPr>
  </connection>
  <connection id="3" name="baptism_source_zone_month" type="6" refreshedVersion="5" background="1" saveData="1">
    <textPr prompt="0" codePage="65001" sourceFile="J:\ARPS\data\baptism\baptism_source_zone_month.txt">
      <textFields count="8">
        <textField/>
        <textField/>
        <textField/>
        <textField/>
        <textField/>
        <textField/>
        <textField/>
        <textField/>
      </textFields>
    </textPr>
  </connection>
  <connection id="4" sourceFile="J:\ARPS\config\phone_list.xlsx" keepAlive="1" name="phone_list" type="5" refreshedVersion="5" background="1" saveData="1">
    <dbPr connection="Provider=Microsoft.ACE.OLEDB.12.0;User ID=Admin;Data Source=J:\ARPS\config\phone_list.xlsx;Mode=Share Deny Write;Extended Properties=&quot;HDR=YES;&quot;;Jet OLEDB:System database=&quot;&quot;;Jet OLEDB:Registry Path=&quot;&quot;;Jet OLEDB:Engine Type=35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PHONE_LIST$" commandType="3"/>
  </connection>
  <connection id="5" name="report" type="6" refreshedVersion="5" background="1" saveData="1">
    <textPr prompt="0" codePage="437" sourceFile="J:\ARPS\data\report\report.txt">
      <textFields count="1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6" name="report_district" type="6" refreshedVersion="5" background="1" saveData="1">
    <textPr prompt="0" codePage="437" sourceFile="J:\ARPS\data\report\report_district.txt">
      <textFields count="1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7" name="report_district_month" type="6" refreshedVersion="5" background="1" saveData="1">
    <textPr prompt="0" codePage="437" sourceFile="J:\ARPS\data\report\report_district_month.txt">
      <textFields count="1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8" name="report_mission" type="6" refreshedVersion="5" background="1" saveData="1">
    <textPr prompt="0" codePage="437" sourceFile="J:\ARPS\data\report\report_mission.txt">
      <textFields count="1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9" name="report_mission_month" type="6" refreshedVersion="5" background="1" saveData="1">
    <textPr prompt="0" codePage="437" sourceFile="J:\ARPS\data\report\report_mission_month.txt">
      <textFields count="1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0" name="report_zone" type="6" refreshedVersion="5" background="1" saveData="1">
    <textPr prompt="0" codePage="437" sourceFile="J:\ARPS\data\report\report_zone.txt">
      <textFields>
        <textField/>
      </textFields>
    </textPr>
  </connection>
  <connection id="11" name="report_zone_month" type="6" refreshedVersion="5" background="1" saveData="1">
    <textPr prompt="0" codePage="437" sourceFile="J:\ARPS\data\report\report_zone_month.txt">
      <textFields>
        <textField/>
      </textFields>
    </textPr>
  </connection>
</connections>
</file>

<file path=xl/sharedStrings.xml><?xml version="1.0" encoding="utf-8"?>
<sst xmlns="http://schemas.openxmlformats.org/spreadsheetml/2006/main" count="9824" uniqueCount="3970">
  <si>
    <t>YEAR</t>
  </si>
  <si>
    <t>MONTH</t>
  </si>
  <si>
    <t>A</t>
  </si>
  <si>
    <t>B</t>
  </si>
  <si>
    <t>C</t>
  </si>
  <si>
    <t>D</t>
  </si>
  <si>
    <t>BAP</t>
  </si>
  <si>
    <t>BD</t>
  </si>
  <si>
    <t>SAC</t>
  </si>
  <si>
    <t>PK</t>
  </si>
  <si>
    <t>OL</t>
  </si>
  <si>
    <t>ID_STR</t>
  </si>
  <si>
    <t>WEEK</t>
  </si>
  <si>
    <t>DATE</t>
  </si>
  <si>
    <t>DAY</t>
  </si>
  <si>
    <t>1/mo</t>
  </si>
  <si>
    <t>6/wk</t>
  </si>
  <si>
    <t>3/wk</t>
  </si>
  <si>
    <t>8/wk</t>
  </si>
  <si>
    <t>5/wk</t>
  </si>
  <si>
    <t>Baptized
本週洗禮人數</t>
  </si>
  <si>
    <t>Investigators with a Baptismal Date
訂下洗禮日期的慕道友人數</t>
  </si>
  <si>
    <t>Inv. At Sacrament Mtg
出席聖餐聚會慕道友人數</t>
  </si>
  <si>
    <t xml:space="preserve">Lessons with a Member Present
有成員陪課的課程  </t>
  </si>
  <si>
    <t>Other Lessons
其它已教導的課程</t>
  </si>
  <si>
    <t>TAOYUAN</t>
  </si>
  <si>
    <t>Next Week</t>
  </si>
  <si>
    <t>WEEKLY_REPORT_DAY</t>
  </si>
  <si>
    <t>Month</t>
  </si>
  <si>
    <t>1/wk</t>
  </si>
  <si>
    <t>NEXTWEEKBAP</t>
  </si>
  <si>
    <t>NIMEMREF</t>
  </si>
  <si>
    <t>NIMISSFIND</t>
  </si>
  <si>
    <t>New Investigators from Missionaries
傳教士找的新慕道友</t>
  </si>
  <si>
    <t>New Investigators from Member Referrals
成員回條的新慕道友</t>
  </si>
  <si>
    <t>YTD</t>
  </si>
  <si>
    <t>English Class
英文班</t>
  </si>
  <si>
    <t>Temple Tours
聖殿導覽</t>
  </si>
  <si>
    <t>Missionary Finding
傳教士尋找</t>
  </si>
  <si>
    <t>2016:2:0:0:OFFICE</t>
  </si>
  <si>
    <t>ROW</t>
  </si>
  <si>
    <t>Active Member Referrals
積極成員回條</t>
  </si>
  <si>
    <t>Less-Active Member Referrals
不積極成員回條</t>
  </si>
  <si>
    <t>New Member Referrals
新成員回條</t>
  </si>
  <si>
    <t>GOAL_BAP</t>
  </si>
  <si>
    <t>GOAL_BD</t>
  </si>
  <si>
    <t>GOAL_SAC</t>
  </si>
  <si>
    <t>GOAL_NIMISSFIND</t>
  </si>
  <si>
    <t>GOAL_NIMEMREF</t>
  </si>
  <si>
    <t>2016:1:2:7:ANKANG_E</t>
  </si>
  <si>
    <t>2016:1:2:7:BADE_A_E</t>
  </si>
  <si>
    <t>2016:1:2:7:BADE_B_E</t>
  </si>
  <si>
    <t>2016:1:2:7:BADE_S</t>
  </si>
  <si>
    <t>2016:1:2:7:BANQIAO_S</t>
  </si>
  <si>
    <t>2016:1:2:7:BEITOU_E</t>
  </si>
  <si>
    <t>2016:1:2:7:BEITOU_S</t>
  </si>
  <si>
    <t>2016:1:2:7:DANFENG_E</t>
  </si>
  <si>
    <t>2016:1:2:7:GUISHAN_E</t>
  </si>
  <si>
    <t>2016:1:2:7:HUALIAN_1_E</t>
  </si>
  <si>
    <t>2016:1:2:7:HUALIAN_3_A_E</t>
  </si>
  <si>
    <t>2016:1:2:7:HUALIAN_3_B_E</t>
  </si>
  <si>
    <t>2016:1:2:7:JILONG_A_E</t>
  </si>
  <si>
    <t>2016:1:2:7:JILONG_B_E</t>
  </si>
  <si>
    <t>2016:1:2:7:JINGXIN_S</t>
  </si>
  <si>
    <t>2016:1:2:7:LONGTAN_E</t>
  </si>
  <si>
    <t>2016:1:2:7:LUODONG_A_E</t>
  </si>
  <si>
    <t>2016:1:2:7:LUODONG_B_E</t>
  </si>
  <si>
    <t>2016:1:2:7:LUZHOU_E</t>
  </si>
  <si>
    <t>2016:1:2:7:MIAOLI_A_E</t>
  </si>
  <si>
    <t>2016:1:2:7:MIAOLI_B_E</t>
  </si>
  <si>
    <t>2016:1:2:7:MUZHA_E</t>
  </si>
  <si>
    <t>2016:1:2:7:MUZHA_S</t>
  </si>
  <si>
    <t>2016:1:2:7:NANKAN_E</t>
  </si>
  <si>
    <t>2016:1:2:7:NANKAN_S</t>
  </si>
  <si>
    <t>2016:1:2:7:NEIHU_S</t>
  </si>
  <si>
    <t>2016:1:2:7:OFFICE_E</t>
  </si>
  <si>
    <t>2016:1:2:7:SANCHONG_E</t>
  </si>
  <si>
    <t>2016:1:2:7:SANCHONG_S</t>
  </si>
  <si>
    <t>2016:1:2:7:SHILIN_S</t>
  </si>
  <si>
    <t>2016:1:2:7:SIYUAN_E</t>
  </si>
  <si>
    <t>2016:1:2:7:SONGSHAN_S</t>
  </si>
  <si>
    <t>2016:1:2:7:TAIDONG_1_E</t>
  </si>
  <si>
    <t>2016:1:2:7:TAIDONG_1_S</t>
  </si>
  <si>
    <t>2016:1:2:7:TAIDONG_2_S</t>
  </si>
  <si>
    <t>2016:1:2:7:TAIDONG_3_E</t>
  </si>
  <si>
    <t>2016:1:2:7:TAO_1_A</t>
  </si>
  <si>
    <t>2016:1:2:7:TAO_2_E</t>
  </si>
  <si>
    <t>2016:1:2:7:TAO_2_S</t>
  </si>
  <si>
    <t>2016:1:2:7:TAO_3_E</t>
  </si>
  <si>
    <t>2016:1:2:7:TAO_3_E_ZL</t>
  </si>
  <si>
    <t>2016:1:2:7:TIANMU_E</t>
  </si>
  <si>
    <t>2016:1:2:7:TOUFEN_E</t>
  </si>
  <si>
    <t>2016:1:2:7:TOUR_S</t>
  </si>
  <si>
    <t>2016:1:2:7:WANDA_A_S</t>
  </si>
  <si>
    <t>2016:1:2:7:WANDA_B_S</t>
  </si>
  <si>
    <t>2016:1:2:7:WANDA_E</t>
  </si>
  <si>
    <t>2016:1:2:7:XIANGSHAN_A</t>
  </si>
  <si>
    <t>2016:1:2:7:XIANGSHAN_B</t>
  </si>
  <si>
    <t>2016:1:2:7:XINAN_S</t>
  </si>
  <si>
    <t>2016:1:2:7:XINBAN_E</t>
  </si>
  <si>
    <t>2016:1:2:7:XINDIAN_E</t>
  </si>
  <si>
    <t>2016:1:2:7:XINDIAN_S</t>
  </si>
  <si>
    <t>2016:1:2:7:XINPU_E</t>
  </si>
  <si>
    <t>2016:1:2:7:XINPU_S</t>
  </si>
  <si>
    <t>2016:1:2:7:XINZHU_1_E</t>
  </si>
  <si>
    <t>2016:1:2:7:XINZHU_1_S</t>
  </si>
  <si>
    <t>2016:1:2:7:XINZHU_3_S</t>
  </si>
  <si>
    <t>2016:1:2:7:XIZHI_A_E</t>
  </si>
  <si>
    <t>2016:1:2:7:XIZHI_B_E</t>
  </si>
  <si>
    <t>2016:1:2:7:XIZHI_S</t>
  </si>
  <si>
    <t>2016:1:2:7:YILAN_E</t>
  </si>
  <si>
    <t>2016:1:2:7:YILAN_S</t>
  </si>
  <si>
    <t>2016:1:2:7:YONGHE_S</t>
  </si>
  <si>
    <t>2016:1:2:7:YULI_E</t>
  </si>
  <si>
    <t>2016:1:2:7:YULI_S</t>
  </si>
  <si>
    <t>2016:1:2:7:ZHONGHE_1_E</t>
  </si>
  <si>
    <t>2016:1:2:7:ZHONGHE_2_E</t>
  </si>
  <si>
    <t>2016:1:2:7:ZHONGHE_2_S</t>
  </si>
  <si>
    <t>2016:1:2:7:ZHONGLI_1_S</t>
  </si>
  <si>
    <t>2016:1:2:7:ZHONGLI_2_E</t>
  </si>
  <si>
    <t>2016:1:2:7:ZHONGLI_E</t>
  </si>
  <si>
    <t>2016:1:2:7:ZHUBEI_2_E</t>
  </si>
  <si>
    <t>2016:1:2:7:ZHUBEI_2_S</t>
  </si>
  <si>
    <t>2016:1:2:7:ZHUDONG_E</t>
  </si>
  <si>
    <t>2016:1:2:7:ZHUDONG_S</t>
  </si>
  <si>
    <t>2016:1:2:7:ZHUNAN_S</t>
  </si>
  <si>
    <t>2016:1:4:7:ANKANG_E</t>
  </si>
  <si>
    <t>2016:1:4:7:ASSISTANTS</t>
  </si>
  <si>
    <t>2016:1:4:7:BADE_A_E</t>
  </si>
  <si>
    <t>2016:1:4:7:BADE_B_E</t>
  </si>
  <si>
    <t>2016:1:4:7:BADE_S</t>
  </si>
  <si>
    <t>2016:1:4:7:BANQIAO_S</t>
  </si>
  <si>
    <t>2016:1:4:7:BEITOU_E</t>
  </si>
  <si>
    <t>2016:1:4:7:BEITOU_S</t>
  </si>
  <si>
    <t>2016:1:4:7:DANFENG_E</t>
  </si>
  <si>
    <t>2016:1:4:7:GUISHAN_E</t>
  </si>
  <si>
    <t>2016:1:4:7:HUALIAN_1_E</t>
  </si>
  <si>
    <t>2016:1:4:7:HUALIAN_1_S</t>
  </si>
  <si>
    <t>2016:1:4:7:HUALIAN_3_A_E</t>
  </si>
  <si>
    <t>2016:1:4:7:HUALIAN_3_B_E</t>
  </si>
  <si>
    <t>2016:1:4:7:HUALIAN_3_S</t>
  </si>
  <si>
    <t>2016:1:4:7:JILONG_A_E</t>
  </si>
  <si>
    <t>2016:1:4:7:JILONG_B_E</t>
  </si>
  <si>
    <t>2016:1:4:7:JINGXIN_S</t>
  </si>
  <si>
    <t>2016:1:4:7:LONGTAN_E</t>
  </si>
  <si>
    <t>2016:1:4:7:LUODONG_A_E</t>
  </si>
  <si>
    <t>2016:1:4:7:LUODONG_B_E</t>
  </si>
  <si>
    <t>2016:1:4:7:LUZHOU_E</t>
  </si>
  <si>
    <t>2016:1:4:7:MIAOLI_A_E</t>
  </si>
  <si>
    <t>2016:1:4:7:MIAOLI_B_E</t>
  </si>
  <si>
    <t>2016:1:4:7:MUZHA_E</t>
  </si>
  <si>
    <t>2016:1:4:7:MUZHA_S</t>
  </si>
  <si>
    <t>2016:1:4:7:NANKAN_E</t>
  </si>
  <si>
    <t>2016:1:4:7:NANKAN_S</t>
  </si>
  <si>
    <t>2016:1:4:7:NEIHU_S</t>
  </si>
  <si>
    <t>2016:1:4:7:SANCHONG_E</t>
  </si>
  <si>
    <t>2016:1:4:7:SANCHONG_S</t>
  </si>
  <si>
    <t>2016:1:4:7:SHILIN_S</t>
  </si>
  <si>
    <t>2016:1:4:7:SIYUAN_E</t>
  </si>
  <si>
    <t>2016:1:4:7:SONGSHAN_S</t>
  </si>
  <si>
    <t>2016:1:4:7:TAIDONG_1_E</t>
  </si>
  <si>
    <t>2016:1:4:7:TAIDONG_1_S</t>
  </si>
  <si>
    <t>2016:1:4:7:TAIDONG_2_S</t>
  </si>
  <si>
    <t>2016:1:4:7:TAIDONG_3_E</t>
  </si>
  <si>
    <t>2016:1:4:7:TAO_1_A</t>
  </si>
  <si>
    <t>2016:1:4:7:TAO_1_B</t>
  </si>
  <si>
    <t>2016:1:4:7:TAO_2_E</t>
  </si>
  <si>
    <t>2016:1:4:7:TAO_2_S</t>
  </si>
  <si>
    <t>2016:1:4:7:TAO_3_E</t>
  </si>
  <si>
    <t>2016:1:4:7:TAO_3_E_ZL</t>
  </si>
  <si>
    <t>2016:1:4:7:TIANMU_E</t>
  </si>
  <si>
    <t>2016:1:4:7:TOUFEN_E</t>
  </si>
  <si>
    <t>2016:1:4:7:TOUR_S</t>
  </si>
  <si>
    <t>2016:1:4:7:WANDA_A_S</t>
  </si>
  <si>
    <t>2016:1:4:7:WANDA_B_S</t>
  </si>
  <si>
    <t>2016:1:4:7:WANDA_E</t>
  </si>
  <si>
    <t>2016:1:4:7:XIANGSHAN_A</t>
  </si>
  <si>
    <t>2016:1:4:7:XIANGSHAN_B</t>
  </si>
  <si>
    <t>2016:1:4:7:XINAN_S</t>
  </si>
  <si>
    <t>2016:1:4:7:XINBAN_E</t>
  </si>
  <si>
    <t>2016:1:4:7:XINDIAN_E</t>
  </si>
  <si>
    <t>2016:1:4:7:XINDIAN_S</t>
  </si>
  <si>
    <t>2016:1:4:7:XINPU_E</t>
  </si>
  <si>
    <t>2016:1:4:7:XINPU_S</t>
  </si>
  <si>
    <t>2016:1:4:7:XINZHU_1_E</t>
  </si>
  <si>
    <t>2016:1:4:7:XINZHU_1_S</t>
  </si>
  <si>
    <t>2016:1:4:7:XINZHU_3_S</t>
  </si>
  <si>
    <t>2016:1:4:7:XIZHI_A_E</t>
  </si>
  <si>
    <t>2016:1:4:7:XIZHI_B_E</t>
  </si>
  <si>
    <t>2016:1:4:7:XIZHI_S</t>
  </si>
  <si>
    <t>2016:1:4:7:YILAN_E</t>
  </si>
  <si>
    <t>2016:1:4:7:YILAN_S</t>
  </si>
  <si>
    <t>2016:1:4:7:YONGHE_S</t>
  </si>
  <si>
    <t>2016:1:4:7:YULI_E</t>
  </si>
  <si>
    <t>2016:1:4:7:YULI_S</t>
  </si>
  <si>
    <t>2016:1:4:7:ZHONGHE_1_E</t>
  </si>
  <si>
    <t>2016:1:4:7:ZHONGHE_2_E</t>
  </si>
  <si>
    <t>2016:1:4:7:ZHONGHE_2_S</t>
  </si>
  <si>
    <t>2016:1:4:7:ZHONGLI_1_S</t>
  </si>
  <si>
    <t>2016:1:4:7:ZHONGLI_2_E</t>
  </si>
  <si>
    <t>2016:1:4:7:ZHONGLI_E</t>
  </si>
  <si>
    <t>2016:1:4:7:ZHUBEI_2_E</t>
  </si>
  <si>
    <t>2016:1:4:7:ZHUDONG_E</t>
  </si>
  <si>
    <t>2016:1:4:7:ZHUDONG_S</t>
  </si>
  <si>
    <t>2016:1:4:7:ZHUNAN_S</t>
  </si>
  <si>
    <t>2016:1:5:7:ANKANG_E</t>
  </si>
  <si>
    <t>2016:1:5:7:ASSISTANTS</t>
  </si>
  <si>
    <t>2016:1:5:7:BADE_A_E</t>
  </si>
  <si>
    <t>2016:1:5:7:BADE_B_E</t>
  </si>
  <si>
    <t>2016:1:5:7:BADE_S</t>
  </si>
  <si>
    <t>2016:1:5:7:BANQIAO_S</t>
  </si>
  <si>
    <t>2016:1:5:7:BEITOU_E</t>
  </si>
  <si>
    <t>2016:1:5:7:BEITOU_S</t>
  </si>
  <si>
    <t>2016:1:5:7:DANFENG_E</t>
  </si>
  <si>
    <t>2016:1:5:7:GUISHAN_E</t>
  </si>
  <si>
    <t>2016:1:5:7:HUALIAN_1_E</t>
  </si>
  <si>
    <t>2016:1:5:7:HUALIAN_1_S</t>
  </si>
  <si>
    <t>2016:1:5:7:HUALIAN_3_A_E</t>
  </si>
  <si>
    <t>2016:1:5:7:HUALIAN_3_B_E</t>
  </si>
  <si>
    <t>2016:1:5:7:HUALIAN_3_S</t>
  </si>
  <si>
    <t>2016:1:5:7:JILONG_A_E</t>
  </si>
  <si>
    <t>2016:1:5:7:JILONG_B_E</t>
  </si>
  <si>
    <t>2016:1:5:7:JINGXIN_S</t>
  </si>
  <si>
    <t>2016:1:5:7:LONGTAN_E</t>
  </si>
  <si>
    <t>2016:1:5:7:LUODONG_A_E</t>
  </si>
  <si>
    <t>2016:1:5:7:LUODONG_B_E</t>
  </si>
  <si>
    <t>2016:1:5:7:LUZHOU_A_E</t>
  </si>
  <si>
    <t>2016:1:5:7:LUZHOU_B_E</t>
  </si>
  <si>
    <t>2016:1:5:7:MIAOLI_A_E</t>
  </si>
  <si>
    <t>2016:1:5:7:MIAOLI_B_E</t>
  </si>
  <si>
    <t>2016:1:5:7:MUZHA_E</t>
  </si>
  <si>
    <t>2016:1:5:7:MUZHA_S</t>
  </si>
  <si>
    <t>2016:1:5:7:NEIHU_E</t>
  </si>
  <si>
    <t>2016:1:5:7:NEIHU_S</t>
  </si>
  <si>
    <t>2016:1:5:7:SANCHONG_E</t>
  </si>
  <si>
    <t>2016:1:5:7:SANCHONG_S</t>
  </si>
  <si>
    <t>2016:1:5:7:SHILIN_S</t>
  </si>
  <si>
    <t>2016:1:5:7:SIYUAN_E</t>
  </si>
  <si>
    <t>2016:1:5:7:SONGSHAN_S</t>
  </si>
  <si>
    <t>2016:1:5:7:TAIDONG_1_E</t>
  </si>
  <si>
    <t>2016:1:5:7:TAIDONG_1_S</t>
  </si>
  <si>
    <t>2016:1:5:7:TAIDONG_2_S</t>
  </si>
  <si>
    <t>2016:1:5:7:TAIDONG_3_E</t>
  </si>
  <si>
    <t>2016:1:5:7:TAO_1_A</t>
  </si>
  <si>
    <t>2016:1:5:7:TAO_1_B</t>
  </si>
  <si>
    <t>2016:1:5:7:TAO_2_E</t>
  </si>
  <si>
    <t>2016:1:5:7:TAO_2_S</t>
  </si>
  <si>
    <t>2016:1:5:7:TAO_3_E</t>
  </si>
  <si>
    <t>2016:1:5:7:TAO_3_E_ZL</t>
  </si>
  <si>
    <t>2016:1:5:7:TAO_4_E</t>
  </si>
  <si>
    <t>2016:1:5:7:TAO_4_S</t>
  </si>
  <si>
    <t>2016:1:5:7:TIANMU_E</t>
  </si>
  <si>
    <t>2016:1:5:7:TOUFEN_E</t>
  </si>
  <si>
    <t>2016:1:5:7:TOUR_S</t>
  </si>
  <si>
    <t>2016:1:5:7:TUCHENG_A_S</t>
  </si>
  <si>
    <t>2016:1:5:7:WANDA_A_S</t>
  </si>
  <si>
    <t>2016:1:5:7:WANDA_B_S</t>
  </si>
  <si>
    <t>2016:1:5:7:WANDA_E</t>
  </si>
  <si>
    <t>2016:1:5:7:XIANGSHAN_A</t>
  </si>
  <si>
    <t>2016:1:5:7:XIANGSHAN_B</t>
  </si>
  <si>
    <t>2016:1:5:7:XINAN_S</t>
  </si>
  <si>
    <t>2016:1:5:7:XINBAN_E</t>
  </si>
  <si>
    <t>2016:1:5:7:XINDIAN_E</t>
  </si>
  <si>
    <t>2016:1:5:7:XINDIAN_S</t>
  </si>
  <si>
    <t>2016:1:5:7:XINPU_E</t>
  </si>
  <si>
    <t>2016:1:5:7:XINPU_S</t>
  </si>
  <si>
    <t>2016:1:5:7:XINZHU_1_E</t>
  </si>
  <si>
    <t>2016:1:5:7:XINZHU_1_S</t>
  </si>
  <si>
    <t>2016:1:5:7:XINZHU_3_S</t>
  </si>
  <si>
    <t>2016:1:5:7:XIZHI_A_E</t>
  </si>
  <si>
    <t>2016:1:5:7:XIZHI_B_E</t>
  </si>
  <si>
    <t>2016:1:5:7:XIZHI_S</t>
  </si>
  <si>
    <t>2016:1:5:7:YILAN_E</t>
  </si>
  <si>
    <t>2016:1:5:7:YILAN_S</t>
  </si>
  <si>
    <t>2016:1:5:7:YONGHE_S</t>
  </si>
  <si>
    <t>2016:1:5:7:YULI_E</t>
  </si>
  <si>
    <t>2016:1:5:7:YULI_S</t>
  </si>
  <si>
    <t>2016:1:5:7:ZHONGHE_1_E</t>
  </si>
  <si>
    <t>2016:1:5:7:ZHONGHE_2_E</t>
  </si>
  <si>
    <t>2016:1:5:7:ZHONGHE_2_S</t>
  </si>
  <si>
    <t>2016:1:5:7:ZHONGLI_1_E</t>
  </si>
  <si>
    <t>2016:1:5:7:ZHONGLI_1_S</t>
  </si>
  <si>
    <t>2016:1:5:7:ZHONGLI_2_E</t>
  </si>
  <si>
    <t>2016:1:5:7:ZHUBEI_2_E</t>
  </si>
  <si>
    <t>2016:1:5:7:ZHUBEI_2_S</t>
  </si>
  <si>
    <t>2016:1:5:7:ZHUDONG_E</t>
  </si>
  <si>
    <t>2016:1:5:7:ZHUDONG_S</t>
  </si>
  <si>
    <t>2016:1:5:7:ZHUNAN_S</t>
  </si>
  <si>
    <t>2016:2:1:7:ANKANG_E</t>
  </si>
  <si>
    <t>2016:2:1:7:ASSISTANTS</t>
  </si>
  <si>
    <t>2016:2:1:7:BADE_A_E</t>
  </si>
  <si>
    <t>2016:2:1:7:BADE_B_E</t>
  </si>
  <si>
    <t>2016:2:1:7:BADE_S</t>
  </si>
  <si>
    <t>2016:2:1:7:BANQIAO_S</t>
  </si>
  <si>
    <t>2016:2:1:7:BEITOU_E</t>
  </si>
  <si>
    <t>2016:2:1:7:BEITOU_S</t>
  </si>
  <si>
    <t>2016:2:1:7:DANFENG_E</t>
  </si>
  <si>
    <t>2016:2:1:7:GUISHAN_E</t>
  </si>
  <si>
    <t>2016:2:1:7:HUALIAN_1_E</t>
  </si>
  <si>
    <t>2016:2:1:7:HUALIAN_1_S</t>
  </si>
  <si>
    <t>2016:2:1:7:HUALIAN_3_A_E</t>
  </si>
  <si>
    <t>2016:2:1:7:HUALIAN_3_B_E</t>
  </si>
  <si>
    <t>2016:2:1:7:HUALIAN_3_S</t>
  </si>
  <si>
    <t>2016:2:1:7:JILONG_A_E</t>
  </si>
  <si>
    <t>2016:2:1:7:JILONG_B_E</t>
  </si>
  <si>
    <t>2016:2:1:7:JINGXIN_S</t>
  </si>
  <si>
    <t>2016:2:1:7:LONGTAN_E</t>
  </si>
  <si>
    <t>2016:2:1:7:LUODONG_A_E</t>
  </si>
  <si>
    <t>2016:2:1:7:LUODONG_B_E</t>
  </si>
  <si>
    <t>2016:2:1:7:LUZHOU_A_E</t>
  </si>
  <si>
    <t>2016:2:1:7:LUZHOU_B_E</t>
  </si>
  <si>
    <t>2016:2:1:7:MIAOLI_A_E</t>
  </si>
  <si>
    <t>2016:2:1:7:MIAOLI_B_E</t>
  </si>
  <si>
    <t>2016:2:1:7:MUZHA_E</t>
  </si>
  <si>
    <t>2016:2:1:7:MUZHA_S</t>
  </si>
  <si>
    <t>2016:2:1:7:NEIHU_E</t>
  </si>
  <si>
    <t>2016:2:1:7:NEIHU_S</t>
  </si>
  <si>
    <t>2016:2:1:7:OFFICE_E</t>
  </si>
  <si>
    <t>2016:2:1:7:SANCHONG_E</t>
  </si>
  <si>
    <t>2016:2:1:7:SANCHONG_S</t>
  </si>
  <si>
    <t>2016:2:1:7:SHILIN_S</t>
  </si>
  <si>
    <t>2016:2:1:7:SIYUAN_E</t>
  </si>
  <si>
    <t>2016:2:1:7:SONGSHAN_S</t>
  </si>
  <si>
    <t>2016:2:1:7:TAIDONG_1_E</t>
  </si>
  <si>
    <t>2016:2:1:7:TAIDONG_1_S</t>
  </si>
  <si>
    <t>2016:2:1:7:TAIDONG_2_S</t>
  </si>
  <si>
    <t>2016:2:1:7:TAIDONG_3_E</t>
  </si>
  <si>
    <t>2016:2:1:7:TAO_1_A</t>
  </si>
  <si>
    <t>2016:2:1:7:TAO_1_B</t>
  </si>
  <si>
    <t>2016:2:1:7:TAO_2_E</t>
  </si>
  <si>
    <t>2016:2:1:7:TAO_2_S</t>
  </si>
  <si>
    <t>2016:2:1:7:TAO_3_E</t>
  </si>
  <si>
    <t>2016:2:1:7:TAO_3_E_ZL</t>
  </si>
  <si>
    <t>2016:2:1:7:TAO_4_E</t>
  </si>
  <si>
    <t>2016:2:1:7:TAO_4_S</t>
  </si>
  <si>
    <t>2016:2:1:7:TIANMU_E</t>
  </si>
  <si>
    <t>2016:2:1:7:TOUFEN_E</t>
  </si>
  <si>
    <t>2016:2:1:7:TOUR_S</t>
  </si>
  <si>
    <t>2016:2:1:7:TUCHENG_A_S</t>
  </si>
  <si>
    <t>2016:2:1:7:WANDA_A_S</t>
  </si>
  <si>
    <t>2016:2:1:7:WANDA_B_S</t>
  </si>
  <si>
    <t>2016:2:1:7:WANDA_E</t>
  </si>
  <si>
    <t>2016:2:1:7:XIANGSHAN_A</t>
  </si>
  <si>
    <t>2016:2:1:7:XIANGSHAN_B</t>
  </si>
  <si>
    <t>2016:2:1:7:XINAN_S</t>
  </si>
  <si>
    <t>2016:2:1:7:XINBAN_E</t>
  </si>
  <si>
    <t>2016:2:1:7:XINDIAN_E</t>
  </si>
  <si>
    <t>2016:2:1:7:XINDIAN_S</t>
  </si>
  <si>
    <t>2016:2:1:7:XINPU_E</t>
  </si>
  <si>
    <t>2016:2:1:7:XINPU_S</t>
  </si>
  <si>
    <t>2016:2:1:7:XINZHU_1_E</t>
  </si>
  <si>
    <t>2016:2:1:7:XINZHU_1_S</t>
  </si>
  <si>
    <t>2016:2:1:7:XINZHU_3_S</t>
  </si>
  <si>
    <t>2016:2:1:7:XIZHI_A_E</t>
  </si>
  <si>
    <t>2016:2:1:7:XIZHI_B_E</t>
  </si>
  <si>
    <t>2016:2:1:7:XIZHI_S</t>
  </si>
  <si>
    <t>2016:2:1:7:YILAN_E</t>
  </si>
  <si>
    <t>2016:2:1:7:YILAN_S</t>
  </si>
  <si>
    <t>2016:2:1:7:YONGHE_S</t>
  </si>
  <si>
    <t>2016:2:1:7:YULI_E</t>
  </si>
  <si>
    <t>2016:2:1:7:YULI_S</t>
  </si>
  <si>
    <t>2016:2:1:7:ZHONGHE_1_E</t>
  </si>
  <si>
    <t>2016:2:1:7:ZHONGHE_2_E</t>
  </si>
  <si>
    <t>2016:2:1:7:ZHONGHE_2_S</t>
  </si>
  <si>
    <t>2016:2:1:7:ZHONGLI_1_E</t>
  </si>
  <si>
    <t>2016:2:1:7:ZHONGLI_1_S</t>
  </si>
  <si>
    <t>2016:2:1:7:ZHONGLI_2_E</t>
  </si>
  <si>
    <t>2016:2:1:7:ZHUBEI_2_E</t>
  </si>
  <si>
    <t>2016:2:1:7:ZHUBEI_2_S</t>
  </si>
  <si>
    <t>2016:2:1:7:ZHUDONG_E</t>
  </si>
  <si>
    <t>2016:2:1:7:ZHUDONG_S</t>
  </si>
  <si>
    <t>2016:2:1:7:ZHUNAN_S</t>
  </si>
  <si>
    <t>2016:1:2:7:CENTRAL</t>
  </si>
  <si>
    <t>2016:1:2:7:EAST</t>
  </si>
  <si>
    <t>2016:1:2:7:HUALIAN</t>
  </si>
  <si>
    <t>2016:1:2:7:NORTH</t>
  </si>
  <si>
    <t>2016:1:2:7:OFFICE</t>
  </si>
  <si>
    <t>2016:1:2:7:SOUTH</t>
  </si>
  <si>
    <t>2016:1:2:7:TAIDONG</t>
  </si>
  <si>
    <t>2016:1:2:7:TAOYUAN</t>
  </si>
  <si>
    <t>2016:1:2:7:WEST</t>
  </si>
  <si>
    <t>2016:1:2:7:XINZHU</t>
  </si>
  <si>
    <t>2016:1:2:7:ZHUNAN</t>
  </si>
  <si>
    <t>2016:1:4:7:CENTRAL</t>
  </si>
  <si>
    <t>2016:1:4:7:EAST</t>
  </si>
  <si>
    <t>2016:1:4:7:HUALIAN</t>
  </si>
  <si>
    <t>2016:1:4:7:NORTH</t>
  </si>
  <si>
    <t>2016:1:4:7:OFFICE</t>
  </si>
  <si>
    <t>2016:1:4:7:SOUTH</t>
  </si>
  <si>
    <t>2016:1:4:7:TAIDONG</t>
  </si>
  <si>
    <t>2016:1:4:7:TAOYUAN</t>
  </si>
  <si>
    <t>2016:1:4:7:WEST</t>
  </si>
  <si>
    <t>2016:1:4:7:XINZHU</t>
  </si>
  <si>
    <t>2016:1:4:7:ZHUNAN</t>
  </si>
  <si>
    <t>2016:1:5:7:CENTRAL</t>
  </si>
  <si>
    <t>2016:1:5:7:EAST</t>
  </si>
  <si>
    <t>2016:1:5:7:HUALIAN</t>
  </si>
  <si>
    <t>2016:1:5:7:NORTH</t>
  </si>
  <si>
    <t>2016:1:5:7:OFFICE</t>
  </si>
  <si>
    <t>2016:1:5:7:SOUTH</t>
  </si>
  <si>
    <t>2016:1:5:7:TAIDONG</t>
  </si>
  <si>
    <t>2016:1:5:7:TAOYUAN</t>
  </si>
  <si>
    <t>2016:1:5:7:WEST</t>
  </si>
  <si>
    <t>2016:1:5:7:XINZHU</t>
  </si>
  <si>
    <t>2016:1:5:7:ZHUNAN</t>
  </si>
  <si>
    <t>2016:2:1:7:CENTRAL</t>
  </si>
  <si>
    <t>2016:2:1:7:EAST</t>
  </si>
  <si>
    <t>2016:2:1:7:HUALIAN</t>
  </si>
  <si>
    <t>2016:2:1:7:NORTH</t>
  </si>
  <si>
    <t>2016:2:1:7:OFFICE</t>
  </si>
  <si>
    <t>2016:2:1:7:SOUTH</t>
  </si>
  <si>
    <t>2016:2:1:7:TAIDONG</t>
  </si>
  <si>
    <t>2016:2:1:7:TAOYUAN</t>
  </si>
  <si>
    <t>2016:2:1:7:WEST</t>
  </si>
  <si>
    <t>2016:2:1:7:XINZHU</t>
  </si>
  <si>
    <t>2016:2:1:7:ZHUNAN</t>
  </si>
  <si>
    <t>2016:1:0:0:CENTRAL</t>
  </si>
  <si>
    <t>2016:1:0:0:EAST</t>
  </si>
  <si>
    <t>2016:1:0:0:HUALIAN</t>
  </si>
  <si>
    <t>2016:1:0:0:NORTH</t>
  </si>
  <si>
    <t>2016:1:0:0:OFFICE</t>
  </si>
  <si>
    <t>2016:1:0:0:SOUTH</t>
  </si>
  <si>
    <t>2016:1:0:0:TAIDONG</t>
  </si>
  <si>
    <t>2016:1:0:0:TAOYUAN</t>
  </si>
  <si>
    <t>2016:1:0:0:WEST</t>
  </si>
  <si>
    <t>2016:1:0:0:XINZHU</t>
  </si>
  <si>
    <t>2016:1:0:0:ZHUNAN</t>
  </si>
  <si>
    <t>2016:2:0:0:CENTRAL</t>
  </si>
  <si>
    <t>2016:2:0:0:EAST</t>
  </si>
  <si>
    <t>2016:2:0:0:HUALIAN</t>
  </si>
  <si>
    <t>2016:2:0:0:NORTH</t>
  </si>
  <si>
    <t>2016:2:0:0:SOUTH</t>
  </si>
  <si>
    <t>2016:2:0:0:TAIDONG</t>
  </si>
  <si>
    <t>2016:2:0:0:TAOYUAN</t>
  </si>
  <si>
    <t>2016:2:0:0:WEST</t>
  </si>
  <si>
    <t>2016:2:0:0:XINZHU</t>
  </si>
  <si>
    <t>2016:2:0:0:ZHUNAN</t>
  </si>
  <si>
    <t>Baptisms
洗禮人數</t>
  </si>
  <si>
    <t>TOTAL_MISS_SOURCED</t>
  </si>
  <si>
    <t>TOTAL_MEM_SOURCED</t>
  </si>
  <si>
    <t>Investigators at Sacrament Meeting
出席聖餐聚會慕道友人數</t>
  </si>
  <si>
    <t>BAP_SOURCE_CHART_HEADER</t>
  </si>
  <si>
    <t>BAP_GRAPH_HEADER</t>
  </si>
  <si>
    <t>TAO_3_E_ZL</t>
  </si>
  <si>
    <t>TAO_3_E</t>
  </si>
  <si>
    <t>TAO_4_E</t>
  </si>
  <si>
    <t>TAO_4_S</t>
  </si>
  <si>
    <t>TAO_2_E</t>
  </si>
  <si>
    <t>TAO_1_A</t>
  </si>
  <si>
    <t>TAO_1_B</t>
  </si>
  <si>
    <t>TAO_2_S</t>
  </si>
  <si>
    <t>GUISHAN_E</t>
  </si>
  <si>
    <t>BADE_A_E</t>
  </si>
  <si>
    <t>BADE_B_E</t>
  </si>
  <si>
    <t>BADE_S</t>
  </si>
  <si>
    <t>LONGTAN_E</t>
  </si>
  <si>
    <t>ZHONGLI_1_E</t>
  </si>
  <si>
    <t>ZHONGLI_1_S</t>
  </si>
  <si>
    <t>ZHONGLI_2_E</t>
  </si>
  <si>
    <t>Taoyuan Stake</t>
  </si>
  <si>
    <t>桃園支聯會</t>
  </si>
  <si>
    <t>Taoyuan Zone</t>
  </si>
  <si>
    <t>2016:1:2:7:DANSHUI_E</t>
  </si>
  <si>
    <t>2016:1:2:7:ZHUBEI_1_E</t>
  </si>
  <si>
    <t>2016:1:2:7:ZHUWEI_E</t>
  </si>
  <si>
    <t>2016:1:4:7:DANSHUI_E</t>
  </si>
  <si>
    <t>2016:1:4:7:ZHUBEI_1_E</t>
  </si>
  <si>
    <t>2016:1:4:7:ZHUWEI_E</t>
  </si>
  <si>
    <t>2016:1:5:7:DANSHUI_E</t>
  </si>
  <si>
    <t>2016:1:5:7:ZHUBEI_1_E</t>
  </si>
  <si>
    <t>2016:1:5:7:ZHUWEI_E</t>
  </si>
  <si>
    <t>2016:2:1:7:DANSHUI_E</t>
  </si>
  <si>
    <t>2016:2:1:7:ZHUBEI_1_E</t>
  </si>
  <si>
    <t>2016:2:1:7:ZHUWEI_E</t>
  </si>
  <si>
    <t>2016:2:2:7:BADE_A_E</t>
  </si>
  <si>
    <t>2016:2:2:7:GUISHAN_E</t>
  </si>
  <si>
    <t>2016:2:2:7:SANCHONG_E</t>
  </si>
  <si>
    <t>2016:2:2:7:SANCHONG_S</t>
  </si>
  <si>
    <t>2016:2:2:7:TUCHENG_A_S</t>
  </si>
  <si>
    <t>2016:2:2:7:ZHUNAN_S</t>
  </si>
  <si>
    <t>2016:2:2:7:CENTRAL</t>
  </si>
  <si>
    <t>2016:2:2:7:TAOYUAN</t>
  </si>
  <si>
    <t>2016:2:2:7:WEST</t>
  </si>
  <si>
    <t>2016:2:2:7:XINZHU</t>
  </si>
  <si>
    <t>2016:2:2:7:ZHUNAN</t>
  </si>
  <si>
    <t>2016:2:2:7:BEITOU_S</t>
  </si>
  <si>
    <t>2016:2:2:7:LUZHOU_A_E</t>
  </si>
  <si>
    <t>2016:2:2:7:MIAOLI_A_E</t>
  </si>
  <si>
    <t>2016:2:2:7:OFFICE_E</t>
  </si>
  <si>
    <t>2016:2:2:7:XIANGSHAN_A</t>
  </si>
  <si>
    <t>2016:2:2:7:ZHUDONG_S</t>
  </si>
  <si>
    <t>2016:2:2:7:ANKANG_E</t>
  </si>
  <si>
    <t>2016:2:2:7:BADE_B_E</t>
  </si>
  <si>
    <t>2016:2:2:7:BANQIAO_S</t>
  </si>
  <si>
    <t>2016:2:2:7:BEITOU_E</t>
  </si>
  <si>
    <t>2016:2:2:7:DANFENG_E</t>
  </si>
  <si>
    <t>2016:2:2:7:DANSHUI_A_E</t>
  </si>
  <si>
    <t>2016:2:2:7:DANSHUI_B_E</t>
  </si>
  <si>
    <t>2016:2:2:7:HUALIAN_1_E</t>
  </si>
  <si>
    <t>2016:2:2:7:HUALIAN_1_S</t>
  </si>
  <si>
    <t>2016:2:2:7:HUALIAN_3_A_E</t>
  </si>
  <si>
    <t>2016:2:2:7:HUALIAN_3_B_E</t>
  </si>
  <si>
    <t>2016:2:2:7:HUALIAN_3_S</t>
  </si>
  <si>
    <t>2016:2:2:7:JILONG_B_E</t>
  </si>
  <si>
    <t>2016:2:2:7:JINGXIN_S</t>
  </si>
  <si>
    <t>2016:2:2:7:LONGTAN_E</t>
  </si>
  <si>
    <t>2016:2:2:7:LUODONG_A_E</t>
  </si>
  <si>
    <t>2016:2:2:7:LUODONG_B_E</t>
  </si>
  <si>
    <t>2016:2:2:7:LUZHOU_B_E</t>
  </si>
  <si>
    <t>2016:2:2:7:MIAOLI_B_E</t>
  </si>
  <si>
    <t>2016:2:2:7:MUZHA_E</t>
  </si>
  <si>
    <t>2016:2:2:7:NEIHU_E</t>
  </si>
  <si>
    <t>2016:2:2:7:NEIHU_S</t>
  </si>
  <si>
    <t>2016:2:2:7:SHILIN_S</t>
  </si>
  <si>
    <t>2016:2:2:7:SONGSHAN_S</t>
  </si>
  <si>
    <t>2016:2:2:7:TAIDONG_1_S</t>
  </si>
  <si>
    <t>2016:2:2:7:TAIDONG_2_S</t>
  </si>
  <si>
    <t>2016:2:2:7:TAO_1_A</t>
  </si>
  <si>
    <t>2016:2:2:7:TAO_1_B</t>
  </si>
  <si>
    <t>2016:2:2:7:TAO_2_E</t>
  </si>
  <si>
    <t>2016:2:2:7:TAO_2_S</t>
  </si>
  <si>
    <t>2016:2:2:7:TAO_3_E</t>
  </si>
  <si>
    <t>2016:2:2:7:TAO_3_E_ZL</t>
  </si>
  <si>
    <t>2016:2:2:7:TAO_4_E</t>
  </si>
  <si>
    <t>2016:2:2:7:TAO_4_S</t>
  </si>
  <si>
    <t>2016:2:2:7:TIANMU_E</t>
  </si>
  <si>
    <t>2016:2:2:7:TOUFEN_E</t>
  </si>
  <si>
    <t>2016:2:2:7:WANDA_A_S</t>
  </si>
  <si>
    <t>2016:2:2:7:WANDA_B_S</t>
  </si>
  <si>
    <t>2016:2:2:7:XIANGSHAN_B</t>
  </si>
  <si>
    <t>2016:2:2:7:XINAN_S</t>
  </si>
  <si>
    <t>2016:2:2:7:XINBAN_E</t>
  </si>
  <si>
    <t>2016:2:2:7:XINDIAN_E</t>
  </si>
  <si>
    <t>2016:2:2:7:XINDIAN_S</t>
  </si>
  <si>
    <t>2016:2:2:7:XINZHU_1_S</t>
  </si>
  <si>
    <t>2016:2:2:7:XIZHI_A_E</t>
  </si>
  <si>
    <t>2016:2:2:7:XIZHI_B_E</t>
  </si>
  <si>
    <t>2016:2:2:7:XIZHI_S</t>
  </si>
  <si>
    <t>2016:2:2:7:YONGHE_S</t>
  </si>
  <si>
    <t>2016:2:2:7:YULI_E</t>
  </si>
  <si>
    <t>2016:2:2:7:YULI_S</t>
  </si>
  <si>
    <t>2016:2:2:7:ZHONGHE_1_E</t>
  </si>
  <si>
    <t>2016:2:2:7:ZHONGHE_2_E</t>
  </si>
  <si>
    <t>2016:2:2:7:ZHONGHE_2_S</t>
  </si>
  <si>
    <t>2016:2:2:7:ZHONGLI_1_E</t>
  </si>
  <si>
    <t>2016:2:2:7:ZHONGLI_1_S</t>
  </si>
  <si>
    <t>2016:2:2:7:ZHONGLI_2_E</t>
  </si>
  <si>
    <t>2016:2:2:7:ZHUBEI_2_E</t>
  </si>
  <si>
    <t>2016:2:2:7:ZHUDONG_E</t>
  </si>
  <si>
    <t>2016:2:2:7:NORTH</t>
  </si>
  <si>
    <t>2016:2:2:7:OFFICE</t>
  </si>
  <si>
    <t>2016:2:2:7:EAST</t>
  </si>
  <si>
    <t>2016:2:2:7:HUALIAN</t>
  </si>
  <si>
    <t>2016:2:2:7:SOUTH</t>
  </si>
  <si>
    <t>2016:2:2:7:TAIDONG</t>
  </si>
  <si>
    <t>2016:2:2:7:ASSISTANTS</t>
  </si>
  <si>
    <t>2016:2:2:7:BADE_S</t>
  </si>
  <si>
    <t>2016:2:2:7:JILONG_A_E</t>
  </si>
  <si>
    <t>2016:2:2:7:MUZHA_S</t>
  </si>
  <si>
    <t>2016:2:2:7:SIYUAN_E</t>
  </si>
  <si>
    <t>2016:2:2:7:TAIDONG_1_E</t>
  </si>
  <si>
    <t>2016:2:2:7:TAIDONG_3_E</t>
  </si>
  <si>
    <t>2016:2:2:7:TOUR_S</t>
  </si>
  <si>
    <t>2016:2:2:7:WANDA_E</t>
  </si>
  <si>
    <t>2016:2:2:7:XINPU_E</t>
  </si>
  <si>
    <t>2016:2:2:7:XINPU_S</t>
  </si>
  <si>
    <t>2016:2:2:7:XINZHU_1_E</t>
  </si>
  <si>
    <t>2016:2:2:7:XINZHU_3_S</t>
  </si>
  <si>
    <t>2016:2:2:7:YILAN_E</t>
  </si>
  <si>
    <t>2016:2:2:7:YILAN_S</t>
  </si>
  <si>
    <t>2016:2:2:7:ZHUBEI_2_S</t>
  </si>
  <si>
    <t>2015:12:0:0:CENTRAL</t>
  </si>
  <si>
    <t>2015:11:0:0:CENTRAL</t>
  </si>
  <si>
    <t>2015:10:0:0:CENTRAL</t>
  </si>
  <si>
    <t>2015:9:0:0:CENTRAL</t>
  </si>
  <si>
    <t>2015:8:0:0:CENTRAL</t>
  </si>
  <si>
    <t>2015:7:0:0:CENTRAL</t>
  </si>
  <si>
    <t>2015:6:0:0:CENTRAL</t>
  </si>
  <si>
    <t>2015:5:0:0:CENTRAL</t>
  </si>
  <si>
    <t>2015:4:0:0:CENTRAL</t>
  </si>
  <si>
    <t>2015:3:0:0:CENTRAL</t>
  </si>
  <si>
    <t>2015:2:0:0:CENTRAL</t>
  </si>
  <si>
    <t>2015:1:0:0:CENTRAL</t>
  </si>
  <si>
    <t>2014:12:0:0:CENTRAL</t>
  </si>
  <si>
    <t>2014:11:0:0:CENTRAL</t>
  </si>
  <si>
    <t>2014:10:0:0:CENTRAL</t>
  </si>
  <si>
    <t>2014:9:0:0:CENTRAL</t>
  </si>
  <si>
    <t>2014:8:0:0:CENTRAL</t>
  </si>
  <si>
    <t>2014:7:0:0:CENTRAL</t>
  </si>
  <si>
    <t>2014:6:0:0:CENTRAL</t>
  </si>
  <si>
    <t>2014:5:0:0:CENTRAL</t>
  </si>
  <si>
    <t>2014:4:0:0:CENTRAL</t>
  </si>
  <si>
    <t>2014:3:0:0:CENTRAL</t>
  </si>
  <si>
    <t>2014:2:0:0:CENTRAL</t>
  </si>
  <si>
    <t>2015:12:0:0:HUALIAN</t>
  </si>
  <si>
    <t>2015:11:0:0:HUALIAN</t>
  </si>
  <si>
    <t>2015:10:0:0:HUALIAN</t>
  </si>
  <si>
    <t>2015:9:0:0:HUALIAN</t>
  </si>
  <si>
    <t>2015:8:0:0:HUALIAN</t>
  </si>
  <si>
    <t>2015:7:0:0:HUALIAN</t>
  </si>
  <si>
    <t>2015:6:0:0:HUALIAN</t>
  </si>
  <si>
    <t>2015:5:0:0:HUALIAN</t>
  </si>
  <si>
    <t>2015:4:0:0:HUALIAN</t>
  </si>
  <si>
    <t>2015:3:0:0:HUALIAN</t>
  </si>
  <si>
    <t>2015:2:0:0:HUALIAN</t>
  </si>
  <si>
    <t>2015:1:0:0:HUALIAN</t>
  </si>
  <si>
    <t>2014:12:0:0:HUALIAN</t>
  </si>
  <si>
    <t>2014:11:0:0:HUALIAN</t>
  </si>
  <si>
    <t>2014:10:0:0:HUALIAN</t>
  </si>
  <si>
    <t>2014:9:0:0:HUALIAN</t>
  </si>
  <si>
    <t>2014:8:0:0:HUALIAN</t>
  </si>
  <si>
    <t>2014:7:0:0:HUALIAN</t>
  </si>
  <si>
    <t>2014:6:0:0:HUALIAN</t>
  </si>
  <si>
    <t>2014:5:0:0:HUALIAN</t>
  </si>
  <si>
    <t>2014:4:0:0:HUALIAN</t>
  </si>
  <si>
    <t>2014:3:0:0:HUALIAN</t>
  </si>
  <si>
    <t>2014:2:0:0:HUALIAN</t>
  </si>
  <si>
    <t>2015:12:0:0:OFFICE</t>
  </si>
  <si>
    <t>2015:11:0:0:OFFICE</t>
  </si>
  <si>
    <t>2015:10:0:0:OFFICE</t>
  </si>
  <si>
    <t>2015:9:0:0:OFFICE</t>
  </si>
  <si>
    <t>2015:8:0:0:OFFICE</t>
  </si>
  <si>
    <t>2015:7:0:0:OFFICE</t>
  </si>
  <si>
    <t>2015:6:0:0:OFFICE</t>
  </si>
  <si>
    <t>2015:5:0:0:OFFICE</t>
  </si>
  <si>
    <t>2015:4:0:0:OFFICE</t>
  </si>
  <si>
    <t>2015:3:0:0:OFFICE</t>
  </si>
  <si>
    <t>2015:2:0:0:OFFICE</t>
  </si>
  <si>
    <t>2015:1:0:0:OFFICE</t>
  </si>
  <si>
    <t>2014:12:0:0:OFFICE</t>
  </si>
  <si>
    <t>2014:11:0:0:OFFICE</t>
  </si>
  <si>
    <t>2014:10:0:0:OFFICE</t>
  </si>
  <si>
    <t>2014:9:0:0:OFFICE</t>
  </si>
  <si>
    <t>2014:8:0:0:OFFICE</t>
  </si>
  <si>
    <t>2014:7:0:0:OFFICE</t>
  </si>
  <si>
    <t>2014:6:0:0:OFFICE</t>
  </si>
  <si>
    <t>2014:5:0:0:OFFICE</t>
  </si>
  <si>
    <t>2014:4:0:0:OFFICE</t>
  </si>
  <si>
    <t>2014:3:0:0:OFFICE</t>
  </si>
  <si>
    <t>2014:2:0:0:OFFICE</t>
  </si>
  <si>
    <t>2015:12:0:0:EAST</t>
  </si>
  <si>
    <t>2015:11:0:0:EAST</t>
  </si>
  <si>
    <t>2015:10:0:0:EAST</t>
  </si>
  <si>
    <t>2015:9:0:0:EAST</t>
  </si>
  <si>
    <t>2015:8:0:0:EAST</t>
  </si>
  <si>
    <t>2015:7:0:0:EAST</t>
  </si>
  <si>
    <t>2015:6:0:0:EAST</t>
  </si>
  <si>
    <t>2015:5:0:0:EAST</t>
  </si>
  <si>
    <t>2015:4:0:0:EAST</t>
  </si>
  <si>
    <t>2015:3:0:0:EAST</t>
  </si>
  <si>
    <t>2015:2:0:0:EAST</t>
  </si>
  <si>
    <t>2015:1:0:0:EAST</t>
  </si>
  <si>
    <t>2014:12:0:0:EAST</t>
  </si>
  <si>
    <t>2014:11:0:0:EAST</t>
  </si>
  <si>
    <t>2014:10:0:0:EAST</t>
  </si>
  <si>
    <t>2014:9:0:0:EAST</t>
  </si>
  <si>
    <t>2014:8:0:0:EAST</t>
  </si>
  <si>
    <t>2014:7:0:0:EAST</t>
  </si>
  <si>
    <t>2014:6:0:0:EAST</t>
  </si>
  <si>
    <t>2014:5:0:0:EAST</t>
  </si>
  <si>
    <t>2014:4:0:0:EAST</t>
  </si>
  <si>
    <t>2014:3:0:0:EAST</t>
  </si>
  <si>
    <t>2014:2:0:0:EAST</t>
  </si>
  <si>
    <t>2015:12:0:0:SOUTH</t>
  </si>
  <si>
    <t>2015:11:0:0:SOUTH</t>
  </si>
  <si>
    <t>2015:10:0:0:SOUTH</t>
  </si>
  <si>
    <t>2015:9:0:0:SOUTH</t>
  </si>
  <si>
    <t>2015:8:0:0:SOUTH</t>
  </si>
  <si>
    <t>2015:7:0:0:SOUTH</t>
  </si>
  <si>
    <t>2015:6:0:0:SOUTH</t>
  </si>
  <si>
    <t>2015:5:0:0:SOUTH</t>
  </si>
  <si>
    <t>2015:4:0:0:SOUTH</t>
  </si>
  <si>
    <t>2015:3:0:0:SOUTH</t>
  </si>
  <si>
    <t>2015:2:0:0:SOUTH</t>
  </si>
  <si>
    <t>2015:12:0:0:NORTH</t>
  </si>
  <si>
    <t>2015:12:0:0:TAIDONG</t>
  </si>
  <si>
    <t>2015:11:0:0:TAIDONG</t>
  </si>
  <si>
    <t>2015:10:0:0:TAIDONG</t>
  </si>
  <si>
    <t>2015:9:0:0:TAIDONG</t>
  </si>
  <si>
    <t>2015:8:0:0:TAIDONG</t>
  </si>
  <si>
    <t>2015:7:0:0:TAIDONG</t>
  </si>
  <si>
    <t>2015:6:0:0:TAIDONG</t>
  </si>
  <si>
    <t>2015:5:0:0:TAIDONG</t>
  </si>
  <si>
    <t>2015:4:0:0:TAIDONG</t>
  </si>
  <si>
    <t>2015:3:0:0:TAIDONG</t>
  </si>
  <si>
    <t>2015:2:0:0:TAIDONG</t>
  </si>
  <si>
    <t>2015:1:0:0:TAIDONG</t>
  </si>
  <si>
    <t>2014:12:0:0:TAIDONG</t>
  </si>
  <si>
    <t>2014:11:0:0:TAIDONG</t>
  </si>
  <si>
    <t>2014:10:0:0:TAIDONG</t>
  </si>
  <si>
    <t>2014:9:0:0:TAIDONG</t>
  </si>
  <si>
    <t>2014:8:0:0:TAIDONG</t>
  </si>
  <si>
    <t>2014:7:0:0:TAIDONG</t>
  </si>
  <si>
    <t>2014:6:0:0:TAIDONG</t>
  </si>
  <si>
    <t>2014:5:0:0:TAIDONG</t>
  </si>
  <si>
    <t>2014:4:0:0:TAIDONG</t>
  </si>
  <si>
    <t>2014:3:0:0:TAIDONG</t>
  </si>
  <si>
    <t>2014:2:0:0:TAIDONG</t>
  </si>
  <si>
    <t>2015:12:0:0:TAOYUAN</t>
  </si>
  <si>
    <t>2015:11:0:0:TAOYUAN</t>
  </si>
  <si>
    <t>2015:10:0:0:TAOYUAN</t>
  </si>
  <si>
    <t>2015:9:0:0:TAOYUAN</t>
  </si>
  <si>
    <t>2015:8:0:0:TAOYUAN</t>
  </si>
  <si>
    <t>2015:7:0:0:TAOYUAN</t>
  </si>
  <si>
    <t>2015:6:0:0:TAOYUAN</t>
  </si>
  <si>
    <t>2015:5:0:0:TAOYUAN</t>
  </si>
  <si>
    <t>2015:4:0:0:TAOYUAN</t>
  </si>
  <si>
    <t>2015:3:0:0:TAOYUAN</t>
  </si>
  <si>
    <t>2015:2:0:0:TAOYUAN</t>
  </si>
  <si>
    <t>2015:1:0:0:TAOYUAN</t>
  </si>
  <si>
    <t>2014:12:0:0:TAOYUAN</t>
  </si>
  <si>
    <t>2014:11:0:0:TAOYUAN</t>
  </si>
  <si>
    <t>2014:10:0:0:TAOYUAN</t>
  </si>
  <si>
    <t>2014:9:0:0:TAOYUAN</t>
  </si>
  <si>
    <t>2014:8:0:0:TAOYUAN</t>
  </si>
  <si>
    <t>2014:7:0:0:TAOYUAN</t>
  </si>
  <si>
    <t>2014:6:0:0:TAOYUAN</t>
  </si>
  <si>
    <t>2014:5:0:0:TAOYUAN</t>
  </si>
  <si>
    <t>2014:4:0:0:TAOYUAN</t>
  </si>
  <si>
    <t>2014:3:0:0:TAOYUAN</t>
  </si>
  <si>
    <t>2014:2:0:0:TAOYUAN</t>
  </si>
  <si>
    <t>2015:12:0:0:WEST</t>
  </si>
  <si>
    <t>2015:11:0:0:WEST</t>
  </si>
  <si>
    <t>2015:10:0:0:WEST</t>
  </si>
  <si>
    <t>2015:9:0:0:WEST</t>
  </si>
  <si>
    <t>2015:8:0:0:WEST</t>
  </si>
  <si>
    <t>2015:7:0:0:WEST</t>
  </si>
  <si>
    <t>2015:6:0:0:WEST</t>
  </si>
  <si>
    <t>2015:5:0:0:WEST</t>
  </si>
  <si>
    <t>2015:4:0:0:WEST</t>
  </si>
  <si>
    <t>2015:3:0:0:WEST</t>
  </si>
  <si>
    <t>2015:2:0:0:WEST</t>
  </si>
  <si>
    <t>2015:1:0:0:WEST</t>
  </si>
  <si>
    <t>2014:12:0:0:WEST</t>
  </si>
  <si>
    <t>2014:11:0:0:WEST</t>
  </si>
  <si>
    <t>2014:10:0:0:WEST</t>
  </si>
  <si>
    <t>2014:9:0:0:WEST</t>
  </si>
  <si>
    <t>2014:8:0:0:WEST</t>
  </si>
  <si>
    <t>2014:7:0:0:WEST</t>
  </si>
  <si>
    <t>2014:6:0:0:WEST</t>
  </si>
  <si>
    <t>2014:5:0:0:WEST</t>
  </si>
  <si>
    <t>2014:4:0:0:WEST</t>
  </si>
  <si>
    <t>2014:3:0:0:WEST</t>
  </si>
  <si>
    <t>2014:2:0:0:WEST</t>
  </si>
  <si>
    <t>2015:12:0:0:XINZHU</t>
  </si>
  <si>
    <t>2015:11:0:0:XINZHU</t>
  </si>
  <si>
    <t>2015:10:0:0:XINZHU</t>
  </si>
  <si>
    <t>2015:9:0:0:XINZHU</t>
  </si>
  <si>
    <t>2015:8:0:0:XINZHU</t>
  </si>
  <si>
    <t>2015:7:0:0:XINZHU</t>
  </si>
  <si>
    <t>2015:6:0:0:XINZHU</t>
  </si>
  <si>
    <t>2015:5:0:0:XINZHU</t>
  </si>
  <si>
    <t>2015:4:0:0:XINZHU</t>
  </si>
  <si>
    <t>2015:3:0:0:XINZHU</t>
  </si>
  <si>
    <t>2015:2:0:0:XINZHU</t>
  </si>
  <si>
    <t>2015:1:0:0:XINZHU</t>
  </si>
  <si>
    <t>2014:12:0:0:XINZHU</t>
  </si>
  <si>
    <t>2014:11:0:0:XINZHU</t>
  </si>
  <si>
    <t>2014:10:0:0:XINZHU</t>
  </si>
  <si>
    <t>2014:9:0:0:XINZHU</t>
  </si>
  <si>
    <t>2014:8:0:0:XINZHU</t>
  </si>
  <si>
    <t>2014:7:0:0:XINZHU</t>
  </si>
  <si>
    <t>2014:6:0:0:XINZHU</t>
  </si>
  <si>
    <t>2014:5:0:0:XINZHU</t>
  </si>
  <si>
    <t>2014:4:0:0:XINZHU</t>
  </si>
  <si>
    <t>2014:3:0:0:XINZHU</t>
  </si>
  <si>
    <t>2014:2:0:0:XINZHU</t>
  </si>
  <si>
    <t>2015:12:0:0:ZHUNAN</t>
  </si>
  <si>
    <t>2015:11:0:0:ZHUNAN</t>
  </si>
  <si>
    <t>2015:10:0:0:ZHUNAN</t>
  </si>
  <si>
    <t>2015:9:0:0:ZHUNAN</t>
  </si>
  <si>
    <t>2015:8:0:0:ZHUNAN</t>
  </si>
  <si>
    <t>2015:7:0:0:ZHUNAN</t>
  </si>
  <si>
    <t>2015:6:0:0:ZHUNAN</t>
  </si>
  <si>
    <t>2015:5:0:0:ZHUNAN</t>
  </si>
  <si>
    <t>2015:4:0:0:ZHUNAN</t>
  </si>
  <si>
    <t>2015:3:0:0:ZHUNAN</t>
  </si>
  <si>
    <t>2015:2:0:0:ZHUNAN</t>
  </si>
  <si>
    <t>2015:1:0:0:ZHUNAN</t>
  </si>
  <si>
    <t>2014:12:0:0:ZHUNAN</t>
  </si>
  <si>
    <t>2014:11:0:0:ZHUNAN</t>
  </si>
  <si>
    <t>2014:10:0:0:ZHUNAN</t>
  </si>
  <si>
    <t>Week 2 第2週</t>
  </si>
  <si>
    <t>Week 1 第1週</t>
  </si>
  <si>
    <t>Week 3 第3週</t>
  </si>
  <si>
    <t>Week 4 第4週</t>
  </si>
  <si>
    <t>Week 5 第5週</t>
  </si>
  <si>
    <t>本月</t>
  </si>
  <si>
    <t>年初至今</t>
  </si>
  <si>
    <t>洗禮日期進度</t>
  </si>
  <si>
    <t>下週</t>
  </si>
  <si>
    <t>Goal 目標</t>
  </si>
  <si>
    <t>Actual 結果</t>
  </si>
  <si>
    <t>Annual Baptism Goal</t>
  </si>
  <si>
    <t>年度洗禮目標</t>
  </si>
  <si>
    <t>1/月</t>
  </si>
  <si>
    <t>6/週</t>
  </si>
  <si>
    <t>3/週</t>
  </si>
  <si>
    <t>8/週</t>
  </si>
  <si>
    <t>5/週</t>
  </si>
  <si>
    <t>1/週</t>
  </si>
  <si>
    <t>Taoyuan 3 桃園3</t>
  </si>
  <si>
    <t>Taoyuan 1/2 桃園1/2</t>
  </si>
  <si>
    <t>Zhongli 中壢</t>
  </si>
  <si>
    <t>Baptismal Date Status</t>
  </si>
  <si>
    <t>Zone Totals 地帶總數</t>
  </si>
  <si>
    <t>Total 總數</t>
  </si>
  <si>
    <t>NUM_WEEKS</t>
  </si>
  <si>
    <t>BAP_MONTHLY_GOAL</t>
  </si>
  <si>
    <t>桃園地帶</t>
  </si>
  <si>
    <t>ROW_BAP_SRC</t>
  </si>
  <si>
    <t>NUM_COMPANIONSHIPS</t>
  </si>
  <si>
    <t>YEAR_OFFSET</t>
  </si>
  <si>
    <t>WEEK_OFFSET</t>
  </si>
  <si>
    <t>WEEKNUM</t>
  </si>
  <si>
    <t>DATA_SHEET</t>
  </si>
  <si>
    <t>DATA_SHEET_MONTH</t>
  </si>
  <si>
    <t>REPORT_DATA_BY_ZONE_MONTH!</t>
  </si>
  <si>
    <t>REPORT_DATA_BY_ZONE!</t>
  </si>
  <si>
    <t>BAPTISM_SOURCE_SHEET_MONTH</t>
  </si>
  <si>
    <t>BAPTISM_SOURCE_ZONE_MONTH!</t>
  </si>
  <si>
    <t>2016:1:2:7:BADE</t>
  </si>
  <si>
    <t>2016:1:2:7:BANQIAO</t>
  </si>
  <si>
    <t>2016:1:2:7:BEITOU</t>
  </si>
  <si>
    <t>2016:1:2:7:JIAN</t>
  </si>
  <si>
    <t>2016:1:2:7:JILONG</t>
  </si>
  <si>
    <t>2016:1:2:7:JINGXIN</t>
  </si>
  <si>
    <t>2016:1:2:7:SANCHONG</t>
  </si>
  <si>
    <t>2016:1:2:7:SHILIN</t>
  </si>
  <si>
    <t>2016:1:2:7:SHUANGHE</t>
  </si>
  <si>
    <t>2016:1:2:7:SONGSHAN</t>
  </si>
  <si>
    <t>2016:1:2:7:TAOYUAN_3</t>
  </si>
  <si>
    <t>2016:1:2:7:TUCHENG</t>
  </si>
  <si>
    <t>2016:1:2:7:WANDA</t>
  </si>
  <si>
    <t>2016:1:2:7:XINDIAN</t>
  </si>
  <si>
    <t>2016:1:2:7:XINZHUANG</t>
  </si>
  <si>
    <t>2016:1:2:7:XIZHI</t>
  </si>
  <si>
    <t>2016:1:2:7:YILAN</t>
  </si>
  <si>
    <t>2016:1:2:7:YULI</t>
  </si>
  <si>
    <t>2016:1:2:7:ZHONGLI</t>
  </si>
  <si>
    <t>2016:1:2:7:ZHUBEI</t>
  </si>
  <si>
    <t>2016:1:2:7:ZHUDONG</t>
  </si>
  <si>
    <t>2016:1:4:7:BADE</t>
  </si>
  <si>
    <t>2016:1:4:7:BANQIAO</t>
  </si>
  <si>
    <t>2016:1:4:7:BEITOU</t>
  </si>
  <si>
    <t>2016:1:4:7:JIAN</t>
  </si>
  <si>
    <t>2016:1:4:7:JILONG</t>
  </si>
  <si>
    <t>2016:1:4:7:JINGXIN</t>
  </si>
  <si>
    <t>2016:1:4:7:SANCHONG</t>
  </si>
  <si>
    <t>2016:1:4:7:SHILIN</t>
  </si>
  <si>
    <t>2016:1:4:7:SHUANGHE</t>
  </si>
  <si>
    <t>2016:1:4:7:SONGSHAN</t>
  </si>
  <si>
    <t>2016:1:4:7:TAOYUAN_3</t>
  </si>
  <si>
    <t>2016:1:4:7:TUCHENG</t>
  </si>
  <si>
    <t>2016:1:4:7:WANDA</t>
  </si>
  <si>
    <t>2016:1:4:7:XINDIAN</t>
  </si>
  <si>
    <t>2016:1:4:7:XINZHUANG</t>
  </si>
  <si>
    <t>2016:1:4:7:XIZHI</t>
  </si>
  <si>
    <t>2016:1:4:7:YILAN</t>
  </si>
  <si>
    <t>2016:1:4:7:YULI</t>
  </si>
  <si>
    <t>2016:1:4:7:ZHONGLI</t>
  </si>
  <si>
    <t>2016:1:4:7:ZHUBEI</t>
  </si>
  <si>
    <t>2016:1:4:7:ZHUDONG</t>
  </si>
  <si>
    <t>2016:1:5:7:BADE</t>
  </si>
  <si>
    <t>2016:1:5:7:BANQIAO</t>
  </si>
  <si>
    <t>2016:1:5:7:BEITOU</t>
  </si>
  <si>
    <t>2016:1:5:7:JIAN</t>
  </si>
  <si>
    <t>2016:1:5:7:JILONG</t>
  </si>
  <si>
    <t>2016:1:5:7:JINGXIN</t>
  </si>
  <si>
    <t>2016:1:5:7:SANCHONG</t>
  </si>
  <si>
    <t>2016:1:5:7:SHILIN</t>
  </si>
  <si>
    <t>2016:1:5:7:SHUANGHE</t>
  </si>
  <si>
    <t>2016:1:5:7:SONGSHAN</t>
  </si>
  <si>
    <t>2016:1:5:7:TAOYUAN_3</t>
  </si>
  <si>
    <t>2016:1:5:7:TUCHENG</t>
  </si>
  <si>
    <t>2016:1:5:7:WANDA</t>
  </si>
  <si>
    <t>2016:1:5:7:XINDIAN</t>
  </si>
  <si>
    <t>2016:1:5:7:XINZHUANG</t>
  </si>
  <si>
    <t>2016:1:5:7:XIZHI</t>
  </si>
  <si>
    <t>2016:1:5:7:YILAN</t>
  </si>
  <si>
    <t>2016:1:5:7:YULI</t>
  </si>
  <si>
    <t>2016:1:5:7:ZHONGLI</t>
  </si>
  <si>
    <t>2016:1:5:7:ZHUBEI</t>
  </si>
  <si>
    <t>2016:1:5:7:ZHUDONG</t>
  </si>
  <si>
    <t>2016:2:1:7:BADE</t>
  </si>
  <si>
    <t>2016:2:1:7:BANQIAO</t>
  </si>
  <si>
    <t>2016:2:1:7:BEITOU</t>
  </si>
  <si>
    <t>2016:2:1:7:JIAN</t>
  </si>
  <si>
    <t>2016:2:1:7:JILONG</t>
  </si>
  <si>
    <t>2016:2:1:7:JINGXIN</t>
  </si>
  <si>
    <t>2016:2:1:7:SANCHONG</t>
  </si>
  <si>
    <t>2016:2:1:7:SHILIN</t>
  </si>
  <si>
    <t>2016:2:1:7:SHUANGHE</t>
  </si>
  <si>
    <t>2016:2:1:7:SONGSHAN</t>
  </si>
  <si>
    <t>2016:2:1:7:TAOYUAN_3</t>
  </si>
  <si>
    <t>2016:2:1:7:TUCHENG</t>
  </si>
  <si>
    <t>2016:2:1:7:WANDA</t>
  </si>
  <si>
    <t>2016:2:1:7:XINDIAN</t>
  </si>
  <si>
    <t>2016:2:1:7:XINZHUANG</t>
  </si>
  <si>
    <t>2016:2:1:7:XIZHI</t>
  </si>
  <si>
    <t>2016:2:1:7:YILAN</t>
  </si>
  <si>
    <t>2016:2:1:7:YULI</t>
  </si>
  <si>
    <t>2016:2:1:7:ZHONGLI</t>
  </si>
  <si>
    <t>2016:2:1:7:ZHUBEI</t>
  </si>
  <si>
    <t>2016:2:1:7:ZHUDONG</t>
  </si>
  <si>
    <t>2016:2:2:7:BADE</t>
  </si>
  <si>
    <t>2016:2:2:7:BANQIAO</t>
  </si>
  <si>
    <t>2016:2:2:7:BEITOU</t>
  </si>
  <si>
    <t>2016:2:2:7:JIAN</t>
  </si>
  <si>
    <t>2016:2:2:7:JILONG</t>
  </si>
  <si>
    <t>2016:2:2:7:JINGXIN</t>
  </si>
  <si>
    <t>2016:2:2:7:SANCHONG</t>
  </si>
  <si>
    <t>2016:2:2:7:SHILIN</t>
  </si>
  <si>
    <t>2016:2:2:7:SHUANGHE</t>
  </si>
  <si>
    <t>2016:2:2:7:SONGSHAN</t>
  </si>
  <si>
    <t>2016:2:2:7:TAOYUAN_3</t>
  </si>
  <si>
    <t>2016:2:2:7:TUCHENG</t>
  </si>
  <si>
    <t>2016:2:2:7:WANDA</t>
  </si>
  <si>
    <t>2016:2:2:7:XINDIAN</t>
  </si>
  <si>
    <t>2016:2:2:7:XINZHUANG</t>
  </si>
  <si>
    <t>2016:2:2:7:XIZHI</t>
  </si>
  <si>
    <t>2016:2:2:7:YILAN</t>
  </si>
  <si>
    <t>2016:2:2:7:YULI</t>
  </si>
  <si>
    <t>2016:2:2:7:ZHONGLI</t>
  </si>
  <si>
    <t>2016:2:2:7:ZHUBEI</t>
  </si>
  <si>
    <t>2016:2:2:7:ZHUDONG</t>
  </si>
  <si>
    <t>2016:1:2:7:TAIDONG_1_3</t>
  </si>
  <si>
    <t>2016:1:2:7:TAIDONG_2</t>
  </si>
  <si>
    <t>2016:1:2:7:TAOYUAN_1_2</t>
  </si>
  <si>
    <t>2016:1:4:7:TAIDONG_1_3</t>
  </si>
  <si>
    <t>2016:1:4:7:TAIDONG_2</t>
  </si>
  <si>
    <t>2016:1:4:7:TAOYUAN_1_2</t>
  </si>
  <si>
    <t>2016:1:5:7:TAIDONG_1_3</t>
  </si>
  <si>
    <t>2016:1:5:7:TAIDONG_2</t>
  </si>
  <si>
    <t>2016:1:5:7:TAOYUAN_1_2</t>
  </si>
  <si>
    <t>2016:2:1:7:TAIDONG_1_3</t>
  </si>
  <si>
    <t>2016:2:1:7:TAIDONG_2</t>
  </si>
  <si>
    <t>2016:2:1:7:TAOYUAN_1_2</t>
  </si>
  <si>
    <t>2016:2:2:7:TAIDONG_1_3</t>
  </si>
  <si>
    <t>2016:2:2:7:TAIDONG_2</t>
  </si>
  <si>
    <t>2016:2:2:7:TAOYUAN_1_2</t>
  </si>
  <si>
    <t>2016:1:0:0:BADE</t>
  </si>
  <si>
    <t>2016:1:0:0:BANQIAO</t>
  </si>
  <si>
    <t>2016:1:0:0:BEITOU</t>
  </si>
  <si>
    <t>2016:1:0:0:JIAN</t>
  </si>
  <si>
    <t>2016:1:0:0:JILONG</t>
  </si>
  <si>
    <t>2016:1:0:0:JINGXIN</t>
  </si>
  <si>
    <t>2016:1:0:0:SANCHONG</t>
  </si>
  <si>
    <t>2016:1:0:0:SHILIN</t>
  </si>
  <si>
    <t>2016:1:0:0:SHUANGHE</t>
  </si>
  <si>
    <t>2016:1:0:0:SONGSHAN</t>
  </si>
  <si>
    <t>2016:1:0:0:TAIDONG_1_3</t>
  </si>
  <si>
    <t>2016:1:0:0:TAIDONG_2</t>
  </si>
  <si>
    <t>2016:1:0:0:TAOYUAN_1_2</t>
  </si>
  <si>
    <t>2016:1:0:0:TAOYUAN_3</t>
  </si>
  <si>
    <t>2016:1:0:0:TAOYUAN_4</t>
  </si>
  <si>
    <t>2016:1:0:0:TAOYUAN_5</t>
  </si>
  <si>
    <t>2016:1:0:0:TAOYUAN_6</t>
  </si>
  <si>
    <t>2016:1:0:0:TUCHENG</t>
  </si>
  <si>
    <t>2016:1:0:0:WANDA</t>
  </si>
  <si>
    <t>2016:1:0:0:XINDIAN</t>
  </si>
  <si>
    <t>2016:1:0:0:XINZHUANG</t>
  </si>
  <si>
    <t>2016:1:0:0:XIZHI</t>
  </si>
  <si>
    <t>2016:1:0:0:YILAN</t>
  </si>
  <si>
    <t>2016:1:0:0:YULI</t>
  </si>
  <si>
    <t>2016:1:0:0:ZHONGLI</t>
  </si>
  <si>
    <t>2016:1:0:0:ZHUBEI</t>
  </si>
  <si>
    <t>2016:1:0:0:ZHUDONG</t>
  </si>
  <si>
    <t>2016:2:0:0:BADE</t>
  </si>
  <si>
    <t>2016:2:0:0:BANQIAO</t>
  </si>
  <si>
    <t>2016:2:0:0:BEITOU</t>
  </si>
  <si>
    <t>2016:2:0:0:JIAN</t>
  </si>
  <si>
    <t>2016:2:0:0:JILONG</t>
  </si>
  <si>
    <t>2016:2:0:0:JINGXIN</t>
  </si>
  <si>
    <t>2016:2:0:0:SANCHONG</t>
  </si>
  <si>
    <t>2016:2:0:0:SHILIN</t>
  </si>
  <si>
    <t>2016:2:0:0:SHUANGHE</t>
  </si>
  <si>
    <t>2016:2:0:0:SONGSHAN</t>
  </si>
  <si>
    <t>2016:2:0:0:TAIDONG_1_3</t>
  </si>
  <si>
    <t>2016:2:0:0:TAIDONG_2</t>
  </si>
  <si>
    <t>2016:2:0:0:TAOYUAN_1_2</t>
  </si>
  <si>
    <t>2016:2:0:0:TAOYUAN_3</t>
  </si>
  <si>
    <t>2016:2:0:0:TUCHENG</t>
  </si>
  <si>
    <t>2016:2:0:0:WANDA</t>
  </si>
  <si>
    <t>2016:2:0:0:XINDIAN</t>
  </si>
  <si>
    <t>2016:2:0:0:XINZHUANG</t>
  </si>
  <si>
    <t>2016:2:0:0:XIZHI</t>
  </si>
  <si>
    <t>2016:2:0:0:YILAN</t>
  </si>
  <si>
    <t>2016:2:0:0:YULI</t>
  </si>
  <si>
    <t>2016:2:0:0:ZHONGLI</t>
  </si>
  <si>
    <t>2016:2:0:0:ZHUBEI</t>
  </si>
  <si>
    <t>2016:2:0:0:ZHUDONG</t>
  </si>
  <si>
    <t>WEEKDAY</t>
  </si>
  <si>
    <t>2016:2:3:7:CENTRAL</t>
  </si>
  <si>
    <t>2016:2:3:7:HUALIAN</t>
  </si>
  <si>
    <t>2016:2:3:7:NORTH</t>
  </si>
  <si>
    <t>2016:2:3:7:SOUTH</t>
  </si>
  <si>
    <t>2016:2:3:7:TAIDONG</t>
  </si>
  <si>
    <t>2016:2:3:7:WEST</t>
  </si>
  <si>
    <t>2016:2:3:7:XINZHU</t>
  </si>
  <si>
    <t>2016:2:3:7:ZHUNAN</t>
  </si>
  <si>
    <t>2016:2:3:7:DANSHUI_B_E</t>
  </si>
  <si>
    <t>2016:2:3:7:MIAOLI_A_E</t>
  </si>
  <si>
    <t>2016:2:3:7:MIAOLI_B_E</t>
  </si>
  <si>
    <t>2016:2:3:7:TAIDONG_2_S</t>
  </si>
  <si>
    <t>2016:2:3:7:TAO_2_S</t>
  </si>
  <si>
    <t>2016:2:3:7:BEITOU</t>
  </si>
  <si>
    <t>2016:2:3:7:TAIDONG_2</t>
  </si>
  <si>
    <t>2016:2:3:7:TAOYUAN_1_2</t>
  </si>
  <si>
    <t>2016:2:3:7:WANDA</t>
  </si>
  <si>
    <t>2016:2:3:7:TAOYUAN</t>
  </si>
  <si>
    <t>2016:2:3:7:ANKANG_E</t>
  </si>
  <si>
    <t>2016:2:3:7:BADE_A_E</t>
  </si>
  <si>
    <t>2016:2:3:7:BADE_B_E</t>
  </si>
  <si>
    <t>2016:2:3:7:BANQIAO_S</t>
  </si>
  <si>
    <t>2016:2:3:7:BEITOU_E</t>
  </si>
  <si>
    <t>2016:2:3:7:BEITOU_S</t>
  </si>
  <si>
    <t>2016:2:3:7:HUALIAN_1_E</t>
  </si>
  <si>
    <t>2016:2:3:7:HUALIAN_1_S</t>
  </si>
  <si>
    <t>2016:2:3:7:HUALIAN_3_A_E</t>
  </si>
  <si>
    <t>2016:2:3:7:HUALIAN_3_S</t>
  </si>
  <si>
    <t>2016:2:3:7:JILONG_A_E</t>
  </si>
  <si>
    <t>2016:2:3:7:JINGXIN_S</t>
  </si>
  <si>
    <t>2016:2:3:7:LONGTAN_E</t>
  </si>
  <si>
    <t>2016:2:3:7:LUODONG_A_E</t>
  </si>
  <si>
    <t>2016:2:3:7:LUZHOU_A_E</t>
  </si>
  <si>
    <t>2016:2:3:7:LUZHOU_B_E</t>
  </si>
  <si>
    <t>2016:2:3:7:MUZHA_E</t>
  </si>
  <si>
    <t>2016:2:3:7:MUZHA_S</t>
  </si>
  <si>
    <t>2016:2:3:7:NEIHU_S</t>
  </si>
  <si>
    <t>2016:2:3:7:SANCHONG_E</t>
  </si>
  <si>
    <t>2016:2:3:7:SANCHONG_S</t>
  </si>
  <si>
    <t>2016:2:3:7:SHILIN_S</t>
  </si>
  <si>
    <t>2016:2:3:7:SIYUAN_E</t>
  </si>
  <si>
    <t>2016:2:3:7:SONGSHAN_S</t>
  </si>
  <si>
    <t>2016:2:3:7:TAIDONG_1_E</t>
  </si>
  <si>
    <t>2016:2:3:7:TAIDONG_1_S</t>
  </si>
  <si>
    <t>2016:2:3:7:TAIDONG_3_E</t>
  </si>
  <si>
    <t>2016:2:3:7:TAO_1_A</t>
  </si>
  <si>
    <t>2016:2:3:7:TAO_1_B</t>
  </si>
  <si>
    <t>2016:2:3:7:TAO_2_E</t>
  </si>
  <si>
    <t>2016:2:3:7:TAO_3_E</t>
  </si>
  <si>
    <t>2016:2:3:7:TAO_3_E_ZL</t>
  </si>
  <si>
    <t>2016:2:3:7:TAO_4_S</t>
  </si>
  <si>
    <t>2016:2:3:7:TIANMU_E</t>
  </si>
  <si>
    <t>2016:2:3:7:TOUFEN_E</t>
  </si>
  <si>
    <t>2016:2:3:7:TOUR_S</t>
  </si>
  <si>
    <t>2016:2:3:7:TUCHENG_A_S</t>
  </si>
  <si>
    <t>2016:2:3:7:WANDA_A_S</t>
  </si>
  <si>
    <t>2016:2:3:7:WANDA_E</t>
  </si>
  <si>
    <t>2016:2:3:7:XIANGSHAN_A</t>
  </si>
  <si>
    <t>2016:2:3:7:XINAN_S</t>
  </si>
  <si>
    <t>2016:2:3:7:XINBAN_E</t>
  </si>
  <si>
    <t>2016:2:3:7:XINDIAN_E</t>
  </si>
  <si>
    <t>2016:2:3:7:XINDIAN_S</t>
  </si>
  <si>
    <t>2016:2:3:7:XINPU_E</t>
  </si>
  <si>
    <t>2016:2:3:7:XINZHU_1_E</t>
  </si>
  <si>
    <t>2016:2:3:7:XINZHU_1_S</t>
  </si>
  <si>
    <t>2016:2:3:7:XINZHU_3_S</t>
  </si>
  <si>
    <t>2016:2:3:7:XIZHI_A_E</t>
  </si>
  <si>
    <t>2016:2:3:7:XIZHI_B_E</t>
  </si>
  <si>
    <t>2016:2:3:7:XIZHI_S</t>
  </si>
  <si>
    <t>2016:2:3:7:YILAN_E</t>
  </si>
  <si>
    <t>2016:2:3:7:YONGHE_S</t>
  </si>
  <si>
    <t>2016:2:3:7:YULI_E</t>
  </si>
  <si>
    <t>2016:2:3:7:YULI_S</t>
  </si>
  <si>
    <t>2016:2:3:7:ZHONGHE_1_E</t>
  </si>
  <si>
    <t>2016:2:3:7:ZHONGHE_2_E</t>
  </si>
  <si>
    <t>2016:2:3:7:ZHONGHE_2_S</t>
  </si>
  <si>
    <t>2016:2:3:7:ZHONGLI_1_E</t>
  </si>
  <si>
    <t>2016:2:3:7:ZHONGLI_1_S</t>
  </si>
  <si>
    <t>2016:2:3:7:ZHONGLI_2_E</t>
  </si>
  <si>
    <t>2016:2:3:7:ZHUBEI_2_E</t>
  </si>
  <si>
    <t>2016:2:3:7:ZHUBEI_2_S</t>
  </si>
  <si>
    <t>2016:2:3:7:ZHUDONG_E</t>
  </si>
  <si>
    <t>2016:2:3:7:ZHUDONG_S</t>
  </si>
  <si>
    <t>2016:2:3:7:BADE</t>
  </si>
  <si>
    <t>2016:2:3:7:BANQIAO</t>
  </si>
  <si>
    <t>2016:2:3:7:JIAN</t>
  </si>
  <si>
    <t>2016:2:3:7:JILONG</t>
  </si>
  <si>
    <t>2016:2:3:7:JINGXIN</t>
  </si>
  <si>
    <t>2016:2:3:7:SANCHONG</t>
  </si>
  <si>
    <t>2016:2:3:7:SHILIN</t>
  </si>
  <si>
    <t>2016:2:3:7:SHUANGHE</t>
  </si>
  <si>
    <t>2016:2:3:7:SONGSHAN</t>
  </si>
  <si>
    <t>2016:2:3:7:TAIDONG_1_3</t>
  </si>
  <si>
    <t>2016:2:3:7:TAOYUAN_3</t>
  </si>
  <si>
    <t>2016:2:3:7:TUCHENG</t>
  </si>
  <si>
    <t>2016:2:3:7:XINDIAN</t>
  </si>
  <si>
    <t>2016:2:3:7:XINZHUANG</t>
  </si>
  <si>
    <t>2016:2:3:7:XIZHI</t>
  </si>
  <si>
    <t>2016:2:3:7:YILAN</t>
  </si>
  <si>
    <t>2016:2:3:7:YULI</t>
  </si>
  <si>
    <t>2016:2:3:7:ZHONGLI</t>
  </si>
  <si>
    <t>2016:2:3:7:ZHUBEI</t>
  </si>
  <si>
    <t>2016:2:3:7:ZHUDONG</t>
  </si>
  <si>
    <t>2016:2:3:7:EAST</t>
  </si>
  <si>
    <t>2016:2:3:7:BADE_S</t>
  </si>
  <si>
    <t>2016:2:3:7:DANFENG_E</t>
  </si>
  <si>
    <t>2016:2:3:7:DANSHUI_A_E</t>
  </si>
  <si>
    <t>2016:2:3:7:GUISHAN_E</t>
  </si>
  <si>
    <t>2016:2:3:7:HUALIAN_3_B_E</t>
  </si>
  <si>
    <t>2016:2:3:7:LUODONG_B_E</t>
  </si>
  <si>
    <t>2016:2:3:7:NEIHU_E</t>
  </si>
  <si>
    <t>2016:2:3:7:TAO_4_E</t>
  </si>
  <si>
    <t>2016:2:3:7:WANDA_B_S</t>
  </si>
  <si>
    <t>2016:2:3:7:XIANGSHAN_B</t>
  </si>
  <si>
    <t>2016:2:3:7:XINPU_S</t>
  </si>
  <si>
    <t>2016:2:3:7:YILAN_S</t>
  </si>
  <si>
    <t>2016:2:3:7:ZHUNAN_S</t>
  </si>
  <si>
    <t>2016:2:3:7:JILONG_B_E</t>
  </si>
  <si>
    <t>Taipei Mission</t>
  </si>
  <si>
    <t>臺北傳道部</t>
  </si>
  <si>
    <t>Mission Totals 傳道部總數</t>
  </si>
  <si>
    <t>2016:1:2:7:TOUFEN_MIAOLI</t>
  </si>
  <si>
    <t>2016:1:4:7:TOUFEN_MIAOLI</t>
  </si>
  <si>
    <t>2016:1:5:7:TOUFEN_MIAOLI</t>
  </si>
  <si>
    <t>2016:2:1:7:TOUFEN_MIAOLI</t>
  </si>
  <si>
    <t>2016:2:2:7:TOUFEN_MIAOLI</t>
  </si>
  <si>
    <t>2016:2:3:7:TOUFEN_MIAOLI</t>
  </si>
  <si>
    <t>2016:1:0:0:TOUFEN_MIAOLI</t>
  </si>
  <si>
    <t>2016:2:0:0:TOUFEN_MIAOLI</t>
  </si>
  <si>
    <t>2016:2:3:7:ASSISTANTS</t>
  </si>
  <si>
    <t>2016:2:3:7:OFFICE</t>
  </si>
  <si>
    <t>REPORT_DATA_BY_MISSION!</t>
  </si>
  <si>
    <t>REPORT_DATA_BY_MISSION_MONTH!</t>
  </si>
  <si>
    <t>BAPTISM_SOURCE_MISSION_MONTH!</t>
  </si>
  <si>
    <t>2016:1:2:7:MISSION</t>
  </si>
  <si>
    <t>2016:1:4:7:MISSION</t>
  </si>
  <si>
    <t>2016:1:5:7:MISSION</t>
  </si>
  <si>
    <t>2016:2:1:7:MISSION</t>
  </si>
  <si>
    <t>2016:2:2:7:MISSION</t>
  </si>
  <si>
    <t>2016:2:3:7:MISSION</t>
  </si>
  <si>
    <t>2016:1:0:0:MISSION</t>
  </si>
  <si>
    <t>2016:2:0:0:MISSION</t>
  </si>
  <si>
    <t>MISSION</t>
  </si>
  <si>
    <t>2015:12:0:0:MISSION</t>
  </si>
  <si>
    <t>2015:11:0:0:MISSION</t>
  </si>
  <si>
    <t>2015:10:0:0:MISSION</t>
  </si>
  <si>
    <t>2015:9:0:0:MISSION</t>
  </si>
  <si>
    <t>2015:8:0:0:MISSION</t>
  </si>
  <si>
    <t>2015:7:0:0:MISSION</t>
  </si>
  <si>
    <t>2015:6:0:0:MISSION</t>
  </si>
  <si>
    <t>2015:5:0:0:MISSION</t>
  </si>
  <si>
    <t>2015:4:0:0:MISSION</t>
  </si>
  <si>
    <t>2015:3:0:0:MISSION</t>
  </si>
  <si>
    <t>2015:2:0:0:MISSION</t>
  </si>
  <si>
    <t>2015:1:0:0:MISSION</t>
  </si>
  <si>
    <t>2014:12:0:0:MISSION</t>
  </si>
  <si>
    <t>2014:11:0:0:MISSION</t>
  </si>
  <si>
    <t>2014:10:0:0:MISSION</t>
  </si>
  <si>
    <t>2014:9:0:0:MISSION</t>
  </si>
  <si>
    <t>2014:8:0:0:MISSION</t>
  </si>
  <si>
    <t>2014:7:0:0:MISSION</t>
  </si>
  <si>
    <t>2014:6:0:0:MISSION</t>
  </si>
  <si>
    <t>2014:5:0:0:MISSION</t>
  </si>
  <si>
    <t>2014:4:0:0:MISSION</t>
  </si>
  <si>
    <t>2014:3:0:0:MISSION</t>
  </si>
  <si>
    <t>2014:2:0:0:MISSION</t>
  </si>
  <si>
    <t>2014:1:0:0:MISSION</t>
  </si>
  <si>
    <t>2016:2:3:7:OFFICE_E</t>
  </si>
  <si>
    <t>2016:2:4:7:JILONG_B_E</t>
  </si>
  <si>
    <t>2016:2:4:7:LUODONG_A_E</t>
  </si>
  <si>
    <t>2016:2:4:7:NEIHU_S</t>
  </si>
  <si>
    <t>2016:2:4:7:SHILIN_S</t>
  </si>
  <si>
    <t>2016:2:4:7:XINDIAN_E</t>
  </si>
  <si>
    <t>2016:2:4:7:YULI_E</t>
  </si>
  <si>
    <t>2016:2:4:7:ZHONGHE_1_E</t>
  </si>
  <si>
    <t>2016:2:4:7:ZHONGHE_2_E</t>
  </si>
  <si>
    <t>2016:2:4:7:ZHUBEI_2_E</t>
  </si>
  <si>
    <t>2016:2:4:7:JILONG</t>
  </si>
  <si>
    <t>2016:2:4:7:SHILIN</t>
  </si>
  <si>
    <t>2016:2:4:7:SHUANGHE</t>
  </si>
  <si>
    <t>2016:2:4:7:SONGSHAN</t>
  </si>
  <si>
    <t>2016:2:4:7:XINDIAN</t>
  </si>
  <si>
    <t>2016:2:4:7:YILAN</t>
  </si>
  <si>
    <t>2016:2:4:7:YULI</t>
  </si>
  <si>
    <t>2016:2:4:7:ZHUBEI</t>
  </si>
  <si>
    <t>2016:2:4:7:EAST</t>
  </si>
  <si>
    <t>2016:2:4:7:NORTH</t>
  </si>
  <si>
    <t>2016:2:4:7:SOUTH</t>
  </si>
  <si>
    <t>2016:2:4:7:TAIDONG</t>
  </si>
  <si>
    <t>2016:2:4:7:XINZHU</t>
  </si>
  <si>
    <t>2016:2:4:7:MISSION</t>
  </si>
  <si>
    <t>2016:2:4:7:ANKANG_E</t>
  </si>
  <si>
    <t>2016:2:4:7:BADE_A_E</t>
  </si>
  <si>
    <t>2016:2:4:7:BADE_B_E</t>
  </si>
  <si>
    <t>2016:2:4:7:BADE_S</t>
  </si>
  <si>
    <t>2016:2:4:7:BANQIAO_S</t>
  </si>
  <si>
    <t>2016:2:4:7:BEITOU_E</t>
  </si>
  <si>
    <t>2016:2:4:7:BEITOU_S</t>
  </si>
  <si>
    <t>2016:2:4:7:DANFENG_E</t>
  </si>
  <si>
    <t>2016:2:4:7:DANSHUI_A_E</t>
  </si>
  <si>
    <t>2016:2:4:7:DANSHUI_B_E</t>
  </si>
  <si>
    <t>2016:2:4:7:GUISHAN_E</t>
  </si>
  <si>
    <t>2016:2:4:7:HUALIAN_1_E</t>
  </si>
  <si>
    <t>2016:2:4:7:HUALIAN_1_S</t>
  </si>
  <si>
    <t>2016:2:4:7:HUALIAN_3_A_E</t>
  </si>
  <si>
    <t>2016:2:4:7:HUALIAN_3_B_E</t>
  </si>
  <si>
    <t>2016:2:4:7:HUALIAN_3_S</t>
  </si>
  <si>
    <t>2016:2:4:7:JILONG_A_E</t>
  </si>
  <si>
    <t>2016:2:4:7:JINGXIN_S</t>
  </si>
  <si>
    <t>2016:2:4:7:LONGTAN_E</t>
  </si>
  <si>
    <t>2016:2:4:7:LUODONG_B_E</t>
  </si>
  <si>
    <t>2016:2:4:7:LUZHOU_A_E</t>
  </si>
  <si>
    <t>2016:2:4:7:LUZHOU_B_E</t>
  </si>
  <si>
    <t>2016:2:4:7:MIAOLI_A_E</t>
  </si>
  <si>
    <t>2016:2:4:7:MIAOLI_B_E</t>
  </si>
  <si>
    <t>2016:2:4:7:MUZHA_E</t>
  </si>
  <si>
    <t>2016:2:4:7:MUZHA_S</t>
  </si>
  <si>
    <t>2016:2:4:7:NEIHU_E</t>
  </si>
  <si>
    <t>2016:2:4:7:OFFICE_E</t>
  </si>
  <si>
    <t>2016:2:4:7:SANCHONG_E</t>
  </si>
  <si>
    <t>2016:2:4:7:SANCHONG_S</t>
  </si>
  <si>
    <t>2016:2:4:7:SIYUAN_E</t>
  </si>
  <si>
    <t>2016:2:4:7:SONGSHAN_S</t>
  </si>
  <si>
    <t>2016:2:4:7:TAIDONG_1_E</t>
  </si>
  <si>
    <t>2016:2:4:7:TAIDONG_1_S</t>
  </si>
  <si>
    <t>2016:2:4:7:TAIDONG_2_S</t>
  </si>
  <si>
    <t>2016:2:4:7:TAIDONG_3_E</t>
  </si>
  <si>
    <t>2016:2:4:7:TAO_1_A</t>
  </si>
  <si>
    <t>2016:2:4:7:TAO_1_B</t>
  </si>
  <si>
    <t>2016:2:4:7:TAO_2_E</t>
  </si>
  <si>
    <t>2016:2:4:7:TAO_2_S</t>
  </si>
  <si>
    <t>2016:2:4:7:TAO_3_E</t>
  </si>
  <si>
    <t>2016:2:4:7:TAO_3_E_ZL</t>
  </si>
  <si>
    <t>2016:2:4:7:TAO_4_E</t>
  </si>
  <si>
    <t>2016:2:4:7:TAO_4_S</t>
  </si>
  <si>
    <t>2016:2:4:7:TIANMU_E</t>
  </si>
  <si>
    <t>2016:2:4:7:TOUFEN_E</t>
  </si>
  <si>
    <t>2016:2:4:7:TOUR_S</t>
  </si>
  <si>
    <t>2016:2:4:7:TUCHENG_A_S</t>
  </si>
  <si>
    <t>2016:2:4:7:WANDA_A_S</t>
  </si>
  <si>
    <t>2016:2:4:7:WANDA_B_S</t>
  </si>
  <si>
    <t>2016:2:4:7:WANDA_E</t>
  </si>
  <si>
    <t>2016:2:4:7:XIANGSHAN_A</t>
  </si>
  <si>
    <t>2016:2:4:7:XINAN_S</t>
  </si>
  <si>
    <t>2016:2:4:7:XINBAN_E</t>
  </si>
  <si>
    <t>2016:2:4:7:XINDIAN_S</t>
  </si>
  <si>
    <t>2016:2:4:7:XINPU_E</t>
  </si>
  <si>
    <t>2016:2:4:7:XINPU_S</t>
  </si>
  <si>
    <t>2016:2:4:7:XINZHU_1_E</t>
  </si>
  <si>
    <t>2016:2:4:7:XINZHU_1_S</t>
  </si>
  <si>
    <t>2016:2:4:7:XINZHU_3_S</t>
  </si>
  <si>
    <t>2016:2:4:7:XIZHI_A_E</t>
  </si>
  <si>
    <t>2016:2:4:7:XIZHI_B_E</t>
  </si>
  <si>
    <t>2016:2:4:7:XIZHI_S</t>
  </si>
  <si>
    <t>2016:2:4:7:YILAN_E</t>
  </si>
  <si>
    <t>2016:2:4:7:YILAN_S</t>
  </si>
  <si>
    <t>2016:2:4:7:YONGHE_S</t>
  </si>
  <si>
    <t>2016:2:4:7:YULI_S</t>
  </si>
  <si>
    <t>2016:2:4:7:ZHONGHE_2_S</t>
  </si>
  <si>
    <t>2016:2:4:7:ZHONGLI_1_E</t>
  </si>
  <si>
    <t>2016:2:4:7:ZHONGLI_2_E</t>
  </si>
  <si>
    <t>2016:2:4:7:ZHUBEI_2_S</t>
  </si>
  <si>
    <t>2016:2:4:7:ZHUDONG_E</t>
  </si>
  <si>
    <t>2016:2:4:7:ZHUDONG_S</t>
  </si>
  <si>
    <t>2016:2:4:7:ZHUNAN_S</t>
  </si>
  <si>
    <t>2016:2:4:7:BADE</t>
  </si>
  <si>
    <t>2016:2:4:7:BANQIAO</t>
  </si>
  <si>
    <t>2016:2:4:7:BEITOU</t>
  </si>
  <si>
    <t>2016:2:4:7:HUALIAN</t>
  </si>
  <si>
    <t>2016:2:4:7:JIAN</t>
  </si>
  <si>
    <t>2016:2:4:7:JINGXIN</t>
  </si>
  <si>
    <t>2016:2:4:7:OFFICE</t>
  </si>
  <si>
    <t>2016:2:4:7:SANCHONG</t>
  </si>
  <si>
    <t>2016:2:4:7:TAIDONG_1_3</t>
  </si>
  <si>
    <t>2016:2:4:7:TAIDONG_2</t>
  </si>
  <si>
    <t>2016:2:4:7:TAOYUAN_1_2</t>
  </si>
  <si>
    <t>2016:2:4:7:TAOYUAN_3</t>
  </si>
  <si>
    <t>2016:2:4:7:TOUFEN_MIAOLI</t>
  </si>
  <si>
    <t>2016:2:4:7:TUCHENG</t>
  </si>
  <si>
    <t>2016:2:4:7:WANDA</t>
  </si>
  <si>
    <t>2016:2:4:7:XINZHUANG</t>
  </si>
  <si>
    <t>2016:2:4:7:XIZHI</t>
  </si>
  <si>
    <t>2016:2:4:7:ZHONGLI</t>
  </si>
  <si>
    <t>2016:2:4:7:ZHUDONG</t>
  </si>
  <si>
    <t>2016:2:4:7:ZHUNAN</t>
  </si>
  <si>
    <t>2016:2:4:7:CENTRAL</t>
  </si>
  <si>
    <t>2016:2:4:7:TAOYUAN</t>
  </si>
  <si>
    <t>2016:2:4:7:WEST</t>
  </si>
  <si>
    <t>2016:2:4:7:ASSISTANTS</t>
  </si>
  <si>
    <t>2016:2:4:7:XIANGSHAN_B</t>
  </si>
  <si>
    <t>2016:2:4:7:ZHONGLI_1_S</t>
  </si>
  <si>
    <t>2016:3:1:7:ANKANG_E</t>
  </si>
  <si>
    <t>2016:3:1:7:ASSISTANTS</t>
  </si>
  <si>
    <t>2016:3:1:7:BADE_A_E</t>
  </si>
  <si>
    <t>2016:3:1:7:BADE_B_E</t>
  </si>
  <si>
    <t>2016:3:1:7:BADE_S</t>
  </si>
  <si>
    <t>2016:3:1:7:BANQIAO_S</t>
  </si>
  <si>
    <t>2016:3:1:7:BEITOU_E</t>
  </si>
  <si>
    <t>2016:3:1:7:BEITOU_S</t>
  </si>
  <si>
    <t>2016:3:1:7:DANFENG_E</t>
  </si>
  <si>
    <t>2016:3:1:7:DANSHUI_A_E</t>
  </si>
  <si>
    <t>2016:3:1:7:DANSHUI_B_E</t>
  </si>
  <si>
    <t>2016:3:1:7:GUISHAN_E</t>
  </si>
  <si>
    <t>2016:3:1:7:HUALIAN_1_E</t>
  </si>
  <si>
    <t>2016:3:1:7:HUALIAN_1_S</t>
  </si>
  <si>
    <t>2016:3:1:7:HUALIAN_3_A_E</t>
  </si>
  <si>
    <t>2016:3:1:7:HUALIAN_3_B_E</t>
  </si>
  <si>
    <t>2016:3:1:7:HUALIAN_3_S</t>
  </si>
  <si>
    <t>2016:3:1:7:JILONG_A_E</t>
  </si>
  <si>
    <t>2016:3:1:7:JILONG_B_E</t>
  </si>
  <si>
    <t>2016:3:1:7:JINGXIN_S</t>
  </si>
  <si>
    <t>2016:3:1:7:LONGTAN_E</t>
  </si>
  <si>
    <t>2016:3:1:7:LUODONG_A_E</t>
  </si>
  <si>
    <t>2016:3:1:7:LUODONG_B_E</t>
  </si>
  <si>
    <t>2016:3:1:7:LUZHOU_A_E</t>
  </si>
  <si>
    <t>2016:3:1:7:LUZHOU_B_E</t>
  </si>
  <si>
    <t>2016:3:1:7:MIAOLI_B_E</t>
  </si>
  <si>
    <t>2016:3:1:7:MUZHA_E</t>
  </si>
  <si>
    <t>2016:3:1:7:MUZHA_S</t>
  </si>
  <si>
    <t>2016:3:1:7:NEIHU_E</t>
  </si>
  <si>
    <t>2016:3:1:7:NEIHU_S</t>
  </si>
  <si>
    <t>2016:3:1:7:OFFICE_E</t>
  </si>
  <si>
    <t>2016:3:1:7:SANCHONG_E</t>
  </si>
  <si>
    <t>2016:3:1:7:SANCHONG_S</t>
  </si>
  <si>
    <t>2016:3:1:7:SHILIN_S</t>
  </si>
  <si>
    <t>2016:3:1:7:SIYUAN_E</t>
  </si>
  <si>
    <t>2016:3:1:7:SONGSHAN_S</t>
  </si>
  <si>
    <t>2016:3:1:7:TAIDONG_1_E</t>
  </si>
  <si>
    <t>2016:3:1:7:TAIDONG_1_S</t>
  </si>
  <si>
    <t>2016:3:1:7:TAIDONG_2_S</t>
  </si>
  <si>
    <t>2016:3:1:7:TAIDONG_3_E</t>
  </si>
  <si>
    <t>2016:3:1:7:TAO_1_A</t>
  </si>
  <si>
    <t>2016:3:1:7:TAO_1_B</t>
  </si>
  <si>
    <t>2016:3:1:7:TAO_2_E</t>
  </si>
  <si>
    <t>2016:3:1:7:TAO_2_S</t>
  </si>
  <si>
    <t>2016:3:1:7:TAO_3_E</t>
  </si>
  <si>
    <t>2016:3:1:7:TAO_3_E_ZL</t>
  </si>
  <si>
    <t>2016:3:1:7:TAO_4_E</t>
  </si>
  <si>
    <t>2016:3:1:7:TAO_4_S</t>
  </si>
  <si>
    <t>2016:3:1:7:TIANMU_E</t>
  </si>
  <si>
    <t>2016:3:1:7:TOUFEN_E</t>
  </si>
  <si>
    <t>2016:3:1:7:TOUR_S</t>
  </si>
  <si>
    <t>2016:3:1:7:TUCHENG_A_S</t>
  </si>
  <si>
    <t>2016:3:1:7:WANDA_A_S</t>
  </si>
  <si>
    <t>2016:3:1:7:WANDA_B_S</t>
  </si>
  <si>
    <t>2016:3:1:7:WANDA_E</t>
  </si>
  <si>
    <t>2016:3:1:7:XIANGSHAN_A</t>
  </si>
  <si>
    <t>2016:3:1:7:XIANGSHAN_B</t>
  </si>
  <si>
    <t>2016:3:1:7:XINAN_S</t>
  </si>
  <si>
    <t>2016:3:1:7:XINBAN_E</t>
  </si>
  <si>
    <t>2016:3:1:7:XINDIAN_E</t>
  </si>
  <si>
    <t>2016:3:1:7:XINDIAN_S</t>
  </si>
  <si>
    <t>2016:3:1:7:XINPU_E</t>
  </si>
  <si>
    <t>2016:3:1:7:XINPU_S</t>
  </si>
  <si>
    <t>2016:3:1:7:XINZHU_1_E</t>
  </si>
  <si>
    <t>2016:3:1:7:XINZHU_1_S</t>
  </si>
  <si>
    <t>2016:3:1:7:XINZHU_3_S</t>
  </si>
  <si>
    <t>2016:3:1:7:XIZHI_A_E</t>
  </si>
  <si>
    <t>2016:3:1:7:XIZHI_B_E</t>
  </si>
  <si>
    <t>2016:3:1:7:XIZHI_S</t>
  </si>
  <si>
    <t>2016:3:1:7:YILAN_E</t>
  </si>
  <si>
    <t>2016:3:1:7:YILAN_S</t>
  </si>
  <si>
    <t>2016:3:1:7:YONGHE_S</t>
  </si>
  <si>
    <t>2016:3:1:7:YULI_E</t>
  </si>
  <si>
    <t>2016:3:1:7:YULI_S</t>
  </si>
  <si>
    <t>2016:3:1:7:ZHONGHE_1_E</t>
  </si>
  <si>
    <t>2016:3:1:7:ZHONGHE_2_E</t>
  </si>
  <si>
    <t>2016:3:1:7:ZHONGHE_2_S</t>
  </si>
  <si>
    <t>2016:3:1:7:ZHONGLI_1_E</t>
  </si>
  <si>
    <t>2016:3:1:7:ZHONGLI_1_S</t>
  </si>
  <si>
    <t>2016:3:1:7:ZHONGLI_2_E</t>
  </si>
  <si>
    <t>2016:3:1:7:ZHUBEI_2_E</t>
  </si>
  <si>
    <t>2016:3:1:7:ZHUBEI_2_S</t>
  </si>
  <si>
    <t>2016:3:1:7:ZHUDONG_E</t>
  </si>
  <si>
    <t>2016:3:1:7:ZHUDONG_S</t>
  </si>
  <si>
    <t>2016:3:1:7:ZHUNAN_S</t>
  </si>
  <si>
    <t>2016:3:1:7:BADE</t>
  </si>
  <si>
    <t>2016:3:1:7:BANQIAO</t>
  </si>
  <si>
    <t>2016:3:1:7:BEITOU</t>
  </si>
  <si>
    <t>2016:3:1:7:HUALIAN</t>
  </si>
  <si>
    <t>2016:3:1:7:JIAN</t>
  </si>
  <si>
    <t>2016:3:1:7:JILONG</t>
  </si>
  <si>
    <t>2016:3:1:7:JINGXIN</t>
  </si>
  <si>
    <t>2016:3:1:7:OFFICE</t>
  </si>
  <si>
    <t>2016:3:1:7:SANCHONG</t>
  </si>
  <si>
    <t>2016:3:1:7:SHILIN</t>
  </si>
  <si>
    <t>2016:3:1:7:SHUANGHE</t>
  </si>
  <si>
    <t>2016:3:1:7:SONGSHAN</t>
  </si>
  <si>
    <t>2016:3:1:7:TAIDONG_1_3</t>
  </si>
  <si>
    <t>2016:3:1:7:TAIDONG_2</t>
  </si>
  <si>
    <t>2016:3:1:7:TAOYUAN_1_2</t>
  </si>
  <si>
    <t>2016:3:1:7:TAOYUAN_3</t>
  </si>
  <si>
    <t>2016:3:1:7:TOUFEN_MIAOLI</t>
  </si>
  <si>
    <t>2016:3:1:7:TUCHENG</t>
  </si>
  <si>
    <t>2016:3:1:7:WANDA</t>
  </si>
  <si>
    <t>2016:3:1:7:XINDIAN</t>
  </si>
  <si>
    <t>2016:3:1:7:XINZHU</t>
  </si>
  <si>
    <t>2016:3:1:7:XINZHUANG</t>
  </si>
  <si>
    <t>2016:3:1:7:XIZHI</t>
  </si>
  <si>
    <t>2016:3:1:7:YILAN</t>
  </si>
  <si>
    <t>2016:3:1:7:YULI</t>
  </si>
  <si>
    <t>2016:3:1:7:ZHONGLI</t>
  </si>
  <si>
    <t>2016:3:1:7:ZHUBEI</t>
  </si>
  <si>
    <t>2016:3:1:7:ZHUDONG</t>
  </si>
  <si>
    <t>2016:3:1:7:ZHUNAN</t>
  </si>
  <si>
    <t>2016:3:0:0:BADE</t>
  </si>
  <si>
    <t>2016:3:0:0:BANQIAO</t>
  </si>
  <si>
    <t>2016:3:0:0:BEITOU</t>
  </si>
  <si>
    <t>2016:3:0:0:HUALIAN</t>
  </si>
  <si>
    <t>2016:3:0:0:JIAN</t>
  </si>
  <si>
    <t>2016:3:0:0:JILONG</t>
  </si>
  <si>
    <t>2016:3:0:0:JINGXIN</t>
  </si>
  <si>
    <t>2016:3:0:0:OFFICE</t>
  </si>
  <si>
    <t>2016:3:0:0:SANCHONG</t>
  </si>
  <si>
    <t>2016:3:0:0:SHILIN</t>
  </si>
  <si>
    <t>2016:3:0:0:SHUANGHE</t>
  </si>
  <si>
    <t>2016:3:0:0:SONGSHAN</t>
  </si>
  <si>
    <t>2016:3:0:0:TAIDONG_1_3</t>
  </si>
  <si>
    <t>2016:3:0:0:TAIDONG_2</t>
  </si>
  <si>
    <t>2016:3:0:0:TAOYUAN_1_2</t>
  </si>
  <si>
    <t>2016:3:0:0:TAOYUAN_3</t>
  </si>
  <si>
    <t>2016:3:0:0:TOUFEN_MIAOLI</t>
  </si>
  <si>
    <t>2016:3:0:0:TUCHENG</t>
  </si>
  <si>
    <t>2016:3:0:0:WANDA</t>
  </si>
  <si>
    <t>2016:3:0:0:XINDIAN</t>
  </si>
  <si>
    <t>2016:3:0:0:XINZHU</t>
  </si>
  <si>
    <t>2016:3:0:0:XINZHUANG</t>
  </si>
  <si>
    <t>2016:3:0:0:XIZHI</t>
  </si>
  <si>
    <t>2016:3:0:0:YILAN</t>
  </si>
  <si>
    <t>2016:3:0:0:YULI</t>
  </si>
  <si>
    <t>2016:3:0:0:ZHONGLI</t>
  </si>
  <si>
    <t>2016:3:0:0:ZHUBEI</t>
  </si>
  <si>
    <t>2016:3:0:0:ZHUDONG</t>
  </si>
  <si>
    <t>2016:3:0:0:ZHUNAN</t>
  </si>
  <si>
    <t>2016:3:1:7:CENTRAL</t>
  </si>
  <si>
    <t>2016:3:1:7:EAST</t>
  </si>
  <si>
    <t>2016:3:1:7:NORTH</t>
  </si>
  <si>
    <t>2016:3:1:7:SOUTH</t>
  </si>
  <si>
    <t>2016:3:1:7:TAIDONG</t>
  </si>
  <si>
    <t>2016:3:1:7:TAOYUAN</t>
  </si>
  <si>
    <t>2016:3:1:7:WEST</t>
  </si>
  <si>
    <t>2016:3:0:0:CENTRAL</t>
  </si>
  <si>
    <t>2016:3:0:0:EAST</t>
  </si>
  <si>
    <t>2016:3:0:0:NORTH</t>
  </si>
  <si>
    <t>2016:3:0:0:SOUTH</t>
  </si>
  <si>
    <t>2016:3:0:0:TAOYUAN</t>
  </si>
  <si>
    <t>2016:3:0:0:WEST</t>
  </si>
  <si>
    <t>2016:3:0:0:TAIDONG</t>
  </si>
  <si>
    <t>2016:3:1:7:MISSION</t>
  </si>
  <si>
    <t>2016:3:0:0:MISSION</t>
  </si>
  <si>
    <t>2016:1:2:7:ZHUNAN_E</t>
  </si>
  <si>
    <t>2016:1:4:7:ZHUNAN_E</t>
  </si>
  <si>
    <t>2016:1:5:7:ZHUNAN_E</t>
  </si>
  <si>
    <t>2016:2:1:7:ZHUNAN_E</t>
  </si>
  <si>
    <t>2016:2:2:7:ZHUNAN_E</t>
  </si>
  <si>
    <t>2016:2:3:7:ZHUNAN_E</t>
  </si>
  <si>
    <t>2016:2:4:7:ZHUNAN_E</t>
  </si>
  <si>
    <t>2016:3:1:7:ZHUNAN_E</t>
  </si>
  <si>
    <t>GRAPH_TITLE</t>
  </si>
  <si>
    <t>THIS_YEAR_LEGEND</t>
  </si>
  <si>
    <t>LAST_YEAR_LEGEND</t>
  </si>
  <si>
    <t>TWO_YEAR_AGO_LEGEND</t>
  </si>
  <si>
    <t>BAP_ANNUAL_GOAL</t>
  </si>
  <si>
    <t>UNIT_NAME</t>
  </si>
  <si>
    <t>S. Pendergrass / Nanney STL</t>
  </si>
  <si>
    <t>E. Boyce / Bell</t>
  </si>
  <si>
    <t>E. Miner DL / Welch</t>
  </si>
  <si>
    <t>E. Casper / Turner</t>
  </si>
  <si>
    <t>S. Komatsu / Clawson</t>
  </si>
  <si>
    <t>Taiwan Taipei Mission</t>
  </si>
  <si>
    <t>2016:1:2:7:HUALIAN_2_ZL</t>
  </si>
  <si>
    <t>2016:1:4:7:HUALIAN_2_ZL</t>
  </si>
  <si>
    <t>2016:1:5:7:HUALIAN_2_ZL</t>
  </si>
  <si>
    <t>2016:2:1:7:HUALIAN_2_ZL</t>
  </si>
  <si>
    <t>2016:2:2:7:HUALIAN_2_ZL</t>
  </si>
  <si>
    <t>2016:2:3:7:HUALIAN_2_ZL</t>
  </si>
  <si>
    <t>2016:2:4:7:HUALIAN_2_ZL</t>
  </si>
  <si>
    <t>2016:3:1:7:HUALIAN_2_ZL</t>
  </si>
  <si>
    <t>2016:3:2:7:ANKANG_E</t>
  </si>
  <si>
    <t>2016:3:2:7:ASSISTANTS</t>
  </si>
  <si>
    <t>2016:3:2:7:BADE_A_E</t>
  </si>
  <si>
    <t>2016:3:2:7:BADE_B_E</t>
  </si>
  <si>
    <t>2016:3:2:7:BADE_S</t>
  </si>
  <si>
    <t>2016:3:2:7:BANQIAO_S</t>
  </si>
  <si>
    <t>2016:3:2:7:BEITOU_E</t>
  </si>
  <si>
    <t>2016:3:2:7:BEITOU_S</t>
  </si>
  <si>
    <t>2016:3:2:7:DANFENG_E</t>
  </si>
  <si>
    <t>2016:3:2:7:DANSHUI_A_E</t>
  </si>
  <si>
    <t>2016:3:2:7:DANSHUI_B_E</t>
  </si>
  <si>
    <t>2016:3:2:7:GUISHAN_E</t>
  </si>
  <si>
    <t>2016:3:2:7:HUALIAN_1_E</t>
  </si>
  <si>
    <t>2016:3:2:7:HUALIAN_1_S</t>
  </si>
  <si>
    <t>2016:3:2:7:HUALIAN_2_E</t>
  </si>
  <si>
    <t>2016:3:2:7:HUALIAN_2_ZL</t>
  </si>
  <si>
    <t>2016:3:2:7:HUALIAN_3_E</t>
  </si>
  <si>
    <t>2016:3:2:7:HUALIAN_3_S</t>
  </si>
  <si>
    <t>2016:3:2:7:JILONG_A_E</t>
  </si>
  <si>
    <t>2016:3:2:7:JILONG_B_E</t>
  </si>
  <si>
    <t>2016:3:2:7:JINGXIN_S</t>
  </si>
  <si>
    <t>2016:3:2:7:JINHUA_S</t>
  </si>
  <si>
    <t>2016:3:2:7:LONGTAN_E</t>
  </si>
  <si>
    <t>2016:3:2:7:LUODONG_A_E</t>
  </si>
  <si>
    <t>2016:3:2:7:LUODONG_B_E</t>
  </si>
  <si>
    <t>2016:3:2:7:LUZHOU_A_E</t>
  </si>
  <si>
    <t>2016:3:2:7:LUZHOU_B_E</t>
  </si>
  <si>
    <t>2016:3:2:7:MIAOLI_E</t>
  </si>
  <si>
    <t>2016:3:2:7:MUZHA_E</t>
  </si>
  <si>
    <t>2016:3:2:7:MUZHA_S</t>
  </si>
  <si>
    <t>2016:3:2:7:NEIHU_E</t>
  </si>
  <si>
    <t>2016:3:2:7:NEIHU_S</t>
  </si>
  <si>
    <t>2016:3:2:7:OFFICE_E</t>
  </si>
  <si>
    <t>2016:3:2:7:SANCHONG_E</t>
  </si>
  <si>
    <t>2016:3:2:7:SANCHONG_S</t>
  </si>
  <si>
    <t>2016:3:2:7:SHILIN_S</t>
  </si>
  <si>
    <t>2016:3:2:7:SIYUAN_E</t>
  </si>
  <si>
    <t>2016:3:2:7:SONGSHAN_S</t>
  </si>
  <si>
    <t>2016:3:2:7:TAIDONG_1_E</t>
  </si>
  <si>
    <t>2016:3:2:7:TAIDONG_1_S</t>
  </si>
  <si>
    <t>2016:3:2:7:TAIDONG_2_S</t>
  </si>
  <si>
    <t>2016:3:2:7:TAIDONG_3_E</t>
  </si>
  <si>
    <t>2016:3:2:7:TAO_1_A</t>
  </si>
  <si>
    <t>2016:3:2:7:TAO_1_B</t>
  </si>
  <si>
    <t>2016:3:2:7:TAO_2_E</t>
  </si>
  <si>
    <t>2016:3:2:7:TAO_2_S</t>
  </si>
  <si>
    <t>2016:3:2:7:TAO_3_E</t>
  </si>
  <si>
    <t>2016:3:2:7:TAO_3_E_ZL</t>
  </si>
  <si>
    <t>2016:3:2:7:TAO_4_E</t>
  </si>
  <si>
    <t>2016:3:2:7:TAO_4_S</t>
  </si>
  <si>
    <t>2016:3:2:7:TIANMU_A_E</t>
  </si>
  <si>
    <t>2016:3:2:7:TIANMU_B_E</t>
  </si>
  <si>
    <t>2016:3:2:7:TOUFEN_E</t>
  </si>
  <si>
    <t>2016:3:2:7:TOUR_S</t>
  </si>
  <si>
    <t>2016:3:2:7:TUCHENG_S</t>
  </si>
  <si>
    <t>2016:3:2:7:WANDA_E</t>
  </si>
  <si>
    <t>2016:3:2:7:WANDA_S</t>
  </si>
  <si>
    <t>2016:3:2:7:XIANGSHAN_E</t>
  </si>
  <si>
    <t>2016:3:2:7:XINAN_S</t>
  </si>
  <si>
    <t>2016:3:2:7:XINBAN_E</t>
  </si>
  <si>
    <t>2016:3:2:7:XINDIAN_E</t>
  </si>
  <si>
    <t>2016:3:2:7:XINDIAN_S</t>
  </si>
  <si>
    <t>2016:3:2:7:XINPU_E</t>
  </si>
  <si>
    <t>2016:3:2:7:XINZHU_1_E</t>
  </si>
  <si>
    <t>2016:3:2:7:XINZHU_1_S</t>
  </si>
  <si>
    <t>2016:3:2:7:XINZHU_3_S</t>
  </si>
  <si>
    <t>2016:3:2:7:XIZHI_A_E</t>
  </si>
  <si>
    <t>2016:3:2:7:XIZHI_B_E</t>
  </si>
  <si>
    <t>2016:3:2:7:XIZHI_S</t>
  </si>
  <si>
    <t>2016:3:2:7:YILAN_E</t>
  </si>
  <si>
    <t>2016:3:2:7:YILAN_S</t>
  </si>
  <si>
    <t>2016:3:2:7:YONGHE_S</t>
  </si>
  <si>
    <t>2016:3:2:7:YULI_E</t>
  </si>
  <si>
    <t>2016:3:2:7:YULI_S</t>
  </si>
  <si>
    <t>2016:3:2:7:ZHONGHE_1_E</t>
  </si>
  <si>
    <t>2016:3:2:7:ZHONGHE_2_E</t>
  </si>
  <si>
    <t>2016:3:2:7:ZHONGHE_2_S</t>
  </si>
  <si>
    <t>2016:3:2:7:ZHONGLI_1_E</t>
  </si>
  <si>
    <t>2016:3:2:7:ZHONGLI_1_S</t>
  </si>
  <si>
    <t>2016:3:2:7:ZHONGLI_2_E</t>
  </si>
  <si>
    <t>2016:3:2:7:ZHUBEI_2_E</t>
  </si>
  <si>
    <t>2016:3:2:7:ZHUBEI_2_S</t>
  </si>
  <si>
    <t>2016:3:2:7:ZHUDONG_E</t>
  </si>
  <si>
    <t>2016:3:2:7:ZHUDONG_S</t>
  </si>
  <si>
    <t>2016:3:2:7:ZHUNAN_S</t>
  </si>
  <si>
    <t>2016:3:2:7:ZHUNAN_ZL</t>
  </si>
  <si>
    <t>2016:1:2:7:JINHUA</t>
  </si>
  <si>
    <t>2016:1:2:7:XINAN</t>
  </si>
  <si>
    <t>2016:1:4:7:JINHUA</t>
  </si>
  <si>
    <t>2016:1:4:7:XINAN</t>
  </si>
  <si>
    <t>2016:1:5:7:JINHUA</t>
  </si>
  <si>
    <t>2016:1:5:7:XINAN</t>
  </si>
  <si>
    <t>2016:2:1:7:JINHUA</t>
  </si>
  <si>
    <t>2016:2:1:7:XINAN</t>
  </si>
  <si>
    <t>2016:2:2:7:JINHUA</t>
  </si>
  <si>
    <t>2016:2:2:7:XINAN</t>
  </si>
  <si>
    <t>2016:2:3:7:JINHUA</t>
  </si>
  <si>
    <t>2016:2:3:7:XINAN</t>
  </si>
  <si>
    <t>2016:2:4:7:JINHUA</t>
  </si>
  <si>
    <t>2016:2:4:7:XINAN</t>
  </si>
  <si>
    <t>2016:3:1:7:JINHUA</t>
  </si>
  <si>
    <t>2016:3:1:7:XINAN</t>
  </si>
  <si>
    <t>2016:3:2:7:BADE</t>
  </si>
  <si>
    <t>2016:3:2:7:BANQIAO</t>
  </si>
  <si>
    <t>2016:3:2:7:BEITOU</t>
  </si>
  <si>
    <t>2016:3:2:7:HUALIAN</t>
  </si>
  <si>
    <t>2016:3:2:7:JIAN</t>
  </si>
  <si>
    <t>2016:3:2:7:JILONG</t>
  </si>
  <si>
    <t>2016:3:2:7:JINGXIN</t>
  </si>
  <si>
    <t>2016:3:2:7:JINHUA</t>
  </si>
  <si>
    <t>2016:3:2:7:SANCHONG</t>
  </si>
  <si>
    <t>2016:3:2:7:SHILIN</t>
  </si>
  <si>
    <t>2016:3:2:7:SHUANGHE</t>
  </si>
  <si>
    <t>2016:3:2:7:SONGSHAN</t>
  </si>
  <si>
    <t>2016:3:2:7:TAIDONG_1_3</t>
  </si>
  <si>
    <t>2016:3:2:7:TAIDONG_2</t>
  </si>
  <si>
    <t>2016:3:2:7:TAOYUAN_1_2</t>
  </si>
  <si>
    <t>2016:3:2:7:TAOYUAN_3</t>
  </si>
  <si>
    <t>2016:3:2:7:TOUFEN_MIAOLI</t>
  </si>
  <si>
    <t>2016:3:2:7:TUCHENG</t>
  </si>
  <si>
    <t>2016:3:2:7:XINAN</t>
  </si>
  <si>
    <t>2016:3:2:7:XINDIAN</t>
  </si>
  <si>
    <t>2016:3:2:7:XINZHU</t>
  </si>
  <si>
    <t>2016:3:2:7:XINZHUANG</t>
  </si>
  <si>
    <t>2016:3:2:7:XIZHI</t>
  </si>
  <si>
    <t>2016:3:2:7:YILAN</t>
  </si>
  <si>
    <t>2016:3:2:7:YULI</t>
  </si>
  <si>
    <t>2016:3:2:7:ZHONGLI</t>
  </si>
  <si>
    <t>2016:3:2:7:ZHUBEI</t>
  </si>
  <si>
    <t>2016:3:2:7:ZHUDONG</t>
  </si>
  <si>
    <t>2016:3:2:7:ZHUNAN</t>
  </si>
  <si>
    <t>2016:1:0:0:JINHUA</t>
  </si>
  <si>
    <t>2016:1:0:0:XINAN</t>
  </si>
  <si>
    <t>2016:2:0:0:JINHUA</t>
  </si>
  <si>
    <t>2016:2:0:0:XINAN</t>
  </si>
  <si>
    <t>2016:3:0:0:JINHUA</t>
  </si>
  <si>
    <t>2016:3:0:0:XINAN</t>
  </si>
  <si>
    <t>2016:3:2:7:CENTRAL</t>
  </si>
  <si>
    <t>2016:3:2:7:EAST</t>
  </si>
  <si>
    <t>2016:3:2:7:NORTH</t>
  </si>
  <si>
    <t>2016:3:2:7:SOUTH</t>
  </si>
  <si>
    <t>2016:3:2:7:TAIDONG</t>
  </si>
  <si>
    <t>2016:3:2:7:TAOYUAN</t>
  </si>
  <si>
    <t>2016:3:2:7:WEST</t>
  </si>
  <si>
    <t>2016:3:2:7:MISSION</t>
  </si>
  <si>
    <t>2016:3:3:7:ANKANG_E</t>
  </si>
  <si>
    <t>2016:3:3:7:ASSISTANTS</t>
  </si>
  <si>
    <t>2016:3:3:7:BADE_A_E</t>
  </si>
  <si>
    <t>2016:3:3:7:BADE_B_E</t>
  </si>
  <si>
    <t>2016:3:3:7:BADE_S</t>
  </si>
  <si>
    <t>2016:3:3:7:BANQIAO_S</t>
  </si>
  <si>
    <t>2016:3:3:7:BEITOU_E</t>
  </si>
  <si>
    <t>2016:3:3:7:BEITOU_S</t>
  </si>
  <si>
    <t>2016:3:3:7:DANFENG_E</t>
  </si>
  <si>
    <t>2016:3:3:7:DANSHUI_A_E</t>
  </si>
  <si>
    <t>2016:3:3:7:DANSHUI_B_E</t>
  </si>
  <si>
    <t>2016:3:3:7:GUISHAN_E</t>
  </si>
  <si>
    <t>2016:3:3:7:HUALIAN_1_E</t>
  </si>
  <si>
    <t>2016:3:3:7:HUALIAN_1_S</t>
  </si>
  <si>
    <t>2016:3:3:7:HUALIAN_2_E</t>
  </si>
  <si>
    <t>2016:3:3:7:HUALIAN_2_ZL</t>
  </si>
  <si>
    <t>2016:3:3:7:HUALIAN_3_E</t>
  </si>
  <si>
    <t>2016:3:3:7:HUALIAN_3_S</t>
  </si>
  <si>
    <t>2016:3:3:7:JILONG_A_E</t>
  </si>
  <si>
    <t>2016:3:3:7:JILONG_B_E</t>
  </si>
  <si>
    <t>2016:3:3:7:JINGXIN_S</t>
  </si>
  <si>
    <t>2016:3:3:7:JINHUA_S</t>
  </si>
  <si>
    <t>2016:3:3:7:LONGTAN_E</t>
  </si>
  <si>
    <t>2016:3:3:7:LUODONG_A_E</t>
  </si>
  <si>
    <t>2016:3:3:7:LUODONG_B_E</t>
  </si>
  <si>
    <t>2016:3:3:7:LUZHOU_A_E</t>
  </si>
  <si>
    <t>2016:3:3:7:LUZHOU_B_E</t>
  </si>
  <si>
    <t>2016:3:3:7:MIAOLI_E</t>
  </si>
  <si>
    <t>2016:3:3:7:MUZHA_E</t>
  </si>
  <si>
    <t>2016:3:3:7:MUZHA_S</t>
  </si>
  <si>
    <t>2016:3:3:7:NEIHU_E</t>
  </si>
  <si>
    <t>2016:3:3:7:NEIHU_S</t>
  </si>
  <si>
    <t>2016:3:3:7:OFFICE_E</t>
  </si>
  <si>
    <t>2016:3:3:7:SANCHONG_E</t>
  </si>
  <si>
    <t>2016:3:3:7:SANCHONG_S</t>
  </si>
  <si>
    <t>2016:3:3:7:SHILIN_S</t>
  </si>
  <si>
    <t>2016:3:3:7:SIYUAN_E</t>
  </si>
  <si>
    <t>2016:3:3:7:SONGSHAN_S</t>
  </si>
  <si>
    <t>2016:3:3:7:TAIDONG_1_E</t>
  </si>
  <si>
    <t>2016:3:3:7:TAIDONG_1_S</t>
  </si>
  <si>
    <t>2016:3:3:7:TAIDONG_2_S</t>
  </si>
  <si>
    <t>2016:3:3:7:TAIDONG_3_E</t>
  </si>
  <si>
    <t>2016:3:3:7:TAO_1_A</t>
  </si>
  <si>
    <t>2016:3:3:7:TAO_1_B</t>
  </si>
  <si>
    <t>2016:3:3:7:TAO_2_E</t>
  </si>
  <si>
    <t>2016:3:3:7:TAO_2_S</t>
  </si>
  <si>
    <t>2016:3:3:7:TAO_3_E</t>
  </si>
  <si>
    <t>2016:3:3:7:TAO_3_E_ZL</t>
  </si>
  <si>
    <t>2016:3:3:7:TAO_4_E</t>
  </si>
  <si>
    <t>2016:3:3:7:TAO_4_S</t>
  </si>
  <si>
    <t>2016:3:3:7:TIANMU_A_E</t>
  </si>
  <si>
    <t>2016:3:3:7:TIANMU_B_E</t>
  </si>
  <si>
    <t>2016:3:3:7:TOUFEN_E</t>
  </si>
  <si>
    <t>2016:3:3:7:TOUR_S</t>
  </si>
  <si>
    <t>2016:3:3:7:TUCHENG_S</t>
  </si>
  <si>
    <t>2016:3:3:7:WANDA_E</t>
  </si>
  <si>
    <t>2016:3:3:7:XIANGSHAN_E</t>
  </si>
  <si>
    <t>2016:3:3:7:XINAN_S</t>
  </si>
  <si>
    <t>2016:3:3:7:XINBAN_E</t>
  </si>
  <si>
    <t>2016:3:3:7:XINDIAN_E</t>
  </si>
  <si>
    <t>2016:3:3:7:XINDIAN_S</t>
  </si>
  <si>
    <t>2016:3:3:7:XINPU_E</t>
  </si>
  <si>
    <t>2016:3:3:7:XINZHU_1_E</t>
  </si>
  <si>
    <t>2016:3:3:7:XINZHU_1_S</t>
  </si>
  <si>
    <t>2016:3:3:7:XINZHU_3_S</t>
  </si>
  <si>
    <t>2016:3:3:7:XIZHI_A_E</t>
  </si>
  <si>
    <t>2016:3:3:7:XIZHI_B_E</t>
  </si>
  <si>
    <t>2016:3:3:7:XIZHI_S</t>
  </si>
  <si>
    <t>2016:3:3:7:YILAN_E</t>
  </si>
  <si>
    <t>2016:3:3:7:YILAN_S</t>
  </si>
  <si>
    <t>2016:3:3:7:YONGHE_S</t>
  </si>
  <si>
    <t>2016:3:3:7:YULI_E</t>
  </si>
  <si>
    <t>2016:3:3:7:YULI_S</t>
  </si>
  <si>
    <t>2016:3:3:7:ZHONGHE_1_E</t>
  </si>
  <si>
    <t>2016:3:3:7:ZHONGHE_2_E</t>
  </si>
  <si>
    <t>2016:3:3:7:ZHONGHE_2_S</t>
  </si>
  <si>
    <t>2016:3:3:7:ZHONGLI_1_E</t>
  </si>
  <si>
    <t>2016:3:3:7:ZHONGLI_1_S</t>
  </si>
  <si>
    <t>2016:3:3:7:ZHONGLI_2_E</t>
  </si>
  <si>
    <t>2016:3:3:7:ZHUBEI_2_E</t>
  </si>
  <si>
    <t>2016:3:3:7:ZHUBEI_2_S</t>
  </si>
  <si>
    <t>2016:3:3:7:ZHUDONG_E</t>
  </si>
  <si>
    <t>2016:3:3:7:ZHUDONG_S</t>
  </si>
  <si>
    <t>2016:3:3:7:ZHUNAN_S</t>
  </si>
  <si>
    <t>2016:3:3:7:ZHUNAN_ZL</t>
  </si>
  <si>
    <t>2016:3:3:7:BADE</t>
  </si>
  <si>
    <t>2016:3:3:7:BANQIAO</t>
  </si>
  <si>
    <t>2016:3:3:7:BEITOU</t>
  </si>
  <si>
    <t>2016:3:3:7:HUALIAN</t>
  </si>
  <si>
    <t>2016:3:3:7:JIAN</t>
  </si>
  <si>
    <t>2016:3:3:7:JILONG</t>
  </si>
  <si>
    <t>2016:3:3:7:JINGXIN</t>
  </si>
  <si>
    <t>2016:3:3:7:JINHUA</t>
  </si>
  <si>
    <t>2016:3:3:7:SANCHONG</t>
  </si>
  <si>
    <t>2016:3:3:7:SHILIN</t>
  </si>
  <si>
    <t>2016:3:3:7:SHUANGHE</t>
  </si>
  <si>
    <t>2016:3:3:7:SONGSHAN</t>
  </si>
  <si>
    <t>2016:3:3:7:TAIDONG_1_3</t>
  </si>
  <si>
    <t>2016:3:3:7:TAIDONG_2</t>
  </si>
  <si>
    <t>2016:3:3:7:TAOYUAN_1_2</t>
  </si>
  <si>
    <t>2016:3:3:7:TAOYUAN_3</t>
  </si>
  <si>
    <t>2016:3:3:7:TOUFEN_MIAOLI</t>
  </si>
  <si>
    <t>2016:3:3:7:TUCHENG</t>
  </si>
  <si>
    <t>2016:3:3:7:XINAN</t>
  </si>
  <si>
    <t>2016:3:3:7:XINDIAN</t>
  </si>
  <si>
    <t>2016:3:3:7:XINZHU</t>
  </si>
  <si>
    <t>2016:3:3:7:XINZHUANG</t>
  </si>
  <si>
    <t>2016:3:3:7:XIZHI</t>
  </si>
  <si>
    <t>2016:3:3:7:YILAN</t>
  </si>
  <si>
    <t>2016:3:3:7:YULI</t>
  </si>
  <si>
    <t>2016:3:3:7:ZHONGLI</t>
  </si>
  <si>
    <t>2016:3:3:7:ZHUBEI</t>
  </si>
  <si>
    <t>2016:3:3:7:ZHUDONG</t>
  </si>
  <si>
    <t>2016:3:3:7:ZHUNAN</t>
  </si>
  <si>
    <t>2016:3:3:7:CENTRAL</t>
  </si>
  <si>
    <t>2016:3:3:7:EAST</t>
  </si>
  <si>
    <t>2016:3:3:7:NORTH</t>
  </si>
  <si>
    <t>2016:3:3:7:SOUTH</t>
  </si>
  <si>
    <t>2016:3:3:7:TAIDONG</t>
  </si>
  <si>
    <t>2016:3:3:7:TAOYUAN</t>
  </si>
  <si>
    <t>2016:3:3:7:WEST</t>
  </si>
  <si>
    <t>2016:3:3:7:MISSION</t>
  </si>
  <si>
    <t>2016:3:3:7:WANDA_S</t>
  </si>
  <si>
    <r>
      <t xml:space="preserve">Baptized
</t>
    </r>
    <r>
      <rPr>
        <b/>
        <sz val="11"/>
        <rFont val="Calibri"/>
        <family val="2"/>
        <scheme val="minor"/>
      </rPr>
      <t>本週洗禮人數</t>
    </r>
  </si>
  <si>
    <t>PH_NUMBER</t>
  </si>
  <si>
    <t>AREA_NAME</t>
  </si>
  <si>
    <t>M_NAMES_PRETTY</t>
  </si>
  <si>
    <t>DISTRICT_NAME</t>
  </si>
  <si>
    <t>ZONE_NAME</t>
  </si>
  <si>
    <t>WARD_NAME</t>
  </si>
  <si>
    <t>STAKE_NAME</t>
  </si>
  <si>
    <t>ENGLISH_UNIT_NAME</t>
  </si>
  <si>
    <t>REPORT_REQUIRED</t>
  </si>
  <si>
    <t>ENGLISH_REQUIRED</t>
  </si>
  <si>
    <t>GEOG_AREAS</t>
  </si>
  <si>
    <t>TAIZHONG_SOUTH</t>
  </si>
  <si>
    <t>0972263507</t>
  </si>
  <si>
    <t>0972576529</t>
  </si>
  <si>
    <t>ANKANG_E</t>
  </si>
  <si>
    <t>XINDIAN</t>
  </si>
  <si>
    <t>SOUTH</t>
  </si>
  <si>
    <t>ANKANG</t>
  </si>
  <si>
    <t>ANKANG,安康</t>
  </si>
  <si>
    <t>0972576500</t>
  </si>
  <si>
    <t>ASSISTANTS</t>
  </si>
  <si>
    <t>XINAN</t>
  </si>
  <si>
    <t>CENTRAL</t>
  </si>
  <si>
    <t>0972576501</t>
  </si>
  <si>
    <t>0912576044</t>
  </si>
  <si>
    <t>BADE</t>
  </si>
  <si>
    <t>BADE,DAXI,FUXING,八德區,八德,大溪區,復興區</t>
  </si>
  <si>
    <t>0972939022</t>
  </si>
  <si>
    <t>YINGGE,鶯歌區</t>
  </si>
  <si>
    <t>0912576049</t>
  </si>
  <si>
    <t>BADE,八德區</t>
  </si>
  <si>
    <t>BANQIAO</t>
  </si>
  <si>
    <t>WEST</t>
  </si>
  <si>
    <t>XINBAN</t>
  </si>
  <si>
    <t>BANQIAO,板橋,板橋區</t>
  </si>
  <si>
    <t>0972576546</t>
  </si>
  <si>
    <t>BEITOU_E</t>
  </si>
  <si>
    <t>BEITOU</t>
  </si>
  <si>
    <t>NORTH</t>
  </si>
  <si>
    <t>BEITOU,北投區,北投</t>
  </si>
  <si>
    <t>0963790682</t>
  </si>
  <si>
    <t>BEITOU_S</t>
  </si>
  <si>
    <t>0972576517</t>
  </si>
  <si>
    <t>DANFENG_E</t>
  </si>
  <si>
    <t>XINZHUANG</t>
  </si>
  <si>
    <t>DANFENG</t>
  </si>
  <si>
    <t>XINZHUANG,TAISHAN,LINKOU,新莊,泰山,泰山區,林口,林口區</t>
  </si>
  <si>
    <t>0912576043</t>
  </si>
  <si>
    <t>DANSHUI_A_E</t>
  </si>
  <si>
    <t>DANSHUI</t>
  </si>
  <si>
    <t>BALI,DANSHUI,八里區,淡水區</t>
  </si>
  <si>
    <t>0963938175</t>
  </si>
  <si>
    <t>DANSHUI_B_E</t>
  </si>
  <si>
    <t>E. Gray / Peterson</t>
  </si>
  <si>
    <t>DANSHUI,SANZHI,SHIMEN,JINSHAN,淡水區,淡水,三芝區,石門區,金山區</t>
  </si>
  <si>
    <t>0972576585</t>
  </si>
  <si>
    <t>TAOYUAN_1_2</t>
  </si>
  <si>
    <t>GUISHAN</t>
  </si>
  <si>
    <t>GUISHAN,龜山區,龜山</t>
  </si>
  <si>
    <t>0972576536</t>
  </si>
  <si>
    <t>HUALIAN_1_E</t>
  </si>
  <si>
    <t>E. Crawford DL / Swank</t>
  </si>
  <si>
    <t>JIAN</t>
  </si>
  <si>
    <t>HUALIAN</t>
  </si>
  <si>
    <t>HUALIAN_1</t>
  </si>
  <si>
    <t>HUALIEN</t>
  </si>
  <si>
    <t>HUALIEN_CITY,花蓮市</t>
  </si>
  <si>
    <t>0972576512</t>
  </si>
  <si>
    <t>HUALIAN_1_S</t>
  </si>
  <si>
    <t>0963932617</t>
  </si>
  <si>
    <t>HUALIAN_2_E</t>
  </si>
  <si>
    <t>E. Jensen / Garlick</t>
  </si>
  <si>
    <t>HUALIAN_2</t>
  </si>
  <si>
    <t>FENGLIN,JIAN,SHOUFENG,GUANGFU,FENGBIN,WANRONG,HUALIAN,鳳林鎮,吉安鄉,吉安,壽豐鄉,光復鄉,豐濱鄉,萬榮鄉,花蓮</t>
  </si>
  <si>
    <t>0972576592</t>
  </si>
  <si>
    <t>HUALIAN_2_ZL</t>
  </si>
  <si>
    <t>E. Pack / Humphries ZL</t>
  </si>
  <si>
    <t>HUALIAN_3</t>
  </si>
  <si>
    <t>0963832102</t>
  </si>
  <si>
    <t>HUALIAN_3_E</t>
  </si>
  <si>
    <t>XINCHENG,XIULIN,新城鄉,秀林鄉,HUALIEN_CITY,花蓮市</t>
  </si>
  <si>
    <t>0972576591</t>
  </si>
  <si>
    <t>HUALIAN_3_S</t>
  </si>
  <si>
    <t>0972576520</t>
  </si>
  <si>
    <t>JILONG_A_E</t>
  </si>
  <si>
    <t>JILONG</t>
  </si>
  <si>
    <t>EAST</t>
  </si>
  <si>
    <t>RUIFANG,SHUANGXI,GONGLIAO,JILONG,JILONG_ZHONGSHAN,JILONG_ZHONGZHENG,瑞芳區,瑞芳,雙溪區,貢寮區,基隆市,基隆,基隆中正區,基隆_中山區</t>
  </si>
  <si>
    <t>0972987783</t>
  </si>
  <si>
    <t>JILONG_B_E</t>
  </si>
  <si>
    <t>PINGXI,WANLI,JILONG,QIDU,NUANNUAN,JILONG_RENAI,JILONG_ZHONGSHAN,JILONG_ANLE,JILONG_XINYI,平溪區,萬里區,基隆市,基隆,七堵鄉,七堵,暖暖區,基隆_仁愛區,基隆_中山區,基隆_安樂區,基隆_信義區</t>
  </si>
  <si>
    <t>0972576508</t>
  </si>
  <si>
    <t>JINGXIN_ZL</t>
  </si>
  <si>
    <t>E. Robinson / Christensen ZL</t>
  </si>
  <si>
    <t>JINGXIN</t>
  </si>
  <si>
    <t>XINDIAN,JINGMEI,景美</t>
  </si>
  <si>
    <t>0972576573</t>
  </si>
  <si>
    <t>JINGXIN_S</t>
  </si>
  <si>
    <t>0965113871</t>
  </si>
  <si>
    <t>JINHUA_S</t>
  </si>
  <si>
    <t>S. Wang / Menzie</t>
  </si>
  <si>
    <t>JINHUA</t>
  </si>
  <si>
    <t>WANDA</t>
  </si>
  <si>
    <t>0972576560</t>
  </si>
  <si>
    <t>LONGTAN</t>
  </si>
  <si>
    <t>LONGTAN,龍潭區,龍潭</t>
  </si>
  <si>
    <t>0963917870</t>
  </si>
  <si>
    <t>LUODONG_A_E</t>
  </si>
  <si>
    <t>YILAN</t>
  </si>
  <si>
    <t>LUODONG,DONGSHAN,SANXING,YILAN_DATONG,NANAO,羅東,羅東鎮,冬山鄉,三星鄉,宜蘭_大同鄉,大同鄉,南澳鄉</t>
  </si>
  <si>
    <t>0963912027</t>
  </si>
  <si>
    <t>LUODONG_B_E</t>
  </si>
  <si>
    <t>0972576542</t>
  </si>
  <si>
    <t>LUZHOU_A_E</t>
  </si>
  <si>
    <t>SANCHONG</t>
  </si>
  <si>
    <t>LUZHOU</t>
  </si>
  <si>
    <t>LUZHOU,WUGU,蘆洲,蘆洲區,五股,五股區</t>
  </si>
  <si>
    <t>0965008522</t>
  </si>
  <si>
    <t>LUZHOU_B_E</t>
  </si>
  <si>
    <t>TOUFEN_MIAOLI</t>
  </si>
  <si>
    <t>ZHUNAN</t>
  </si>
  <si>
    <t>MIAOLI</t>
  </si>
  <si>
    <t>HSINCHU</t>
  </si>
  <si>
    <t>0963911267</t>
  </si>
  <si>
    <t>MIAOLI_E</t>
  </si>
  <si>
    <t>HOULONG,ZHUOLAN,DAHU,GONGGUAN,TONGLUO,TOUWU,SANYI,XIHU,SHITAN,TAIAN,TONGXIAO,YUANLI,MIAOLI,後龍鎮,後龍,卓蘭鎮,卓蘭,大湖鄉,公館鄉,銅鑼鄉,頭屋鄉,三義,三義鄉,西湖鄉,獅潭鄉,泰安,泰安鄉,通霄鎮,苑裡鎮,苗栗,苗栗市</t>
  </si>
  <si>
    <t>0972576510</t>
  </si>
  <si>
    <t>MUZHA_E</t>
  </si>
  <si>
    <t>MUZHA</t>
  </si>
  <si>
    <t>0963796383</t>
  </si>
  <si>
    <t>MUZHA_S</t>
  </si>
  <si>
    <t>0972576570</t>
  </si>
  <si>
    <t>NEIHU_E</t>
  </si>
  <si>
    <t>SONGSHAN</t>
  </si>
  <si>
    <t>NEIHU</t>
  </si>
  <si>
    <t>NEIHU,內湖區,內湖</t>
  </si>
  <si>
    <t>0972576565</t>
  </si>
  <si>
    <t>NEIHU_S</t>
  </si>
  <si>
    <t>0972576554</t>
  </si>
  <si>
    <t>JINHUA_ZL</t>
  </si>
  <si>
    <t>ZHONGSHAN,TAIPEI,TAIBEI,中山區,台北,台北市,臺北,臺北市,中山</t>
  </si>
  <si>
    <t>0910358944</t>
  </si>
  <si>
    <t>OFFICE_E</t>
  </si>
  <si>
    <t>0972576566</t>
  </si>
  <si>
    <t>0963809216</t>
  </si>
  <si>
    <t>SANCHONG_E</t>
  </si>
  <si>
    <t>SANCHONG,三重,三重區</t>
  </si>
  <si>
    <t>0972576587</t>
  </si>
  <si>
    <t>SANCHONG_S</t>
  </si>
  <si>
    <t>0963917982</t>
  </si>
  <si>
    <t>SANXIA_A_E</t>
  </si>
  <si>
    <t>E. Richards DL / Budd</t>
  </si>
  <si>
    <t>TUCHENG</t>
  </si>
  <si>
    <t>SANXIA</t>
  </si>
  <si>
    <t>SANXIA,三峽,三峽區</t>
  </si>
  <si>
    <t>0972576153</t>
  </si>
  <si>
    <t>SANXIA_B_E</t>
  </si>
  <si>
    <t>0972576564</t>
  </si>
  <si>
    <t>SHILIN_ZL</t>
  </si>
  <si>
    <t>SHILIN</t>
  </si>
  <si>
    <t>SHILIN,士林區,士林</t>
  </si>
  <si>
    <t>0972576543</t>
  </si>
  <si>
    <t>SHILIN_S</t>
  </si>
  <si>
    <t>SHILIN,士林區</t>
  </si>
  <si>
    <t>0972576516</t>
  </si>
  <si>
    <t>SIYUAN_E</t>
  </si>
  <si>
    <t>SIYUAN</t>
  </si>
  <si>
    <t>XINZHUANG,新莊區,新莊</t>
  </si>
  <si>
    <t>0963938192</t>
  </si>
  <si>
    <t>SONGSHAN_ZL</t>
  </si>
  <si>
    <t>SONGSHAN,NANGANG,松山,松山區,南港,南港區</t>
  </si>
  <si>
    <t>0963572706</t>
  </si>
  <si>
    <t>SONGSHAN_S</t>
  </si>
  <si>
    <t>0972576519</t>
  </si>
  <si>
    <t>TAIDONG_1_E</t>
  </si>
  <si>
    <t>E. Kirschner / Rauckhorst</t>
  </si>
  <si>
    <t>TAIDONG_1_3</t>
  </si>
  <si>
    <t>TAIDONG</t>
  </si>
  <si>
    <t>TAIDONG_1</t>
  </si>
  <si>
    <t>TAIDONG_CITY,台東市,臺東市</t>
  </si>
  <si>
    <t>0972576596</t>
  </si>
  <si>
    <t>TAIDONG_1_S</t>
  </si>
  <si>
    <t>0972576593</t>
  </si>
  <si>
    <t>TAIDONG_2_ZL</t>
  </si>
  <si>
    <t>TAIDONG_2</t>
  </si>
  <si>
    <t>LANYU,JINFENG,DAREN,LVDAO,TAIMALI,DAWU,BEINAN,TAITUNG,TAIDONG,蘭嶼鄉,金峰鄉,達仁鄉,綠島鄉,太麻里鄉,大武鄉,卑南鄉,台東市,台東,臺東,臺東市</t>
  </si>
  <si>
    <t>0972576150</t>
  </si>
  <si>
    <t>TAIDONG_2_S</t>
  </si>
  <si>
    <t>LANYU,JINFENG,DAREN,LVDAO,TAIMALI,DAWU,BEINAN,TAITUNG,TAIDONG_CITY,蘭嶼鄉,金峰鄉,達仁鄉,綠島鄉,太麻里鄉,大武鄉,卑南鄉,台東市,臺東市</t>
  </si>
  <si>
    <t>0965005802</t>
  </si>
  <si>
    <t>TAIDONG_3_E</t>
  </si>
  <si>
    <t>TAIDONG_3</t>
  </si>
  <si>
    <t>TAITUNG,CHENNGGONG,GUANSHAN,DONGHE,CHANGBIN,LUYE,CHISHANG,YANPING,HAIDUAN,台東市,臺東市,成功鎮,關山鎮,東河鄉,長濱鄉,鹿野鄉,池上鄉,延平鄉,海端鄉</t>
  </si>
  <si>
    <t>0972576556</t>
  </si>
  <si>
    <t>E. Love / Shih</t>
  </si>
  <si>
    <t>TAOYUAN_1</t>
  </si>
  <si>
    <t>0972576588</t>
  </si>
  <si>
    <t>0963539987</t>
  </si>
  <si>
    <t>TAOYUAN_2</t>
  </si>
  <si>
    <t>0963719073</t>
  </si>
  <si>
    <t>0963731605</t>
  </si>
  <si>
    <t>TAOYUAN_3</t>
  </si>
  <si>
    <t>0972576524</t>
  </si>
  <si>
    <t>0972576578</t>
  </si>
  <si>
    <t>TAOYUAN_4</t>
  </si>
  <si>
    <t>0972576377</t>
  </si>
  <si>
    <t>0972576547</t>
  </si>
  <si>
    <t>TIANMU_A_E</t>
  </si>
  <si>
    <t>TIANMU</t>
  </si>
  <si>
    <t>TIANMU,天母,天母區</t>
  </si>
  <si>
    <t>0963537337</t>
  </si>
  <si>
    <t>TIANMU_B_E</t>
  </si>
  <si>
    <t>E. Huntsman / Johnson</t>
  </si>
  <si>
    <t>0972576590</t>
  </si>
  <si>
    <t>TOUFEN_E</t>
  </si>
  <si>
    <t>TOUFEN</t>
  </si>
  <si>
    <t>NANZHUANG,SANWAN,TOUFEN,南庄鄉,三灣鄉,頭份,頭份鎮</t>
  </si>
  <si>
    <t>0972576577</t>
  </si>
  <si>
    <t>TOUR_S</t>
  </si>
  <si>
    <t>0972576539</t>
  </si>
  <si>
    <t>TUCHENG_ZL</t>
  </si>
  <si>
    <t>TUCHENG,土城,土城區</t>
  </si>
  <si>
    <t>0972576507</t>
  </si>
  <si>
    <t>TUCHENG_S</t>
  </si>
  <si>
    <t>SHULIN,TUCHENG,樹林區,樹林,土城,土城區</t>
  </si>
  <si>
    <t>0972576562</t>
  </si>
  <si>
    <t>WANDA_E</t>
  </si>
  <si>
    <t>0972576559</t>
  </si>
  <si>
    <t>WANDA_S</t>
  </si>
  <si>
    <t>S. Knapp / Scharman</t>
  </si>
  <si>
    <t>XIANGSHAN</t>
  </si>
  <si>
    <t>0912576011</t>
  </si>
  <si>
    <t>XIANGSHAN_E</t>
  </si>
  <si>
    <t>BAOSHAN,XIANGSHAN,寶山鄉,香山區,香山</t>
  </si>
  <si>
    <t>0972576561</t>
  </si>
  <si>
    <t>XINAN_S</t>
  </si>
  <si>
    <t>XINYI,信義區</t>
  </si>
  <si>
    <t>0972576506</t>
  </si>
  <si>
    <t>XINBAN_E</t>
  </si>
  <si>
    <t>0972576548</t>
  </si>
  <si>
    <t>XINDIAN_E</t>
  </si>
  <si>
    <t>XINDIAN,WULAI,新店,新店區,烏來,烏來區</t>
  </si>
  <si>
    <t>0972576518</t>
  </si>
  <si>
    <t>XINDIAN_S</t>
  </si>
  <si>
    <t>0972576504</t>
  </si>
  <si>
    <t>XINPU_E</t>
  </si>
  <si>
    <t>XINPU</t>
  </si>
  <si>
    <t>0972576526</t>
  </si>
  <si>
    <t>XINZHU_1_E</t>
  </si>
  <si>
    <t>XINZHU</t>
  </si>
  <si>
    <t>XINZHU_1</t>
  </si>
  <si>
    <t>WEST,NORTH,北區,西區</t>
  </si>
  <si>
    <t>0972576569</t>
  </si>
  <si>
    <t>XINZHU_1_S</t>
  </si>
  <si>
    <t>0972576563</t>
  </si>
  <si>
    <t>XINZHU_3_ZL</t>
  </si>
  <si>
    <t>XINZHU_3</t>
  </si>
  <si>
    <t>EAST,XINZHU,東區,新竹</t>
  </si>
  <si>
    <t>0963660292</t>
  </si>
  <si>
    <t>XINZHU_3_S</t>
  </si>
  <si>
    <t>S. Pierson / Shek</t>
  </si>
  <si>
    <t>EAST,東區</t>
  </si>
  <si>
    <t>0972576509</t>
  </si>
  <si>
    <t>XIZHI_A_E</t>
  </si>
  <si>
    <t>XIZHI</t>
  </si>
  <si>
    <t>XIZHI,汐止區,汐止</t>
  </si>
  <si>
    <t>0972576156</t>
  </si>
  <si>
    <t>XIZHI_B_E</t>
  </si>
  <si>
    <t>E. Griffin / Joly</t>
  </si>
  <si>
    <t>0963873617</t>
  </si>
  <si>
    <t>XIZHI_S</t>
  </si>
  <si>
    <t>0972576558</t>
  </si>
  <si>
    <t>YILAN_E</t>
  </si>
  <si>
    <t>YILAN,YILAN_CITY,JIAOXI,YUANSHAN,宜蘭,宜蘭市,礁溪鄉,員山鄉</t>
  </si>
  <si>
    <t>0963917157</t>
  </si>
  <si>
    <t>YILAN_S</t>
  </si>
  <si>
    <t>S. Iaone / Li</t>
  </si>
  <si>
    <t>LUODONG,SUAO,TOUCHENG,ZHUANGWEI,WUJIE,羅東鎮,羅東,蘇澳鎮,蘇澳,頭城鎮,狀圍鄉,五結鄉</t>
  </si>
  <si>
    <t>0972576513</t>
  </si>
  <si>
    <t>YONGHE_S</t>
  </si>
  <si>
    <t>SHUANGHE</t>
  </si>
  <si>
    <t>YONGHE</t>
  </si>
  <si>
    <t>YONGHE,永和,永和區</t>
  </si>
  <si>
    <t>YULI_E</t>
  </si>
  <si>
    <t>YULI</t>
  </si>
  <si>
    <t>YULI,FULI,ZHUOXI,玉里鎮,玉里,富里鄉,卓溪鄉</t>
  </si>
  <si>
    <t>0972576538</t>
  </si>
  <si>
    <t>YULI_S</t>
  </si>
  <si>
    <t>YULI,RUISUI,ZHUOXI,玉里鎮,瑞穗鄉,卓溪鄉</t>
  </si>
  <si>
    <t>0972576514</t>
  </si>
  <si>
    <t>ZHONGHE_1_E</t>
  </si>
  <si>
    <t>E. Anderson / Van de Merwe</t>
  </si>
  <si>
    <t>ZHONGHE_1</t>
  </si>
  <si>
    <t>ZHONGHE,中和區,中和</t>
  </si>
  <si>
    <t>0972576511</t>
  </si>
  <si>
    <t>ZHONGHE_2_E</t>
  </si>
  <si>
    <t>E. Hamilton DL / Rushton</t>
  </si>
  <si>
    <t>ZHONGHE_2</t>
  </si>
  <si>
    <t>0963535582</t>
  </si>
  <si>
    <t>ZHONGHE_2_S</t>
  </si>
  <si>
    <t>0972576568</t>
  </si>
  <si>
    <t>ZHONGLI</t>
  </si>
  <si>
    <t>ZHONGLI_1</t>
  </si>
  <si>
    <t>0972576581</t>
  </si>
  <si>
    <t>0972576584</t>
  </si>
  <si>
    <t>ZHONGLI_2</t>
  </si>
  <si>
    <t>PINGZHEN,YANGMEI,XINWU,平鎮區,楊梅區,平鎮,楊梅,新屋區</t>
  </si>
  <si>
    <t>0972576574</t>
  </si>
  <si>
    <t>ZHUBEI</t>
  </si>
  <si>
    <t>ZHUBEI_1</t>
  </si>
  <si>
    <t>HUKOU,ZHUBEI,湖口鄉,湖口</t>
  </si>
  <si>
    <t>0972576583</t>
  </si>
  <si>
    <t>ZHUBEI_2_E</t>
  </si>
  <si>
    <t>ZHUBEI_2</t>
  </si>
  <si>
    <t>XINFENG,新豐鄉,新豐</t>
  </si>
  <si>
    <t>0972576540</t>
  </si>
  <si>
    <t>ZHUBEI_2_S</t>
  </si>
  <si>
    <t>ZHUBEI,竹北, 竹北市</t>
  </si>
  <si>
    <t>0972576582</t>
  </si>
  <si>
    <t>ZHUBEI_3</t>
  </si>
  <si>
    <t>0972576528</t>
  </si>
  <si>
    <t>ZHUDONG_E</t>
  </si>
  <si>
    <t>ZHUDONG</t>
  </si>
  <si>
    <t>ZHUDONG,BEIPU,EMEI,竹東鎮,竹東,北埔鄉,峨眉鄉</t>
  </si>
  <si>
    <t>0912576094</t>
  </si>
  <si>
    <t>ZHUDONG_S</t>
  </si>
  <si>
    <t>WUFENG,JIANSHI,XIONGLIN,HENGSHAN,ZHUDONG,五峰鄉,尖石鄉,芎林鄉,橫山鄉,竹東鎮,竹東</t>
  </si>
  <si>
    <t>0972576155</t>
  </si>
  <si>
    <t>ZHUNAN_S</t>
  </si>
  <si>
    <t>S. Kho / Miller</t>
  </si>
  <si>
    <t>ZHUNAN,竹南鎮,竹南</t>
  </si>
  <si>
    <t>0963761862</t>
  </si>
  <si>
    <t>ZHUNAN_ZL</t>
  </si>
  <si>
    <t>ZAOQIAO,ZHUNAN,造橋鄉,竹南鎮,竹南</t>
  </si>
  <si>
    <t>0988128506</t>
  </si>
  <si>
    <t>McOmbers</t>
  </si>
  <si>
    <t>AREA_NAME_PRETTY_ENGLISH</t>
  </si>
  <si>
    <t>AREA_NAME_CHINESE</t>
  </si>
  <si>
    <t>East Zone</t>
  </si>
  <si>
    <t>東臺北地帶</t>
  </si>
  <si>
    <t>East Stake</t>
  </si>
  <si>
    <t>北臺北支聯會</t>
  </si>
  <si>
    <t>Songshan 松山</t>
  </si>
  <si>
    <t>Jilong 基隆</t>
  </si>
  <si>
    <t>Xizhi 汐止</t>
  </si>
  <si>
    <t>Yilan 宜蘭</t>
  </si>
  <si>
    <t>Hualian Zone</t>
  </si>
  <si>
    <t>花蓮地帶</t>
  </si>
  <si>
    <t>Hualien Stake</t>
  </si>
  <si>
    <t>花蓮支聯會</t>
  </si>
  <si>
    <t>Ji'an 吉安</t>
  </si>
  <si>
    <t>Hualian 花蓮</t>
  </si>
  <si>
    <t>Taidong Zone</t>
  </si>
  <si>
    <t>臺東地帶</t>
  </si>
  <si>
    <t>Taidong 2 臺東2</t>
  </si>
  <si>
    <t>Taidong 1 &amp; 3 臺東1 &amp; 3</t>
  </si>
  <si>
    <t>Yuli 玉里</t>
  </si>
  <si>
    <t>Zhunan Zone</t>
  </si>
  <si>
    <t>竹南地帶</t>
  </si>
  <si>
    <t>Hsinchu Stake</t>
  </si>
  <si>
    <t>新竹支聯會</t>
  </si>
  <si>
    <t>Zhunan 竹南</t>
  </si>
  <si>
    <t>Toufen/Miaoli 頭份/苗栗</t>
  </si>
  <si>
    <t>Xinzhu Zone</t>
  </si>
  <si>
    <t>新竹地帶</t>
  </si>
  <si>
    <t>Xinzhu 新竹</t>
  </si>
  <si>
    <t>Zhudong 竹東</t>
  </si>
  <si>
    <t>Zhubei 竹北</t>
  </si>
  <si>
    <t>Central Zone</t>
  </si>
  <si>
    <t>中臺北地帶</t>
  </si>
  <si>
    <t>Central Stake</t>
  </si>
  <si>
    <t>中臺北支聯會</t>
  </si>
  <si>
    <t>Jinhua 金華</t>
  </si>
  <si>
    <t>Xin'an 信安</t>
  </si>
  <si>
    <t>Sanchong 三重</t>
  </si>
  <si>
    <t>North Zone</t>
  </si>
  <si>
    <t>北臺北地帶</t>
  </si>
  <si>
    <t>North Stake</t>
  </si>
  <si>
    <t>Shilin 士林</t>
  </si>
  <si>
    <t>Beitou 北投</t>
  </si>
  <si>
    <t>South Zone</t>
  </si>
  <si>
    <t>南臺北地帶</t>
  </si>
  <si>
    <t>South Stake</t>
  </si>
  <si>
    <t>南臺北支聯會</t>
  </si>
  <si>
    <t>Jingxin 景新</t>
  </si>
  <si>
    <t>Xindian 新店</t>
  </si>
  <si>
    <t>Shuanghe 雙和</t>
  </si>
  <si>
    <t>West Zone</t>
  </si>
  <si>
    <t>西臺北地帶</t>
  </si>
  <si>
    <t>West Stake</t>
  </si>
  <si>
    <t>西臺北支聯會</t>
  </si>
  <si>
    <t>Tucheng 土城</t>
  </si>
  <si>
    <t>Xinzhuang 新莊</t>
  </si>
  <si>
    <t>Banqiao 板橋</t>
  </si>
  <si>
    <t>2016:1:2:7:JINGXIN_ZL</t>
  </si>
  <si>
    <t>2016:1:2:7:JINHUA_ZL</t>
  </si>
  <si>
    <t>2016:1:2:7:SANXIA_B_E</t>
  </si>
  <si>
    <t>2016:1:2:7:SHILIN_ZL</t>
  </si>
  <si>
    <t>2016:1:2:7:SONGSHAN_ZL</t>
  </si>
  <si>
    <t>2016:1:2:7:TAIDONG_2_ZL</t>
  </si>
  <si>
    <t>2016:1:2:7:TUCHENG_S</t>
  </si>
  <si>
    <t>2016:1:2:7:TUCHENG_ZL</t>
  </si>
  <si>
    <t>2016:1:2:7:XINZHU_3_ZL</t>
  </si>
  <si>
    <t>2016:1:4:7:JINGXIN_ZL</t>
  </si>
  <si>
    <t>2016:1:4:7:JINHUA_ZL</t>
  </si>
  <si>
    <t>2016:1:4:7:SANXIA_A_E</t>
  </si>
  <si>
    <t>2016:1:4:7:SANXIA_B_E</t>
  </si>
  <si>
    <t>2016:1:4:7:SHILIN_ZL</t>
  </si>
  <si>
    <t>2016:1:4:7:SONGSHAN_ZL</t>
  </si>
  <si>
    <t>2016:1:4:7:TAIDONG_2_ZL</t>
  </si>
  <si>
    <t>2016:1:4:7:TUCHENG_S</t>
  </si>
  <si>
    <t>2016:1:4:7:TUCHENG_ZL</t>
  </si>
  <si>
    <t>2016:1:4:7:XINZHU_3_ZL</t>
  </si>
  <si>
    <t>2016:1:5:7:JINGXIN_ZL</t>
  </si>
  <si>
    <t>2016:1:5:7:JINHUA_ZL</t>
  </si>
  <si>
    <t>2016:1:5:7:SANXIA_A_E</t>
  </si>
  <si>
    <t>2016:1:5:7:SANXIA_B_E</t>
  </si>
  <si>
    <t>2016:1:5:7:SHILIN_ZL</t>
  </si>
  <si>
    <t>2016:1:5:7:SONGSHAN_ZL</t>
  </si>
  <si>
    <t>2016:1:5:7:TAIDONG_2_ZL</t>
  </si>
  <si>
    <t>2016:1:5:7:TUCHENG_S</t>
  </si>
  <si>
    <t>2016:1:5:7:TUCHENG_ZL</t>
  </si>
  <si>
    <t>2016:1:5:7:XINZHU_3_ZL</t>
  </si>
  <si>
    <t>2016:2:1:7:JINGXIN_ZL</t>
  </si>
  <si>
    <t>2016:2:1:7:JINHUA_ZL</t>
  </si>
  <si>
    <t>2016:2:1:7:SANXIA_A_E</t>
  </si>
  <si>
    <t>2016:2:1:7:SANXIA_B_E</t>
  </si>
  <si>
    <t>2016:2:1:7:SHILIN_ZL</t>
  </si>
  <si>
    <t>2016:2:1:7:SONGSHAN_ZL</t>
  </si>
  <si>
    <t>2016:2:1:7:TAIDONG_2_ZL</t>
  </si>
  <si>
    <t>2016:2:1:7:TUCHENG_S</t>
  </si>
  <si>
    <t>2016:2:1:7:TUCHENG_ZL</t>
  </si>
  <si>
    <t>2016:2:1:7:XINZHU_3_ZL</t>
  </si>
  <si>
    <t>2016:2:2:7:JINGXIN_ZL</t>
  </si>
  <si>
    <t>2016:2:2:7:JINHUA_ZL</t>
  </si>
  <si>
    <t>2016:2:2:7:SANXIA_A_E</t>
  </si>
  <si>
    <t>2016:2:2:7:SANXIA_B_E</t>
  </si>
  <si>
    <t>2016:2:2:7:SHILIN_ZL</t>
  </si>
  <si>
    <t>2016:2:2:7:SONGSHAN_ZL</t>
  </si>
  <si>
    <t>2016:2:2:7:TAIDONG_2_ZL</t>
  </si>
  <si>
    <t>2016:2:2:7:TUCHENG_S</t>
  </si>
  <si>
    <t>2016:2:2:7:TUCHENG_ZL</t>
  </si>
  <si>
    <t>2016:2:2:7:XINZHU_3_ZL</t>
  </si>
  <si>
    <t>2016:2:3:7:JINGXIN_ZL</t>
  </si>
  <si>
    <t>2016:2:3:7:JINHUA_ZL</t>
  </si>
  <si>
    <t>2016:2:3:7:SANXIA_A_E</t>
  </si>
  <si>
    <t>2016:2:3:7:SANXIA_B_E</t>
  </si>
  <si>
    <t>2016:2:3:7:SHILIN_ZL</t>
  </si>
  <si>
    <t>2016:2:3:7:SONGSHAN_ZL</t>
  </si>
  <si>
    <t>2016:2:3:7:TAIDONG_2_ZL</t>
  </si>
  <si>
    <t>2016:2:3:7:TUCHENG_S</t>
  </si>
  <si>
    <t>2016:2:3:7:TUCHENG_ZL</t>
  </si>
  <si>
    <t>2016:2:3:7:XINZHU_3_ZL</t>
  </si>
  <si>
    <t>2016:2:4:7:JINGXIN_ZL</t>
  </si>
  <si>
    <t>2016:2:4:7:JINHUA_ZL</t>
  </si>
  <si>
    <t>2016:2:4:7:SANXIA_A_E</t>
  </si>
  <si>
    <t>2016:2:4:7:SANXIA_B_E</t>
  </si>
  <si>
    <t>2016:2:4:7:SHILIN_ZL</t>
  </si>
  <si>
    <t>2016:2:4:7:SONGSHAN_ZL</t>
  </si>
  <si>
    <t>2016:2:4:7:TAIDONG_2_ZL</t>
  </si>
  <si>
    <t>2016:2:4:7:TUCHENG_S</t>
  </si>
  <si>
    <t>2016:2:4:7:TUCHENG_ZL</t>
  </si>
  <si>
    <t>2016:2:4:7:XINZHU_3_ZL</t>
  </si>
  <si>
    <t>2016:3:1:7:JINGXIN_ZL</t>
  </si>
  <si>
    <t>2016:3:1:7:JINHUA_ZL</t>
  </si>
  <si>
    <t>2016:3:1:7:SANXIA_A_E</t>
  </si>
  <si>
    <t>2016:3:1:7:SANXIA_B_E</t>
  </si>
  <si>
    <t>2016:3:1:7:SHILIN_ZL</t>
  </si>
  <si>
    <t>2016:3:1:7:SONGSHAN_ZL</t>
  </si>
  <si>
    <t>2016:3:1:7:TAIDONG_2_ZL</t>
  </si>
  <si>
    <t>2016:3:1:7:TUCHENG_S</t>
  </si>
  <si>
    <t>2016:3:1:7:TUCHENG_ZL</t>
  </si>
  <si>
    <t>2016:3:1:7:XINZHU_3_ZL</t>
  </si>
  <si>
    <t>2016:3:2:7:JINGXIN_ZL</t>
  </si>
  <si>
    <t>2016:3:2:7:JINHUA_ZL</t>
  </si>
  <si>
    <t>2016:3:2:7:SANXIA_A_E</t>
  </si>
  <si>
    <t>2016:3:2:7:SANXIA_B_E</t>
  </si>
  <si>
    <t>2016:3:2:7:SHILIN_ZL</t>
  </si>
  <si>
    <t>2016:3:2:7:SONGSHAN_ZL</t>
  </si>
  <si>
    <t>2016:3:2:7:TAIDONG_2_ZL</t>
  </si>
  <si>
    <t>2016:3:2:7:TUCHENG_ZL</t>
  </si>
  <si>
    <t>2016:3:2:7:XINZHU_3_ZL</t>
  </si>
  <si>
    <t>2016:3:3:7:JINGXIN_ZL</t>
  </si>
  <si>
    <t>2016:3:3:7:JINHUA_ZL</t>
  </si>
  <si>
    <t>2016:3:3:7:SANXIA_A_E</t>
  </si>
  <si>
    <t>2016:3:3:7:SANXIA_B_E</t>
  </si>
  <si>
    <t>2016:3:3:7:SHILIN_ZL</t>
  </si>
  <si>
    <t>2016:3:3:7:SONGSHAN_ZL</t>
  </si>
  <si>
    <t>2016:3:3:7:TAIDONG_2_ZL</t>
  </si>
  <si>
    <t>2016:3:3:7:TUCHENG_ZL</t>
  </si>
  <si>
    <t>2016:3:3:7:XINZHU_3_ZL</t>
  </si>
  <si>
    <t>2016:3:3:7:UNKNOWN</t>
  </si>
  <si>
    <t>2016:3:0:0:UNKNOWN</t>
  </si>
  <si>
    <t>臺灣臺北傳道部</t>
  </si>
  <si>
    <t>UNIT_NAME_PRETTY</t>
  </si>
  <si>
    <t>UNIT_NAME_CHINESE</t>
  </si>
  <si>
    <t>東台北地帶</t>
  </si>
  <si>
    <t>台東地帶</t>
  </si>
  <si>
    <t>中台北地帶</t>
  </si>
  <si>
    <t>北台北地帶</t>
  </si>
  <si>
    <t>南台北地帶</t>
  </si>
  <si>
    <t>西台北地帶</t>
  </si>
  <si>
    <t>Taoyuan 3 District</t>
  </si>
  <si>
    <t>桃園3地區</t>
  </si>
  <si>
    <t>District Totals 地區總數</t>
  </si>
  <si>
    <t>REPORT_DATA_BY_DISTRICT!</t>
  </si>
  <si>
    <t>REPORT_DATA_BY_DISTRICT_MONTH!</t>
  </si>
  <si>
    <t>BAPTISM_SOURCE_DISTRICT_MONTH!</t>
  </si>
  <si>
    <t>Taoyuan 1/2 District</t>
  </si>
  <si>
    <t>桃園1/2地區</t>
  </si>
  <si>
    <t>Bade District</t>
  </si>
  <si>
    <t>八德地區</t>
  </si>
  <si>
    <t>Zhongli District</t>
  </si>
  <si>
    <t>中壢地區</t>
  </si>
  <si>
    <t>Songshan District</t>
  </si>
  <si>
    <t>松山地區</t>
  </si>
  <si>
    <t>東台北支聯會</t>
  </si>
  <si>
    <t>Jilong District</t>
  </si>
  <si>
    <t>基隆地區</t>
  </si>
  <si>
    <t>Xizhi District</t>
  </si>
  <si>
    <t>汐止地區</t>
  </si>
  <si>
    <t>Yilan District</t>
  </si>
  <si>
    <t>宜蘭地區</t>
  </si>
  <si>
    <t>Ji'an District</t>
  </si>
  <si>
    <t>吉安地區</t>
  </si>
  <si>
    <t>Hualian Stake</t>
  </si>
  <si>
    <t>Hualian District</t>
  </si>
  <si>
    <t>花蓮地區</t>
  </si>
  <si>
    <t>Taidong 2 District</t>
  </si>
  <si>
    <t>臺東2地區</t>
  </si>
  <si>
    <t>Taidong 2</t>
  </si>
  <si>
    <t>Taidong 1/3 District</t>
  </si>
  <si>
    <t>臺東1/3地區</t>
  </si>
  <si>
    <t>Taidong 1/3</t>
  </si>
  <si>
    <t>Yuli District</t>
  </si>
  <si>
    <t>玉里地區</t>
  </si>
  <si>
    <t>竹南地區</t>
  </si>
  <si>
    <t>Zhunan District</t>
  </si>
  <si>
    <t>Toufen/ Miaoli District</t>
  </si>
  <si>
    <t>頭份/苗栗地區</t>
  </si>
  <si>
    <t>Xinzhu District</t>
  </si>
  <si>
    <t>新竹地區</t>
  </si>
  <si>
    <t>Zhudong District</t>
  </si>
  <si>
    <t>竹東地區</t>
  </si>
  <si>
    <t>Zhubei District</t>
  </si>
  <si>
    <t>竹北地區</t>
  </si>
  <si>
    <t>Jinhua District</t>
  </si>
  <si>
    <t>金華地區</t>
  </si>
  <si>
    <t>Xin'an District</t>
  </si>
  <si>
    <t>信安地區</t>
  </si>
  <si>
    <t>Xinan District</t>
  </si>
  <si>
    <t>Sanchong District</t>
  </si>
  <si>
    <t>三重地區</t>
  </si>
  <si>
    <t>Shilin District</t>
  </si>
  <si>
    <t>士林地區</t>
  </si>
  <si>
    <t>Beitou District</t>
  </si>
  <si>
    <t>北投地區</t>
  </si>
  <si>
    <t>Jingxin District</t>
  </si>
  <si>
    <t>景新地區</t>
  </si>
  <si>
    <t>Xindian District</t>
  </si>
  <si>
    <t>新店地區</t>
  </si>
  <si>
    <t>Shuanghe District</t>
  </si>
  <si>
    <t>雙和地區</t>
  </si>
  <si>
    <t>Tucheng District</t>
  </si>
  <si>
    <t>土城地區</t>
  </si>
  <si>
    <t>Xinzhuang District</t>
  </si>
  <si>
    <t>新莊地區</t>
  </si>
  <si>
    <t>Banqiao District</t>
  </si>
  <si>
    <t>板橋地區</t>
  </si>
  <si>
    <t>Bade 八德</t>
  </si>
  <si>
    <t>2016:3:4:7:DANFENG_E</t>
  </si>
  <si>
    <t>2016:3:4:7:XINZHUANG</t>
  </si>
  <si>
    <t>2016:3:4:7:WEST</t>
  </si>
  <si>
    <t>2016:3:4:7:MISSION</t>
  </si>
  <si>
    <t>2016:3:4:7:ANKANG_E</t>
  </si>
  <si>
    <t>2016:3:4:7:BADE_A_E</t>
  </si>
  <si>
    <t>2016:3:4:7:BADE_B_E</t>
  </si>
  <si>
    <t>2016:3:4:7:BADE_S</t>
  </si>
  <si>
    <t>2016:3:4:7:BANQIAO_S</t>
  </si>
  <si>
    <t>2016:3:4:7:BEITOU_S</t>
  </si>
  <si>
    <t>2016:3:4:7:DANSHUI_A_E</t>
  </si>
  <si>
    <t>2016:3:4:7:DANSHUI_B_E</t>
  </si>
  <si>
    <t>2016:3:4:7:GUISHAN_E</t>
  </si>
  <si>
    <t>2016:3:4:7:HUALIAN_1_E</t>
  </si>
  <si>
    <t>2016:3:4:7:HUALIAN_1_S</t>
  </si>
  <si>
    <t>2016:3:4:7:HUALIAN_2_E</t>
  </si>
  <si>
    <t>2016:3:4:7:HUALIAN_2_ZL</t>
  </si>
  <si>
    <t>2016:3:4:7:HUALIAN_3_E</t>
  </si>
  <si>
    <t>2016:3:4:7:HUALIAN_3_S</t>
  </si>
  <si>
    <t>2016:3:4:7:JILONG_A_E</t>
  </si>
  <si>
    <t>2016:3:4:7:JILONG_B_E</t>
  </si>
  <si>
    <t>2016:3:4:7:JINGXIN_S</t>
  </si>
  <si>
    <t>2016:3:4:7:JINGXIN_ZL</t>
  </si>
  <si>
    <t>2016:3:4:7:JINHUA_S</t>
  </si>
  <si>
    <t>2016:3:4:7:JINHUA_ZL</t>
  </si>
  <si>
    <t>2016:3:4:7:LONGTAN_E</t>
  </si>
  <si>
    <t>2016:3:4:7:LUODONG_A_E</t>
  </si>
  <si>
    <t>2016:3:4:7:LUODONG_B_E</t>
  </si>
  <si>
    <t>2016:3:4:7:LUZHOU_A_E</t>
  </si>
  <si>
    <t>2016:3:4:7:LUZHOU_B_E</t>
  </si>
  <si>
    <t>2016:3:4:7:MIAOLI_E</t>
  </si>
  <si>
    <t>2016:3:4:7:MUZHA_E</t>
  </si>
  <si>
    <t>2016:3:4:7:MUZHA_S</t>
  </si>
  <si>
    <t>2016:3:4:7:NEIHU_E</t>
  </si>
  <si>
    <t>2016:3:4:7:NEIHU_S</t>
  </si>
  <si>
    <t>2016:3:4:7:OFFICE_E</t>
  </si>
  <si>
    <t>2016:3:4:7:SANXIA_A_E</t>
  </si>
  <si>
    <t>2016:3:4:7:SHILIN_S</t>
  </si>
  <si>
    <t>2016:3:4:7:SHILIN_ZL</t>
  </si>
  <si>
    <t>2016:3:4:7:SIYUAN_E</t>
  </si>
  <si>
    <t>2016:3:4:7:SONGSHAN_S</t>
  </si>
  <si>
    <t>2016:3:4:7:SONGSHAN_ZL</t>
  </si>
  <si>
    <t>2016:3:4:7:TAIDONG_1_E</t>
  </si>
  <si>
    <t>2016:3:4:7:TAIDONG_1_S</t>
  </si>
  <si>
    <t>2016:3:4:7:TAIDONG_2_S</t>
  </si>
  <si>
    <t>2016:3:4:7:TAIDONG_2_ZL</t>
  </si>
  <si>
    <t>2016:3:4:7:TAIDONG_3_E</t>
  </si>
  <si>
    <t>2016:3:4:7:TAO_1_B</t>
  </si>
  <si>
    <t>2016:3:4:7:TAO_2_S</t>
  </si>
  <si>
    <t>2016:3:4:7:TAO_3_E</t>
  </si>
  <si>
    <t>2016:3:4:7:TAO_3_E_ZL</t>
  </si>
  <si>
    <t>2016:3:4:7:TAO_4_E</t>
  </si>
  <si>
    <t>2016:3:4:7:TAO_4_S</t>
  </si>
  <si>
    <t>2016:3:4:7:TIANMU_A_E</t>
  </si>
  <si>
    <t>2016:3:4:7:TIANMU_B_E</t>
  </si>
  <si>
    <t>2016:3:4:7:TOUFEN_E</t>
  </si>
  <si>
    <t>2016:3:4:7:TOUR_S</t>
  </si>
  <si>
    <t>2016:3:4:7:TUCHENG_S</t>
  </si>
  <si>
    <t>2016:3:4:7:TUCHENG_ZL</t>
  </si>
  <si>
    <t>2016:3:4:7:WANDA_E</t>
  </si>
  <si>
    <t>2016:3:4:7:WANDA_S</t>
  </si>
  <si>
    <t>2016:3:4:7:XIANGSHAN_E</t>
  </si>
  <si>
    <t>2016:3:4:7:XINAN_S</t>
  </si>
  <si>
    <t>2016:3:4:7:XINBAN_E</t>
  </si>
  <si>
    <t>2016:3:4:7:XINDIAN_E</t>
  </si>
  <si>
    <t>2016:3:4:7:XINPU_E</t>
  </si>
  <si>
    <t>2016:3:4:7:XINZHU_1_S</t>
  </si>
  <si>
    <t>2016:3:4:7:XINZHU_3_S</t>
  </si>
  <si>
    <t>2016:3:4:7:XINZHU_3_ZL</t>
  </si>
  <si>
    <t>2016:3:4:7:XIZHI_A_E</t>
  </si>
  <si>
    <t>2016:3:4:7:XIZHI_B_E</t>
  </si>
  <si>
    <t>2016:3:4:7:XIZHI_S</t>
  </si>
  <si>
    <t>2016:3:4:7:YILAN_E</t>
  </si>
  <si>
    <t>2016:3:4:7:YONGHE_S</t>
  </si>
  <si>
    <t>2016:3:4:7:YULI_E</t>
  </si>
  <si>
    <t>2016:3:4:7:YULI_S</t>
  </si>
  <si>
    <t>2016:3:4:7:ZHONGHE_1_E</t>
  </si>
  <si>
    <t>2016:3:4:7:ZHONGHE_2_E</t>
  </si>
  <si>
    <t>2016:3:4:7:ZHONGHE_2_S</t>
  </si>
  <si>
    <t>2016:3:4:7:ZHONGLI_1_E</t>
  </si>
  <si>
    <t>2016:3:4:7:ZHONGLI_1_S</t>
  </si>
  <si>
    <t>2016:3:4:7:ZHONGLI_2_E</t>
  </si>
  <si>
    <t>2016:3:4:7:ZHUBEI_2_E</t>
  </si>
  <si>
    <t>2016:3:4:7:ZHUBEI_2_S</t>
  </si>
  <si>
    <t>2016:3:4:7:ZHUDONG_E</t>
  </si>
  <si>
    <t>2016:3:4:7:ZHUDONG_S</t>
  </si>
  <si>
    <t>2016:3:4:7:ZHUNAN_S</t>
  </si>
  <si>
    <t>2016:3:4:7:ZHUNAN_ZL</t>
  </si>
  <si>
    <t>2016:3:4:7:BADE</t>
  </si>
  <si>
    <t>2016:3:4:7:BANQIAO</t>
  </si>
  <si>
    <t>2016:3:4:7:BEITOU</t>
  </si>
  <si>
    <t>2016:3:4:7:HUALIAN</t>
  </si>
  <si>
    <t>2016:3:4:7:JIAN</t>
  </si>
  <si>
    <t>2016:3:4:7:JILONG</t>
  </si>
  <si>
    <t>2016:3:4:7:JINGXIN</t>
  </si>
  <si>
    <t>2016:3:4:7:JINHUA</t>
  </si>
  <si>
    <t>2016:3:4:7:SANCHONG</t>
  </si>
  <si>
    <t>2016:3:4:7:SHILIN</t>
  </si>
  <si>
    <t>2016:3:4:7:SHUANGHE</t>
  </si>
  <si>
    <t>2016:3:4:7:SONGSHAN</t>
  </si>
  <si>
    <t>2016:3:4:7:TAIDONG_1_3</t>
  </si>
  <si>
    <t>2016:3:4:7:TAIDONG_2</t>
  </si>
  <si>
    <t>2016:3:4:7:TAOYUAN_1_2</t>
  </si>
  <si>
    <t>2016:3:4:7:TAOYUAN_3</t>
  </si>
  <si>
    <t>2016:3:4:7:TOUFEN_MIAOLI</t>
  </si>
  <si>
    <t>2016:3:4:7:TUCHENG</t>
  </si>
  <si>
    <t>2016:3:4:7:XINAN</t>
  </si>
  <si>
    <t>2016:3:4:7:XINDIAN</t>
  </si>
  <si>
    <t>2016:3:4:7:XINZHU</t>
  </si>
  <si>
    <t>2016:3:4:7:XIZHI</t>
  </si>
  <si>
    <t>2016:3:4:7:YILAN</t>
  </si>
  <si>
    <t>2016:3:4:7:YULI</t>
  </si>
  <si>
    <t>2016:3:4:7:ZHONGLI</t>
  </si>
  <si>
    <t>2016:3:4:7:ZHUBEI</t>
  </si>
  <si>
    <t>2016:3:4:7:ZHUDONG</t>
  </si>
  <si>
    <t>2016:3:4:7:ZHUNAN</t>
  </si>
  <si>
    <t>2016:3:4:7:CENTRAL</t>
  </si>
  <si>
    <t>2016:3:4:7:EAST</t>
  </si>
  <si>
    <t>2016:3:4:7:NORTH</t>
  </si>
  <si>
    <t>2016:3:4:7:SOUTH</t>
  </si>
  <si>
    <t>2016:3:4:7:TAIDONG</t>
  </si>
  <si>
    <t>2016:3:4:7:TAOYUAN</t>
  </si>
  <si>
    <t>2016:3:4:7:BEITOU_E</t>
  </si>
  <si>
    <t>2016:3:4:7:SANCHONG_E</t>
  </si>
  <si>
    <t>2016:3:4:7:SANCHONG_S</t>
  </si>
  <si>
    <t>2016:3:4:7:TAO_2_E</t>
  </si>
  <si>
    <t>2016:3:4:7:XINZHU_1_E</t>
  </si>
  <si>
    <t>2016:3:4:7:SANXIA_B_E</t>
  </si>
  <si>
    <t>2016:3:4:7:XINDIAN_S</t>
  </si>
  <si>
    <t>2016:3:4:7:ASSISTANTS</t>
  </si>
  <si>
    <t>2016:3:4:7:TAO_1_A</t>
  </si>
  <si>
    <t>2016:3:4:7:YILAN_S</t>
  </si>
  <si>
    <t>S. Juarez / Maxwell STL</t>
  </si>
  <si>
    <t>2016:4:1:7:ANKANG_E</t>
  </si>
  <si>
    <t>2016:4:1:7:ASSISTANTS</t>
  </si>
  <si>
    <t>2016:4:1:7:BADE_A_E</t>
  </si>
  <si>
    <t>2016:4:1:7:BADE_B_E</t>
  </si>
  <si>
    <t>2016:4:1:7:BADE_S</t>
  </si>
  <si>
    <t>2016:4:1:7:BANQIAO_S</t>
  </si>
  <si>
    <t>2016:4:1:7:BEITOU_E</t>
  </si>
  <si>
    <t>2016:4:1:7:BEITOU_S</t>
  </si>
  <si>
    <t>2016:4:1:7:DANFENG_E</t>
  </si>
  <si>
    <t>2016:4:1:7:DANSHUI_A_E</t>
  </si>
  <si>
    <t>2016:4:1:7:DANSHUI_B_E</t>
  </si>
  <si>
    <t>2016:4:1:7:GUISHAN_E</t>
  </si>
  <si>
    <t>2016:4:1:7:HUALIAN_1_E</t>
  </si>
  <si>
    <t>2016:4:1:7:HUALIAN_1_S</t>
  </si>
  <si>
    <t>2016:4:1:7:HUALIAN_2_E</t>
  </si>
  <si>
    <t>2016:4:1:7:HUALIAN_2_ZL</t>
  </si>
  <si>
    <t>2016:4:1:7:HUALIAN_3_E</t>
  </si>
  <si>
    <t>2016:4:1:7:HUALIAN_3_S</t>
  </si>
  <si>
    <t>2016:4:1:7:JILONG_A_E</t>
  </si>
  <si>
    <t>2016:4:1:7:JILONG_B_E</t>
  </si>
  <si>
    <t>2016:4:1:7:JINGXIN_S</t>
  </si>
  <si>
    <t>2016:4:1:7:JINGXIN_ZL</t>
  </si>
  <si>
    <t>2016:4:1:7:JINHUA_S</t>
  </si>
  <si>
    <t>2016:4:1:7:JINHUA_ZL</t>
  </si>
  <si>
    <t>2016:4:1:7:LONGTAN_E</t>
  </si>
  <si>
    <t>2016:4:1:7:LUODONG_A_E</t>
  </si>
  <si>
    <t>2016:4:1:7:LUODONG_B_E</t>
  </si>
  <si>
    <t>2016:4:1:7:LUZHOU_A_E</t>
  </si>
  <si>
    <t>2016:4:1:7:LUZHOU_B_E</t>
  </si>
  <si>
    <t>2016:4:1:7:MIAOLI_E</t>
  </si>
  <si>
    <t>2016:4:1:7:MUZHA_E</t>
  </si>
  <si>
    <t>2016:4:1:7:MUZHA_S</t>
  </si>
  <si>
    <t>2016:4:1:7:NEIHU_S</t>
  </si>
  <si>
    <t>2016:4:1:7:OFFICE_E</t>
  </si>
  <si>
    <t>2016:4:1:7:SANCHONG_E</t>
  </si>
  <si>
    <t>2016:4:1:7:SANCHONG_S</t>
  </si>
  <si>
    <t>2016:4:1:7:SANXIA_A_E</t>
  </si>
  <si>
    <t>2016:4:1:7:SANXIA_B_E</t>
  </si>
  <si>
    <t>2016:4:1:7:SHILIN_S</t>
  </si>
  <si>
    <t>2016:4:1:7:SHILIN_ZL</t>
  </si>
  <si>
    <t>2016:4:1:7:SIYUAN_E</t>
  </si>
  <si>
    <t>2016:4:1:7:SONGSHAN_S</t>
  </si>
  <si>
    <t>2016:4:1:7:SONGSHAN_ZL</t>
  </si>
  <si>
    <t>2016:4:1:7:TAIDONG_1_E</t>
  </si>
  <si>
    <t>2016:4:1:7:TAIDONG_1_S</t>
  </si>
  <si>
    <t>2016:4:1:7:TAIDONG_2_S</t>
  </si>
  <si>
    <t>2016:4:1:7:TAIDONG_2_ZL</t>
  </si>
  <si>
    <t>2016:4:1:7:TAIDONG_3_E</t>
  </si>
  <si>
    <t>2016:4:1:7:TAO_1_A</t>
  </si>
  <si>
    <t>2016:4:1:7:TAO_1_B</t>
  </si>
  <si>
    <t>2016:4:1:7:TAO_2_E</t>
  </si>
  <si>
    <t>2016:4:1:7:TAO_2_S</t>
  </si>
  <si>
    <t>2016:4:1:7:TAO_3_E</t>
  </si>
  <si>
    <t>2016:4:1:7:TAO_3_E_ZL</t>
  </si>
  <si>
    <t>2016:4:1:7:TAO_4_E</t>
  </si>
  <si>
    <t>2016:4:1:7:TAO_4_S</t>
  </si>
  <si>
    <t>2016:4:1:7:TIANMU_A_E</t>
  </si>
  <si>
    <t>2016:4:1:7:TIANMU_B_E</t>
  </si>
  <si>
    <t>2016:4:1:7:TOUFEN_E</t>
  </si>
  <si>
    <t>2016:4:1:7:TOUR_S</t>
  </si>
  <si>
    <t>2016:4:1:7:TUCHENG_S</t>
  </si>
  <si>
    <t>2016:4:1:7:TUCHENG_ZL</t>
  </si>
  <si>
    <t>2016:4:1:7:WANDA_E</t>
  </si>
  <si>
    <t>2016:4:1:7:WANDA_S</t>
  </si>
  <si>
    <t>2016:4:1:7:XIANGSHAN_E</t>
  </si>
  <si>
    <t>2016:4:1:7:XINAN_S</t>
  </si>
  <si>
    <t>2016:4:1:7:XINBAN_E</t>
  </si>
  <si>
    <t>2016:4:1:7:XINDIAN_E</t>
  </si>
  <si>
    <t>2016:4:1:7:XINDIAN_S</t>
  </si>
  <si>
    <t>2016:4:1:7:XINPU_E</t>
  </si>
  <si>
    <t>2016:4:1:7:XINZHU_1_E</t>
  </si>
  <si>
    <t>2016:4:1:7:XINZHU_1_S</t>
  </si>
  <si>
    <t>2016:4:1:7:XINZHU_3_S</t>
  </si>
  <si>
    <t>2016:4:1:7:XINZHU_3_ZL</t>
  </si>
  <si>
    <t>2016:4:1:7:XIZHI_A_E</t>
  </si>
  <si>
    <t>2016:4:1:7:XIZHI_B_E</t>
  </si>
  <si>
    <t>2016:4:1:7:XIZHI_S</t>
  </si>
  <si>
    <t>2016:4:1:7:YILAN_E</t>
  </si>
  <si>
    <t>2016:4:1:7:YILAN_S</t>
  </si>
  <si>
    <t>2016:4:1:7:YONGHE_S</t>
  </si>
  <si>
    <t>2016:4:1:7:YULI_E</t>
  </si>
  <si>
    <t>2016:4:1:7:YULI_S</t>
  </si>
  <si>
    <t>2016:4:1:7:ZHONGHE_1_E</t>
  </si>
  <si>
    <t>2016:4:1:7:ZHONGHE_2_E</t>
  </si>
  <si>
    <t>2016:4:1:7:ZHONGHE_2_S</t>
  </si>
  <si>
    <t>2016:4:1:7:ZHONGLI_1_E</t>
  </si>
  <si>
    <t>2016:4:1:7:ZHONGLI_1_S</t>
  </si>
  <si>
    <t>2016:4:1:7:ZHONGLI_2_E</t>
  </si>
  <si>
    <t>2016:4:1:7:ZHUBEI_2_E</t>
  </si>
  <si>
    <t>2016:4:1:7:ZHUBEI_2_S</t>
  </si>
  <si>
    <t>2016:4:1:7:ZHUDONG_E</t>
  </si>
  <si>
    <t>2016:4:1:7:ZHUDONG_S</t>
  </si>
  <si>
    <t>2016:4:1:7:ZHUNAN_S</t>
  </si>
  <si>
    <t>2016:4:1:7:ZHUNAN_ZL</t>
  </si>
  <si>
    <t>2016:4:1:7:BADE</t>
  </si>
  <si>
    <t>2016:4:1:7:BANQIAO</t>
  </si>
  <si>
    <t>2016:4:1:7:BEITOU</t>
  </si>
  <si>
    <t>2016:4:1:7:HUALIAN</t>
  </si>
  <si>
    <t>2016:4:1:7:JIAN</t>
  </si>
  <si>
    <t>2016:4:1:7:JILONG</t>
  </si>
  <si>
    <t>2016:4:1:7:JINGXIN</t>
  </si>
  <si>
    <t>2016:4:1:7:JINHUA</t>
  </si>
  <si>
    <t>2016:4:1:7:SANCHONG</t>
  </si>
  <si>
    <t>2016:4:1:7:SHILIN</t>
  </si>
  <si>
    <t>2016:4:1:7:SHUANGHE</t>
  </si>
  <si>
    <t>2016:4:1:7:SONGSHAN</t>
  </si>
  <si>
    <t>2016:4:1:7:TAIDONG_1_3</t>
  </si>
  <si>
    <t>2016:4:1:7:TAIDONG_2</t>
  </si>
  <si>
    <t>2016:4:1:7:TAOYUAN_1_2</t>
  </si>
  <si>
    <t>2016:4:1:7:TAOYUAN_3</t>
  </si>
  <si>
    <t>2016:4:1:7:TOUFEN_MIAOLI</t>
  </si>
  <si>
    <t>2016:4:1:7:TUCHENG</t>
  </si>
  <si>
    <t>2016:4:1:7:XINAN</t>
  </si>
  <si>
    <t>2016:4:1:7:XINDIAN</t>
  </si>
  <si>
    <t>2016:4:1:7:XINZHU</t>
  </si>
  <si>
    <t>2016:4:1:7:XINZHUANG</t>
  </si>
  <si>
    <t>2016:4:1:7:XIZHI</t>
  </si>
  <si>
    <t>2016:4:1:7:YILAN</t>
  </si>
  <si>
    <t>2016:4:1:7:YULI</t>
  </si>
  <si>
    <t>2016:4:1:7:ZHONGLI</t>
  </si>
  <si>
    <t>2016:4:1:7:ZHUBEI</t>
  </si>
  <si>
    <t>2016:4:1:7:ZHUDONG</t>
  </si>
  <si>
    <t>2016:4:1:7:ZHUNAN</t>
  </si>
  <si>
    <t>2016:4:0:0:BADE</t>
  </si>
  <si>
    <t>2016:4:0:0:BANQIAO</t>
  </si>
  <si>
    <t>2016:4:0:0:BEITOU</t>
  </si>
  <si>
    <t>2016:4:0:0:HUALIAN</t>
  </si>
  <si>
    <t>2016:4:0:0:JIAN</t>
  </si>
  <si>
    <t>2016:4:0:0:JILONG</t>
  </si>
  <si>
    <t>2016:4:0:0:JINGXIN</t>
  </si>
  <si>
    <t>2016:4:0:0:JINHUA</t>
  </si>
  <si>
    <t>2016:4:0:0:SANCHONG</t>
  </si>
  <si>
    <t>2016:4:0:0:SHILIN</t>
  </si>
  <si>
    <t>2016:4:0:0:SHUANGHE</t>
  </si>
  <si>
    <t>2016:4:0:0:SONGSHAN</t>
  </si>
  <si>
    <t>2016:4:0:0:TAIDONG_1_3</t>
  </si>
  <si>
    <t>2016:4:0:0:TAIDONG_2</t>
  </si>
  <si>
    <t>2016:4:0:0:TAOYUAN_1_2</t>
  </si>
  <si>
    <t>2016:4:0:0:TAOYUAN_3</t>
  </si>
  <si>
    <t>2016:4:0:0:TOUFEN_MIAOLI</t>
  </si>
  <si>
    <t>2016:4:0:0:TUCHENG</t>
  </si>
  <si>
    <t>2016:4:0:0:XINAN</t>
  </si>
  <si>
    <t>2016:4:0:0:XINDIAN</t>
  </si>
  <si>
    <t>2016:4:0:0:XINZHU</t>
  </si>
  <si>
    <t>2016:4:0:0:XINZHUANG</t>
  </si>
  <si>
    <t>2016:4:0:0:XIZHI</t>
  </si>
  <si>
    <t>2016:4:0:0:YILAN</t>
  </si>
  <si>
    <t>2016:4:0:0:YULI</t>
  </si>
  <si>
    <t>2016:4:0:0:ZHONGLI</t>
  </si>
  <si>
    <t>2016:4:0:0:ZHUBEI</t>
  </si>
  <si>
    <t>2016:4:0:0:ZHUDONG</t>
  </si>
  <si>
    <t>2016:4:0:0:ZHUNAN</t>
  </si>
  <si>
    <t>2016:4:1:7:CENTRAL</t>
  </si>
  <si>
    <t>2016:4:1:7:EAST</t>
  </si>
  <si>
    <t>2016:4:1:7:NORTH</t>
  </si>
  <si>
    <t>2016:4:1:7:SOUTH</t>
  </si>
  <si>
    <t>2016:4:1:7:TAIDONG</t>
  </si>
  <si>
    <t>2016:4:1:7:TAOYUAN</t>
  </si>
  <si>
    <t>2016:4:1:7:WEST</t>
  </si>
  <si>
    <t>2016:4:0:0:CENTRAL</t>
  </si>
  <si>
    <t>2016:4:0:0:EAST</t>
  </si>
  <si>
    <t>2016:4:0:0:NORTH</t>
  </si>
  <si>
    <t>2016:4:0:0:SOUTH</t>
  </si>
  <si>
    <t>2016:4:0:0:TAIDONG</t>
  </si>
  <si>
    <t>2016:4:0:0:TAOYUAN</t>
  </si>
  <si>
    <t>2016:4:0:0:WEST</t>
  </si>
  <si>
    <t>2016:4:1:7:MISSION</t>
  </si>
  <si>
    <t>2016:4:0:0:MISSION</t>
  </si>
  <si>
    <t>@CONV_NAME</t>
  </si>
  <si>
    <t>-</t>
  </si>
  <si>
    <t>0</t>
  </si>
  <si>
    <t>435</t>
  </si>
  <si>
    <t>Ankang E</t>
  </si>
  <si>
    <t>安康長老</t>
  </si>
  <si>
    <t>1</t>
  </si>
  <si>
    <t>Assistants</t>
  </si>
  <si>
    <t>助理</t>
  </si>
  <si>
    <t>Bade A E</t>
  </si>
  <si>
    <t>八德A長老</t>
  </si>
  <si>
    <t>Bade B E</t>
  </si>
  <si>
    <t>八德B長老</t>
  </si>
  <si>
    <t>Bade S</t>
  </si>
  <si>
    <t>八德姐妹</t>
  </si>
  <si>
    <t>Beitou E</t>
  </si>
  <si>
    <t>北投長老</t>
  </si>
  <si>
    <t>Beitou S</t>
  </si>
  <si>
    <t>北頭姐妹</t>
  </si>
  <si>
    <t>Danfeng E</t>
  </si>
  <si>
    <t>丹鳳長老</t>
  </si>
  <si>
    <t>Danshui A E</t>
  </si>
  <si>
    <t>淡水 A 長老</t>
  </si>
  <si>
    <t>Danshui B E</t>
  </si>
  <si>
    <t>淡水 B 長老</t>
  </si>
  <si>
    <t>Guishan E</t>
  </si>
  <si>
    <t>龜山長老</t>
  </si>
  <si>
    <t>Hualian 1 E</t>
  </si>
  <si>
    <t>花蓮 1 長老</t>
  </si>
  <si>
    <t>Hualian 1 S</t>
  </si>
  <si>
    <t>花蓮 1 姐妹</t>
  </si>
  <si>
    <t>Hualian 2 E</t>
  </si>
  <si>
    <t>花蓮 2 姐妹</t>
  </si>
  <si>
    <t>Hualian 2 ZL</t>
  </si>
  <si>
    <t>花蓮 2 ZL</t>
  </si>
  <si>
    <t>Hualian 3 E</t>
  </si>
  <si>
    <t>花蓮 3 長老</t>
  </si>
  <si>
    <t>Hualian 3 S</t>
  </si>
  <si>
    <t>花蓮 3 姐妹</t>
  </si>
  <si>
    <t>Jilong A E</t>
  </si>
  <si>
    <t>基隆 A 長老</t>
  </si>
  <si>
    <t>Jilong B E</t>
  </si>
  <si>
    <t>基隆 B 長老</t>
  </si>
  <si>
    <t>Jingxin ZL</t>
  </si>
  <si>
    <t xml:space="preserve">景新 ZL </t>
  </si>
  <si>
    <t>Jingxin S</t>
  </si>
  <si>
    <t>景新姐妹</t>
  </si>
  <si>
    <t>Jinhua S</t>
  </si>
  <si>
    <t>金華姐妹</t>
  </si>
  <si>
    <t>Longtan E</t>
  </si>
  <si>
    <t>龍潭長老</t>
  </si>
  <si>
    <t>Luodong A E</t>
  </si>
  <si>
    <t>羅東 A 長老</t>
  </si>
  <si>
    <t>Luodong B E</t>
  </si>
  <si>
    <t>羅東 B 長老</t>
  </si>
  <si>
    <t>Luzhou A E</t>
  </si>
  <si>
    <t>蘆洲 A 長老</t>
  </si>
  <si>
    <t>Luzhou B E</t>
  </si>
  <si>
    <t>蘆洲 B 長老</t>
  </si>
  <si>
    <t>Miaoli E</t>
  </si>
  <si>
    <t>苗栗長老</t>
  </si>
  <si>
    <t>Muzha E</t>
  </si>
  <si>
    <t>木柵長老</t>
  </si>
  <si>
    <t>Muzha S</t>
  </si>
  <si>
    <t>木柵姐妹</t>
  </si>
  <si>
    <t>Neihu E</t>
  </si>
  <si>
    <t>內湖長老</t>
  </si>
  <si>
    <t>Neihu S</t>
  </si>
  <si>
    <t>內湖姐妹</t>
  </si>
  <si>
    <t>Jinhua ZL</t>
  </si>
  <si>
    <t>金華 ZL</t>
  </si>
  <si>
    <t>Office E</t>
  </si>
  <si>
    <t>辦公室長老</t>
  </si>
  <si>
    <t>Sanchong E</t>
  </si>
  <si>
    <t>三重長老</t>
  </si>
  <si>
    <t>Sanchong S</t>
  </si>
  <si>
    <t>三重姐妹</t>
  </si>
  <si>
    <t>Sanxia A E</t>
  </si>
  <si>
    <t>三峽 A 長老</t>
  </si>
  <si>
    <t>Sanxia B E</t>
  </si>
  <si>
    <t>三峽 B 長老</t>
  </si>
  <si>
    <t>Shilin ZL</t>
  </si>
  <si>
    <t>士林 ZL</t>
  </si>
  <si>
    <t>Shilin S</t>
  </si>
  <si>
    <t>士林姐妹</t>
  </si>
  <si>
    <t>Siyuan E</t>
  </si>
  <si>
    <t>思源長老</t>
  </si>
  <si>
    <t>Songshan ZL</t>
  </si>
  <si>
    <t>松山 ZL</t>
  </si>
  <si>
    <t>Songshan S</t>
  </si>
  <si>
    <t>松山姐妹</t>
  </si>
  <si>
    <t>Taidong 1 E</t>
  </si>
  <si>
    <t>台東 1 長老</t>
  </si>
  <si>
    <t>Taidong 1 S</t>
  </si>
  <si>
    <t>台東 1 姐妹</t>
  </si>
  <si>
    <t>Taidong 2 ZL</t>
  </si>
  <si>
    <t>台東 2 ZL</t>
  </si>
  <si>
    <t>Taidong 2 S</t>
  </si>
  <si>
    <t>台東 2 姐妹</t>
  </si>
  <si>
    <t>Taidong 3 E</t>
  </si>
  <si>
    <t>台東 3 長老</t>
  </si>
  <si>
    <t>Taoyuan 1 A E</t>
  </si>
  <si>
    <t>桃園 1 A 長老</t>
  </si>
  <si>
    <t>Taoyuan 1 B E</t>
  </si>
  <si>
    <t>桃園 1 B 長老</t>
  </si>
  <si>
    <t>Taoyuan 2 E</t>
  </si>
  <si>
    <t>桃園 2 長老</t>
  </si>
  <si>
    <t>Taoyuan 2 S</t>
  </si>
  <si>
    <t>桃園 2 姐妹</t>
  </si>
  <si>
    <t>Taoyuan 3 E</t>
  </si>
  <si>
    <t>桃園3 長老</t>
  </si>
  <si>
    <t>Taoyuan 3 ZL</t>
  </si>
  <si>
    <t>桃園3 ZL</t>
  </si>
  <si>
    <t>Taoyuan 4 E</t>
  </si>
  <si>
    <t>桃園 4 長老</t>
  </si>
  <si>
    <t>Taoyuan 4 S</t>
  </si>
  <si>
    <t>桃園 4 姐妹</t>
  </si>
  <si>
    <t>Tianmu A E</t>
  </si>
  <si>
    <t>天母 A 長老</t>
  </si>
  <si>
    <t>天母 B 長老</t>
  </si>
  <si>
    <t>Toufen E</t>
  </si>
  <si>
    <t>頭份長老</t>
  </si>
  <si>
    <t>Tour S</t>
  </si>
  <si>
    <t>導覽姐妹</t>
  </si>
  <si>
    <t>Tucheng ZL</t>
  </si>
  <si>
    <t>土城 ZL</t>
  </si>
  <si>
    <t>Tucheng S</t>
  </si>
  <si>
    <t>土城姐妹</t>
  </si>
  <si>
    <t>Wanda E</t>
  </si>
  <si>
    <t>萬大長老</t>
  </si>
  <si>
    <t>Wanda S</t>
  </si>
  <si>
    <t>萬大姐妹</t>
  </si>
  <si>
    <t>Xiangshan E</t>
  </si>
  <si>
    <t>香山長老</t>
  </si>
  <si>
    <t>Xinan S</t>
  </si>
  <si>
    <t>信安姐妹</t>
  </si>
  <si>
    <t>Xinban E</t>
  </si>
  <si>
    <t>新板長老</t>
  </si>
  <si>
    <t>Xindian E</t>
  </si>
  <si>
    <t>新店長老</t>
  </si>
  <si>
    <t>Xindian S</t>
  </si>
  <si>
    <t>新店姐妹</t>
  </si>
  <si>
    <t>Xinpu E</t>
  </si>
  <si>
    <t>新埔長老</t>
  </si>
  <si>
    <t>Xinzhu 1 E</t>
  </si>
  <si>
    <t>新竹 1 長老</t>
  </si>
  <si>
    <t>Xinzhu 1 S</t>
  </si>
  <si>
    <t>新竹 1 姐妹</t>
  </si>
  <si>
    <t>Xinzhu 3 ZL</t>
  </si>
  <si>
    <t>新竹 3 ZL</t>
  </si>
  <si>
    <t>Xinzhu 3 S</t>
  </si>
  <si>
    <t>新竹 3 姐妹</t>
  </si>
  <si>
    <t>Xizhi A E</t>
  </si>
  <si>
    <t>汐止 A 長老</t>
  </si>
  <si>
    <t>Xizhi B E</t>
  </si>
  <si>
    <t>汐止 B 長老</t>
  </si>
  <si>
    <t>Xizhi S</t>
  </si>
  <si>
    <t>汐止姐妹</t>
  </si>
  <si>
    <t>Yilan E</t>
  </si>
  <si>
    <t>宜蘭長老</t>
  </si>
  <si>
    <t>Yilan S</t>
  </si>
  <si>
    <t>宜蘭姐妹</t>
  </si>
  <si>
    <t>Yonghe S</t>
  </si>
  <si>
    <t>永和姐妹</t>
  </si>
  <si>
    <t>Yuli E</t>
  </si>
  <si>
    <t>玉里長老</t>
  </si>
  <si>
    <t>Yuli S</t>
  </si>
  <si>
    <t>玉里姐妹</t>
  </si>
  <si>
    <t>Zhonghe 1 E</t>
  </si>
  <si>
    <t>中和 1 長老</t>
  </si>
  <si>
    <t>Zhonghe 2 E</t>
  </si>
  <si>
    <t>中和 2 長老</t>
  </si>
  <si>
    <t>Zhonghe 2 S</t>
  </si>
  <si>
    <t>中和 2 姐妹</t>
  </si>
  <si>
    <t>Zhongli 1 E</t>
  </si>
  <si>
    <t>中壢 1 長老</t>
  </si>
  <si>
    <t>Zhongli 1 S</t>
  </si>
  <si>
    <t>中壢 1 姐妹</t>
  </si>
  <si>
    <t>Zhongli 2 E</t>
  </si>
  <si>
    <t>中壢 2 長老</t>
  </si>
  <si>
    <t>Zhubei 2 E</t>
  </si>
  <si>
    <t>竹北 2 長老</t>
  </si>
  <si>
    <t>Zhubei 2 S</t>
  </si>
  <si>
    <t>竹北 2 姐妹</t>
  </si>
  <si>
    <t>Zhudong E</t>
  </si>
  <si>
    <t>竹東長老</t>
  </si>
  <si>
    <t>Zhudong S</t>
  </si>
  <si>
    <t>竹東姐妹</t>
  </si>
  <si>
    <t>Zhunan S</t>
  </si>
  <si>
    <t>竹南姐妹</t>
  </si>
  <si>
    <t>Zhunan ZL</t>
  </si>
  <si>
    <t>竹南長老</t>
  </si>
  <si>
    <t>SENIOR_COUPLE</t>
  </si>
  <si>
    <t>Senior Couple</t>
  </si>
  <si>
    <t>年長夫婦</t>
  </si>
  <si>
    <t>2016:4:1:7:NEIHU_E</t>
  </si>
  <si>
    <t>2016:4:2:7:SONGSHAN_S</t>
  </si>
  <si>
    <t>2016:4:2:7:TUCHENG_ZL</t>
  </si>
  <si>
    <t>2016:4:2:7:YILAN_E</t>
  </si>
  <si>
    <t>2016:4:2:7:SONGSHAN</t>
  </si>
  <si>
    <t>2016:4:2:7:TUCHENG</t>
  </si>
  <si>
    <t>2016:4:2:7:YILAN</t>
  </si>
  <si>
    <t>2016:4:2:7:EAST</t>
  </si>
  <si>
    <t>2016:4:2:7:WEST</t>
  </si>
  <si>
    <t>2016:4:2:7:MISSION</t>
  </si>
  <si>
    <t>2016:4:2:7:ANKANG_E</t>
  </si>
  <si>
    <t>2016:4:2:7:ASSISTANTS</t>
  </si>
  <si>
    <t>2016:4:2:7:BADE_A_E</t>
  </si>
  <si>
    <t>2016:4:2:7:BADE_B_E</t>
  </si>
  <si>
    <t>2016:4:2:7:BADE_S</t>
  </si>
  <si>
    <t>2016:4:2:7:BANQIAO_S</t>
  </si>
  <si>
    <t>2016:4:2:7:BEITOU_E</t>
  </si>
  <si>
    <t>2016:4:2:7:BEITOU_S</t>
  </si>
  <si>
    <t>2016:4:2:7:DANFENG_E</t>
  </si>
  <si>
    <t>2016:4:2:7:DANSHUI_A_E</t>
  </si>
  <si>
    <t>2016:4:2:7:DANSHUI_B_E</t>
  </si>
  <si>
    <t>2016:4:2:7:GUISHAN_E</t>
  </si>
  <si>
    <t>2016:4:2:7:HUALIAN_1_E</t>
  </si>
  <si>
    <t>2016:4:2:7:HUALIAN_1_S</t>
  </si>
  <si>
    <t>2016:4:2:7:HUALIAN_2_E</t>
  </si>
  <si>
    <t>2016:4:2:7:HUALIAN_2_ZL</t>
  </si>
  <si>
    <t>2016:4:2:7:HUALIAN_3_E</t>
  </si>
  <si>
    <t>2016:4:2:7:HUALIAN_3_S</t>
  </si>
  <si>
    <t>2016:4:2:7:JILONG_A_E</t>
  </si>
  <si>
    <t>2016:4:2:7:JILONG_B_E</t>
  </si>
  <si>
    <t>2016:4:2:7:JINGXIN_S</t>
  </si>
  <si>
    <t>2016:4:2:7:JINGXIN_ZL</t>
  </si>
  <si>
    <t>2016:4:2:7:JINHUA_S</t>
  </si>
  <si>
    <t>2016:4:2:7:JINHUA_ZL</t>
  </si>
  <si>
    <t>2016:4:2:7:LONGTAN_E</t>
  </si>
  <si>
    <t>2016:4:2:7:LUODONG_A_E</t>
  </si>
  <si>
    <t>2016:4:2:7:LUODONG_B_E</t>
  </si>
  <si>
    <t>2016:4:2:7:LUZHOU_A_E</t>
  </si>
  <si>
    <t>2016:4:2:7:LUZHOU_B_E</t>
  </si>
  <si>
    <t>2016:4:2:7:MIAOLI_E</t>
  </si>
  <si>
    <t>2016:4:2:7:MUZHA_E</t>
  </si>
  <si>
    <t>2016:4:2:7:MUZHA_S</t>
  </si>
  <si>
    <t>2016:4:2:7:NEIHU_E</t>
  </si>
  <si>
    <t>2016:4:2:7:NEIHU_S</t>
  </si>
  <si>
    <t>2016:4:2:7:OFFICE_E</t>
  </si>
  <si>
    <t>2016:4:2:7:SANCHONG_E</t>
  </si>
  <si>
    <t>2016:4:2:7:SANCHONG_S</t>
  </si>
  <si>
    <t>2016:4:2:7:SANXIA_A_E</t>
  </si>
  <si>
    <t>2016:4:2:7:SANXIA_B_E</t>
  </si>
  <si>
    <t>2016:4:2:7:SHILIN_S</t>
  </si>
  <si>
    <t>2016:4:2:7:SHILIN_ZL</t>
  </si>
  <si>
    <t>2016:4:2:7:SIYUAN_E</t>
  </si>
  <si>
    <t>2016:4:2:7:SONGSHAN_ZL</t>
  </si>
  <si>
    <t>2016:4:2:7:TAIDONG_1_E</t>
  </si>
  <si>
    <t>2016:4:2:7:TAIDONG_1_S</t>
  </si>
  <si>
    <t>2016:4:2:7:TAIDONG_2_S</t>
  </si>
  <si>
    <t>2016:4:2:7:TAIDONG_2_ZL</t>
  </si>
  <si>
    <t>2016:4:2:7:TAIDONG_3_E</t>
  </si>
  <si>
    <t>2016:4:2:7:TAO_1_A</t>
  </si>
  <si>
    <t>2016:4:2:7:TAO_1_B</t>
  </si>
  <si>
    <t>2016:4:2:7:TAO_2_E</t>
  </si>
  <si>
    <t>2016:4:2:7:TAO_2_S</t>
  </si>
  <si>
    <t>2016:4:2:7:TAO_3_E</t>
  </si>
  <si>
    <t>2016:4:2:7:TAO_3_E_ZL</t>
  </si>
  <si>
    <t>2016:4:2:7:TAO_4_E</t>
  </si>
  <si>
    <t>2016:4:2:7:TAO_4_S</t>
  </si>
  <si>
    <t>2016:4:2:7:TIANMU_A_E</t>
  </si>
  <si>
    <t>2016:4:2:7:TIANMU_B_E</t>
  </si>
  <si>
    <t>2016:4:2:7:TOUFEN_E</t>
  </si>
  <si>
    <t>2016:4:2:7:TOUR_S</t>
  </si>
  <si>
    <t>2016:4:2:7:TUCHENG_S</t>
  </si>
  <si>
    <t>2016:4:2:7:WANDA_E</t>
  </si>
  <si>
    <t>2016:4:2:7:WANDA_S</t>
  </si>
  <si>
    <t>2016:4:2:7:XIANGSHAN_E</t>
  </si>
  <si>
    <t>2016:4:2:7:XINAN_S</t>
  </si>
  <si>
    <t>2016:4:2:7:XINBAN_E</t>
  </si>
  <si>
    <t>2016:4:2:7:XINDIAN_E</t>
  </si>
  <si>
    <t>2016:4:2:7:XINDIAN_S</t>
  </si>
  <si>
    <t>2016:4:2:7:XINPU_E</t>
  </si>
  <si>
    <t>2016:4:2:7:XINZHU_1_E</t>
  </si>
  <si>
    <t>2016:4:2:7:XINZHU_1_S</t>
  </si>
  <si>
    <t>2016:4:2:7:XINZHU_3_S</t>
  </si>
  <si>
    <t>2016:4:2:7:XINZHU_3_ZL</t>
  </si>
  <si>
    <t>2016:4:2:7:XIZHI_A_E</t>
  </si>
  <si>
    <t>2016:4:2:7:XIZHI_B_E</t>
  </si>
  <si>
    <t>2016:4:2:7:XIZHI_S</t>
  </si>
  <si>
    <t>2016:4:2:7:YILAN_S</t>
  </si>
  <si>
    <t>2016:4:2:7:YONGHE_S</t>
  </si>
  <si>
    <t>2016:4:2:7:YULI_E</t>
  </si>
  <si>
    <t>2016:4:2:7:YULI_S</t>
  </si>
  <si>
    <t>2016:4:2:7:ZHONGHE_1_E</t>
  </si>
  <si>
    <t>2016:4:2:7:ZHONGHE_2_E</t>
  </si>
  <si>
    <t>2016:4:2:7:ZHONGHE_2_S</t>
  </si>
  <si>
    <t>2016:4:2:7:ZHONGLI_1_E</t>
  </si>
  <si>
    <t>2016:4:2:7:ZHONGLI_1_S</t>
  </si>
  <si>
    <t>2016:4:2:7:ZHONGLI_2_E</t>
  </si>
  <si>
    <t>2016:4:2:7:ZHUBEI_2_E</t>
  </si>
  <si>
    <t>2016:4:2:7:ZHUBEI_2_S</t>
  </si>
  <si>
    <t>2016:4:2:7:ZHUDONG_E</t>
  </si>
  <si>
    <t>2016:4:2:7:ZHUDONG_S</t>
  </si>
  <si>
    <t>2016:4:2:7:ZHUNAN_S</t>
  </si>
  <si>
    <t>2016:4:2:7:ZHUNAN_ZL</t>
  </si>
  <si>
    <t>2016:4:3:7:BADE_A_E</t>
  </si>
  <si>
    <t>2016:4:2:7:BADE</t>
  </si>
  <si>
    <t>2016:4:2:7:BANQIAO</t>
  </si>
  <si>
    <t>2016:4:2:7:BEITOU</t>
  </si>
  <si>
    <t>2016:4:2:7:HUALIAN</t>
  </si>
  <si>
    <t>2016:4:2:7:JIAN</t>
  </si>
  <si>
    <t>2016:4:2:7:JILONG</t>
  </si>
  <si>
    <t>2016:4:2:7:JINGXIN</t>
  </si>
  <si>
    <t>2016:4:2:7:JINHUA</t>
  </si>
  <si>
    <t>2016:4:2:7:SANCHONG</t>
  </si>
  <si>
    <t>2016:4:2:7:SHILIN</t>
  </si>
  <si>
    <t>2016:4:2:7:SHUANGHE</t>
  </si>
  <si>
    <t>2016:4:2:7:TAIDONG_1_3</t>
  </si>
  <si>
    <t>2016:4:2:7:TAIDONG_2</t>
  </si>
  <si>
    <t>2016:4:2:7:TAOYUAN_1_2</t>
  </si>
  <si>
    <t>2016:4:2:7:TAOYUAN_3</t>
  </si>
  <si>
    <t>2016:4:2:7:TOUFEN_MIAOLI</t>
  </si>
  <si>
    <t>2016:4:2:7:XINAN</t>
  </si>
  <si>
    <t>2016:4:2:7:XINDIAN</t>
  </si>
  <si>
    <t>2016:4:2:7:XINZHU</t>
  </si>
  <si>
    <t>2016:4:2:7:XINZHUANG</t>
  </si>
  <si>
    <t>2016:4:2:7:XIZHI</t>
  </si>
  <si>
    <t>2016:4:2:7:YULI</t>
  </si>
  <si>
    <t>2016:4:2:7:ZHONGLI</t>
  </si>
  <si>
    <t>2016:4:2:7:ZHUBEI</t>
  </si>
  <si>
    <t>2016:4:2:7:ZHUDONG</t>
  </si>
  <si>
    <t>2016:4:2:7:ZHUNAN</t>
  </si>
  <si>
    <t>2016:4:3:7:BADE</t>
  </si>
  <si>
    <t>2016:4:2:7:CENTRAL</t>
  </si>
  <si>
    <t>2016:4:2:7:NORTH</t>
  </si>
  <si>
    <t>2016:4:2:7:SOUTH</t>
  </si>
  <si>
    <t>2016:4:2:7:TAIDONG</t>
  </si>
  <si>
    <t>2016:4:2:7:TAOYUAN</t>
  </si>
  <si>
    <t>2016:4:3:7:TAOYUAN</t>
  </si>
  <si>
    <t>2016:4:3:7:MISSION</t>
  </si>
  <si>
    <t>DAAN,NEW_TAIPEI,大安區,新北市,大安</t>
  </si>
  <si>
    <t>ZHONGZHENG,DAAN,大安區,中正區</t>
  </si>
  <si>
    <t>ZHONGSHAN,中山區,中山</t>
  </si>
  <si>
    <t>SONGSHAN,松山區,XINYI,信義區,信義</t>
  </si>
  <si>
    <t>2016:4:3:7:ANKANG_E</t>
  </si>
  <si>
    <t>2016:4:3:7:BADE_B_E</t>
  </si>
  <si>
    <t>2016:4:3:7:BADE_S</t>
  </si>
  <si>
    <t>2016:4:3:7:BANQIAO_S</t>
  </si>
  <si>
    <t>2016:4:3:7:DANFENG_E</t>
  </si>
  <si>
    <t>2016:4:3:7:HUALIAN_1_S</t>
  </si>
  <si>
    <t>2016:4:3:7:JINHUA_ZL</t>
  </si>
  <si>
    <t>2016:4:3:7:LONGTAN_E</t>
  </si>
  <si>
    <t>2016:4:3:7:MUZHA_E</t>
  </si>
  <si>
    <t>2016:4:3:7:TAIDONG_2_S</t>
  </si>
  <si>
    <t>2016:4:3:7:TAIDONG_2_ZL</t>
  </si>
  <si>
    <t>2016:4:3:7:TOUFEN_E</t>
  </si>
  <si>
    <t>2016:4:3:7:TOUR_S</t>
  </si>
  <si>
    <t>2016:4:3:7:TUCHENG_ZL</t>
  </si>
  <si>
    <t>2016:4:3:7:YILAN_E</t>
  </si>
  <si>
    <t>2016:4:3:7:ZHONGHE_1_E</t>
  </si>
  <si>
    <t>2016:4:3:7:ZHONGHE_2_E</t>
  </si>
  <si>
    <t>2016:4:3:7:ZHONGHE_2_S</t>
  </si>
  <si>
    <t>2016:4:3:7:BANQIAO</t>
  </si>
  <si>
    <t>2016:4:3:7:JIAN</t>
  </si>
  <si>
    <t>2016:4:3:7:JINGXIN</t>
  </si>
  <si>
    <t>2016:4:3:7:JINHUA</t>
  </si>
  <si>
    <t>2016:4:3:7:SHUANGHE</t>
  </si>
  <si>
    <t>2016:4:3:7:TAIDONG_2</t>
  </si>
  <si>
    <t>2016:4:3:7:TOUFEN_MIAOLI</t>
  </si>
  <si>
    <t>2016:4:3:7:TUCHENG</t>
  </si>
  <si>
    <t>2016:4:3:7:XINDIAN</t>
  </si>
  <si>
    <t>2016:4:3:7:XINZHUANG</t>
  </si>
  <si>
    <t>2016:4:3:7:YILAN</t>
  </si>
  <si>
    <t>2016:4:3:7:CENTRAL</t>
  </si>
  <si>
    <t>2016:4:3:7:EAST</t>
  </si>
  <si>
    <t>2016:4:3:7:HUALIAN</t>
  </si>
  <si>
    <t>2016:4:3:7:SOUTH</t>
  </si>
  <si>
    <t>2016:4:3:7:TAIDONG</t>
  </si>
  <si>
    <t>2016:4:3:7:WEST</t>
  </si>
  <si>
    <t>2016:4:3:7:ZHUNAN</t>
  </si>
  <si>
    <t>2016:4:3:7:JILONG_A_E</t>
  </si>
  <si>
    <t>2016:4:3:7:LUODONG_A_E</t>
  </si>
  <si>
    <t>2016:4:3:7:SANXIA_A_E</t>
  </si>
  <si>
    <t>2016:4:3:7:SIYUAN_E</t>
  </si>
  <si>
    <t>2016:4:3:7:TAIDONG_1_S</t>
  </si>
  <si>
    <t>2016:4:3:7:TAO_3_E</t>
  </si>
  <si>
    <t>2016:4:3:7:TAO_4_S</t>
  </si>
  <si>
    <t>2016:4:3:7:XINBAN_E</t>
  </si>
  <si>
    <t>2016:4:3:7:XINZHU_1_S</t>
  </si>
  <si>
    <t>2016:4:3:7:XINZHU_3_ZL</t>
  </si>
  <si>
    <t>2016:4:3:7:XIZHI_B_E</t>
  </si>
  <si>
    <t>2016:4:3:7:XIZHI_S</t>
  </si>
  <si>
    <t>2016:4:3:7:JILONG</t>
  </si>
  <si>
    <t>2016:4:3:7:TAIDONG_1_3</t>
  </si>
  <si>
    <t>2016:4:3:7:TAOYUAN_3</t>
  </si>
  <si>
    <t>2016:4:3:7:XINZHU</t>
  </si>
  <si>
    <t>2016:4:3:7:XIZHI</t>
  </si>
  <si>
    <t>2016:4:3:7:HUALIAN_1_E</t>
  </si>
  <si>
    <t>2016:4:3:7:HUALIAN_3_S</t>
  </si>
  <si>
    <t>2016:4:3:7:JINGXIN_S</t>
  </si>
  <si>
    <t>2016:4:3:7:LUZHOU_B_E</t>
  </si>
  <si>
    <t>2016:4:3:7:MIAOLI_E</t>
  </si>
  <si>
    <t>2016:4:3:7:NEIHU_E</t>
  </si>
  <si>
    <t>2016:4:3:7:OFFICE_E</t>
  </si>
  <si>
    <t>2016:4:3:7:SHILIN_S</t>
  </si>
  <si>
    <t>2016:4:3:7:TAIDONG_3_E</t>
  </si>
  <si>
    <t>2016:4:3:7:TAO_4_E</t>
  </si>
  <si>
    <t>2016:4:3:7:TIANMU_A_E</t>
  </si>
  <si>
    <t>2016:4:3:7:XINDIAN_S</t>
  </si>
  <si>
    <t>2016:4:3:7:XINPU_E</t>
  </si>
  <si>
    <t>2016:4:3:7:YULI_E</t>
  </si>
  <si>
    <t>2016:4:3:7:ZHUBEI_2_S</t>
  </si>
  <si>
    <t>2016:4:3:7:SANCHONG</t>
  </si>
  <si>
    <t>2016:4:3:7:SHILIN</t>
  </si>
  <si>
    <t>2016:4:3:7:SONGSHAN</t>
  </si>
  <si>
    <t>2016:4:3:7:YULI</t>
  </si>
  <si>
    <t>2016:4:3:7:ZHUBEI</t>
  </si>
  <si>
    <t>2016:4:3:7:NORTH</t>
  </si>
  <si>
    <t>2016:4:3:7:TUCHENG_S</t>
  </si>
  <si>
    <t>2016:4:3:7:ZHONGLI_2_E</t>
  </si>
  <si>
    <t>2016:4:3:7:ZHONGLI</t>
  </si>
  <si>
    <t>2016:4:3:7:BEITOU_S</t>
  </si>
  <si>
    <t>2016:4:3:7:DANSHUI_B_E</t>
  </si>
  <si>
    <t>2016:4:3:7:HUALIAN_2_ZL</t>
  </si>
  <si>
    <t>2016:4:3:7:LUZHOU_A_E</t>
  </si>
  <si>
    <t>2016:4:3:7:MUZHA_S</t>
  </si>
  <si>
    <t>2016:4:3:7:TAIDONG_1_E</t>
  </si>
  <si>
    <t>2016:4:3:7:TAO_3_E_ZL</t>
  </si>
  <si>
    <t>2016:4:3:7:WANDA_S</t>
  </si>
  <si>
    <t>2016:4:3:7:XIANGSHAN_E</t>
  </si>
  <si>
    <t>2016:4:3:7:XINDIAN_E</t>
  </si>
  <si>
    <t>2016:4:3:7:YILAN_S</t>
  </si>
  <si>
    <t>2016:4:3:7:YULI_S</t>
  </si>
  <si>
    <t>2016:4:3:7:ZHONGLI_1_E</t>
  </si>
  <si>
    <t>2016:4:3:7:ZHUDONG_S</t>
  </si>
  <si>
    <t>2016:4:3:7:ZHUNAN_S</t>
  </si>
  <si>
    <t>2016:4:3:7:BEITOU</t>
  </si>
  <si>
    <t>2016:4:3:7:XINAN</t>
  </si>
  <si>
    <t>2016:4:3:7:ZHUDONG</t>
  </si>
  <si>
    <t>2016:4:3:7:DANSHUI_A_E</t>
  </si>
  <si>
    <t>2016:4:3:7:JINGXIN_ZL</t>
  </si>
  <si>
    <t>2016:4:3:7:LUODONG_B_E</t>
  </si>
  <si>
    <t>2016:4:3:7:SONGSHAN_ZL</t>
  </si>
  <si>
    <t>2016:4:3:7:ZHUDONG_E</t>
  </si>
  <si>
    <t>2016:4:3:7:NEIHU_S</t>
  </si>
  <si>
    <t>2016:4:3:7:HUALIAN_2_E</t>
  </si>
  <si>
    <t>2016:4:3:7:HUALIAN_3_E</t>
  </si>
  <si>
    <t>2016:4:3:7:JINHUA_S</t>
  </si>
  <si>
    <t>2016:4:3:7:SANCHONG_S</t>
  </si>
  <si>
    <t>2016:4:3:7:SHILIN_ZL</t>
  </si>
  <si>
    <t>2016:4:3:7:SONGSHAN_S</t>
  </si>
  <si>
    <t>2016:4:3:7:TAO_2_E</t>
  </si>
  <si>
    <t>2016:4:3:7:TAO_2_S</t>
  </si>
  <si>
    <t>2016:4:3:7:WANDA_E</t>
  </si>
  <si>
    <t>2016:4:3:7:XINZHU_1_E</t>
  </si>
  <si>
    <t>2016:4:3:7:XIZHI_A_E</t>
  </si>
  <si>
    <t>2016:4:3:7:YONGHE_S</t>
  </si>
  <si>
    <t>2016:4:3:7:ZHONGLI_1_S</t>
  </si>
  <si>
    <t>2016:4:3:7:ZHUBEI_2_E</t>
  </si>
  <si>
    <t>2016:4:3:7:ZHUNAN_ZL</t>
  </si>
  <si>
    <t>2016:4:3:7:TAOYUAN_1_2</t>
  </si>
  <si>
    <t>2016:4:3:7:ASSISTANTS</t>
  </si>
  <si>
    <t>2016:4:3:7:BEITOU_E</t>
  </si>
  <si>
    <t>2016:4:3:7:GUISHAN_E</t>
  </si>
  <si>
    <t>2016:4:3:7:SANCHONG_E</t>
  </si>
  <si>
    <t>2016:4:3:7:SANXIA_B_E</t>
  </si>
  <si>
    <t>2016:4:3:7:TAO_1_B</t>
  </si>
  <si>
    <t>2016:4:3:7:TIANMU_B_E</t>
  </si>
  <si>
    <t>2016:4:3:7:XINAN_S</t>
  </si>
  <si>
    <t>2016:4:3:7:XINZHU_3_S</t>
  </si>
  <si>
    <t>2016:4:3:7:TAO_1_A</t>
  </si>
  <si>
    <t>2016:4:3:7:JILONG_B_E</t>
  </si>
  <si>
    <t>APT_NAME</t>
  </si>
  <si>
    <t>XINDIAN_ANKANG</t>
  </si>
  <si>
    <t>DAAN_YONGKANG</t>
  </si>
  <si>
    <t>DAXI_QIAOAI_35</t>
  </si>
  <si>
    <t>YINGGE</t>
  </si>
  <si>
    <t>DAXI_QIAOAI_34</t>
  </si>
  <si>
    <t>BEITOU_WENQUAN</t>
  </si>
  <si>
    <t>BEITOU_ZHONGYANG</t>
  </si>
  <si>
    <t>XINZHUANG_QINGSHAN</t>
  </si>
  <si>
    <t>DANSHUI_MINQUAN</t>
  </si>
  <si>
    <t>DANSHUI_YINGZHUAN</t>
  </si>
  <si>
    <t>HUALIAN_ZHONGMEI</t>
  </si>
  <si>
    <t>HUALIAN_DEAN</t>
  </si>
  <si>
    <t>HUALIAN_BEICHANG</t>
  </si>
  <si>
    <t>XINDIAN_ZHONGYANG</t>
  </si>
  <si>
    <t>XINDIAN_BINLANG</t>
  </si>
  <si>
    <t>DAAN_JINHUA</t>
  </si>
  <si>
    <t>ZHONGSHAN</t>
  </si>
  <si>
    <t>LUODONG_GONGZHENG</t>
  </si>
  <si>
    <t>WENSHAN_MUZHA</t>
  </si>
  <si>
    <t>WENSHAN_WANSHOU</t>
  </si>
  <si>
    <t>NEIHU_NEIHU</t>
  </si>
  <si>
    <t>NEIHU_JINHU</t>
  </si>
  <si>
    <t>SANCHONG_CHENGGONG_6</t>
  </si>
  <si>
    <t>SANCHONG_CHENGGONG_5</t>
  </si>
  <si>
    <t>SHULIN</t>
  </si>
  <si>
    <t>SHILIN_SHUANGXI</t>
  </si>
  <si>
    <t>XINZHUANG_ZHONGZHENG</t>
  </si>
  <si>
    <t>SONGSHAN_BADE</t>
  </si>
  <si>
    <t>SONGSHAN_NANJING</t>
  </si>
  <si>
    <t>TAIDONG_KAIFENG</t>
  </si>
  <si>
    <t>TAIDONG_CHANGSHA_2</t>
  </si>
  <si>
    <t>TAIDONG_CHANGSHA_8</t>
  </si>
  <si>
    <t>TAIZHONG_OFFICE_E</t>
  </si>
  <si>
    <t>台中辦公室長老</t>
  </si>
  <si>
    <t>TAOYUAN_DAYOU</t>
  </si>
  <si>
    <t>TAOYUAN_GUODING</t>
  </si>
  <si>
    <t>TAOYUAN_GUOJI</t>
  </si>
  <si>
    <t>TAOYUAN_MINYOU</t>
  </si>
  <si>
    <t>TAOYUAN_ZHONGPU</t>
  </si>
  <si>
    <t>LUZHU_XINGZHONG</t>
  </si>
  <si>
    <t>LUZHU_ZHONGZHENG</t>
  </si>
  <si>
    <t>SHILIN_YUSHENG</t>
  </si>
  <si>
    <t>TUCHENG_ZHONGYANG</t>
  </si>
  <si>
    <t>TUCHENG_YUMIN</t>
  </si>
  <si>
    <t>WANHUA</t>
  </si>
  <si>
    <t>DATONG</t>
  </si>
  <si>
    <t>DAAN_HEPING</t>
  </si>
  <si>
    <t>ZHONGHE_JUGUANG</t>
  </si>
  <si>
    <t>XINZHU_BEIDA</t>
  </si>
  <si>
    <t>XINZHU_DONGDA</t>
  </si>
  <si>
    <t>XIZHI_LONGAN</t>
  </si>
  <si>
    <t>XIZHI_LIANXING</t>
  </si>
  <si>
    <t>LUODONG_ZHANDONG</t>
  </si>
  <si>
    <t>YULI_GUANGFU</t>
  </si>
  <si>
    <t>ZHONGHE_YUANTONG</t>
  </si>
  <si>
    <t>ZHONGLI_JIUHE</t>
  </si>
  <si>
    <t>ZHONGLI_ZHONGBEI</t>
  </si>
  <si>
    <t>ZHUBEI_XINTAI</t>
  </si>
  <si>
    <t>XINFENG</t>
  </si>
  <si>
    <t>ZHUBEI_BOAI</t>
  </si>
  <si>
    <t>ZHUNAN_YANPING</t>
  </si>
  <si>
    <t>2016:1:2:7:ZHUBEI_3_S</t>
  </si>
  <si>
    <t>2016:1:4:7:ZHUBEI_3_S</t>
  </si>
  <si>
    <t>2016:1:5:7:ZHUBEI_3_S</t>
  </si>
  <si>
    <t>2016:2:1:7:ZHUBEI_3_S</t>
  </si>
  <si>
    <t>2016:2:2:7:ZHUBEI_3_S</t>
  </si>
  <si>
    <t>2016:2:2:7:ZHUBEI_1_E</t>
  </si>
  <si>
    <t>2016:2:3:7:ZHUBEI_3_S</t>
  </si>
  <si>
    <t>2016:2:3:7:ZHUBEI_1_E</t>
  </si>
  <si>
    <t>2016:2:4:7:ZHUBEI_3_S</t>
  </si>
  <si>
    <t>2016:2:4:7:ZHUBEI_1_E</t>
  </si>
  <si>
    <t>2016:3:1:7:ZHUBEI_3_S</t>
  </si>
  <si>
    <t>2016:3:1:7:ZHUBEI_1_E</t>
  </si>
  <si>
    <t>2016:3:2:7:ZHUBEI_3_S</t>
  </si>
  <si>
    <t>2016:3:2:7:ZHUBEI_1_E</t>
  </si>
  <si>
    <t>2016:3:3:7:ZHUBEI_3_S</t>
  </si>
  <si>
    <t>2016:3:3:7:ZHUBEI_1_E</t>
  </si>
  <si>
    <t>2016:3:4:7:ZHUBEI_3_S</t>
  </si>
  <si>
    <t>2016:3:4:7:ZHUBEI_1_E</t>
  </si>
  <si>
    <t>2016:4:1:7:ZHUBEI_3_S</t>
  </si>
  <si>
    <t>2016:4:1:7:ZHUBEI_1_E</t>
  </si>
  <si>
    <t>2016:4:2:7:ZHUBEI_3_S</t>
  </si>
  <si>
    <t>2016:4:2:7:ZHUBEI_1_E</t>
  </si>
  <si>
    <t>2016:4:3:7:ZHUBEI_3_S</t>
  </si>
  <si>
    <t>2016:4:3:7:ZHUBEI_1_E</t>
  </si>
  <si>
    <t>ZHUBEI_1_E</t>
  </si>
  <si>
    <t>Zhubei 1 E</t>
  </si>
  <si>
    <t>竹北 1 長老</t>
  </si>
  <si>
    <t>ZHUBEI_3_S</t>
  </si>
  <si>
    <t>Zhubei 3 S</t>
  </si>
  <si>
    <t>竹北 3 姐妹</t>
  </si>
  <si>
    <t>E. Roe / Liston AP</t>
  </si>
  <si>
    <t>E. Welker DL / Tan</t>
  </si>
  <si>
    <t>S. Bain / Brinkerhoff</t>
  </si>
  <si>
    <t>E. Dixon DL / Facer</t>
  </si>
  <si>
    <t>E. Jackson DL / Okeson</t>
  </si>
  <si>
    <t>E. Francis / Coletti</t>
  </si>
  <si>
    <t>S. LeFevre / Fenlaw STL</t>
  </si>
  <si>
    <t>E. Miller DL / Perkins</t>
  </si>
  <si>
    <t>S. Bowman / Tinsley</t>
  </si>
  <si>
    <t>E. Brinton / Jen</t>
  </si>
  <si>
    <t>E. Taylor DL / Andelin</t>
  </si>
  <si>
    <t>S. Huntington / Erickson</t>
  </si>
  <si>
    <t>E. Hansen / Zhou ZL</t>
  </si>
  <si>
    <t>E. Jacobson / Petermann</t>
  </si>
  <si>
    <t>E. Welch DL / Fitzpatrick</t>
  </si>
  <si>
    <t>E. Iverson / Seely</t>
  </si>
  <si>
    <t>E. Loke / Rasmussen</t>
  </si>
  <si>
    <t>E. Anderton EL / King DL</t>
  </si>
  <si>
    <t>E. Hu DL / Nielson</t>
  </si>
  <si>
    <t>E. Dung DL / Sessions</t>
  </si>
  <si>
    <t>E. Bezzant / McPherson</t>
  </si>
  <si>
    <t>S. Gabbitas / Yee</t>
  </si>
  <si>
    <t>E. Elliott OA / Smith RE</t>
  </si>
  <si>
    <t>E. Luther / Smith</t>
  </si>
  <si>
    <t>E. Roberts / Wong</t>
  </si>
  <si>
    <t>E. Ploeg / Reintjes</t>
  </si>
  <si>
    <t>S. Hsiao / Li</t>
  </si>
  <si>
    <t>E. Aiono / Hammond ZL</t>
  </si>
  <si>
    <t>E. Tang / Heaps</t>
  </si>
  <si>
    <t>S. Torres Ortiz / Kitchens STL</t>
  </si>
  <si>
    <t>E. Tan / Matua ZL</t>
  </si>
  <si>
    <t>S. Hadley / Althoff</t>
  </si>
  <si>
    <t>S. Chan / Hickenlooper</t>
  </si>
  <si>
    <t>E. Nixon / Wayment ZL</t>
  </si>
  <si>
    <t>E. Lin DL / Butler</t>
  </si>
  <si>
    <t>E. Pincock / Chuang</t>
  </si>
  <si>
    <t>S. Denison / Apsley</t>
  </si>
  <si>
    <t>E. Young / Landes</t>
  </si>
  <si>
    <t>E. Barton / Clawson ZL</t>
  </si>
  <si>
    <t>E. Alder DL / Omer</t>
  </si>
  <si>
    <t>E. Chia DL / Simonson</t>
  </si>
  <si>
    <t>E. Bellingham / Liao</t>
  </si>
  <si>
    <t>S. Guan / Cullen</t>
  </si>
  <si>
    <t>S. Johnson / Davis</t>
  </si>
  <si>
    <t>E. Ribar / Stephens ZL</t>
  </si>
  <si>
    <t>E. Lin DL / Holloway</t>
  </si>
  <si>
    <t>E. Diepeveen DL / Jensen</t>
  </si>
  <si>
    <t>S. Sylvester / Hickman</t>
  </si>
  <si>
    <t>E. Robbins DL / Robinson</t>
  </si>
  <si>
    <t>E. Sumsion / Mertz</t>
  </si>
  <si>
    <t>S. Nau / Xie</t>
  </si>
  <si>
    <t>E. Stevenson / Bagley</t>
  </si>
  <si>
    <t>E. Merrell DL / Leonhardt</t>
  </si>
  <si>
    <t>S. Johnson / Child STL</t>
  </si>
  <si>
    <t>E. Davidson / Scovel ZL</t>
  </si>
  <si>
    <t>E. Falck DL / Jensen</t>
  </si>
  <si>
    <t>S. Beeston / Coleman STL</t>
  </si>
  <si>
    <t>E. Gwilliam DL / Johnson</t>
  </si>
  <si>
    <t>S. Parkin / Bradley</t>
  </si>
  <si>
    <t>S. Westover / Goo</t>
  </si>
  <si>
    <t>E. Magness / Lloyd</t>
  </si>
  <si>
    <t>E. Seamons DL / Clark</t>
  </si>
  <si>
    <t>E. Hsiao DL / McNeil</t>
  </si>
  <si>
    <t>E. Hawkes / James</t>
  </si>
  <si>
    <t>S. Meyers / Toronto</t>
  </si>
  <si>
    <t>E. Wadsworth DL / Wu</t>
  </si>
  <si>
    <t>S. Haupt / Zang / Hsiao</t>
  </si>
  <si>
    <t>E. Lindahl / Dorius ZL</t>
  </si>
  <si>
    <t>林杰杭</t>
  </si>
  <si>
    <t>黃士豪</t>
  </si>
  <si>
    <t>lichongwei李崇偉</t>
  </si>
  <si>
    <t>東西</t>
  </si>
  <si>
    <t>黃蔡潤西</t>
  </si>
  <si>
    <t>廖以昕</t>
  </si>
  <si>
    <t>吳易霖</t>
  </si>
  <si>
    <t>Ruby廖倩汝</t>
  </si>
  <si>
    <t>葉倚瑄</t>
  </si>
  <si>
    <t>YAN ZI JUAN 顏紫娟</t>
  </si>
  <si>
    <t>林莘茹</t>
  </si>
  <si>
    <t>吳詩婷</t>
  </si>
  <si>
    <t xml:space="preserve"> 張林錦霞</t>
  </si>
  <si>
    <t>彭麗傑</t>
  </si>
  <si>
    <t>張閎智</t>
  </si>
  <si>
    <t>林雍捷</t>
  </si>
  <si>
    <t>陳絨</t>
  </si>
  <si>
    <t>彭康睿</t>
  </si>
  <si>
    <t>邱靖婷</t>
  </si>
  <si>
    <t>2016:4:4:7:BEITOU_S</t>
  </si>
  <si>
    <t>2016:4:4:7:JINGXIN_ZL</t>
  </si>
  <si>
    <t>2016:4:4:7:NEIHU_S</t>
  </si>
  <si>
    <t>2016:4:4:7:SANXIA_B_E</t>
  </si>
  <si>
    <t>2016:4:4:7:SHILIN_S</t>
  </si>
  <si>
    <t>2016:4:4:7:SONGSHAN_ZL</t>
  </si>
  <si>
    <t>2016:4:4:7:TOUFEN_E</t>
  </si>
  <si>
    <t>2016:4:4:7:XINDIAN_S</t>
  </si>
  <si>
    <t>2016:4:4:7:XINPU_E</t>
  </si>
  <si>
    <t>2016:4:4:7:BANQIAO</t>
  </si>
  <si>
    <t>2016:4:4:7:BEITOU</t>
  </si>
  <si>
    <t>2016:4:4:7:JINGXIN</t>
  </si>
  <si>
    <t>2016:4:4:7:SHILIN</t>
  </si>
  <si>
    <t>2016:4:4:7:SONGSHAN</t>
  </si>
  <si>
    <t>2016:4:4:7:TOUFEN_MIAOLI</t>
  </si>
  <si>
    <t>2016:4:4:7:TUCHENG</t>
  </si>
  <si>
    <t>2016:4:4:7:XINDIAN</t>
  </si>
  <si>
    <t>2016:4:4:7:EAST</t>
  </si>
  <si>
    <t>2016:4:4:7:NORTH</t>
  </si>
  <si>
    <t>2016:4:4:7:SOUTH</t>
  </si>
  <si>
    <t>2016:4:4:7:WEST</t>
  </si>
  <si>
    <t>2016:4:4:7:ZHUNAN</t>
  </si>
  <si>
    <t>2016:4:4:7:MISSION</t>
  </si>
  <si>
    <t>2016:4:4:7:BADE_S</t>
  </si>
  <si>
    <t>2016:4:4:7:LUZHOU_B_E</t>
  </si>
  <si>
    <t>2016:4:4:7:XIZHI_S</t>
  </si>
  <si>
    <t>2016:4:4:7:ZHONGHE_1_E</t>
  </si>
  <si>
    <t>2016:4:4:7:BADE</t>
  </si>
  <si>
    <t>2016:4:4:7:SANCHONG</t>
  </si>
  <si>
    <t>2016:4:4:7:SHUANGHE</t>
  </si>
  <si>
    <t>2016:4:4:7:XIZHI</t>
  </si>
  <si>
    <t>2016:4:4:7:CENTRAL</t>
  </si>
  <si>
    <t>2016:4:4:7:TAOYUAN</t>
  </si>
  <si>
    <t>2016:4:4:7:ANKANG_E</t>
  </si>
  <si>
    <t>2016:4:4:7:HUALIAN_3_S</t>
  </si>
  <si>
    <t>2016:4:4:7:JILONG_A_E</t>
  </si>
  <si>
    <t>2016:4:4:7:JINGXIN_S</t>
  </si>
  <si>
    <t>2016:4:4:7:JINHUA_ZL</t>
  </si>
  <si>
    <t>2016:4:4:7:LONGTAN_E</t>
  </si>
  <si>
    <t>2016:4:4:7:LUZHOU_A_E</t>
  </si>
  <si>
    <t>2016:4:4:7:SANCHONG_E</t>
  </si>
  <si>
    <t>2016:4:4:7:SANCHONG_S</t>
  </si>
  <si>
    <t>2016:4:4:7:SANXIA_A_E</t>
  </si>
  <si>
    <t>2016:4:4:7:SONGSHAN_S</t>
  </si>
  <si>
    <t>2016:4:4:7:TAIDONG_1_S</t>
  </si>
  <si>
    <t>2016:4:4:7:TAIDONG_2_S</t>
  </si>
  <si>
    <t>2016:4:4:7:TAIDONG_2_ZL</t>
  </si>
  <si>
    <t>2016:4:4:7:TAIDONG_3_E</t>
  </si>
  <si>
    <t>2016:4:4:7:TAO_2_E</t>
  </si>
  <si>
    <t>2016:4:4:7:TAO_4_E</t>
  </si>
  <si>
    <t>2016:4:4:7:TAO_4_S</t>
  </si>
  <si>
    <t>2016:4:4:7:TIANMU_A_E</t>
  </si>
  <si>
    <t>2016:4:4:7:TUCHENG_S</t>
  </si>
  <si>
    <t>2016:4:4:7:WANDA_E</t>
  </si>
  <si>
    <t>2016:4:4:7:WANDA_S</t>
  </si>
  <si>
    <t>2016:4:4:7:XINAN_S</t>
  </si>
  <si>
    <t>2016:4:4:7:XINBAN_E</t>
  </si>
  <si>
    <t>2016:4:4:7:XINZHU_1_S</t>
  </si>
  <si>
    <t>2016:4:4:7:XINZHU_3_S</t>
  </si>
  <si>
    <t>2016:4:4:7:YONGHE_S</t>
  </si>
  <si>
    <t>2016:4:4:7:YULI_E</t>
  </si>
  <si>
    <t>2016:4:4:7:ZHONGHE_2_E</t>
  </si>
  <si>
    <t>2016:4:4:7:ZHONGHE_2_S</t>
  </si>
  <si>
    <t>2016:4:4:7:ZHONGLI_1_E</t>
  </si>
  <si>
    <t>2016:4:4:7:ZHUBEI_2_S</t>
  </si>
  <si>
    <t>2016:4:4:7:ZHUDONG_E</t>
  </si>
  <si>
    <t>2016:4:4:7:ZHUNAN_ZL</t>
  </si>
  <si>
    <t>2016:4:4:7:HUALIAN</t>
  </si>
  <si>
    <t>2016:4:4:7:JILONG</t>
  </si>
  <si>
    <t>2016:4:4:7:JINHUA</t>
  </si>
  <si>
    <t>2016:4:4:7:TAIDONG_1_3</t>
  </si>
  <si>
    <t>2016:4:4:7:TAIDONG_2</t>
  </si>
  <si>
    <t>2016:4:4:7:TAOYUAN_1_2</t>
  </si>
  <si>
    <t>2016:4:4:7:TAOYUAN_3</t>
  </si>
  <si>
    <t>2016:4:4:7:XINAN</t>
  </si>
  <si>
    <t>2016:4:4:7:XINZHU</t>
  </si>
  <si>
    <t>2016:4:4:7:YULI</t>
  </si>
  <si>
    <t>2016:4:4:7:ZHONGLI</t>
  </si>
  <si>
    <t>2016:4:4:7:ZHUBEI</t>
  </si>
  <si>
    <t>2016:4:4:7:ZHUDONG</t>
  </si>
  <si>
    <t>2016:4:4:7:TAIDONG</t>
  </si>
  <si>
    <t>2016:4:4:7:DANFENG_E</t>
  </si>
  <si>
    <t>2016:4:4:7:HUALIAN_1_S</t>
  </si>
  <si>
    <t>2016:4:4:7:LUODONG_B_E</t>
  </si>
  <si>
    <t>2016:4:4:7:MIAOLI_E</t>
  </si>
  <si>
    <t>2016:4:4:7:NEIHU_E</t>
  </si>
  <si>
    <t>2016:4:4:7:SIYUAN_E</t>
  </si>
  <si>
    <t>2016:4:4:7:TIANMU_B_E</t>
  </si>
  <si>
    <t>2016:4:4:7:XIANGSHAN_E</t>
  </si>
  <si>
    <t>2016:4:4:7:XINZHU_1_E</t>
  </si>
  <si>
    <t>2016:4:4:7:ZHONGLI_1_S</t>
  </si>
  <si>
    <t>2016:4:4:7:ZHONGLI_2_E</t>
  </si>
  <si>
    <t>2016:4:4:7:ZHUBEI_1_E</t>
  </si>
  <si>
    <t>2016:4:4:7:JIAN</t>
  </si>
  <si>
    <t>2016:4:4:7:XINZHUANG</t>
  </si>
  <si>
    <t>2016:4:4:7:YILAN</t>
  </si>
  <si>
    <t>2016:4:4:7:DANSHUI_A_E</t>
  </si>
  <si>
    <t>2016:4:4:7:DANSHUI_B_E</t>
  </si>
  <si>
    <t>2016:4:4:7:HUALIAN_3_E</t>
  </si>
  <si>
    <t>2016:4:4:7:TAO_2_S</t>
  </si>
  <si>
    <t>2016:4:4:7:TOUR_S</t>
  </si>
  <si>
    <t>2016:4:4:7:XIZHI_B_E</t>
  </si>
  <si>
    <t>2016:4:4:7:YILAN_E</t>
  </si>
  <si>
    <t>2016:4:4:7:BEITOU_E</t>
  </si>
  <si>
    <t>2016:4:4:7:XINZHU_3_ZL</t>
  </si>
  <si>
    <t>2016:4:4:7:ZHUNAN_S</t>
  </si>
  <si>
    <t>2016:4:4:7:GUISHAN_E</t>
  </si>
  <si>
    <t>2016:4:4:7:HUALIAN_2_E</t>
  </si>
  <si>
    <t>2016:4:4:7:JILONG_B_E</t>
  </si>
  <si>
    <t>2016:4:4:7:SHILIN_ZL</t>
  </si>
  <si>
    <t>2016:4:4:7:TAIDONG_1_E</t>
  </si>
  <si>
    <t>2016:4:4:7:TAO_3_E_ZL</t>
  </si>
  <si>
    <t>2016:4:4:7:TUCHENG_ZL</t>
  </si>
  <si>
    <t>2016:4:4:7:YILAN_S</t>
  </si>
  <si>
    <t>2016:4:4:7:ZHUBEI_2_E</t>
  </si>
  <si>
    <t>2016:4:4:7:ZHUDONG_S</t>
  </si>
  <si>
    <t>2016:4:4:7:LUODONG_A_E</t>
  </si>
  <si>
    <t>2016:4:4:7:OFFICE_E</t>
  </si>
  <si>
    <t>2016:4:4:7:TAO_1_B</t>
  </si>
  <si>
    <t>2016:4:4:7:XINDIAN_E</t>
  </si>
  <si>
    <t>2016:4:4:7:XIZHI_A_E</t>
  </si>
  <si>
    <t>2016:4:4:7:YULI_S</t>
  </si>
  <si>
    <t>2016:4:4:7:HUALIAN_1_E</t>
  </si>
  <si>
    <t>2016:4:4:7:HUALIAN_2_ZL</t>
  </si>
  <si>
    <t>2016:4:4:7:JINHUA_S</t>
  </si>
  <si>
    <t>2016:4:4:7:MUZHA_E</t>
  </si>
  <si>
    <t>2016:4:4:7:MUZHA_S</t>
  </si>
  <si>
    <t>2016:4:4:7:TAO_3_E</t>
  </si>
  <si>
    <t>郭淑媛</t>
  </si>
  <si>
    <t>2016:4:4:7:ASSISTANTS</t>
  </si>
  <si>
    <t>2016:4:4:7:BADE_A_E</t>
  </si>
  <si>
    <t>2016:4:4:7:BADE_B_E</t>
  </si>
  <si>
    <t>林保國</t>
  </si>
  <si>
    <t>2016:4:4:7:TAO_1_A</t>
  </si>
  <si>
    <t>2016:4:4:7:ZHUBEI_3_S</t>
  </si>
  <si>
    <t>2016:5:1:7:ANKANG_E</t>
  </si>
  <si>
    <t>2016:5:1:7:ASSISTANTS</t>
  </si>
  <si>
    <t>2016:5:1:7:BADE_A_E</t>
  </si>
  <si>
    <t>2016:5:1:7:BADE_B_E</t>
  </si>
  <si>
    <t>2016:5:1:7:BADE_S</t>
  </si>
  <si>
    <t>2016:5:1:7:BEITOU_E</t>
  </si>
  <si>
    <t>2016:5:1:7:BEITOU_S</t>
  </si>
  <si>
    <t>2016:5:1:7:DANFENG_E</t>
  </si>
  <si>
    <t>2016:5:1:7:DANSHUI_A_E</t>
  </si>
  <si>
    <t>2016:5:1:7:DANSHUI_B_E</t>
  </si>
  <si>
    <t>2016:5:1:7:GUISHAN_E</t>
  </si>
  <si>
    <t>2016:5:1:7:HUALIAN_1_E</t>
  </si>
  <si>
    <t>2016:5:1:7:HUALIAN_1_S</t>
  </si>
  <si>
    <t>2016:5:1:7:HUALIAN_2_E</t>
  </si>
  <si>
    <t>2016:5:1:7:HUALIAN_2_ZL</t>
  </si>
  <si>
    <t>2016:5:1:7:HUALIAN_3_E</t>
  </si>
  <si>
    <t>2016:5:1:7:HUALIAN_3_S</t>
  </si>
  <si>
    <t>2016:5:1:7:JILONG_A_E</t>
  </si>
  <si>
    <t>2016:5:1:7:JILONG_B_E</t>
  </si>
  <si>
    <t>2016:5:1:7:JINGXIN_S</t>
  </si>
  <si>
    <t>2016:5:1:7:JINGXIN_ZL</t>
  </si>
  <si>
    <t>2016:5:1:7:JINHUA_S</t>
  </si>
  <si>
    <t>2016:5:1:7:JINHUA_ZL</t>
  </si>
  <si>
    <t>2016:5:1:7:LONGTAN_E</t>
  </si>
  <si>
    <t>2016:5:1:7:LUODONG_A_E</t>
  </si>
  <si>
    <t>2016:5:1:7:LUODONG_B_E</t>
  </si>
  <si>
    <t>2016:5:1:7:LUZHOU_A_E</t>
  </si>
  <si>
    <t>2016:5:1:7:LUZHOU_B_E</t>
  </si>
  <si>
    <t>2016:5:1:7:MIAOLI_E</t>
  </si>
  <si>
    <t>2016:5:1:7:MUZHA_E</t>
  </si>
  <si>
    <t>2016:5:1:7:MUZHA_S</t>
  </si>
  <si>
    <t>2016:5:1:7:NEIHU_E</t>
  </si>
  <si>
    <t>2016:5:1:7:NEIHU_S</t>
  </si>
  <si>
    <t>2016:5:1:7:OFFICE_E</t>
  </si>
  <si>
    <t>2016:5:1:7:SANCHONG_E</t>
  </si>
  <si>
    <t>2016:5:1:7:SANCHONG_S</t>
  </si>
  <si>
    <t>2016:5:1:7:SANXIA_A_E</t>
  </si>
  <si>
    <t>2016:5:1:7:SANXIA_B_E</t>
  </si>
  <si>
    <t>2016:5:1:7:SHILIN_S</t>
  </si>
  <si>
    <t>2016:5:1:7:SHILIN_ZL</t>
  </si>
  <si>
    <t>2016:5:1:7:SIYUAN_E</t>
  </si>
  <si>
    <t>2016:5:1:7:SONGSHAN_S</t>
  </si>
  <si>
    <t>2016:5:1:7:SONGSHAN_ZL</t>
  </si>
  <si>
    <t>2016:5:1:7:TAIDONG_1_E</t>
  </si>
  <si>
    <t>2016:5:1:7:TAIDONG_1_S</t>
  </si>
  <si>
    <t>2016:5:1:7:TAIDONG_2_S</t>
  </si>
  <si>
    <t>2016:5:1:7:TAIDONG_2_ZL</t>
  </si>
  <si>
    <t>2016:5:1:7:TAIDONG_3_E</t>
  </si>
  <si>
    <t>2016:5:1:7:TAO_1_A</t>
  </si>
  <si>
    <t>2016:5:1:7:TAO_1_B</t>
  </si>
  <si>
    <t>2016:5:1:7:TAO_2_E</t>
  </si>
  <si>
    <t>2016:5:1:7:TAO_2_S</t>
  </si>
  <si>
    <t>2016:5:1:7:TAO_3_E</t>
  </si>
  <si>
    <t>2016:5:1:7:TAO_3_E_ZL</t>
  </si>
  <si>
    <t>2016:5:1:7:TAO_4_E</t>
  </si>
  <si>
    <t>2016:5:1:7:TAO_4_S</t>
  </si>
  <si>
    <t>2016:5:1:7:TIANMU_A_E</t>
  </si>
  <si>
    <t>2016:5:1:7:TIANMU_B_E</t>
  </si>
  <si>
    <t>2016:5:1:7:TOUFEN_E</t>
  </si>
  <si>
    <t>2016:5:1:7:TOUR_S</t>
  </si>
  <si>
    <t>2016:5:1:7:TUCHENG_S</t>
  </si>
  <si>
    <t>2016:5:1:7:TUCHENG_ZL</t>
  </si>
  <si>
    <t>2016:5:1:7:WANDA_E</t>
  </si>
  <si>
    <t>2016:5:1:7:WANDA_S</t>
  </si>
  <si>
    <t>2016:5:1:7:XIANGSHAN_E</t>
  </si>
  <si>
    <t>2016:5:1:7:XINAN_S</t>
  </si>
  <si>
    <t>2016:5:1:7:XINBAN_E</t>
  </si>
  <si>
    <t>2016:5:1:7:XINDIAN_E</t>
  </si>
  <si>
    <t>2016:5:1:7:XINDIAN_S</t>
  </si>
  <si>
    <t>2016:5:1:7:XINPU_E</t>
  </si>
  <si>
    <t>2016:5:1:7:XINZHU_1_E</t>
  </si>
  <si>
    <t>2016:5:1:7:XINZHU_1_S</t>
  </si>
  <si>
    <t>2016:5:1:7:XINZHU_3_S</t>
  </si>
  <si>
    <t>2016:5:1:7:XINZHU_3_ZL</t>
  </si>
  <si>
    <t>2016:5:1:7:XIZHI_A_E</t>
  </si>
  <si>
    <t>2016:5:1:7:XIZHI_B_E</t>
  </si>
  <si>
    <t>2016:5:1:7:XIZHI_S</t>
  </si>
  <si>
    <t>2016:5:1:7:YILAN_E</t>
  </si>
  <si>
    <t>2016:5:1:7:YILAN_S</t>
  </si>
  <si>
    <t>2016:5:1:7:YONGHE_S</t>
  </si>
  <si>
    <t>2016:5:1:7:YULI_E</t>
  </si>
  <si>
    <t>2016:5:1:7:YULI_S</t>
  </si>
  <si>
    <t>2016:5:1:7:ZHONGHE_1_E</t>
  </si>
  <si>
    <t>2016:5:1:7:ZHONGHE_2_E</t>
  </si>
  <si>
    <t>2016:5:1:7:ZHONGHE_2_S</t>
  </si>
  <si>
    <t>2016:5:1:7:ZHONGLI_1_E</t>
  </si>
  <si>
    <t>2016:5:1:7:ZHONGLI_1_S</t>
  </si>
  <si>
    <t>2016:5:1:7:ZHONGLI_2_E</t>
  </si>
  <si>
    <t>2016:5:1:7:ZHUBEI_1_E</t>
  </si>
  <si>
    <t>2016:5:1:7:ZHUBEI_2_E</t>
  </si>
  <si>
    <t>2016:5:1:7:ZHUBEI_2_S</t>
  </si>
  <si>
    <t>2016:5:1:7:ZHUBEI_3_S</t>
  </si>
  <si>
    <t>2016:5:1:7:ZHUDONG_E</t>
  </si>
  <si>
    <t>2016:5:1:7:ZHUDONG_S</t>
  </si>
  <si>
    <t>2016:5:1:7:ZHUNAN_S</t>
  </si>
  <si>
    <t>2016:5:1:7:ZHUNAN_ZL</t>
  </si>
  <si>
    <t>2016:5:2:7:ANKANG_E</t>
  </si>
  <si>
    <t>2016:5:2:7:ASSISTANTS</t>
  </si>
  <si>
    <t>2016:5:2:7:BADE_A_E</t>
  </si>
  <si>
    <t>2016:5:2:7:BADE_B_E</t>
  </si>
  <si>
    <t>2016:5:2:7:BADE_S</t>
  </si>
  <si>
    <t>2016:5:2:7:BEITOU_E</t>
  </si>
  <si>
    <t>2016:5:2:7:BEITOU_S</t>
  </si>
  <si>
    <t>2016:5:2:7:DANFENG_E</t>
  </si>
  <si>
    <t>2016:5:2:7:DANSHUI_A_E</t>
  </si>
  <si>
    <t>2016:5:2:7:DANSHUI_B_E</t>
  </si>
  <si>
    <t>2016:5:2:7:GUISHAN_E</t>
  </si>
  <si>
    <t>2016:5:2:7:HUALIAN_1_E</t>
  </si>
  <si>
    <t>2016:5:2:7:HUALIAN_1_S</t>
  </si>
  <si>
    <t>2016:5:2:7:HUALIAN_2_E</t>
  </si>
  <si>
    <t>2016:5:2:7:HUALIAN_2_ZL</t>
  </si>
  <si>
    <t>2016:5:2:7:HUALIAN_3_E</t>
  </si>
  <si>
    <t>2016:5:2:7:HUALIAN_3_S</t>
  </si>
  <si>
    <t>2016:5:2:7:JILONG_A_E</t>
  </si>
  <si>
    <t>2016:5:2:7:JILONG_B_E</t>
  </si>
  <si>
    <t>2016:5:2:7:JINGXIN_S</t>
  </si>
  <si>
    <t>2016:5:2:7:JINGXIN_ZL</t>
  </si>
  <si>
    <t>2016:5:2:7:JINHUA_S</t>
  </si>
  <si>
    <t>2016:5:2:7:JINHUA_ZL</t>
  </si>
  <si>
    <t>2016:5:2:7:LONGTAN_E</t>
  </si>
  <si>
    <t>2016:5:2:7:LUODONG_A_E</t>
  </si>
  <si>
    <t>2016:5:2:7:LUODONG_B_E</t>
  </si>
  <si>
    <t>2016:5:2:7:LUZHOU_A_E</t>
  </si>
  <si>
    <t>2016:5:2:7:LUZHOU_B_E</t>
  </si>
  <si>
    <t>2016:5:2:7:MIAOLI_E</t>
  </si>
  <si>
    <t>2016:5:2:7:MUZHA_E</t>
  </si>
  <si>
    <t>2016:5:2:7:MUZHA_S</t>
  </si>
  <si>
    <t>2016:5:2:7:NEIHU_E</t>
  </si>
  <si>
    <t>2016:5:2:7:NEIHU_S</t>
  </si>
  <si>
    <t>2016:5:2:7:OFFICE_E</t>
  </si>
  <si>
    <t>2016:5:2:7:SANCHONG_E</t>
  </si>
  <si>
    <t>2016:5:2:7:SANCHONG_S</t>
  </si>
  <si>
    <t>2016:5:2:7:SANXIA_A_E</t>
  </si>
  <si>
    <t>2016:5:2:7:SANXIA_B_E</t>
  </si>
  <si>
    <t>2016:5:2:7:SHILIN_S</t>
  </si>
  <si>
    <t>2016:5:2:7:SHILIN_ZL</t>
  </si>
  <si>
    <t>2016:5:2:7:SIYUAN_E</t>
  </si>
  <si>
    <t>2016:5:2:7:SONGSHAN_S</t>
  </si>
  <si>
    <t>2016:5:2:7:SONGSHAN_ZL</t>
  </si>
  <si>
    <t>2016:5:2:7:TAIDONG_1_E</t>
  </si>
  <si>
    <t>2016:5:2:7:TAIDONG_1_S</t>
  </si>
  <si>
    <t>2016:5:2:7:TAIDONG_2_S</t>
  </si>
  <si>
    <t>2016:5:2:7:TAIDONG_2_ZL</t>
  </si>
  <si>
    <t>2016:5:2:7:TAIDONG_3_E</t>
  </si>
  <si>
    <t>2016:5:2:7:TAO_1_A</t>
  </si>
  <si>
    <t>2016:5:2:7:TAO_1_B</t>
  </si>
  <si>
    <t>2016:5:2:7:TAO_2_E</t>
  </si>
  <si>
    <t>2016:5:2:7:TAO_2_S</t>
  </si>
  <si>
    <t>2016:5:2:7:TAO_3_E</t>
  </si>
  <si>
    <t>2016:5:2:7:TAO_3_E_ZL</t>
  </si>
  <si>
    <t>2016:5:2:7:TAO_4_E</t>
  </si>
  <si>
    <t>2016:5:2:7:TAO_4_S</t>
  </si>
  <si>
    <t>2016:5:2:7:TIANMU_A_E</t>
  </si>
  <si>
    <t>2016:5:2:7:TIANMU_B_E</t>
  </si>
  <si>
    <t>2016:5:2:7:TOUFEN_E</t>
  </si>
  <si>
    <t>2016:5:2:7:TOUR_S</t>
  </si>
  <si>
    <t>2016:5:2:7:TUCHENG_S</t>
  </si>
  <si>
    <t>2016:5:2:7:TUCHENG_ZL</t>
  </si>
  <si>
    <t>2016:5:2:7:WANDA_E</t>
  </si>
  <si>
    <t>2016:5:2:7:WANDA_S</t>
  </si>
  <si>
    <t>2016:5:2:7:XIANGSHAN_E</t>
  </si>
  <si>
    <t>2016:5:2:7:XINAN_S</t>
  </si>
  <si>
    <t>2016:5:2:7:XINBAN_E</t>
  </si>
  <si>
    <t>2016:5:2:7:XINDIAN_E</t>
  </si>
  <si>
    <t>2016:5:2:7:XINDIAN_S</t>
  </si>
  <si>
    <t>2016:5:2:7:XINPU_E</t>
  </si>
  <si>
    <t>2016:5:2:7:XINZHU_1_E</t>
  </si>
  <si>
    <t>2016:5:2:7:XINZHU_1_S</t>
  </si>
  <si>
    <t>2016:5:2:7:XINZHU_3_S</t>
  </si>
  <si>
    <t>2016:5:2:7:XINZHU_3_ZL</t>
  </si>
  <si>
    <t>2016:5:2:7:XIZHI_A_E</t>
  </si>
  <si>
    <t>2016:5:2:7:XIZHI_B_E</t>
  </si>
  <si>
    <t>2016:5:2:7:XIZHI_S</t>
  </si>
  <si>
    <t>2016:5:2:7:YILAN_E</t>
  </si>
  <si>
    <t>2016:5:2:7:YILAN_S</t>
  </si>
  <si>
    <t>2016:5:2:7:YONGHE_S</t>
  </si>
  <si>
    <t>2016:5:2:7:YULI_E</t>
  </si>
  <si>
    <t>2016:5:2:7:YULI_S</t>
  </si>
  <si>
    <t>2016:5:2:7:ZHONGHE_1_E</t>
  </si>
  <si>
    <t>2016:5:2:7:ZHONGHE_2_E</t>
  </si>
  <si>
    <t>2016:5:2:7:ZHONGHE_2_S</t>
  </si>
  <si>
    <t>2016:5:2:7:ZHONGLI_1_E</t>
  </si>
  <si>
    <t>2016:5:2:7:ZHONGLI_1_S</t>
  </si>
  <si>
    <t>2016:5:2:7:ZHONGLI_2_E</t>
  </si>
  <si>
    <t>2016:5:2:7:ZHUBEI_1_E</t>
  </si>
  <si>
    <t>2016:5:2:7:ZHUBEI_2_E</t>
  </si>
  <si>
    <t>2016:5:2:7:ZHUBEI_2_S</t>
  </si>
  <si>
    <t>2016:5:2:7:ZHUBEI_3_S</t>
  </si>
  <si>
    <t>2016:5:2:7:ZHUDONG_E</t>
  </si>
  <si>
    <t>2016:5:2:7:ZHUDONG_S</t>
  </si>
  <si>
    <t>2016:5:2:7:ZHUNAN_S</t>
  </si>
  <si>
    <t>2016:5:2:7:ZHUNAN_ZL</t>
  </si>
  <si>
    <t>2016:5:3:7:+886965073051</t>
  </si>
  <si>
    <t>2016:5:3:7:BADE_A_E</t>
  </si>
  <si>
    <t>2016:5:3:7:BADE_B_E</t>
  </si>
  <si>
    <t>2016:5:3:7:BADE_S</t>
  </si>
  <si>
    <t>2016:5:3:7:BEITOU_E</t>
  </si>
  <si>
    <t>2016:5:3:7:HUALIAN_1_E</t>
  </si>
  <si>
    <t>2016:5:3:7:HUALIAN_3_E</t>
  </si>
  <si>
    <t>2016:5:3:7:JINHUA_S</t>
  </si>
  <si>
    <t>2016:5:3:7:MUZHA_S</t>
  </si>
  <si>
    <t>2016:5:3:7:NEIHU_E</t>
  </si>
  <si>
    <t>2016:5:3:7:OFFICE_E</t>
  </si>
  <si>
    <t>2016:5:3:7:SHILIN_ZL</t>
  </si>
  <si>
    <t>2016:5:3:7:TAO_1_B</t>
  </si>
  <si>
    <t>2016:5:3:7:TAO_2_E</t>
  </si>
  <si>
    <t>2016:5:3:7:TAO_3_E_ZL</t>
  </si>
  <si>
    <t>2016:5:3:7:TOUR_S</t>
  </si>
  <si>
    <t>2016:5:3:7:WANDA_S</t>
  </si>
  <si>
    <t>2016:5:3:7:XINZHU_3_S</t>
  </si>
  <si>
    <t>2016:5:3:7:XINZHU_3_ZL</t>
  </si>
  <si>
    <t>2016:5:3:7:ZHONGHE_1_E</t>
  </si>
  <si>
    <t>2016:5:3:7:ZHONGHE_2_S</t>
  </si>
  <si>
    <t>2016:5:3:7:ZHONGLI_1_S</t>
  </si>
  <si>
    <t>2016:5:3:7:ZHONGLI_2_E</t>
  </si>
  <si>
    <t>2016:5:3:7:ZHUBEI_2_S</t>
  </si>
  <si>
    <t>2016:5:3:7:ZHUBEI_3_S</t>
  </si>
  <si>
    <t>2016:5:3:7:ZHUDONG_E</t>
  </si>
  <si>
    <t>2016:5:3:7:ZHUNAN_S</t>
  </si>
  <si>
    <t>2016:5:1:7:BADE</t>
  </si>
  <si>
    <t>2016:5:1:7:BANQIAO</t>
  </si>
  <si>
    <t>2016:5:1:7:BEITOU</t>
  </si>
  <si>
    <t>2016:5:1:7:HUALIAN</t>
  </si>
  <si>
    <t>2016:5:1:7:JIAN</t>
  </si>
  <si>
    <t>2016:5:1:7:JILONG</t>
  </si>
  <si>
    <t>2016:5:1:7:JINGXIN</t>
  </si>
  <si>
    <t>2016:5:1:7:JINHUA</t>
  </si>
  <si>
    <t>2016:5:1:7:SANCHONG</t>
  </si>
  <si>
    <t>2016:5:1:7:SHILIN</t>
  </si>
  <si>
    <t>2016:5:1:7:SHUANGHE</t>
  </si>
  <si>
    <t>2016:5:1:7:SONGSHAN</t>
  </si>
  <si>
    <t>2016:5:1:7:TAIDONG_1_3</t>
  </si>
  <si>
    <t>2016:5:1:7:TAIDONG_2</t>
  </si>
  <si>
    <t>2016:5:1:7:TAOYUAN_1_2</t>
  </si>
  <si>
    <t>2016:5:1:7:TAOYUAN_3</t>
  </si>
  <si>
    <t>2016:5:1:7:TOUFEN_MIAOLI</t>
  </si>
  <si>
    <t>2016:5:1:7:TUCHENG</t>
  </si>
  <si>
    <t>2016:5:1:7:XINAN</t>
  </si>
  <si>
    <t>2016:5:1:7:XINDIAN</t>
  </si>
  <si>
    <t>2016:5:1:7:XINZHU</t>
  </si>
  <si>
    <t>2016:5:1:7:XINZHUANG</t>
  </si>
  <si>
    <t>2016:5:1:7:XIZHI</t>
  </si>
  <si>
    <t>2016:5:1:7:YILAN</t>
  </si>
  <si>
    <t>2016:5:1:7:YULI</t>
  </si>
  <si>
    <t>2016:5:1:7:ZHONGLI</t>
  </si>
  <si>
    <t>2016:5:1:7:ZHUBEI</t>
  </si>
  <si>
    <t>2016:5:1:7:ZHUDONG</t>
  </si>
  <si>
    <t>2016:5:1:7:ZHUNAN</t>
  </si>
  <si>
    <t>2016:5:2:7:BADE</t>
  </si>
  <si>
    <t>2016:5:2:7:BANQIAO</t>
  </si>
  <si>
    <t>2016:5:2:7:BEITOU</t>
  </si>
  <si>
    <t>2016:5:2:7:HUALIAN</t>
  </si>
  <si>
    <t>2016:5:2:7:JIAN</t>
  </si>
  <si>
    <t>2016:5:2:7:JILONG</t>
  </si>
  <si>
    <t>2016:5:2:7:JINGXIN</t>
  </si>
  <si>
    <t>2016:5:2:7:JINHUA</t>
  </si>
  <si>
    <t>2016:5:2:7:SANCHONG</t>
  </si>
  <si>
    <t>2016:5:2:7:SHILIN</t>
  </si>
  <si>
    <t>2016:5:2:7:SHUANGHE</t>
  </si>
  <si>
    <t>2016:5:2:7:SONGSHAN</t>
  </si>
  <si>
    <t>2016:5:2:7:TAIDONG_1_3</t>
  </si>
  <si>
    <t>2016:5:2:7:TAIDONG_2</t>
  </si>
  <si>
    <t>2016:5:2:7:TAOYUAN_1_2</t>
  </si>
  <si>
    <t>2016:5:2:7:TAOYUAN_3</t>
  </si>
  <si>
    <t>2016:5:2:7:TOUFEN_MIAOLI</t>
  </si>
  <si>
    <t>2016:5:2:7:TUCHENG</t>
  </si>
  <si>
    <t>2016:5:2:7:XINAN</t>
  </si>
  <si>
    <t>2016:5:2:7:XINDIAN</t>
  </si>
  <si>
    <t>2016:5:2:7:XINZHU</t>
  </si>
  <si>
    <t>2016:5:2:7:XINZHUANG</t>
  </si>
  <si>
    <t>2016:5:2:7:XIZHI</t>
  </si>
  <si>
    <t>2016:5:2:7:YILAN</t>
  </si>
  <si>
    <t>2016:5:2:7:YULI</t>
  </si>
  <si>
    <t>2016:5:2:7:ZHONGLI</t>
  </si>
  <si>
    <t>2016:5:2:7:ZHUBEI</t>
  </si>
  <si>
    <t>2016:5:2:7:ZHUDONG</t>
  </si>
  <si>
    <t>2016:5:2:7:ZHUNAN</t>
  </si>
  <si>
    <t>2016:5:3:7:BADE</t>
  </si>
  <si>
    <t>2016:5:3:7:BEITOU</t>
  </si>
  <si>
    <t>2016:5:3:7:HUALIAN</t>
  </si>
  <si>
    <t>2016:5:3:7:JIAN</t>
  </si>
  <si>
    <t>2016:5:3:7:JINGXIN</t>
  </si>
  <si>
    <t>2016:5:3:7:JINHUA</t>
  </si>
  <si>
    <t>2016:5:3:7:SHILIN</t>
  </si>
  <si>
    <t>2016:5:3:7:SHUANGHE</t>
  </si>
  <si>
    <t>2016:5:3:7:SONGSHAN</t>
  </si>
  <si>
    <t>2016:5:3:7:TAOYUAN_1_2</t>
  </si>
  <si>
    <t>2016:5:3:7:TAOYUAN_3</t>
  </si>
  <si>
    <t>2016:5:3:7:UNKNOWN</t>
  </si>
  <si>
    <t>2016:5:3:7:XINAN</t>
  </si>
  <si>
    <t>2016:5:3:7:XINZHU</t>
  </si>
  <si>
    <t>2016:5:3:7:ZHONGLI</t>
  </si>
  <si>
    <t>2016:5:3:7:ZHUBEI</t>
  </si>
  <si>
    <t>2016:5:3:7:ZHUDONG</t>
  </si>
  <si>
    <t>2016:5:3:7:ZHUNAN</t>
  </si>
  <si>
    <t>2016:5:0:0:BADE</t>
  </si>
  <si>
    <t>2016:5:0:0:BANQIAO</t>
  </si>
  <si>
    <t>2016:5:0:0:BEITOU</t>
  </si>
  <si>
    <t>2016:5:0:0:HUALIAN</t>
  </si>
  <si>
    <t>2016:5:0:0:JIAN</t>
  </si>
  <si>
    <t>2016:5:0:0:JILONG</t>
  </si>
  <si>
    <t>2016:5:0:0:JINGXIN</t>
  </si>
  <si>
    <t>2016:5:0:0:JINHUA</t>
  </si>
  <si>
    <t>2016:5:0:0:SANCHONG</t>
  </si>
  <si>
    <t>2016:5:0:0:SHILIN</t>
  </si>
  <si>
    <t>2016:5:0:0:SHUANGHE</t>
  </si>
  <si>
    <t>2016:5:0:0:SONGSHAN</t>
  </si>
  <si>
    <t>2016:5:0:0:TAIDONG_1_3</t>
  </si>
  <si>
    <t>2016:5:0:0:TAIDONG_2</t>
  </si>
  <si>
    <t>2016:5:0:0:TAOYUAN_1_2</t>
  </si>
  <si>
    <t>2016:5:0:0:TAOYUAN_3</t>
  </si>
  <si>
    <t>2016:5:0:0:TOUFEN_MIAOLI</t>
  </si>
  <si>
    <t>2016:5:0:0:TUCHENG</t>
  </si>
  <si>
    <t>2016:5:0:0:UNKNOWN</t>
  </si>
  <si>
    <t>2016:5:0:0:XINAN</t>
  </si>
  <si>
    <t>2016:5:0:0:XINDIAN</t>
  </si>
  <si>
    <t>2016:5:0:0:XINZHU</t>
  </si>
  <si>
    <t>2016:5:0:0:XINZHUANG</t>
  </si>
  <si>
    <t>2016:5:0:0:XIZHI</t>
  </si>
  <si>
    <t>2016:5:0:0:YILAN</t>
  </si>
  <si>
    <t>2016:5:0:0:YULI</t>
  </si>
  <si>
    <t>2016:5:0:0:ZHONGLI</t>
  </si>
  <si>
    <t>2016:5:0:0:ZHUBEI</t>
  </si>
  <si>
    <t>2016:5:0:0:ZHUDONG</t>
  </si>
  <si>
    <t>2016:5:0:0:ZHUNAN</t>
  </si>
  <si>
    <t>2016:5:1:7:CENTRAL</t>
  </si>
  <si>
    <t>2016:5:1:7:EAST</t>
  </si>
  <si>
    <t>2016:5:1:7:NORTH</t>
  </si>
  <si>
    <t>2016:5:1:7:SOUTH</t>
  </si>
  <si>
    <t>2016:5:1:7:TAIDONG</t>
  </si>
  <si>
    <t>2016:5:1:7:TAOYUAN</t>
  </si>
  <si>
    <t>2016:5:1:7:WEST</t>
  </si>
  <si>
    <t>2016:5:2:7:CENTRAL</t>
  </si>
  <si>
    <t>2016:5:2:7:EAST</t>
  </si>
  <si>
    <t>2016:5:2:7:NORTH</t>
  </si>
  <si>
    <t>2016:5:2:7:SOUTH</t>
  </si>
  <si>
    <t>2016:5:2:7:TAIDONG</t>
  </si>
  <si>
    <t>2016:5:2:7:TAOYUAN</t>
  </si>
  <si>
    <t>2016:5:2:7:WEST</t>
  </si>
  <si>
    <t>2016:5:3:7:CENTRAL</t>
  </si>
  <si>
    <t>2016:5:3:7:EAST</t>
  </si>
  <si>
    <t>2016:5:3:7:NORTH</t>
  </si>
  <si>
    <t>2016:5:3:7:SOUTH</t>
  </si>
  <si>
    <t>2016:5:3:7:TAOYUAN</t>
  </si>
  <si>
    <t>2016:5:0:0:CENTRAL</t>
  </si>
  <si>
    <t>2016:5:0:0:EAST</t>
  </si>
  <si>
    <t>2016:5:0:0:NORTH</t>
  </si>
  <si>
    <t>2016:5:0:0:SOUTH</t>
  </si>
  <si>
    <t>2016:5:0:0:TAIDONG</t>
  </si>
  <si>
    <t>2016:5:0:0:TAOYUAN</t>
  </si>
  <si>
    <t>2016:5:0:0:WEST</t>
  </si>
  <si>
    <t>2016:5:1:7:MISSION</t>
  </si>
  <si>
    <t>2016:5:2:7:MISSION</t>
  </si>
  <si>
    <t>2016:5:3:7:MISSION</t>
  </si>
  <si>
    <t>2016:5:0:0:MISSION</t>
  </si>
  <si>
    <t>周博謙</t>
  </si>
  <si>
    <t>黃永岡</t>
  </si>
  <si>
    <t xml:space="preserve"> 周會琳</t>
  </si>
  <si>
    <t xml:space="preserve"> Huang Xing Ying</t>
  </si>
  <si>
    <t>林澤綸</t>
  </si>
  <si>
    <t>賴瑋晨</t>
  </si>
  <si>
    <t>俞明霞</t>
  </si>
  <si>
    <t>朱嘉偉</t>
  </si>
  <si>
    <t>MISSIONARY_ID</t>
  </si>
  <si>
    <t>GAOXIONG,TAIZHONG_SOUTH,南區，YANCHENG,GUSHAN,ZUOYING,NANZI,SANMIN,XINXING,QIANJIN,LINGYA,QIANZHEN,QIJIN,XIAOGANG,FENGSHAN,LINYUAN,DALIAO,DASHU,DASHE,RENWU,NIAOSONG,GANGSHAN,QIAOTOU,YANCHAO,TIANLIAO,ALIAN,GAOXIONG_LUZHU,HUNEI,QIEDING,YONGAN,MITUO,ZIGUAN,QISHAN,MEINONG,LIUGUI,JIAXIAN,SHANLIN,NEIMEN,MAOLIN,GAOXIONG_TAOYUAN,NAMAXIA,JIAYI,TAIBAO,PUZI,BUDAI,DALIN,MINXIONG,XIKOU,XINGANG,LIUJIAO,JIAYI_DONGSHI,YIZHU,LUCAO,SHUISHANG,ZHONGPU,ZHUQI,MEISHAN,FANLU,DAPU,ALISHAN,NANTOU,NANTOU_CITY,PULI,CAOTUN,ZHUSHAN,JIJI,MINGJIAN,LUGU,ZHONGLIAO,YUCHI,GUOXING,SHUILI,NANYOU_XINYI,NANYOU_RENAI,PENGHU,MAGONG,HUXI,BAISHA,XIYU,WANGAN,QIMEI,PINGDONG,PINGDONG_CITY,CHAZHOU,DONGANG,DONGGANG,HENGCHUN,WANDAN,CHANGZHI,LINLUO,JIURU,LIGANG,YANPU,GAOSHU,WANLUAN,NEIPU,ZHUTIAN,XINPI,FANGLIAO,XINYUAN,KANDING,LINBIAN,NANZHOU,JIADONG,LIUQIU,CHECHENG,MANZHOU,FANGSHAN,SANDIMEN,WUTAI,MAJIA,TAIWU,LAIYI,CHUNRI,SHIZI,MUDAN,TAINAN,XINYING,YANSHUI,BAIHE,LIUYING,HOUBI,DONGSHAN,MADOU,XIAYING,LIUJIA,GUANTIAN,DANEI,JIALI,XUEJIA,XIGANG,QIGU,JIANGJUN,BEIMEN,XINHUA,SHANHUA,XINSHI,ANDING,SHANSHANGQU,YUJING,NANXI,NANHUA,ZUOZHEN,RENDE,GUIREN,GUANMIAO,LONGQI,YONGKANG,TAINAN_EAST,TAINAN_SOUTH,TAINAN_NORTH,ANNAN,ANPING,WEST_CENTRAL,TAIZHONG,NANTUN,BEITUN,FENGYUAN,TAIZHONG_DONGSHI,DAJIA,QINGSHUI,SHALU,WUQI,HOULI,SHENGANG,TANZI,DAYA,XINSHE,SHIGANG,WAIPU,TAIZHONG_DAAN,WURI,DADU,LONGJING,WUFENG,TAIPING,DALI,HEPING,TAIZHONG_WEST,TAIZHONG_EAST,XITUN,TAIZHONG_CENTRAL,TAIZHONG_NORTH,TAIZHONG_SOUTH,YUNLIN,DOULIU,DOUNAN,HUWEI,XILUO,TUKU,BEIGANG,GUKENG,DAPI,CITONG,LINNEI,ERLUN,LUNBEI,MAILIAO,YULIN_DONGSHI,BAOZHONG,TAIXI,YUANCHANG,SIHU,KOUHU,SHUILIN,ZHANGHUA,ZHANGHUA_CITY,YUANLIN,LUGANG,HEMEI,BEIDOU,ZHANGHUA_XIHU,TIANZHONG,ERLIN,XIANXI,SHENGANG,ZHANGHUA_FUXING,XIUSHUI,HUATAN,FENYUAN,DACUN,PUYAN,PUXIN,YONGJING,SHETOU,ERSHUI,TIANWEI,PITOU,FANGYUAN,DACHENG,ZHUTANG,XIZHOU,高雄,高雄市,鹽埕區,鼓山區,左營區,楠梓區,三民區,新興區,前金區,苓雅區,前鎮區,旗津區,小港區,鳳山區,林園區,大寮區,大樹區,大社區,仁武區,鳥松區,岡山區,橋頭區,燕巢區,田寮區,阿蓮區,路竹區,湖內區,茄萣區,永安區,彌陀區,梓官區,旗山區,美濃區,六龜區,甲仙區,杉林區,內門區,茂林區,桃源區,那瑪夏區,嘉義,太保市,朴子市,布袋鎮,大林鎮,民雄鄉,溪口鄉,新港鄉,六腳鄉,東石鄉,義竹鄉,鹿草鄉,水上鄉,中埔鄉,竹崎鄉,梅山鄉,番路鄉,大埔鄉,阿里山鄉,南投,南投市,埔里鎮,草屯鎮,竹山鎮,集集鎮,名間鄉,鹿谷鄉,中寮鄉,魚池鄉,國姓鄉,水里鄉,信義鄉,仁愛鄉,澎湖,馬公市,湖西鄉,白沙鄉,西嶼鄉,望安鄉,七美鄉,屏東,屏東市,潮州鎮,東港鎮,恆春鎮,萬丹鄉,長治鄉,麟洛鄉,九如鄉,里港鄉,鹽埔鄉,高樹鄉,萬巒鄉,內埔鄉,竹田鄉,新埤鄉,枋寮鄉,新園鄉,崁頂鄉,林邊鄉,南州鄉,佳冬鄉,琉球鄉,車城鄉,滿州鄉,枋山鄉,三地門鄉,霧臺鄉,瑪家鄉,泰武鄉,來義鄉,春日鄉,獅子鄉,牡丹鄉,台南,臺南,新營區,鹽水區,白河區,柳營區,後壁區,東山區,麻豆區,下營區,六甲區,官田區,大內區,佳里區,學甲區,西港區,七股區,將軍區,北門區,新化區,善化區,新市區,安定區,山上區,玉井區,楠西區,南化區,左鎮區,仁德區,歸仁區,關廟區,龍崎區,永康區,台南東區,臺南東區,台南南區,臺南南區,台南北區,臺南北區,安南區,安平區,中西區,台中,臺中,南屯區,北屯區,豐原區,東勢區,大甲區,清水區,沙鹿區,梧棲區,后里區,神岡區,潭子區,大雅區,新社區,石岡區,外埔區,台中大安區,臺中大安區,烏日區,大肚區,龍井區,霧峰區,太平區,大里區,和平區,台中西區,臺中西區,台中東區,臺中東區,西屯區,台中中區,臺中中區,台中北區,臺中北區,台中南區,臺中南區,雲林,斗六市,斗南鎮,虎尾鎮,西螺鎮,土庫鎮,北港鎮,古坑鄉,大埤鄉,莿桐鄉,林內鄉,二崙鄉,崙背鄉,麥寮鄉,東勢鄉,褒忠鄉,臺西鄉,元長鄉,四湖鄉,口湖鄉,水林鄉,彰化,彰化市,員林市,鹿港鎮,和美鎮,北斗鎮,溪湖鎮,田中鎮,二林鎮,線西鄉,伸港鄉,彰化福興鄉,秀水鄉,花壇鄉,芬園鄉,大村鄉,埔鹽鄉,埔心鄉,永靖鄉,社頭鄉,二水鄉,田尾鄉,埤頭鄉,芳苑鄉,大城鄉,竹塘鄉,溪州鄉</t>
  </si>
  <si>
    <t>545360</t>
  </si>
  <si>
    <t>455858</t>
  </si>
  <si>
    <t>501091</t>
  </si>
  <si>
    <t>430545</t>
  </si>
  <si>
    <t>497471</t>
  </si>
  <si>
    <t>431834</t>
  </si>
  <si>
    <t>480454</t>
  </si>
  <si>
    <t>500601</t>
  </si>
  <si>
    <t>505612</t>
  </si>
  <si>
    <t>444608</t>
  </si>
  <si>
    <t>451630</t>
  </si>
  <si>
    <t>480807</t>
  </si>
  <si>
    <t>HUALIAN_ZHONGHE</t>
  </si>
  <si>
    <t>486563</t>
  </si>
  <si>
    <t>535098</t>
  </si>
  <si>
    <t>434073</t>
  </si>
  <si>
    <t>506345</t>
  </si>
  <si>
    <t>458154</t>
  </si>
  <si>
    <t>HUALIAN_COUPLE</t>
  </si>
  <si>
    <t>0905251062</t>
  </si>
  <si>
    <t>Hualian Couple</t>
  </si>
  <si>
    <t>花蓮長安夫婦</t>
  </si>
  <si>
    <t>HUALIAN_CHANGAN_COUPLE</t>
  </si>
  <si>
    <t>E. Beutler / S. Beutler</t>
  </si>
  <si>
    <t>421056</t>
  </si>
  <si>
    <t>447116</t>
  </si>
  <si>
    <t>527470</t>
  </si>
  <si>
    <t>440276</t>
  </si>
  <si>
    <t>543498</t>
  </si>
  <si>
    <t>471198</t>
  </si>
  <si>
    <t>526167</t>
  </si>
  <si>
    <t>541123</t>
  </si>
  <si>
    <t>460396</t>
  </si>
  <si>
    <t>LUZHOU_XINYI</t>
  </si>
  <si>
    <t>468445</t>
  </si>
  <si>
    <t>429128</t>
  </si>
  <si>
    <t>531318</t>
  </si>
  <si>
    <t>536947</t>
  </si>
  <si>
    <t>SHENKENG,SHIDING,PINGLIN,WENSHAN,MUZHA,深坑區,石碇區,坪林區,文山區,木柵,木柵區</t>
  </si>
  <si>
    <t>485908</t>
  </si>
  <si>
    <t>502447</t>
  </si>
  <si>
    <t>437988</t>
  </si>
  <si>
    <t>446606</t>
  </si>
  <si>
    <t>466715</t>
  </si>
  <si>
    <t>513235</t>
  </si>
  <si>
    <t>509288</t>
  </si>
  <si>
    <t>447492</t>
  </si>
  <si>
    <t>ZHONGZHENG_NANCHANG_2_COUPLE</t>
  </si>
  <si>
    <t>532885</t>
  </si>
  <si>
    <t>475247</t>
  </si>
  <si>
    <t>SHILIN_DABEI</t>
  </si>
  <si>
    <t>480156</t>
  </si>
  <si>
    <t>428329</t>
  </si>
  <si>
    <t>485123</t>
  </si>
  <si>
    <t>451966</t>
  </si>
  <si>
    <t>500406</t>
  </si>
  <si>
    <t>504878</t>
  </si>
  <si>
    <t>471114</t>
  </si>
  <si>
    <t>438385</t>
  </si>
  <si>
    <t>TAIDONG_GENGSHENG</t>
  </si>
  <si>
    <t>468705</t>
  </si>
  <si>
    <t>437917</t>
  </si>
  <si>
    <t>TAOYUAN,TAOYUAN_AREA,桃園區,桃園市區</t>
  </si>
  <si>
    <t>508872</t>
  </si>
  <si>
    <t>475892</t>
  </si>
  <si>
    <t>539132</t>
  </si>
  <si>
    <t>497961</t>
  </si>
  <si>
    <t>DAYUAN,大園,大園區,DAZHU</t>
  </si>
  <si>
    <t>482011</t>
  </si>
  <si>
    <t>TAOYUAN,桃園縣,桃園,桃園市,桃園市區</t>
  </si>
  <si>
    <t>478441</t>
  </si>
  <si>
    <t>LUZHU,蘆竹,蘆竹區,南崁,NANKAN,NANKANG</t>
  </si>
  <si>
    <t>460887</t>
  </si>
  <si>
    <t>511753</t>
  </si>
  <si>
    <t>Tianmu B E</t>
  </si>
  <si>
    <t>442846</t>
  </si>
  <si>
    <t>450676</t>
  </si>
  <si>
    <t>549999</t>
  </si>
  <si>
    <t>531462</t>
  </si>
  <si>
    <t>439915</t>
  </si>
  <si>
    <t>514485</t>
  </si>
  <si>
    <t>ZHONGZHENG,WANHUA,中正區,萬華區,萬華,WANDA,萬大,萬大區</t>
  </si>
  <si>
    <t>477261</t>
  </si>
  <si>
    <t>DATONG,大同區,大同,ENGLISH_WARD,ENGLISH,ENGLISHWARD,英文,英文支會,WANDA,萬大,萬大區</t>
  </si>
  <si>
    <t>455008</t>
  </si>
  <si>
    <t>536702</t>
  </si>
  <si>
    <t>496168</t>
  </si>
  <si>
    <t>BANQIAO,板橋,板橋區,板橋市</t>
  </si>
  <si>
    <t>440308</t>
  </si>
  <si>
    <t>494954</t>
  </si>
  <si>
    <t>541429</t>
  </si>
  <si>
    <t>504586</t>
  </si>
  <si>
    <t>485585</t>
  </si>
  <si>
    <t>473091</t>
  </si>
  <si>
    <t>XINZHU_SHIPIN</t>
  </si>
  <si>
    <t>435798</t>
  </si>
  <si>
    <t>495289</t>
  </si>
  <si>
    <t>430862</t>
  </si>
  <si>
    <t>546441</t>
  </si>
  <si>
    <t>501570</t>
  </si>
  <si>
    <t>468966</t>
  </si>
  <si>
    <t>464361</t>
  </si>
  <si>
    <t>0965073051</t>
  </si>
  <si>
    <t>YULI_XINGGUO</t>
  </si>
  <si>
    <t>509792</t>
  </si>
  <si>
    <t>532846</t>
  </si>
  <si>
    <t>500117</t>
  </si>
  <si>
    <t>489681</t>
  </si>
  <si>
    <t>500317</t>
  </si>
  <si>
    <t>497949</t>
  </si>
  <si>
    <t>ZHONGLI,GUANYIN,中壢,中壢區,觀音區,中歷,中歷區,NEILI,內壢,內壢區</t>
  </si>
  <si>
    <t>539630</t>
  </si>
  <si>
    <t>ZHONGLI,中壢, 中壢區,中歷,中歷區,NEILI,內壢,內壢區</t>
  </si>
  <si>
    <t>498827</t>
  </si>
  <si>
    <t>497726</t>
  </si>
  <si>
    <t>504366</t>
  </si>
  <si>
    <t>468799</t>
  </si>
  <si>
    <t>457613</t>
  </si>
  <si>
    <t>GUANXI,XINZHU_XINPU,ZHUBEI,關西鎮,新埔鎮,竹北市</t>
  </si>
  <si>
    <t>ZHUDONG_XINGFU_1</t>
  </si>
  <si>
    <t>504642</t>
  </si>
  <si>
    <t>ZHUDONG_XINGFU_21</t>
  </si>
  <si>
    <t>472242</t>
  </si>
  <si>
    <t>ZHUNAN_ZHONGZHENG</t>
  </si>
  <si>
    <t>515987</t>
  </si>
  <si>
    <t>451701</t>
  </si>
  <si>
    <t>2016:5:3:7:ASSISTANTS</t>
  </si>
  <si>
    <t>2016:5:3:7:DANFENG_E</t>
  </si>
  <si>
    <t>2016:5:3:7:GUISHAN_E</t>
  </si>
  <si>
    <t>2016:5:3:7:HUALIAN_2_ZL</t>
  </si>
  <si>
    <t>2016:5:3:7:JILONG_A_E</t>
  </si>
  <si>
    <t>2016:5:3:7:JINGXIN_S</t>
  </si>
  <si>
    <t>2016:5:3:7:JINGXIN_ZL</t>
  </si>
  <si>
    <t>2016:5:3:7:LUODONG_A_E</t>
  </si>
  <si>
    <t>2016:5:3:7:LUODONG_B_E</t>
  </si>
  <si>
    <t>2016:5:3:7:LUZHOU_B_E</t>
  </si>
  <si>
    <t>2016:5:3:7:MUZHA_E</t>
  </si>
  <si>
    <t>2016:5:3:7:SANCHONG_E</t>
  </si>
  <si>
    <t>2016:5:3:7:SANCHONG_S</t>
  </si>
  <si>
    <t>2016:5:3:7:SANXIA_A_E</t>
  </si>
  <si>
    <t>2016:5:3:7:SANXIA_B_E</t>
  </si>
  <si>
    <t>2016:5:3:7:SHILIN_S</t>
  </si>
  <si>
    <t>2016:5:3:7:SIYUAN_E</t>
  </si>
  <si>
    <t>2016:5:3:7:SONGSHAN_ZL</t>
  </si>
  <si>
    <t>2016:5:3:7:TAIDONG_1_E</t>
  </si>
  <si>
    <t>2016:5:3:7:TAIDONG_2_S</t>
  </si>
  <si>
    <t>2016:5:3:7:TAO_1_A</t>
  </si>
  <si>
    <t>2016:5:3:7:TAO_2_S</t>
  </si>
  <si>
    <t>2016:5:3:7:TAO_3_E</t>
  </si>
  <si>
    <t>2016:5:3:7:TAO_4_E</t>
  </si>
  <si>
    <t>2016:5:3:7:TIANMU_B_E</t>
  </si>
  <si>
    <t>2016:5:3:7:TUCHENG_ZL</t>
  </si>
  <si>
    <t>2016:5:3:7:XIANGSHAN_E</t>
  </si>
  <si>
    <t>2016:5:3:7:XINAN_S</t>
  </si>
  <si>
    <t>2016:5:3:7:XINBAN_E</t>
  </si>
  <si>
    <t>2016:5:3:7:XINPU_E</t>
  </si>
  <si>
    <t>2016:5:3:7:XINZHU_1_E</t>
  </si>
  <si>
    <t>2016:5:3:7:XIZHI_A_E</t>
  </si>
  <si>
    <t>2016:5:3:7:XIZHI_B_E</t>
  </si>
  <si>
    <t>2016:5:3:7:YILAN_S</t>
  </si>
  <si>
    <t>2016:5:3:7:YONGHE_S</t>
  </si>
  <si>
    <t>2016:5:3:7:ZHONGHE_2_E</t>
  </si>
  <si>
    <t>2016:5:3:7:ZHONGLI_1_E</t>
  </si>
  <si>
    <t>2016:5:3:7:ZHUBEI_2_E</t>
  </si>
  <si>
    <t>2016:5:3:7:ZHUNAN_ZL</t>
  </si>
  <si>
    <t>2016:5:3:7:BANQIAO</t>
  </si>
  <si>
    <t>2016:5:3:7:JILONG</t>
  </si>
  <si>
    <t>2016:5:3:7:SANCHONG</t>
  </si>
  <si>
    <t>2016:5:3:7:TAIDONG_1_3</t>
  </si>
  <si>
    <t>2016:5:3:7:TAIDONG_2</t>
  </si>
  <si>
    <t>2016:5:3:7:TUCHENG</t>
  </si>
  <si>
    <t>2016:5:3:7:XINZHUANG</t>
  </si>
  <si>
    <t>2016:5:3:7:XIZHI</t>
  </si>
  <si>
    <t>2016:5:3:7:YILAN</t>
  </si>
  <si>
    <t>2016:5:3:7:TAIDONG</t>
  </si>
  <si>
    <t>2016:5:3:7:WEST</t>
  </si>
  <si>
    <t>2016:5:3:7:HUALIAN_2_E</t>
  </si>
  <si>
    <t>2016:5:3:7:JILONG_B_E</t>
  </si>
  <si>
    <t>2016:5:3:7:JINHUA_ZL</t>
  </si>
  <si>
    <t>2016:5:3:7:LUZHOU_A_E</t>
  </si>
  <si>
    <t>2016:5:3:7:XINDIAN_E</t>
  </si>
  <si>
    <t>2016:5:3:7:ZHUDONG_S</t>
  </si>
  <si>
    <t>2016:5:3:7:XINDIAN</t>
  </si>
  <si>
    <t>2016:5:3:7:DANSHUI_B_E</t>
  </si>
  <si>
    <t>2016:5:3:7:TAIDONG_2_ZL</t>
  </si>
  <si>
    <t>2016:5:3:7:TIANMU_A_E</t>
  </si>
  <si>
    <t>2016:5:3:7:BEITOU_S</t>
  </si>
  <si>
    <t>2016:5:3:7:MIAOLI_E</t>
  </si>
  <si>
    <t>2016:5:3:7:NEIHU_S</t>
  </si>
  <si>
    <t>2016:5:3:7:YULI_S</t>
  </si>
  <si>
    <t>2016:5:3:7:ZHUBEI_1_E</t>
  </si>
  <si>
    <t>2016:5:3:7:TOUFEN_MIAOLI</t>
  </si>
  <si>
    <t>2016:5:3:7:YULI</t>
  </si>
  <si>
    <t>2016:5:3:7:ANKANG_E</t>
  </si>
  <si>
    <t>2016:5:3:7:DANSHUI_A_E</t>
  </si>
  <si>
    <t>2016:5:3:7:HUALIAN_3_S</t>
  </si>
  <si>
    <t>2016:5:3:7:TAIDONG_3_E</t>
  </si>
  <si>
    <t>2016:5:3:7:TOUFEN_E</t>
  </si>
  <si>
    <t>2016:5:3:7:XINDIAN_S</t>
  </si>
  <si>
    <t>2016:5:3:7:XINZHU_1_S</t>
  </si>
  <si>
    <t>2016:5:3:7:XIZHI_S</t>
  </si>
  <si>
    <t>2016:5:3:7:HUALIAN_1_S</t>
  </si>
  <si>
    <t>2016:5:3:7:LONGTAN_E</t>
  </si>
  <si>
    <t>2016:5:3:7:SONGSHAN_S</t>
  </si>
  <si>
    <t>2016:5:3:7:TAIDONG_1_S</t>
  </si>
  <si>
    <t>2016:5:3:7:TUCHENG_S</t>
  </si>
  <si>
    <t>2016:5:3:7:WANDA_E</t>
  </si>
  <si>
    <t>2016:5:3:7:YILAN_E</t>
  </si>
  <si>
    <t>2016:5:3:7:YULI_E</t>
  </si>
  <si>
    <t>2016:5:3:7:TAO_4_S</t>
  </si>
  <si>
    <t>N_REPORTS</t>
  </si>
  <si>
    <t>E. Griffin DL / Clegg</t>
  </si>
  <si>
    <t>S. Everett / Hughes</t>
  </si>
  <si>
    <t>S. Huang / Hsiao</t>
  </si>
  <si>
    <t>E. Byers / Puzey</t>
  </si>
  <si>
    <t>S. Harvey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</si>
</sst>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136"/>
      <scheme val="minor"/>
    </font>
    <font>
      <sz val="11"/>
      <color theme="1"/>
      <name val="Calibri"/>
      <family val="2"/>
      <charset val="136"/>
      <scheme val="minor"/>
    </font>
    <font>
      <sz val="11"/>
      <color theme="1"/>
      <name val="Calibri"/>
      <family val="2"/>
      <charset val="136"/>
      <scheme val="minor"/>
    </font>
    <font>
      <sz val="11"/>
      <color rgb="FF3F3F76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24"/>
      <color theme="0"/>
      <name val="Calibri"/>
      <family val="2"/>
      <scheme val="minor"/>
    </font>
    <font>
      <sz val="16"/>
      <color theme="1"/>
      <name val="Calibri"/>
      <family val="2"/>
      <scheme val="minor"/>
    </font>
    <font>
      <sz val="16"/>
      <name val="Calibri"/>
      <family val="2"/>
      <scheme val="minor"/>
    </font>
    <font>
      <sz val="24"/>
      <name val="Calibri"/>
      <family val="2"/>
      <scheme val="minor"/>
    </font>
    <font>
      <b/>
      <sz val="12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CC99"/>
      </patternFill>
    </fill>
    <fill>
      <patternFill patternType="solid">
        <fgColor theme="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/>
        <bgColor indexed="64"/>
      </patternFill>
    </fill>
  </fills>
  <borders count="23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 style="thin">
        <color indexed="64"/>
      </bottom>
      <diagonal/>
    </border>
    <border>
      <left style="thick">
        <color auto="1"/>
      </left>
      <right style="thick">
        <color auto="1"/>
      </right>
      <top style="thick">
        <color auto="1"/>
      </top>
      <bottom/>
      <diagonal/>
    </border>
    <border>
      <left style="thick">
        <color auto="1"/>
      </left>
      <right style="thick">
        <color auto="1"/>
      </right>
      <top/>
      <bottom/>
      <diagonal/>
    </border>
    <border>
      <left style="thick">
        <color auto="1"/>
      </left>
      <right style="thick">
        <color auto="1"/>
      </right>
      <top style="thin">
        <color auto="1"/>
      </top>
      <bottom/>
      <diagonal/>
    </border>
    <border>
      <left style="thick">
        <color auto="1"/>
      </left>
      <right style="thick">
        <color auto="1"/>
      </right>
      <top/>
      <bottom style="thin">
        <color auto="1"/>
      </bottom>
      <diagonal/>
    </border>
    <border>
      <left style="thick">
        <color auto="1"/>
      </left>
      <right style="thick">
        <color auto="1"/>
      </right>
      <top style="thin">
        <color auto="1"/>
      </top>
      <bottom style="thin">
        <color auto="1"/>
      </bottom>
      <diagonal/>
    </border>
    <border>
      <left style="thick">
        <color auto="1"/>
      </left>
      <right style="thick">
        <color auto="1"/>
      </right>
      <top style="thin">
        <color auto="1"/>
      </top>
      <bottom style="thick">
        <color auto="1"/>
      </bottom>
      <diagonal/>
    </border>
    <border>
      <left/>
      <right/>
      <top style="thick">
        <color auto="1"/>
      </top>
      <bottom style="thin">
        <color indexed="64"/>
      </bottom>
      <diagonal/>
    </border>
  </borders>
  <cellStyleXfs count="4">
    <xf numFmtId="0" fontId="0" fillId="0" borderId="0"/>
    <xf numFmtId="0" fontId="4" fillId="2" borderId="1" applyNumberFormat="0" applyAlignment="0" applyProtection="0"/>
    <xf numFmtId="9" fontId="9" fillId="0" borderId="0" applyFont="0" applyFill="0" applyBorder="0" applyAlignment="0" applyProtection="0"/>
    <xf numFmtId="0" fontId="3" fillId="0" borderId="0"/>
  </cellStyleXfs>
  <cellXfs count="98">
    <xf numFmtId="0" fontId="0" fillId="0" borderId="0" xfId="0"/>
    <xf numFmtId="0" fontId="4" fillId="2" borderId="1" xfId="1"/>
    <xf numFmtId="14" fontId="4" fillId="2" borderId="1" xfId="1" applyNumberFormat="1"/>
    <xf numFmtId="49" fontId="0" fillId="0" borderId="0" xfId="0" applyNumberFormat="1"/>
    <xf numFmtId="0" fontId="6" fillId="0" borderId="2" xfId="0" applyFont="1" applyBorder="1"/>
    <xf numFmtId="0" fontId="7" fillId="4" borderId="9" xfId="0" applyFont="1" applyFill="1" applyBorder="1" applyAlignment="1"/>
    <xf numFmtId="0" fontId="7" fillId="4" borderId="10" xfId="0" applyFont="1" applyFill="1" applyBorder="1" applyAlignment="1"/>
    <xf numFmtId="0" fontId="0" fillId="0" borderId="0" xfId="0"/>
    <xf numFmtId="49" fontId="6" fillId="4" borderId="2" xfId="0" applyNumberFormat="1" applyFont="1" applyFill="1" applyBorder="1"/>
    <xf numFmtId="0" fontId="6" fillId="4" borderId="2" xfId="0" applyFont="1" applyFill="1" applyBorder="1"/>
    <xf numFmtId="0" fontId="6" fillId="0" borderId="2" xfId="0" applyFont="1" applyBorder="1" applyAlignment="1">
      <alignment horizontal="center" vertical="center"/>
    </xf>
    <xf numFmtId="0" fontId="6" fillId="4" borderId="2" xfId="0" applyFont="1" applyFill="1" applyBorder="1" applyAlignment="1">
      <alignment horizontal="center" vertical="center"/>
    </xf>
    <xf numFmtId="49" fontId="7" fillId="4" borderId="6" xfId="0" applyNumberFormat="1" applyFont="1" applyFill="1" applyBorder="1" applyAlignment="1"/>
    <xf numFmtId="0" fontId="0" fillId="0" borderId="2" xfId="0" applyBorder="1" applyAlignment="1">
      <alignment vertical="center"/>
    </xf>
    <xf numFmtId="0" fontId="0" fillId="4" borderId="2" xfId="0" applyFill="1" applyBorder="1" applyAlignment="1">
      <alignment vertical="center"/>
    </xf>
    <xf numFmtId="0" fontId="0" fillId="4" borderId="13" xfId="0" applyFill="1" applyBorder="1" applyAlignment="1"/>
    <xf numFmtId="49" fontId="6" fillId="4" borderId="2" xfId="0" applyNumberFormat="1" applyFont="1" applyFill="1" applyBorder="1" applyAlignment="1"/>
    <xf numFmtId="0" fontId="0" fillId="4" borderId="2" xfId="0" applyFill="1" applyBorder="1" applyAlignment="1">
      <alignment horizontal="center" vertical="center"/>
    </xf>
    <xf numFmtId="0" fontId="6" fillId="0" borderId="0" xfId="0" applyFont="1" applyBorder="1"/>
    <xf numFmtId="49" fontId="6" fillId="0" borderId="6" xfId="0" applyNumberFormat="1" applyFont="1" applyFill="1" applyBorder="1" applyAlignment="1">
      <alignment vertical="center"/>
    </xf>
    <xf numFmtId="0" fontId="5" fillId="3" borderId="2" xfId="0" applyFont="1" applyFill="1" applyBorder="1" applyAlignment="1">
      <alignment horizontal="center" vertical="center"/>
    </xf>
    <xf numFmtId="0" fontId="0" fillId="0" borderId="2" xfId="0" applyBorder="1"/>
    <xf numFmtId="0" fontId="0" fillId="0" borderId="0" xfId="0" applyBorder="1"/>
    <xf numFmtId="0" fontId="7" fillId="4" borderId="6" xfId="0" applyFont="1" applyFill="1" applyBorder="1" applyAlignment="1"/>
    <xf numFmtId="0" fontId="7" fillId="4" borderId="13" xfId="0" applyFont="1" applyFill="1" applyBorder="1" applyAlignment="1"/>
    <xf numFmtId="0" fontId="8" fillId="3" borderId="2" xfId="0" applyFont="1" applyFill="1" applyBorder="1" applyAlignment="1"/>
    <xf numFmtId="0" fontId="8" fillId="3" borderId="6" xfId="0" applyFont="1" applyFill="1" applyBorder="1" applyAlignment="1"/>
    <xf numFmtId="0" fontId="0" fillId="0" borderId="0" xfId="0" applyNumberFormat="1"/>
    <xf numFmtId="14" fontId="0" fillId="0" borderId="0" xfId="0" applyNumberFormat="1"/>
    <xf numFmtId="0" fontId="0" fillId="0" borderId="0" xfId="0" applyAlignment="1">
      <alignment wrapText="1"/>
    </xf>
    <xf numFmtId="9" fontId="0" fillId="0" borderId="0" xfId="2" applyFont="1"/>
    <xf numFmtId="0" fontId="0" fillId="0" borderId="14" xfId="0" applyBorder="1"/>
    <xf numFmtId="0" fontId="0" fillId="0" borderId="6" xfId="0" applyBorder="1"/>
    <xf numFmtId="0" fontId="0" fillId="0" borderId="13" xfId="0" applyBorder="1"/>
    <xf numFmtId="0" fontId="6" fillId="0" borderId="3" xfId="0" applyFont="1" applyBorder="1" applyAlignment="1">
      <alignment horizontal="center" vertical="center"/>
    </xf>
    <xf numFmtId="0" fontId="6" fillId="0" borderId="4" xfId="0" applyFont="1" applyBorder="1" applyAlignment="1">
      <alignment horizontal="center" vertical="center"/>
    </xf>
    <xf numFmtId="0" fontId="13" fillId="0" borderId="3" xfId="0" applyFont="1" applyBorder="1" applyAlignment="1">
      <alignment horizontal="center" vertical="center" wrapText="1"/>
    </xf>
    <xf numFmtId="0" fontId="5" fillId="3" borderId="10" xfId="0" applyFont="1" applyFill="1" applyBorder="1" applyAlignment="1">
      <alignment horizontal="center" vertical="center"/>
    </xf>
    <xf numFmtId="0" fontId="5" fillId="3" borderId="8" xfId="0" applyFont="1" applyFill="1" applyBorder="1" applyAlignment="1">
      <alignment horizontal="center" vertical="center"/>
    </xf>
    <xf numFmtId="0" fontId="0" fillId="0" borderId="0" xfId="0" applyFill="1" applyBorder="1"/>
    <xf numFmtId="0" fontId="0" fillId="5" borderId="0" xfId="0" applyFill="1" applyBorder="1" applyAlignment="1">
      <alignment horizontal="center" vertical="center"/>
    </xf>
    <xf numFmtId="14" fontId="0" fillId="5" borderId="0" xfId="0" applyNumberFormat="1" applyFill="1" applyBorder="1" applyAlignment="1">
      <alignment horizontal="center" vertical="center"/>
    </xf>
    <xf numFmtId="0" fontId="15" fillId="5" borderId="0" xfId="0" applyFont="1" applyFill="1" applyBorder="1" applyAlignment="1">
      <alignment horizontal="center" vertical="center"/>
    </xf>
    <xf numFmtId="0" fontId="16" fillId="0" borderId="0" xfId="0" applyFont="1" applyBorder="1"/>
    <xf numFmtId="0" fontId="14" fillId="4" borderId="6" xfId="0" applyFont="1" applyFill="1" applyBorder="1" applyAlignment="1">
      <alignment horizontal="center" vertical="center"/>
    </xf>
    <xf numFmtId="0" fontId="14" fillId="4" borderId="9" xfId="0" applyFont="1" applyFill="1" applyBorder="1" applyAlignment="1">
      <alignment horizontal="center" vertical="center"/>
    </xf>
    <xf numFmtId="0" fontId="5" fillId="3" borderId="6" xfId="0" applyFont="1" applyFill="1" applyBorder="1" applyAlignment="1">
      <alignment horizontal="center" vertical="center"/>
    </xf>
    <xf numFmtId="0" fontId="6" fillId="0" borderId="6" xfId="0" applyFont="1" applyBorder="1" applyAlignment="1">
      <alignment horizontal="center" vertical="center"/>
    </xf>
    <xf numFmtId="0" fontId="6" fillId="4" borderId="6" xfId="0" applyFont="1" applyFill="1" applyBorder="1" applyAlignment="1">
      <alignment horizontal="center" vertical="center"/>
    </xf>
    <xf numFmtId="0" fontId="0" fillId="4" borderId="6" xfId="0" applyFill="1" applyBorder="1" applyAlignment="1">
      <alignment horizontal="center" vertical="center"/>
    </xf>
    <xf numFmtId="0" fontId="6" fillId="0" borderId="12" xfId="0" applyFont="1" applyBorder="1" applyAlignment="1">
      <alignment horizontal="center" vertical="center"/>
    </xf>
    <xf numFmtId="0" fontId="6" fillId="4" borderId="12" xfId="0" applyFont="1" applyFill="1" applyBorder="1" applyAlignment="1">
      <alignment horizontal="center" vertical="center"/>
    </xf>
    <xf numFmtId="0" fontId="0" fillId="4" borderId="12" xfId="0" applyFill="1" applyBorder="1" applyAlignment="1">
      <alignment horizontal="center" vertical="center"/>
    </xf>
    <xf numFmtId="0" fontId="5" fillId="3" borderId="19" xfId="0" applyFont="1" applyFill="1" applyBorder="1" applyAlignment="1">
      <alignment horizontal="center" vertical="center"/>
    </xf>
    <xf numFmtId="0" fontId="6" fillId="0" borderId="17" xfId="0" applyFont="1" applyBorder="1"/>
    <xf numFmtId="0" fontId="7" fillId="4" borderId="18" xfId="0" applyFont="1" applyFill="1" applyBorder="1" applyAlignment="1"/>
    <xf numFmtId="0" fontId="7" fillId="0" borderId="20" xfId="0" applyFont="1" applyBorder="1" applyAlignment="1">
      <alignment horizontal="center" vertical="center"/>
    </xf>
    <xf numFmtId="0" fontId="7" fillId="4" borderId="20" xfId="0" applyFont="1" applyFill="1" applyBorder="1" applyAlignment="1">
      <alignment horizontal="center" vertical="center"/>
    </xf>
    <xf numFmtId="0" fontId="6" fillId="4" borderId="21" xfId="0" applyFont="1" applyFill="1" applyBorder="1" applyAlignment="1">
      <alignment horizontal="center" vertical="center"/>
    </xf>
    <xf numFmtId="0" fontId="7" fillId="0" borderId="19" xfId="0" applyFont="1" applyBorder="1" applyAlignment="1">
      <alignment horizontal="center" vertical="center"/>
    </xf>
    <xf numFmtId="0" fontId="7" fillId="4" borderId="20" xfId="0" applyFont="1" applyFill="1" applyBorder="1" applyAlignment="1"/>
    <xf numFmtId="0" fontId="5" fillId="3" borderId="20" xfId="0" applyFont="1" applyFill="1" applyBorder="1" applyAlignment="1">
      <alignment horizontal="center" vertical="center"/>
    </xf>
    <xf numFmtId="0" fontId="8" fillId="3" borderId="6" xfId="0" applyFont="1" applyFill="1" applyBorder="1" applyAlignment="1">
      <alignment horizontal="center"/>
    </xf>
    <xf numFmtId="49" fontId="3" fillId="0" borderId="0" xfId="3" applyNumberFormat="1"/>
    <xf numFmtId="0" fontId="3" fillId="0" borderId="0" xfId="3"/>
    <xf numFmtId="0" fontId="6" fillId="0" borderId="6" xfId="0" applyNumberFormat="1" applyFont="1" applyBorder="1"/>
    <xf numFmtId="0" fontId="8" fillId="3" borderId="6" xfId="0" applyFont="1" applyFill="1" applyBorder="1" applyAlignment="1">
      <alignment horizontal="center"/>
    </xf>
    <xf numFmtId="0" fontId="2" fillId="0" borderId="0" xfId="3" applyFont="1"/>
    <xf numFmtId="0" fontId="8" fillId="3" borderId="6" xfId="0" applyFont="1" applyFill="1" applyBorder="1" applyAlignment="1">
      <alignment horizontal="center"/>
    </xf>
    <xf numFmtId="0" fontId="7" fillId="4" borderId="18" xfId="0" applyFont="1" applyFill="1" applyBorder="1" applyAlignment="1">
      <alignment horizontal="center" vertical="center"/>
    </xf>
    <xf numFmtId="0" fontId="16" fillId="0" borderId="22" xfId="0" applyFont="1" applyBorder="1"/>
    <xf numFmtId="0" fontId="6" fillId="4" borderId="20" xfId="0" applyFont="1" applyFill="1" applyBorder="1" applyAlignment="1">
      <alignment horizontal="center" vertical="center"/>
    </xf>
    <xf numFmtId="0" fontId="8" fillId="3" borderId="6" xfId="0" applyFont="1" applyFill="1" applyBorder="1" applyAlignment="1">
      <alignment horizontal="center"/>
    </xf>
    <xf numFmtId="0" fontId="1" fillId="0" borderId="0" xfId="3" applyFont="1"/>
    <xf numFmtId="0" fontId="3" fillId="0" borderId="0" xfId="3" applyFill="1"/>
    <xf numFmtId="49" fontId="3" fillId="0" borderId="0" xfId="3" applyNumberFormat="1" applyFill="1"/>
    <xf numFmtId="0" fontId="6" fillId="0" borderId="3" xfId="0" applyFont="1" applyBorder="1" applyAlignment="1">
      <alignment horizontal="center" textRotation="90" wrapText="1"/>
    </xf>
    <xf numFmtId="0" fontId="6" fillId="0" borderId="5" xfId="0" applyFont="1" applyBorder="1" applyAlignment="1">
      <alignment horizontal="center" textRotation="90" wrapText="1"/>
    </xf>
    <xf numFmtId="0" fontId="11" fillId="0" borderId="3" xfId="0" applyFont="1" applyBorder="1" applyAlignment="1">
      <alignment horizontal="center" vertical="center"/>
    </xf>
    <xf numFmtId="0" fontId="11" fillId="0" borderId="4" xfId="0" applyFont="1" applyBorder="1" applyAlignment="1">
      <alignment horizontal="center" vertical="center"/>
    </xf>
    <xf numFmtId="0" fontId="10" fillId="3" borderId="11" xfId="0" applyFont="1" applyFill="1" applyBorder="1" applyAlignment="1">
      <alignment horizontal="center" vertical="center"/>
    </xf>
    <xf numFmtId="0" fontId="10" fillId="3" borderId="15" xfId="0" applyFont="1" applyFill="1" applyBorder="1" applyAlignment="1">
      <alignment horizontal="center" vertical="center"/>
    </xf>
    <xf numFmtId="0" fontId="8" fillId="3" borderId="6" xfId="0" applyFont="1" applyFill="1" applyBorder="1" applyAlignment="1">
      <alignment horizontal="center"/>
    </xf>
    <xf numFmtId="0" fontId="8" fillId="3" borderId="13" xfId="0" applyFont="1" applyFill="1" applyBorder="1" applyAlignment="1">
      <alignment horizontal="center"/>
    </xf>
    <xf numFmtId="0" fontId="8" fillId="3" borderId="12" xfId="0" applyFont="1" applyFill="1" applyBorder="1" applyAlignment="1">
      <alignment horizontal="center"/>
    </xf>
    <xf numFmtId="14" fontId="12" fillId="0" borderId="3" xfId="0" applyNumberFormat="1" applyFont="1" applyBorder="1" applyAlignment="1">
      <alignment horizontal="center" vertical="center" wrapText="1"/>
    </xf>
    <xf numFmtId="14" fontId="12" fillId="0" borderId="4" xfId="0" applyNumberFormat="1" applyFont="1" applyBorder="1" applyAlignment="1">
      <alignment horizontal="center" vertical="center" wrapText="1"/>
    </xf>
    <xf numFmtId="0" fontId="14" fillId="4" borderId="6" xfId="0" applyFont="1" applyFill="1" applyBorder="1" applyAlignment="1">
      <alignment horizontal="center"/>
    </xf>
    <xf numFmtId="0" fontId="14" fillId="4" borderId="13" xfId="0" applyFont="1" applyFill="1" applyBorder="1" applyAlignment="1">
      <alignment horizontal="center"/>
    </xf>
    <xf numFmtId="0" fontId="14" fillId="4" borderId="12" xfId="0" applyFont="1" applyFill="1" applyBorder="1" applyAlignment="1">
      <alignment horizontal="center"/>
    </xf>
    <xf numFmtId="0" fontId="14" fillId="4" borderId="9" xfId="0" applyFont="1" applyFill="1" applyBorder="1" applyAlignment="1">
      <alignment horizontal="center"/>
    </xf>
    <xf numFmtId="0" fontId="14" fillId="4" borderId="10" xfId="0" applyFont="1" applyFill="1" applyBorder="1" applyAlignment="1">
      <alignment horizontal="center"/>
    </xf>
    <xf numFmtId="0" fontId="14" fillId="4" borderId="11" xfId="0" applyFont="1" applyFill="1" applyBorder="1" applyAlignment="1">
      <alignment horizontal="center"/>
    </xf>
    <xf numFmtId="0" fontId="17" fillId="0" borderId="16" xfId="0" applyFont="1" applyBorder="1" applyAlignment="1">
      <alignment horizontal="center" vertical="center" wrapText="1"/>
    </xf>
    <xf numFmtId="0" fontId="17" fillId="0" borderId="17" xfId="0" applyFont="1" applyBorder="1" applyAlignment="1">
      <alignment horizontal="center" vertical="center" wrapText="1"/>
    </xf>
    <xf numFmtId="0" fontId="17" fillId="0" borderId="19" xfId="0" applyFont="1" applyBorder="1" applyAlignment="1">
      <alignment horizontal="center" vertical="center" wrapText="1"/>
    </xf>
    <xf numFmtId="0" fontId="6" fillId="0" borderId="11" xfId="0" applyFont="1" applyBorder="1" applyAlignment="1">
      <alignment horizontal="center" textRotation="90" wrapText="1"/>
    </xf>
    <xf numFmtId="0" fontId="6" fillId="0" borderId="7" xfId="0" applyFont="1" applyBorder="1" applyAlignment="1">
      <alignment horizontal="center" textRotation="90" wrapText="1"/>
    </xf>
  </cellXfs>
  <cellStyles count="4">
    <cellStyle name="Input" xfId="1" builtinId="20"/>
    <cellStyle name="Normal" xfId="0" builtinId="0"/>
    <cellStyle name="Normal 2" xfId="3"/>
    <cellStyle name="Percent" xfId="2" builtinId="5"/>
  </cellStyles>
  <dxfs count="218"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006100"/>
      </font>
      <fill>
        <patternFill>
          <bgColor rgb="FF87DD97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006100"/>
      </font>
      <fill>
        <patternFill>
          <bgColor rgb="FF87DD97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006100"/>
      </font>
      <fill>
        <patternFill>
          <bgColor rgb="FF87DD97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006100"/>
      </font>
      <fill>
        <patternFill>
          <bgColor rgb="FF87DD97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006100"/>
      </font>
      <fill>
        <patternFill>
          <bgColor rgb="FF87DD97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006100"/>
      </font>
      <fill>
        <patternFill>
          <bgColor rgb="FF87DD97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006100"/>
      </font>
      <fill>
        <patternFill>
          <bgColor rgb="FF87DD97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006100"/>
      </font>
      <fill>
        <patternFill>
          <bgColor rgb="FF87DD97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006100"/>
      </font>
      <fill>
        <patternFill>
          <bgColor rgb="FF87DD97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006100"/>
      </font>
      <fill>
        <patternFill>
          <bgColor rgb="FF87DD97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006100"/>
      </font>
      <fill>
        <patternFill>
          <bgColor rgb="FF87DD97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006100"/>
      </font>
      <fill>
        <patternFill>
          <bgColor rgb="FF87DD97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006100"/>
      </font>
      <fill>
        <patternFill>
          <bgColor rgb="FF87DD97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006100"/>
      </font>
      <fill>
        <patternFill>
          <bgColor rgb="FF87DD97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006100"/>
      </font>
      <fill>
        <patternFill>
          <bgColor rgb="FF87DD97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87DD97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006100"/>
      </font>
      <fill>
        <patternFill>
          <bgColor rgb="FF87DD97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006100"/>
      </font>
      <fill>
        <patternFill>
          <bgColor rgb="FF87DD97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006100"/>
      </font>
      <fill>
        <patternFill>
          <bgColor rgb="FF87DD97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006100"/>
      </font>
      <fill>
        <patternFill>
          <bgColor rgb="FF87DD97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006100"/>
      </font>
      <fill>
        <patternFill>
          <bgColor rgb="FF87DD97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006100"/>
      </font>
      <fill>
        <patternFill>
          <bgColor rgb="FF87DD97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87DD97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87DD97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006100"/>
      </font>
      <fill>
        <patternFill>
          <bgColor rgb="FF87DD97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87DD97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006100"/>
      </font>
      <fill>
        <patternFill>
          <bgColor rgb="FF87DD97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006100"/>
      </font>
      <fill>
        <patternFill>
          <bgColor rgb="FF87DD97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006100"/>
      </font>
      <fill>
        <patternFill>
          <bgColor rgb="FF87DD97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006100"/>
      </font>
      <fill>
        <patternFill>
          <bgColor rgb="FF87DD97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87DD97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006100"/>
      </font>
      <fill>
        <patternFill>
          <bgColor rgb="FF87DD97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87DD97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006100"/>
      </font>
      <fill>
        <patternFill>
          <bgColor rgb="FF87DD97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006100"/>
      </font>
      <fill>
        <patternFill>
          <bgColor rgb="FF87DD97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87DD97"/>
        </patternFill>
      </fill>
    </dxf>
    <dxf>
      <font>
        <color rgb="FF006100"/>
      </font>
      <fill>
        <patternFill>
          <bgColor rgb="FF87DD97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87DD97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87DD97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87DD97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87DD97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87DD97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87DD97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87DD97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87DD97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87DD97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87DD97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87DD97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87DD97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87DD97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87DD97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numFmt numFmtId="30" formatCode="@"/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</dxfs>
  <tableStyles count="0" defaultTableStyle="TableStyleMedium9" defaultPivotStyle="PivotStyleLight16"/>
  <colors>
    <mruColors>
      <color rgb="FF87DD97"/>
      <color rgb="FFC6EFCE"/>
      <color rgb="FF006100"/>
      <color rgb="FF5C4A00"/>
      <color rgb="FFFFFFD1"/>
      <color rgb="FF9CE4AA"/>
      <color rgb="FFE1F7E5"/>
      <color rgb="FF93E1A2"/>
      <color rgb="FF6FD783"/>
      <color rgb="FF00542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76" Type="http://schemas.openxmlformats.org/officeDocument/2006/relationships/worksheet" Target="worksheets/sheet76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97" Type="http://schemas.openxmlformats.org/officeDocument/2006/relationships/calcChain" Target="calcChain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87" Type="http://schemas.openxmlformats.org/officeDocument/2006/relationships/worksheet" Target="worksheets/sheet87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90" Type="http://schemas.openxmlformats.org/officeDocument/2006/relationships/worksheet" Target="worksheets/sheet90.xml"/><Relationship Id="rId95" Type="http://schemas.openxmlformats.org/officeDocument/2006/relationships/styles" Target="styles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93" Type="http://schemas.openxmlformats.org/officeDocument/2006/relationships/theme" Target="theme/theme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.xml"/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.xml"/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.xml"/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2.xml"/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4.xml"/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5.xml"/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7.xml"/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8.xml"/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0.xml"/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1.xml"/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3.xml"/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4.xml"/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6.xml"/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7.xml"/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9.xml"/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0.xml"/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2.xml"/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3.xml"/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5.xml"/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6.xml"/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8.xml"/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9.xml"/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1.xml"/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2.xml"/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4.xml"/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5.xml"/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7.xml"/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8.xml"/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0.xml"/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1.xml"/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3.xml"/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4.xml"/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6.xml"/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7.xml"/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9.xml"/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0.xml"/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2.xml"/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3.xml"/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5.xml"/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6.xml"/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8.xml"/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9.xml"/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1.xml"/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2.xml"/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4.xml"/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5.xml"/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7.xml"/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8.xml"/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0.xml"/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1.xml"/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3.xml"/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4.xml"/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6.xml"/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8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7.xml"/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8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9.xml"/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_rels/chart8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0.xml"/><Relationship Id="rId2" Type="http://schemas.microsoft.com/office/2011/relationships/chartColorStyle" Target="colors89.xml"/><Relationship Id="rId1" Type="http://schemas.microsoft.com/office/2011/relationships/chartStyle" Target="style89.xml"/></Relationships>
</file>

<file path=xl/charts/_rels/chart90.xml.rels><?xml version="1.0" encoding="UTF-8" standalone="yes"?>
<Relationships xmlns="http://schemas.openxmlformats.org/package/2006/relationships"><Relationship Id="rId2" Type="http://schemas.microsoft.com/office/2011/relationships/chartColorStyle" Target="colors90.xml"/><Relationship Id="rId1" Type="http://schemas.microsoft.com/office/2011/relationships/chartStyle" Target="style90.xml"/></Relationships>
</file>

<file path=xl/charts/_rels/chart9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2.xml"/><Relationship Id="rId2" Type="http://schemas.microsoft.com/office/2011/relationships/chartColorStyle" Target="colors91.xml"/><Relationship Id="rId1" Type="http://schemas.microsoft.com/office/2011/relationships/chartStyle" Target="style91.xml"/></Relationships>
</file>

<file path=xl/charts/_rels/chart9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3.xml"/><Relationship Id="rId2" Type="http://schemas.microsoft.com/office/2011/relationships/chartColorStyle" Target="colors92.xml"/><Relationship Id="rId1" Type="http://schemas.microsoft.com/office/2011/relationships/chartStyle" Target="style92.xml"/></Relationships>
</file>

<file path=xl/charts/_rels/chart93.xml.rels><?xml version="1.0" encoding="UTF-8" standalone="yes"?>
<Relationships xmlns="http://schemas.openxmlformats.org/package/2006/relationships"><Relationship Id="rId2" Type="http://schemas.microsoft.com/office/2011/relationships/chartColorStyle" Target="colors93.xml"/><Relationship Id="rId1" Type="http://schemas.microsoft.com/office/2011/relationships/chartStyle" Target="style93.xml"/></Relationships>
</file>

<file path=xl/charts/_rels/chart9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5.xml"/><Relationship Id="rId2" Type="http://schemas.microsoft.com/office/2011/relationships/chartColorStyle" Target="colors94.xml"/><Relationship Id="rId1" Type="http://schemas.microsoft.com/office/2011/relationships/chartStyle" Target="style94.xml"/></Relationships>
</file>

<file path=xl/charts/_rels/chart9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6.xml"/><Relationship Id="rId2" Type="http://schemas.microsoft.com/office/2011/relationships/chartColorStyle" Target="colors95.xml"/><Relationship Id="rId1" Type="http://schemas.microsoft.com/office/2011/relationships/chartStyle" Target="style95.xml"/></Relationships>
</file>

<file path=xl/charts/_rels/chart96.xml.rels><?xml version="1.0" encoding="UTF-8" standalone="yes"?>
<Relationships xmlns="http://schemas.openxmlformats.org/package/2006/relationships"><Relationship Id="rId2" Type="http://schemas.microsoft.com/office/2011/relationships/chartColorStyle" Target="colors96.xml"/><Relationship Id="rId1" Type="http://schemas.microsoft.com/office/2011/relationships/chartStyle" Target="style96.xml"/></Relationships>
</file>

<file path=xl/charts/_rels/chart9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8.xml"/><Relationship Id="rId2" Type="http://schemas.microsoft.com/office/2011/relationships/chartColorStyle" Target="colors97.xml"/><Relationship Id="rId1" Type="http://schemas.microsoft.com/office/2011/relationships/chartStyle" Target="style97.xml"/></Relationships>
</file>

<file path=xl/charts/_rels/chart9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9.xml"/><Relationship Id="rId2" Type="http://schemas.microsoft.com/office/2011/relationships/chartColorStyle" Target="colors98.xml"/><Relationship Id="rId1" Type="http://schemas.microsoft.com/office/2011/relationships/chartStyle" Target="style98.xml"/></Relationships>
</file>

<file path=xl/charts/_rels/chart99.xml.rels><?xml version="1.0" encoding="UTF-8" standalone="yes"?>
<Relationships xmlns="http://schemas.openxmlformats.org/package/2006/relationships"><Relationship Id="rId2" Type="http://schemas.microsoft.com/office/2011/relationships/chartColorStyle" Target="colors99.xml"/><Relationship Id="rId1" Type="http://schemas.microsoft.com/office/2011/relationships/chartStyle" Target="style99.xml"/></Relationships>
</file>

<file path=xl/charts/_rels/chart10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1.xml"/><Relationship Id="rId2" Type="http://schemas.microsoft.com/office/2011/relationships/chartColorStyle" Target="colors100.xml"/><Relationship Id="rId1" Type="http://schemas.microsoft.com/office/2011/relationships/chartStyle" Target="style100.xml"/></Relationships>
</file>

<file path=xl/charts/_rels/chart10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2.xml"/><Relationship Id="rId2" Type="http://schemas.microsoft.com/office/2011/relationships/chartColorStyle" Target="colors101.xml"/><Relationship Id="rId1" Type="http://schemas.microsoft.com/office/2011/relationships/chartStyle" Target="style101.xml"/></Relationships>
</file>

<file path=xl/charts/_rels/chart102.xml.rels><?xml version="1.0" encoding="UTF-8" standalone="yes"?>
<Relationships xmlns="http://schemas.openxmlformats.org/package/2006/relationships"><Relationship Id="rId2" Type="http://schemas.microsoft.com/office/2011/relationships/chartColorStyle" Target="colors102.xml"/><Relationship Id="rId1" Type="http://schemas.microsoft.com/office/2011/relationships/chartStyle" Target="style102.xml"/></Relationships>
</file>

<file path=xl/charts/_rels/chart10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4.xml"/><Relationship Id="rId2" Type="http://schemas.microsoft.com/office/2011/relationships/chartColorStyle" Target="colors103.xml"/><Relationship Id="rId1" Type="http://schemas.microsoft.com/office/2011/relationships/chartStyle" Target="style103.xml"/></Relationships>
</file>

<file path=xl/charts/_rels/chart10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5.xml"/><Relationship Id="rId2" Type="http://schemas.microsoft.com/office/2011/relationships/chartColorStyle" Target="colors104.xml"/><Relationship Id="rId1" Type="http://schemas.microsoft.com/office/2011/relationships/chartStyle" Target="style104.xml"/></Relationships>
</file>

<file path=xl/charts/_rels/chart105.xml.rels><?xml version="1.0" encoding="UTF-8" standalone="yes"?>
<Relationships xmlns="http://schemas.openxmlformats.org/package/2006/relationships"><Relationship Id="rId2" Type="http://schemas.microsoft.com/office/2011/relationships/chartColorStyle" Target="colors105.xml"/><Relationship Id="rId1" Type="http://schemas.microsoft.com/office/2011/relationships/chartStyle" Target="style105.xml"/></Relationships>
</file>

<file path=xl/charts/_rels/chart10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7.xml"/><Relationship Id="rId2" Type="http://schemas.microsoft.com/office/2011/relationships/chartColorStyle" Target="colors106.xml"/><Relationship Id="rId1" Type="http://schemas.microsoft.com/office/2011/relationships/chartStyle" Target="style106.xml"/></Relationships>
</file>

<file path=xl/charts/_rels/chart10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8.xml"/><Relationship Id="rId2" Type="http://schemas.microsoft.com/office/2011/relationships/chartColorStyle" Target="colors107.xml"/><Relationship Id="rId1" Type="http://schemas.microsoft.com/office/2011/relationships/chartStyle" Target="style107.xml"/></Relationships>
</file>

<file path=xl/charts/_rels/chart108.xml.rels><?xml version="1.0" encoding="UTF-8" standalone="yes"?>
<Relationships xmlns="http://schemas.openxmlformats.org/package/2006/relationships"><Relationship Id="rId2" Type="http://schemas.microsoft.com/office/2011/relationships/chartColorStyle" Target="colors108.xml"/><Relationship Id="rId1" Type="http://schemas.microsoft.com/office/2011/relationships/chartStyle" Target="style108.xml"/></Relationships>
</file>

<file path=xl/charts/_rels/chart10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0.xml"/><Relationship Id="rId2" Type="http://schemas.microsoft.com/office/2011/relationships/chartColorStyle" Target="colors109.xml"/><Relationship Id="rId1" Type="http://schemas.microsoft.com/office/2011/relationships/chartStyle" Target="style109.xml"/></Relationships>
</file>

<file path=xl/charts/_rels/chart11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1.xml"/><Relationship Id="rId2" Type="http://schemas.microsoft.com/office/2011/relationships/chartColorStyle" Target="colors110.xml"/><Relationship Id="rId1" Type="http://schemas.microsoft.com/office/2011/relationships/chartStyle" Target="style110.xml"/></Relationships>
</file>

<file path=xl/charts/_rels/chart111.xml.rels><?xml version="1.0" encoding="UTF-8" standalone="yes"?>
<Relationships xmlns="http://schemas.openxmlformats.org/package/2006/relationships"><Relationship Id="rId2" Type="http://schemas.microsoft.com/office/2011/relationships/chartColorStyle" Target="colors111.xml"/><Relationship Id="rId1" Type="http://schemas.microsoft.com/office/2011/relationships/chartStyle" Target="style111.xml"/></Relationships>
</file>

<file path=xl/charts/_rels/chart11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3.xml"/><Relationship Id="rId2" Type="http://schemas.microsoft.com/office/2011/relationships/chartColorStyle" Target="colors112.xml"/><Relationship Id="rId1" Type="http://schemas.microsoft.com/office/2011/relationships/chartStyle" Target="style112.xml"/></Relationships>
</file>

<file path=xl/charts/_rels/chart11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4.xml"/><Relationship Id="rId2" Type="http://schemas.microsoft.com/office/2011/relationships/chartColorStyle" Target="colors113.xml"/><Relationship Id="rId1" Type="http://schemas.microsoft.com/office/2011/relationships/chartStyle" Target="style113.xml"/></Relationships>
</file>

<file path=xl/charts/_rels/chart114.xml.rels><?xml version="1.0" encoding="UTF-8" standalone="yes"?>
<Relationships xmlns="http://schemas.openxmlformats.org/package/2006/relationships"><Relationship Id="rId2" Type="http://schemas.microsoft.com/office/2011/relationships/chartColorStyle" Target="colors114.xml"/><Relationship Id="rId1" Type="http://schemas.microsoft.com/office/2011/relationships/chartStyle" Target="style114.xml"/></Relationships>
</file>

<file path=xl/charts/_rels/chart11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6.xml"/><Relationship Id="rId2" Type="http://schemas.microsoft.com/office/2011/relationships/chartColorStyle" Target="colors115.xml"/><Relationship Id="rId1" Type="http://schemas.microsoft.com/office/2011/relationships/chartStyle" Target="style115.xml"/></Relationships>
</file>

<file path=xl/charts/_rels/chart11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7.xml"/><Relationship Id="rId2" Type="http://schemas.microsoft.com/office/2011/relationships/chartColorStyle" Target="colors116.xml"/><Relationship Id="rId1" Type="http://schemas.microsoft.com/office/2011/relationships/chartStyle" Target="style116.xml"/></Relationships>
</file>

<file path=xl/charts/_rels/chart117.xml.rels><?xml version="1.0" encoding="UTF-8" standalone="yes"?>
<Relationships xmlns="http://schemas.openxmlformats.org/package/2006/relationships"><Relationship Id="rId2" Type="http://schemas.microsoft.com/office/2011/relationships/chartColorStyle" Target="colors117.xml"/><Relationship Id="rId1" Type="http://schemas.microsoft.com/office/2011/relationships/chartStyle" Target="style117.xml"/></Relationships>
</file>

<file path=xl/charts/_rels/chart11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9.xml"/><Relationship Id="rId2" Type="http://schemas.microsoft.com/office/2011/relationships/chartColorStyle" Target="colors118.xml"/><Relationship Id="rId1" Type="http://schemas.microsoft.com/office/2011/relationships/chartStyle" Target="style118.xml"/></Relationships>
</file>

<file path=xl/charts/_rels/chart11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20.xml"/><Relationship Id="rId2" Type="http://schemas.microsoft.com/office/2011/relationships/chartColorStyle" Target="colors119.xml"/><Relationship Id="rId1" Type="http://schemas.microsoft.com/office/2011/relationships/chartStyle" Target="style119.xml"/></Relationships>
</file>

<file path=xl/charts/_rels/chart120.xml.rels><?xml version="1.0" encoding="UTF-8" standalone="yes"?>
<Relationships xmlns="http://schemas.openxmlformats.org/package/2006/relationships"><Relationship Id="rId2" Type="http://schemas.microsoft.com/office/2011/relationships/chartColorStyle" Target="colors120.xml"/><Relationship Id="rId1" Type="http://schemas.microsoft.com/office/2011/relationships/chartStyle" Target="style12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MISSION_GRAPH!$X$101</c:f>
              <c:strCache>
                <c:ptCount val="1"/>
                <c:pt idx="0">
                  <c:v>2014  461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MISSION_GRAPH!$AC$53:$AC$64</c:f>
              <c:numCache>
                <c:formatCode>General</c:formatCode>
                <c:ptCount val="12"/>
                <c:pt idx="0">
                  <c:v>28</c:v>
                </c:pt>
                <c:pt idx="1">
                  <c:v>28</c:v>
                </c:pt>
                <c:pt idx="2">
                  <c:v>44</c:v>
                </c:pt>
                <c:pt idx="3">
                  <c:v>56</c:v>
                </c:pt>
                <c:pt idx="4">
                  <c:v>35</c:v>
                </c:pt>
                <c:pt idx="5">
                  <c:v>43</c:v>
                </c:pt>
                <c:pt idx="6">
                  <c:v>31</c:v>
                </c:pt>
                <c:pt idx="7">
                  <c:v>31</c:v>
                </c:pt>
                <c:pt idx="8">
                  <c:v>55</c:v>
                </c:pt>
                <c:pt idx="9">
                  <c:v>26</c:v>
                </c:pt>
                <c:pt idx="10">
                  <c:v>29</c:v>
                </c:pt>
                <c:pt idx="11">
                  <c:v>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MISSION_GRAPH!$X$102</c:f>
              <c:strCache>
                <c:ptCount val="1"/>
                <c:pt idx="0">
                  <c:v>2015  441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MISSION_GRAPH!$AC$65:$AC$76</c:f>
              <c:numCache>
                <c:formatCode>General</c:formatCode>
                <c:ptCount val="12"/>
                <c:pt idx="0">
                  <c:v>26</c:v>
                </c:pt>
                <c:pt idx="1">
                  <c:v>31</c:v>
                </c:pt>
                <c:pt idx="2">
                  <c:v>42</c:v>
                </c:pt>
                <c:pt idx="3">
                  <c:v>43</c:v>
                </c:pt>
                <c:pt idx="4">
                  <c:v>24</c:v>
                </c:pt>
                <c:pt idx="5">
                  <c:v>44</c:v>
                </c:pt>
                <c:pt idx="6">
                  <c:v>22</c:v>
                </c:pt>
                <c:pt idx="7">
                  <c:v>45</c:v>
                </c:pt>
                <c:pt idx="8">
                  <c:v>40</c:v>
                </c:pt>
                <c:pt idx="9">
                  <c:v>35</c:v>
                </c:pt>
                <c:pt idx="10">
                  <c:v>42</c:v>
                </c:pt>
                <c:pt idx="11">
                  <c:v>47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MISSION_GRAPH!$X$103</c:f>
              <c:strCache>
                <c:ptCount val="1"/>
                <c:pt idx="0">
                  <c:v>2016  175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MISSION_GRAPH!$AC$77:$AC$88</c:f>
              <c:numCache>
                <c:formatCode>General</c:formatCode>
                <c:ptCount val="12"/>
                <c:pt idx="0">
                  <c:v>49</c:v>
                </c:pt>
                <c:pt idx="1">
                  <c:v>35</c:v>
                </c:pt>
                <c:pt idx="2">
                  <c:v>31</c:v>
                </c:pt>
                <c:pt idx="3">
                  <c:v>40</c:v>
                </c:pt>
                <c:pt idx="4">
                  <c:v>20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MISSION_GRAPH!$AD$77:$AD$88</c:f>
              <c:numCache>
                <c:formatCode>General</c:formatCode>
                <c:ptCount val="12"/>
                <c:pt idx="0">
                  <c:v>65</c:v>
                </c:pt>
                <c:pt idx="1">
                  <c:v>65</c:v>
                </c:pt>
                <c:pt idx="2">
                  <c:v>65</c:v>
                </c:pt>
                <c:pt idx="3">
                  <c:v>65</c:v>
                </c:pt>
                <c:pt idx="4">
                  <c:v>65</c:v>
                </c:pt>
                <c:pt idx="5">
                  <c:v>65</c:v>
                </c:pt>
                <c:pt idx="6">
                  <c:v>65</c:v>
                </c:pt>
                <c:pt idx="7">
                  <c:v>65</c:v>
                </c:pt>
                <c:pt idx="8">
                  <c:v>65</c:v>
                </c:pt>
                <c:pt idx="9">
                  <c:v>65</c:v>
                </c:pt>
                <c:pt idx="10">
                  <c:v>65</c:v>
                </c:pt>
                <c:pt idx="11">
                  <c:v>65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5807896"/>
        <c:axId val="555807504"/>
      </c:lineChart>
      <c:dateAx>
        <c:axId val="555807896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807504"/>
        <c:crosses val="autoZero"/>
        <c:auto val="1"/>
        <c:lblOffset val="100"/>
        <c:baseTimeUnit val="months"/>
      </c:dateAx>
      <c:valAx>
        <c:axId val="555807504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807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MISSION_GRAPH!$AF$51:$AK$51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MISSION_GRAPH!$AF$89:$AK$89</c:f>
              <c:numCache>
                <c:formatCode>General</c:formatCode>
                <c:ptCount val="6"/>
                <c:pt idx="0">
                  <c:v>55</c:v>
                </c:pt>
                <c:pt idx="1">
                  <c:v>3</c:v>
                </c:pt>
                <c:pt idx="2">
                  <c:v>7</c:v>
                </c:pt>
                <c:pt idx="3">
                  <c:v>125</c:v>
                </c:pt>
                <c:pt idx="4">
                  <c:v>16</c:v>
                </c:pt>
                <c:pt idx="5">
                  <c:v>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MISSION_GRAPH!$AR$51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MISSION_GRAPH!$AR$77:$AR$88</c:f>
              <c:numCache>
                <c:formatCode>General</c:formatCode>
                <c:ptCount val="12"/>
                <c:pt idx="0">
                  <c:v>522</c:v>
                </c:pt>
                <c:pt idx="1">
                  <c:v>521</c:v>
                </c:pt>
                <c:pt idx="2">
                  <c:v>514</c:v>
                </c:pt>
                <c:pt idx="3">
                  <c:v>606</c:v>
                </c:pt>
                <c:pt idx="4">
                  <c:v>558</c:v>
                </c:pt>
                <c:pt idx="5">
                  <c:v>534</c:v>
                </c:pt>
                <c:pt idx="6">
                  <c:v>568</c:v>
                </c:pt>
                <c:pt idx="7">
                  <c:v>554</c:v>
                </c:pt>
                <c:pt idx="8">
                  <c:v>569</c:v>
                </c:pt>
                <c:pt idx="9">
                  <c:v>596</c:v>
                </c:pt>
                <c:pt idx="10">
                  <c:v>556</c:v>
                </c:pt>
                <c:pt idx="11">
                  <c:v>572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MISSION_GRAPH!$AS$51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MISSION_GRAPH!$AS$77:$AS$88</c:f>
              <c:numCache>
                <c:formatCode>General</c:formatCode>
                <c:ptCount val="12"/>
                <c:pt idx="0">
                  <c:v>229</c:v>
                </c:pt>
                <c:pt idx="1">
                  <c:v>232</c:v>
                </c:pt>
                <c:pt idx="2">
                  <c:v>193</c:v>
                </c:pt>
                <c:pt idx="3">
                  <c:v>251</c:v>
                </c:pt>
                <c:pt idx="4">
                  <c:v>251</c:v>
                </c:pt>
                <c:pt idx="5">
                  <c:v>225</c:v>
                </c:pt>
                <c:pt idx="6">
                  <c:v>253</c:v>
                </c:pt>
                <c:pt idx="7">
                  <c:v>215</c:v>
                </c:pt>
                <c:pt idx="8">
                  <c:v>213</c:v>
                </c:pt>
                <c:pt idx="9">
                  <c:v>248</c:v>
                </c:pt>
                <c:pt idx="10">
                  <c:v>241</c:v>
                </c:pt>
                <c:pt idx="11">
                  <c:v>225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MISSION_GRAPH!$AT$51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MISSION_GRAPH!$AT$77:$AT$88</c:f>
              <c:numCache>
                <c:formatCode>General</c:formatCode>
                <c:ptCount val="12"/>
                <c:pt idx="0">
                  <c:v>437</c:v>
                </c:pt>
                <c:pt idx="1">
                  <c:v>438</c:v>
                </c:pt>
                <c:pt idx="2">
                  <c:v>407</c:v>
                </c:pt>
                <c:pt idx="3">
                  <c:v>585</c:v>
                </c:pt>
                <c:pt idx="4">
                  <c:v>477</c:v>
                </c:pt>
                <c:pt idx="5">
                  <c:v>480</c:v>
                </c:pt>
                <c:pt idx="6">
                  <c:v>451</c:v>
                </c:pt>
                <c:pt idx="7">
                  <c:v>478</c:v>
                </c:pt>
                <c:pt idx="8">
                  <c:v>498</c:v>
                </c:pt>
                <c:pt idx="9">
                  <c:v>548</c:v>
                </c:pt>
                <c:pt idx="10">
                  <c:v>528</c:v>
                </c:pt>
                <c:pt idx="11">
                  <c:v>542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MISSION_GRAPH!$AU$51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MISSION_GRAPH!$AU$77:$AU$88</c:f>
              <c:numCache>
                <c:formatCode>General</c:formatCode>
                <c:ptCount val="12"/>
                <c:pt idx="0">
                  <c:v>54</c:v>
                </c:pt>
                <c:pt idx="1">
                  <c:v>37</c:v>
                </c:pt>
                <c:pt idx="2">
                  <c:v>37</c:v>
                </c:pt>
                <c:pt idx="3">
                  <c:v>33</c:v>
                </c:pt>
                <c:pt idx="4">
                  <c:v>45</c:v>
                </c:pt>
                <c:pt idx="5">
                  <c:v>50</c:v>
                </c:pt>
                <c:pt idx="6">
                  <c:v>26</c:v>
                </c:pt>
                <c:pt idx="7">
                  <c:v>49</c:v>
                </c:pt>
                <c:pt idx="8">
                  <c:v>32</c:v>
                </c:pt>
                <c:pt idx="9">
                  <c:v>44</c:v>
                </c:pt>
                <c:pt idx="10">
                  <c:v>59</c:v>
                </c:pt>
                <c:pt idx="11">
                  <c:v>50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MISSION_GRAPH!$AX$52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MISSION_GRAPH!$AX$77:$AX$88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582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MISSION_GRAPH!$AY$52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MISSION_GRAPH!$AY$77:$AY$88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291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MISSION_GRAPH!$AZ$52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MISSION_GRAPH!$AZ$77:$AZ$88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485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MISSION_GRAPH!$BA$52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MISSION_GRAPH!$BA$77:$BA$88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97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MISSION_GRAPH!$AQ$51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MISSION_GRAPH!$AQ$77:$AQ$88</c:f>
              <c:numCache>
                <c:formatCode>General</c:formatCode>
                <c:ptCount val="12"/>
                <c:pt idx="0">
                  <c:v>15</c:v>
                </c:pt>
                <c:pt idx="1">
                  <c:v>8</c:v>
                </c:pt>
                <c:pt idx="2">
                  <c:v>8</c:v>
                </c:pt>
                <c:pt idx="3">
                  <c:v>4</c:v>
                </c:pt>
                <c:pt idx="4">
                  <c:v>11</c:v>
                </c:pt>
                <c:pt idx="5">
                  <c:v>14</c:v>
                </c:pt>
                <c:pt idx="6">
                  <c:v>1</c:v>
                </c:pt>
                <c:pt idx="7">
                  <c:v>21</c:v>
                </c:pt>
                <c:pt idx="8">
                  <c:v>7</c:v>
                </c:pt>
                <c:pt idx="9">
                  <c:v>7</c:v>
                </c:pt>
                <c:pt idx="10">
                  <c:v>8</c:v>
                </c:pt>
                <c:pt idx="11">
                  <c:v>5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MISSION_GRAPH!$AW$52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MISSION_GRAPH!$AW$77:$AW$88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5810640"/>
        <c:axId val="555811032"/>
      </c:lineChart>
      <c:dateAx>
        <c:axId val="555810640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811032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555811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810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TAOYUAN_ZONE_GRAPH!$X$104</c:f>
              <c:strCache>
                <c:ptCount val="1"/>
                <c:pt idx="0">
                  <c:v>2014  80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TAOYUAN_ZONE_GRAPH!$AC$53:$AC$64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6</c:v>
                </c:pt>
                <c:pt idx="2">
                  <c:v>10</c:v>
                </c:pt>
                <c:pt idx="3">
                  <c:v>6</c:v>
                </c:pt>
                <c:pt idx="4">
                  <c:v>3</c:v>
                </c:pt>
                <c:pt idx="5">
                  <c:v>9</c:v>
                </c:pt>
                <c:pt idx="6">
                  <c:v>11</c:v>
                </c:pt>
                <c:pt idx="7">
                  <c:v>6</c:v>
                </c:pt>
                <c:pt idx="8">
                  <c:v>7</c:v>
                </c:pt>
                <c:pt idx="9">
                  <c:v>9</c:v>
                </c:pt>
                <c:pt idx="10">
                  <c:v>6</c:v>
                </c:pt>
                <c:pt idx="11">
                  <c:v>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TAOYUAN_ZONE_GRAPH!$X$105</c:f>
              <c:strCache>
                <c:ptCount val="1"/>
                <c:pt idx="0">
                  <c:v>2015  88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TAOYUAN_ZONE_GRAPH!$AC$65:$AC$76</c:f>
              <c:numCache>
                <c:formatCode>General</c:formatCode>
                <c:ptCount val="12"/>
                <c:pt idx="0">
                  <c:v>6</c:v>
                </c:pt>
                <c:pt idx="1">
                  <c:v>7</c:v>
                </c:pt>
                <c:pt idx="2">
                  <c:v>4</c:v>
                </c:pt>
                <c:pt idx="3">
                  <c:v>6</c:v>
                </c:pt>
                <c:pt idx="4">
                  <c:v>6</c:v>
                </c:pt>
                <c:pt idx="5">
                  <c:v>11</c:v>
                </c:pt>
                <c:pt idx="6">
                  <c:v>8</c:v>
                </c:pt>
                <c:pt idx="7">
                  <c:v>10</c:v>
                </c:pt>
                <c:pt idx="8">
                  <c:v>5</c:v>
                </c:pt>
                <c:pt idx="9">
                  <c:v>5</c:v>
                </c:pt>
                <c:pt idx="10">
                  <c:v>9</c:v>
                </c:pt>
                <c:pt idx="11">
                  <c:v>11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TAOYUAN_ZONE_GRAPH!$X$106</c:f>
              <c:strCache>
                <c:ptCount val="1"/>
                <c:pt idx="0">
                  <c:v>2016  27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TAOYUAN_ZONE_GRAPH!$AC$77:$AC$88</c:f>
              <c:numCache>
                <c:formatCode>General</c:formatCode>
                <c:ptCount val="12"/>
                <c:pt idx="0">
                  <c:v>5</c:v>
                </c:pt>
                <c:pt idx="1">
                  <c:v>4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TAOYUAN_ZONE_GRAPH!$AD$77:$AD$88</c:f>
              <c:numCache>
                <c:formatCode>General</c:formatCode>
                <c:ptCount val="12"/>
                <c:pt idx="0">
                  <c:v>8</c:v>
                </c:pt>
                <c:pt idx="1">
                  <c:v>8</c:v>
                </c:pt>
                <c:pt idx="2">
                  <c:v>8</c:v>
                </c:pt>
                <c:pt idx="3">
                  <c:v>8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8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5812208"/>
        <c:axId val="555811816"/>
      </c:lineChart>
      <c:dateAx>
        <c:axId val="555812208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811816"/>
        <c:crosses val="autoZero"/>
        <c:auto val="1"/>
        <c:lblOffset val="100"/>
        <c:baseTimeUnit val="months"/>
      </c:dateAx>
      <c:valAx>
        <c:axId val="555811816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812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TAOYUAN_ZONE_GRAPH!$AF$51:$AK$51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TAOYUAN_ZONE_GRAPH!$AF$89:$AK$89</c:f>
              <c:numCache>
                <c:formatCode>General</c:formatCode>
                <c:ptCount val="6"/>
                <c:pt idx="0">
                  <c:v>13</c:v>
                </c:pt>
                <c:pt idx="1">
                  <c:v>0</c:v>
                </c:pt>
                <c:pt idx="2">
                  <c:v>1</c:v>
                </c:pt>
                <c:pt idx="3">
                  <c:v>16</c:v>
                </c:pt>
                <c:pt idx="4">
                  <c:v>3</c:v>
                </c:pt>
                <c:pt idx="5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TAOYUAN_ZONE_GRAPH!$AR$51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TAOYUAN_ZONE_GRAPH!$AR$77:$AR$88</c:f>
              <c:numCache>
                <c:formatCode>General</c:formatCode>
                <c:ptCount val="12"/>
                <c:pt idx="0">
                  <c:v>79</c:v>
                </c:pt>
                <c:pt idx="1">
                  <c:v>83</c:v>
                </c:pt>
                <c:pt idx="2">
                  <c:v>78</c:v>
                </c:pt>
                <c:pt idx="3">
                  <c:v>76</c:v>
                </c:pt>
                <c:pt idx="4">
                  <c:v>83</c:v>
                </c:pt>
                <c:pt idx="5">
                  <c:v>88</c:v>
                </c:pt>
                <c:pt idx="6">
                  <c:v>111</c:v>
                </c:pt>
                <c:pt idx="7">
                  <c:v>103</c:v>
                </c:pt>
                <c:pt idx="8">
                  <c:v>90</c:v>
                </c:pt>
                <c:pt idx="9">
                  <c:v>88</c:v>
                </c:pt>
                <c:pt idx="10">
                  <c:v>75</c:v>
                </c:pt>
                <c:pt idx="11">
                  <c:v>78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TAOYUAN_ZONE_GRAPH!$AS$51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TAOYUAN_ZONE_GRAPH!$AS$77:$AS$88</c:f>
              <c:numCache>
                <c:formatCode>General</c:formatCode>
                <c:ptCount val="12"/>
                <c:pt idx="0">
                  <c:v>30</c:v>
                </c:pt>
                <c:pt idx="1">
                  <c:v>35</c:v>
                </c:pt>
                <c:pt idx="2">
                  <c:v>26</c:v>
                </c:pt>
                <c:pt idx="3">
                  <c:v>37</c:v>
                </c:pt>
                <c:pt idx="4">
                  <c:v>47</c:v>
                </c:pt>
                <c:pt idx="5">
                  <c:v>56</c:v>
                </c:pt>
                <c:pt idx="6">
                  <c:v>50</c:v>
                </c:pt>
                <c:pt idx="7">
                  <c:v>34</c:v>
                </c:pt>
                <c:pt idx="8">
                  <c:v>22</c:v>
                </c:pt>
                <c:pt idx="9">
                  <c:v>45</c:v>
                </c:pt>
                <c:pt idx="10">
                  <c:v>27</c:v>
                </c:pt>
                <c:pt idx="11">
                  <c:v>29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TAOYUAN_ZONE_GRAPH!$AT$51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TAOYUAN_ZONE_GRAPH!$AT$77:$AT$88</c:f>
              <c:numCache>
                <c:formatCode>General</c:formatCode>
                <c:ptCount val="12"/>
                <c:pt idx="0">
                  <c:v>63</c:v>
                </c:pt>
                <c:pt idx="1">
                  <c:v>64</c:v>
                </c:pt>
                <c:pt idx="2">
                  <c:v>47</c:v>
                </c:pt>
                <c:pt idx="3">
                  <c:v>75</c:v>
                </c:pt>
                <c:pt idx="4">
                  <c:v>74</c:v>
                </c:pt>
                <c:pt idx="5">
                  <c:v>92</c:v>
                </c:pt>
                <c:pt idx="6">
                  <c:v>79</c:v>
                </c:pt>
                <c:pt idx="7">
                  <c:v>64</c:v>
                </c:pt>
                <c:pt idx="8">
                  <c:v>58</c:v>
                </c:pt>
                <c:pt idx="9">
                  <c:v>95</c:v>
                </c:pt>
                <c:pt idx="10">
                  <c:v>67</c:v>
                </c:pt>
                <c:pt idx="11">
                  <c:v>61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TAOYUAN_ZONE_GRAPH!$AU$51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TAOYUAN_ZONE_GRAPH!$AU$77:$AU$88</c:f>
              <c:numCache>
                <c:formatCode>General</c:formatCode>
                <c:ptCount val="12"/>
                <c:pt idx="0">
                  <c:v>8</c:v>
                </c:pt>
                <c:pt idx="1">
                  <c:v>6</c:v>
                </c:pt>
                <c:pt idx="2">
                  <c:v>10</c:v>
                </c:pt>
                <c:pt idx="3">
                  <c:v>7</c:v>
                </c:pt>
                <c:pt idx="4">
                  <c:v>7</c:v>
                </c:pt>
                <c:pt idx="5">
                  <c:v>6</c:v>
                </c:pt>
                <c:pt idx="6">
                  <c:v>3</c:v>
                </c:pt>
                <c:pt idx="7">
                  <c:v>8</c:v>
                </c:pt>
                <c:pt idx="8">
                  <c:v>5</c:v>
                </c:pt>
                <c:pt idx="9">
                  <c:v>4</c:v>
                </c:pt>
                <c:pt idx="10">
                  <c:v>8</c:v>
                </c:pt>
                <c:pt idx="11">
                  <c:v>8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TAOYUAN_ZONE_GRAPH!$AX$52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TAOYUAN_ZONE_GRAPH!$AX$77:$AX$88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96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TAOYUAN_ZONE_GRAPH!$AY$52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TAOYUAN_ZONE_GRAPH!$AY$77:$AY$88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48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TAOYUAN_ZONE_GRAPH!$AZ$52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TAOYUAN_ZONE_GRAPH!$AZ$77:$AZ$88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80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TAOYUAN_ZONE_GRAPH!$BA$52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TAOYUAN_ZONE_GRAPH!$BA$77:$BA$88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16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TAOYUAN_ZONE_GRAPH!$AQ$51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TAOYUAN_ZONE_GRAPH!$AQ$77:$AQ$88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1</c:v>
                </c:pt>
                <c:pt idx="4">
                  <c:v>0</c:v>
                </c:pt>
                <c:pt idx="5">
                  <c:v>2</c:v>
                </c:pt>
                <c:pt idx="6">
                  <c:v>0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4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TAOYUAN_ZONE_GRAPH!$AW$52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TAOYUAN_ZONE_GRAPH!$AW$77:$AW$88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5809856"/>
        <c:axId val="555809464"/>
      </c:lineChart>
      <c:dateAx>
        <c:axId val="555809856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809464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555809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809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TAOYUAN_3_DISTRICT_GRAPH!$X$104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TAOYUAN_3_DISTRICT_GRAPH!$AC$53:$AC$64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TAOYUAN_3_DISTRICT_GRAPH!$X$105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TAOYUAN_3_DISTRICT_GRAPH!$AC$65:$AC$76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TAOYUAN_3_DISTRICT_GRAPH!$X$106</c:f>
              <c:strCache>
                <c:ptCount val="1"/>
                <c:pt idx="0">
                  <c:v>2016  3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TAOYUAN_3_DISTRICT_GRAPH!$AC$77:$AC$88</c:f>
              <c:numCache>
                <c:formatCode>General</c:formatCode>
                <c:ptCount val="12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TAOYUAN_3_DISTRICT_GRAPH!$AD$77:$AD$88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5813776"/>
        <c:axId val="555813384"/>
      </c:lineChart>
      <c:dateAx>
        <c:axId val="555813776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813384"/>
        <c:crosses val="autoZero"/>
        <c:auto val="1"/>
        <c:lblOffset val="100"/>
        <c:baseTimeUnit val="months"/>
      </c:dateAx>
      <c:valAx>
        <c:axId val="555813384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8137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TAOYUAN_3_DISTRICT_GRAPH!$AF$51:$AK$51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TAOYUAN_3_DISTRICT_GRAPH!$AF$89:$AK$89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TAOYUAN_3_DISTRICT_GRAPH!$AR$51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TAOYUAN_3_DISTRICT_GRAPH!$AR$77:$AR$88</c:f>
              <c:numCache>
                <c:formatCode>General</c:formatCode>
                <c:ptCount val="12"/>
                <c:pt idx="0">
                  <c:v>19</c:v>
                </c:pt>
                <c:pt idx="1">
                  <c:v>21</c:v>
                </c:pt>
                <c:pt idx="2">
                  <c:v>24</c:v>
                </c:pt>
                <c:pt idx="3">
                  <c:v>29</c:v>
                </c:pt>
                <c:pt idx="4">
                  <c:v>28</c:v>
                </c:pt>
                <c:pt idx="5">
                  <c:v>27</c:v>
                </c:pt>
                <c:pt idx="6">
                  <c:v>26</c:v>
                </c:pt>
                <c:pt idx="7">
                  <c:v>27</c:v>
                </c:pt>
                <c:pt idx="8">
                  <c:v>25</c:v>
                </c:pt>
                <c:pt idx="9">
                  <c:v>23</c:v>
                </c:pt>
                <c:pt idx="10">
                  <c:v>21</c:v>
                </c:pt>
                <c:pt idx="11">
                  <c:v>24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TAOYUAN_3_DISTRICT_GRAPH!$AS$51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TAOYUAN_3_DISTRICT_GRAPH!$AS$77:$AS$88</c:f>
              <c:numCache>
                <c:formatCode>General</c:formatCode>
                <c:ptCount val="12"/>
                <c:pt idx="0">
                  <c:v>4</c:v>
                </c:pt>
                <c:pt idx="1">
                  <c:v>7</c:v>
                </c:pt>
                <c:pt idx="2">
                  <c:v>5</c:v>
                </c:pt>
                <c:pt idx="3">
                  <c:v>10</c:v>
                </c:pt>
                <c:pt idx="4">
                  <c:v>10</c:v>
                </c:pt>
                <c:pt idx="5">
                  <c:v>12</c:v>
                </c:pt>
                <c:pt idx="6">
                  <c:v>15</c:v>
                </c:pt>
                <c:pt idx="7">
                  <c:v>8</c:v>
                </c:pt>
                <c:pt idx="8">
                  <c:v>8</c:v>
                </c:pt>
                <c:pt idx="9">
                  <c:v>10</c:v>
                </c:pt>
                <c:pt idx="10">
                  <c:v>3</c:v>
                </c:pt>
                <c:pt idx="11">
                  <c:v>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TAOYUAN_3_DISTRICT_GRAPH!$AT$51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TAOYUAN_3_DISTRICT_GRAPH!$AT$77:$AT$88</c:f>
              <c:numCache>
                <c:formatCode>General</c:formatCode>
                <c:ptCount val="12"/>
                <c:pt idx="0">
                  <c:v>21</c:v>
                </c:pt>
                <c:pt idx="1">
                  <c:v>22</c:v>
                </c:pt>
                <c:pt idx="2">
                  <c:v>23</c:v>
                </c:pt>
                <c:pt idx="3">
                  <c:v>27</c:v>
                </c:pt>
                <c:pt idx="4">
                  <c:v>34</c:v>
                </c:pt>
                <c:pt idx="5">
                  <c:v>36</c:v>
                </c:pt>
                <c:pt idx="6">
                  <c:v>24</c:v>
                </c:pt>
                <c:pt idx="7">
                  <c:v>25</c:v>
                </c:pt>
                <c:pt idx="8">
                  <c:v>25</c:v>
                </c:pt>
                <c:pt idx="9">
                  <c:v>20</c:v>
                </c:pt>
                <c:pt idx="10">
                  <c:v>27</c:v>
                </c:pt>
                <c:pt idx="11">
                  <c:v>19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TAOYUAN_3_DISTRICT_GRAPH!$AU$51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TAOYUAN_3_DISTRICT_GRAPH!$AU$77:$AU$88</c:f>
              <c:numCache>
                <c:formatCode>General</c:formatCode>
                <c:ptCount val="12"/>
                <c:pt idx="0">
                  <c:v>1</c:v>
                </c:pt>
                <c:pt idx="1">
                  <c:v>3</c:v>
                </c:pt>
                <c:pt idx="2">
                  <c:v>6</c:v>
                </c:pt>
                <c:pt idx="3">
                  <c:v>1</c:v>
                </c:pt>
                <c:pt idx="4">
                  <c:v>1</c:v>
                </c:pt>
                <c:pt idx="5">
                  <c:v>4</c:v>
                </c:pt>
                <c:pt idx="6">
                  <c:v>1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3</c:v>
                </c:pt>
                <c:pt idx="11">
                  <c:v>4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TAOYUAN_3_DISTRICT_GRAPH!$AX$52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TAOYUAN_3_DISTRICT_GRAPH!$AX$77:$AX$88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TAOYUAN_3_DISTRICT_GRAPH!$AY$52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TAOYUAN_3_DISTRICT_GRAPH!$AY$77:$AY$88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TAOYUAN_3_DISTRICT_GRAPH!$AZ$52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TAOYUAN_3_DISTRICT_GRAPH!$AZ$77:$AZ$88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TAOYUAN_3_DISTRICT_GRAPH!$BA$52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TAOYUAN_3_DISTRICT_GRAPH!$BA$77:$BA$88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TAOYUAN_3_DISTRICT_GRAPH!$AQ$51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TAOYUAN_3_DISTRICT_GRAPH!$AQ$77:$AQ$88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1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TAOYUAN_3_DISTRICT_GRAPH!$AW$52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TAOYUAN_3_DISTRICT_GRAPH!$AW$77:$AW$88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5814952"/>
        <c:axId val="555815344"/>
      </c:lineChart>
      <c:dateAx>
        <c:axId val="555814952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815344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555815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814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TAOYUAN_1_2_DISTRICT_GRAPH!$X$104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TAOYUAN_1_2_DISTRICT_GRAPH!$Z$53:$Z$88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TAOYUAN_1_2_DISTRICT_GRAPH!$AC$53:$AC$64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TAOYUAN_1_2_DISTRICT_GRAPH!$X$105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TAOYUAN_1_2_DISTRICT_GRAPH!$Z$53:$Z$88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TAOYUAN_1_2_DISTRICT_GRAPH!$AC$65:$AC$76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TAOYUAN_1_2_DISTRICT_GRAPH!$X$106</c:f>
              <c:strCache>
                <c:ptCount val="1"/>
                <c:pt idx="0">
                  <c:v>2016  8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TAOYUAN_1_2_DISTRICT_GRAPH!$Z$53:$Z$88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TAOYUAN_1_2_DISTRICT_GRAPH!$AC$77:$AC$88</c:f>
              <c:numCache>
                <c:formatCode>General</c:formatCode>
                <c:ptCount val="1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2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TAOYUAN_1_2_DISTRICT_GRAPH!$Z$53:$Z$88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TAOYUAN_1_2_DISTRICT_GRAPH!$AD$77:$AD$88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5816128"/>
        <c:axId val="555810248"/>
      </c:lineChart>
      <c:dateAx>
        <c:axId val="555816128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810248"/>
        <c:crosses val="autoZero"/>
        <c:auto val="1"/>
        <c:lblOffset val="100"/>
        <c:baseTimeUnit val="months"/>
      </c:dateAx>
      <c:valAx>
        <c:axId val="555810248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8161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TAOYUAN_1_2_DISTRICT_GRAPH!$AF$51:$AK$51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TAOYUAN_1_2_DISTRICT_GRAPH!$AF$89:$AK$89</c:f>
              <c:numCache>
                <c:formatCode>General</c:formatCode>
                <c:ptCount val="6"/>
                <c:pt idx="0">
                  <c:v>1</c:v>
                </c:pt>
                <c:pt idx="1">
                  <c:v>0</c:v>
                </c:pt>
                <c:pt idx="2">
                  <c:v>1</c:v>
                </c:pt>
                <c:pt idx="3">
                  <c:v>2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TAOYUAN_1_2_DISTRICT_GRAPH!$AR$51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TAOYUAN_1_2_DISTRICT_GRAPH!$AM$77:$AM$88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TAOYUAN_1_2_DISTRICT_GRAPH!$AR$77:$AR$88</c:f>
              <c:numCache>
                <c:formatCode>General</c:formatCode>
                <c:ptCount val="12"/>
                <c:pt idx="0">
                  <c:v>15</c:v>
                </c:pt>
                <c:pt idx="1">
                  <c:v>13</c:v>
                </c:pt>
                <c:pt idx="2">
                  <c:v>13</c:v>
                </c:pt>
                <c:pt idx="3">
                  <c:v>16</c:v>
                </c:pt>
                <c:pt idx="4">
                  <c:v>20</c:v>
                </c:pt>
                <c:pt idx="5">
                  <c:v>24</c:v>
                </c:pt>
                <c:pt idx="6">
                  <c:v>33</c:v>
                </c:pt>
                <c:pt idx="7">
                  <c:v>27</c:v>
                </c:pt>
                <c:pt idx="8">
                  <c:v>23</c:v>
                </c:pt>
                <c:pt idx="9">
                  <c:v>19</c:v>
                </c:pt>
                <c:pt idx="10">
                  <c:v>20</c:v>
                </c:pt>
                <c:pt idx="11">
                  <c:v>14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TAOYUAN_1_2_DISTRICT_GRAPH!$AS$51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TAOYUAN_1_2_DISTRICT_GRAPH!$AM$77:$AM$88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TAOYUAN_1_2_DISTRICT_GRAPH!$AS$77:$AS$88</c:f>
              <c:numCache>
                <c:formatCode>General</c:formatCode>
                <c:ptCount val="12"/>
                <c:pt idx="0">
                  <c:v>14</c:v>
                </c:pt>
                <c:pt idx="1">
                  <c:v>13</c:v>
                </c:pt>
                <c:pt idx="2">
                  <c:v>8</c:v>
                </c:pt>
                <c:pt idx="3">
                  <c:v>11</c:v>
                </c:pt>
                <c:pt idx="4">
                  <c:v>16</c:v>
                </c:pt>
                <c:pt idx="5">
                  <c:v>23</c:v>
                </c:pt>
                <c:pt idx="6">
                  <c:v>19</c:v>
                </c:pt>
                <c:pt idx="7">
                  <c:v>12</c:v>
                </c:pt>
                <c:pt idx="8">
                  <c:v>8</c:v>
                </c:pt>
                <c:pt idx="9">
                  <c:v>19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TAOYUAN_1_2_DISTRICT_GRAPH!$AT$51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TAOYUAN_1_2_DISTRICT_GRAPH!$AM$77:$AM$88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TAOYUAN_1_2_DISTRICT_GRAPH!$AT$77:$AT$88</c:f>
              <c:numCache>
                <c:formatCode>General</c:formatCode>
                <c:ptCount val="12"/>
                <c:pt idx="0">
                  <c:v>14</c:v>
                </c:pt>
                <c:pt idx="1">
                  <c:v>13</c:v>
                </c:pt>
                <c:pt idx="2">
                  <c:v>10</c:v>
                </c:pt>
                <c:pt idx="3">
                  <c:v>20</c:v>
                </c:pt>
                <c:pt idx="4">
                  <c:v>9</c:v>
                </c:pt>
                <c:pt idx="5">
                  <c:v>23</c:v>
                </c:pt>
                <c:pt idx="6">
                  <c:v>22</c:v>
                </c:pt>
                <c:pt idx="7">
                  <c:v>15</c:v>
                </c:pt>
                <c:pt idx="8">
                  <c:v>10</c:v>
                </c:pt>
                <c:pt idx="9">
                  <c:v>20</c:v>
                </c:pt>
                <c:pt idx="10">
                  <c:v>8</c:v>
                </c:pt>
                <c:pt idx="11">
                  <c:v>16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TAOYUAN_1_2_DISTRICT_GRAPH!$AU$51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TAOYUAN_1_2_DISTRICT_GRAPH!$AM$77:$AM$88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TAOYUAN_1_2_DISTRICT_GRAPH!$AU$77:$AU$88</c:f>
              <c:numCache>
                <c:formatCode>General</c:formatCode>
                <c:ptCount val="12"/>
                <c:pt idx="0">
                  <c:v>5</c:v>
                </c:pt>
                <c:pt idx="1">
                  <c:v>3</c:v>
                </c:pt>
                <c:pt idx="2">
                  <c:v>1</c:v>
                </c:pt>
                <c:pt idx="3">
                  <c:v>4</c:v>
                </c:pt>
                <c:pt idx="4">
                  <c:v>4</c:v>
                </c:pt>
                <c:pt idx="5">
                  <c:v>2</c:v>
                </c:pt>
                <c:pt idx="6">
                  <c:v>2</c:v>
                </c:pt>
                <c:pt idx="7">
                  <c:v>4</c:v>
                </c:pt>
                <c:pt idx="8">
                  <c:v>4</c:v>
                </c:pt>
                <c:pt idx="9">
                  <c:v>2</c:v>
                </c:pt>
                <c:pt idx="10">
                  <c:v>4</c:v>
                </c:pt>
                <c:pt idx="11">
                  <c:v>3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TAOYUAN_1_2_DISTRICT_GRAPH!$AX$52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TAOYUAN_1_2_DISTRICT_GRAPH!$AM$77:$AM$88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TAOYUAN_1_2_DISTRICT_GRAPH!$AX$77:$AX$88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30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TAOYUAN_1_2_DISTRICT_GRAPH!$AY$52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TAOYUAN_1_2_DISTRICT_GRAPH!$AM$77:$AM$88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TAOYUAN_1_2_DISTRICT_GRAPH!$AY$77:$AY$88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15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TAOYUAN_1_2_DISTRICT_GRAPH!$AZ$52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TAOYUAN_1_2_DISTRICT_GRAPH!$AM$77:$AM$88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TAOYUAN_1_2_DISTRICT_GRAPH!$AZ$77:$AZ$88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TAOYUAN_1_2_DISTRICT_GRAPH!$BA$52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TAOYUAN_1_2_DISTRICT_GRAPH!$AM$77:$AM$88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TAOYUAN_1_2_DISTRICT_GRAPH!$BA$77:$BA$88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5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TAOYUAN_1_2_DISTRICT_GRAPH!$AQ$51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TAOYUAN_1_2_DISTRICT_GRAPH!$AM$77:$AM$88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TAOYUAN_1_2_DISTRICT_GRAPH!$AQ$77:$AQ$88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2</c:v>
                </c:pt>
                <c:pt idx="8">
                  <c:v>0</c:v>
                </c:pt>
                <c:pt idx="9">
                  <c:v>1</c:v>
                </c:pt>
                <c:pt idx="10">
                  <c:v>1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TAOYUAN_1_2_DISTRICT_GRAPH!$AW$52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TAOYUAN_1_2_DISTRICT_GRAPH!$AM$77:$AM$88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TAOYUAN_1_2_DISTRICT_GRAPH!$AW$77:$AW$88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5817304"/>
        <c:axId val="555817696"/>
      </c:lineChart>
      <c:dateAx>
        <c:axId val="555817304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817696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555817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817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BADE_DISTRICT_GRAPH!$X$104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BADE_DISTRICT_GRAPH!$AC$53:$AC$64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BADE_DISTRICT_GRAPH!$X$105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BADE_DISTRICT_GRAPH!$AC$65:$AC$76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BADE_DISTRICT_GRAPH!$X$106</c:f>
              <c:strCache>
                <c:ptCount val="1"/>
                <c:pt idx="0">
                  <c:v>2016  7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BADE_DISTRICT_GRAPH!$AC$77:$AC$88</c:f>
              <c:numCache>
                <c:formatCode>General</c:formatCode>
                <c:ptCount val="12"/>
                <c:pt idx="0">
                  <c:v>1</c:v>
                </c:pt>
                <c:pt idx="1">
                  <c:v>3</c:v>
                </c:pt>
                <c:pt idx="2">
                  <c:v>2</c:v>
                </c:pt>
                <c:pt idx="3">
                  <c:v>1</c:v>
                </c:pt>
                <c:pt idx="4">
                  <c:v>0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BADE_DISTRICT_GRAPH!$AD$77:$AD$88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5818872"/>
        <c:axId val="555818480"/>
      </c:lineChart>
      <c:dateAx>
        <c:axId val="555818872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818480"/>
        <c:crosses val="autoZero"/>
        <c:auto val="1"/>
        <c:lblOffset val="100"/>
        <c:baseTimeUnit val="months"/>
      </c:dateAx>
      <c:valAx>
        <c:axId val="555818480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818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BADE_DISTRICT_GRAPH!$AF$51:$AK$51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BADE_DISTRICT_GRAPH!$AF$89:$AK$89</c:f>
              <c:numCache>
                <c:formatCode>General</c:formatCode>
                <c:ptCount val="6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2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BADE_DISTRICT_GRAPH!$AR$51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BADE_DISTRICT_GRAPH!$AR$77:$AR$88</c:f>
              <c:numCache>
                <c:formatCode>General</c:formatCode>
                <c:ptCount val="12"/>
                <c:pt idx="0">
                  <c:v>22</c:v>
                </c:pt>
                <c:pt idx="1">
                  <c:v>29</c:v>
                </c:pt>
                <c:pt idx="2">
                  <c:v>23</c:v>
                </c:pt>
                <c:pt idx="3">
                  <c:v>17</c:v>
                </c:pt>
                <c:pt idx="4">
                  <c:v>16</c:v>
                </c:pt>
                <c:pt idx="5">
                  <c:v>16</c:v>
                </c:pt>
                <c:pt idx="6">
                  <c:v>22</c:v>
                </c:pt>
                <c:pt idx="7">
                  <c:v>18</c:v>
                </c:pt>
                <c:pt idx="8">
                  <c:v>12</c:v>
                </c:pt>
                <c:pt idx="9">
                  <c:v>14</c:v>
                </c:pt>
                <c:pt idx="10">
                  <c:v>9</c:v>
                </c:pt>
                <c:pt idx="11">
                  <c:v>15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BADE_DISTRICT_GRAPH!$AS$51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BADE_DISTRICT_GRAPH!$AS$77:$AS$88</c:f>
              <c:numCache>
                <c:formatCode>General</c:formatCode>
                <c:ptCount val="12"/>
                <c:pt idx="0">
                  <c:v>7</c:v>
                </c:pt>
                <c:pt idx="1">
                  <c:v>9</c:v>
                </c:pt>
                <c:pt idx="2">
                  <c:v>8</c:v>
                </c:pt>
                <c:pt idx="3">
                  <c:v>11</c:v>
                </c:pt>
                <c:pt idx="4">
                  <c:v>6</c:v>
                </c:pt>
                <c:pt idx="5">
                  <c:v>11</c:v>
                </c:pt>
                <c:pt idx="6">
                  <c:v>3</c:v>
                </c:pt>
                <c:pt idx="7">
                  <c:v>7</c:v>
                </c:pt>
                <c:pt idx="8">
                  <c:v>3</c:v>
                </c:pt>
                <c:pt idx="9">
                  <c:v>7</c:v>
                </c:pt>
                <c:pt idx="10">
                  <c:v>6</c:v>
                </c:pt>
                <c:pt idx="11">
                  <c:v>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BADE_DISTRICT_GRAPH!$AT$51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BADE_DISTRICT_GRAPH!$AT$77:$AT$88</c:f>
              <c:numCache>
                <c:formatCode>General</c:formatCode>
                <c:ptCount val="12"/>
                <c:pt idx="0">
                  <c:v>22</c:v>
                </c:pt>
                <c:pt idx="1">
                  <c:v>21</c:v>
                </c:pt>
                <c:pt idx="2">
                  <c:v>10</c:v>
                </c:pt>
                <c:pt idx="3">
                  <c:v>18</c:v>
                </c:pt>
                <c:pt idx="4">
                  <c:v>10</c:v>
                </c:pt>
                <c:pt idx="5">
                  <c:v>15</c:v>
                </c:pt>
                <c:pt idx="6">
                  <c:v>17</c:v>
                </c:pt>
                <c:pt idx="7">
                  <c:v>13</c:v>
                </c:pt>
                <c:pt idx="8">
                  <c:v>11</c:v>
                </c:pt>
                <c:pt idx="9">
                  <c:v>37</c:v>
                </c:pt>
                <c:pt idx="10">
                  <c:v>15</c:v>
                </c:pt>
                <c:pt idx="11">
                  <c:v>16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BADE_DISTRICT_GRAPH!$AU$51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BADE_DISTRICT_GRAPH!$AU$77:$AU$88</c:f>
              <c:numCache>
                <c:formatCode>General</c:formatCode>
                <c:ptCount val="12"/>
                <c:pt idx="0">
                  <c:v>2</c:v>
                </c:pt>
                <c:pt idx="1">
                  <c:v>0</c:v>
                </c:pt>
                <c:pt idx="2">
                  <c:v>3</c:v>
                </c:pt>
                <c:pt idx="3">
                  <c:v>2</c:v>
                </c:pt>
                <c:pt idx="4">
                  <c:v>2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2</c:v>
                </c:pt>
                <c:pt idx="10">
                  <c:v>1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BADE_DISTRICT_GRAPH!$AX$52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BADE_DISTRICT_GRAPH!$AX$77:$AX$88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BADE_DISTRICT_GRAPH!$AY$52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BADE_DISTRICT_GRAPH!$AY$77:$AY$88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BADE_DISTRICT_GRAPH!$AZ$52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BADE_DISTRICT_GRAPH!$AZ$77:$AZ$88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BADE_DISTRICT_GRAPH!$BA$52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BADE_DISTRICT_GRAPH!$BA$77:$BA$88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BADE_DISTRICT_GRAPH!$AQ$51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BADE_DISTRICT_GRAPH!$AQ$77:$AQ$88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BADE_DISTRICT_GRAPH!$AW$52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BADE_DISTRICT_GRAPH!$AW$77:$AW$88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5820048"/>
        <c:axId val="555820440"/>
      </c:lineChart>
      <c:dateAx>
        <c:axId val="555820048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820440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555820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820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ZHONGLI_DISTRICT_GRAPH!$X$104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ZHONGLI_DISTRICT_GRAPH!$AC$53:$AC$64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ZHONGLI_DISTRICT_GRAPH!$X$105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ZHONGLI_DISTRICT_GRAPH!$AC$65:$AC$76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ZHONGLI_DISTRICT_GRAPH!$X$106</c:f>
              <c:strCache>
                <c:ptCount val="1"/>
                <c:pt idx="0">
                  <c:v>2016  6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ZHONGLI_DISTRICT_GRAPH!$AC$77:$AC$88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ZHONGLI_DISTRICT_GRAPH!$AD$77:$AD$88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5821616"/>
        <c:axId val="555821224"/>
      </c:lineChart>
      <c:dateAx>
        <c:axId val="555821616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821224"/>
        <c:crosses val="autoZero"/>
        <c:auto val="1"/>
        <c:lblOffset val="100"/>
        <c:baseTimeUnit val="months"/>
      </c:dateAx>
      <c:valAx>
        <c:axId val="555821224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821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ZHONGLI_DISTRICT_GRAPH!$AF$51:$AK$51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ZHONGLI_DISTRICT_GRAPH!$AF$89:$AK$89</c:f>
              <c:numCache>
                <c:formatCode>General</c:formatCode>
                <c:ptCount val="6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2</c:v>
                </c:pt>
                <c:pt idx="4">
                  <c:v>1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ZHONGLI_DISTRICT_GRAPH!$AR$51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ZHONGLI_DISTRICT_GRAPH!$AR$77:$AR$88</c:f>
              <c:numCache>
                <c:formatCode>General</c:formatCode>
                <c:ptCount val="12"/>
                <c:pt idx="0">
                  <c:v>23</c:v>
                </c:pt>
                <c:pt idx="1">
                  <c:v>20</c:v>
                </c:pt>
                <c:pt idx="2">
                  <c:v>18</c:v>
                </c:pt>
                <c:pt idx="3">
                  <c:v>14</c:v>
                </c:pt>
                <c:pt idx="4">
                  <c:v>19</c:v>
                </c:pt>
                <c:pt idx="5">
                  <c:v>21</c:v>
                </c:pt>
                <c:pt idx="6">
                  <c:v>30</c:v>
                </c:pt>
                <c:pt idx="7">
                  <c:v>31</c:v>
                </c:pt>
                <c:pt idx="8">
                  <c:v>30</c:v>
                </c:pt>
                <c:pt idx="9">
                  <c:v>32</c:v>
                </c:pt>
                <c:pt idx="10">
                  <c:v>25</c:v>
                </c:pt>
                <c:pt idx="11">
                  <c:v>25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ZHONGLI_DISTRICT_GRAPH!$AS$51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ZHONGLI_DISTRICT_GRAPH!$AS$77:$AS$88</c:f>
              <c:numCache>
                <c:formatCode>General</c:formatCode>
                <c:ptCount val="12"/>
                <c:pt idx="0">
                  <c:v>5</c:v>
                </c:pt>
                <c:pt idx="1">
                  <c:v>6</c:v>
                </c:pt>
                <c:pt idx="2">
                  <c:v>5</c:v>
                </c:pt>
                <c:pt idx="3">
                  <c:v>5</c:v>
                </c:pt>
                <c:pt idx="4">
                  <c:v>15</c:v>
                </c:pt>
                <c:pt idx="5">
                  <c:v>10</c:v>
                </c:pt>
                <c:pt idx="6">
                  <c:v>13</c:v>
                </c:pt>
                <c:pt idx="7">
                  <c:v>7</c:v>
                </c:pt>
                <c:pt idx="8">
                  <c:v>3</c:v>
                </c:pt>
                <c:pt idx="9">
                  <c:v>9</c:v>
                </c:pt>
                <c:pt idx="10">
                  <c:v>6</c:v>
                </c:pt>
                <c:pt idx="11">
                  <c:v>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ZHONGLI_DISTRICT_GRAPH!$AT$51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ZHONGLI_DISTRICT_GRAPH!$AT$77:$AT$88</c:f>
              <c:numCache>
                <c:formatCode>General</c:formatCode>
                <c:ptCount val="12"/>
                <c:pt idx="0">
                  <c:v>6</c:v>
                </c:pt>
                <c:pt idx="1">
                  <c:v>8</c:v>
                </c:pt>
                <c:pt idx="2">
                  <c:v>4</c:v>
                </c:pt>
                <c:pt idx="3">
                  <c:v>10</c:v>
                </c:pt>
                <c:pt idx="4">
                  <c:v>21</c:v>
                </c:pt>
                <c:pt idx="5">
                  <c:v>18</c:v>
                </c:pt>
                <c:pt idx="6">
                  <c:v>16</c:v>
                </c:pt>
                <c:pt idx="7">
                  <c:v>11</c:v>
                </c:pt>
                <c:pt idx="8">
                  <c:v>12</c:v>
                </c:pt>
                <c:pt idx="9">
                  <c:v>18</c:v>
                </c:pt>
                <c:pt idx="10">
                  <c:v>17</c:v>
                </c:pt>
                <c:pt idx="11">
                  <c:v>10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ZHONGLI_DISTRICT_GRAPH!$AU$51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ZHONGLI_DISTRICT_GRAPH!$AU$77:$AU$88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ZHONGLI_DISTRICT_GRAPH!$AX$52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ZHONGLI_DISTRICT_GRAPH!$AX$77:$AX$88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ZHONGLI_DISTRICT_GRAPH!$AY$52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ZHONGLI_DISTRICT_GRAPH!$AY$77:$AY$88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9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ZHONGLI_DISTRICT_GRAPH!$AZ$52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ZHONGLI_DISTRICT_GRAPH!$AZ$77:$AZ$88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ZHONGLI_DISTRICT_GRAPH!$BA$52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ZHONGLI_DISTRICT_GRAPH!$BA$77:$BA$88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3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ZHONGLI_DISTRICT_GRAPH!$AQ$51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ZHONGLI_DISTRICT_GRAPH!$AQ$77:$AQ$88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1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2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ZHONGLI_DISTRICT_GRAPH!$AW$52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ZHONGLI_DISTRICT_GRAPH!$AW$77:$AW$88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5822792"/>
        <c:axId val="555823184"/>
      </c:lineChart>
      <c:dateAx>
        <c:axId val="555822792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823184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555823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822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EAST_ZONE_GRAPH!$X$104</c:f>
              <c:strCache>
                <c:ptCount val="1"/>
                <c:pt idx="0">
                  <c:v>2014  58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EAST_ZONE_GRAPH!$AC$53:$AC$64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6</c:v>
                </c:pt>
                <c:pt idx="2">
                  <c:v>4</c:v>
                </c:pt>
                <c:pt idx="3">
                  <c:v>7</c:v>
                </c:pt>
                <c:pt idx="4">
                  <c:v>1</c:v>
                </c:pt>
                <c:pt idx="5">
                  <c:v>8</c:v>
                </c:pt>
                <c:pt idx="6">
                  <c:v>4</c:v>
                </c:pt>
                <c:pt idx="7">
                  <c:v>2</c:v>
                </c:pt>
                <c:pt idx="8">
                  <c:v>5</c:v>
                </c:pt>
                <c:pt idx="9">
                  <c:v>5</c:v>
                </c:pt>
                <c:pt idx="10">
                  <c:v>6</c:v>
                </c:pt>
                <c:pt idx="11">
                  <c:v>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EAST_ZONE_GRAPH!$X$105</c:f>
              <c:strCache>
                <c:ptCount val="1"/>
                <c:pt idx="0">
                  <c:v>2015  58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EAST_ZONE_GRAPH!$AC$65:$AC$76</c:f>
              <c:numCache>
                <c:formatCode>General</c:formatCode>
                <c:ptCount val="12"/>
                <c:pt idx="0">
                  <c:v>1</c:v>
                </c:pt>
                <c:pt idx="1">
                  <c:v>5</c:v>
                </c:pt>
                <c:pt idx="2">
                  <c:v>3</c:v>
                </c:pt>
                <c:pt idx="3">
                  <c:v>5</c:v>
                </c:pt>
                <c:pt idx="4">
                  <c:v>5</c:v>
                </c:pt>
                <c:pt idx="5">
                  <c:v>4</c:v>
                </c:pt>
                <c:pt idx="6">
                  <c:v>6</c:v>
                </c:pt>
                <c:pt idx="7">
                  <c:v>7</c:v>
                </c:pt>
                <c:pt idx="8">
                  <c:v>7</c:v>
                </c:pt>
                <c:pt idx="9">
                  <c:v>6</c:v>
                </c:pt>
                <c:pt idx="10">
                  <c:v>5</c:v>
                </c:pt>
                <c:pt idx="11">
                  <c:v>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EAST_ZONE_GRAPH!$X$106</c:f>
              <c:strCache>
                <c:ptCount val="1"/>
                <c:pt idx="0">
                  <c:v>2016  17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EAST_ZONE_GRAPH!$AC$77:$AC$88</c:f>
              <c:numCache>
                <c:formatCode>General</c:formatCode>
                <c:ptCount val="12"/>
                <c:pt idx="0">
                  <c:v>6</c:v>
                </c:pt>
                <c:pt idx="1">
                  <c:v>4</c:v>
                </c:pt>
                <c:pt idx="2">
                  <c:v>1</c:v>
                </c:pt>
                <c:pt idx="3">
                  <c:v>5</c:v>
                </c:pt>
                <c:pt idx="4">
                  <c:v>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EAST_ZONE_GRAPH!$AD$77:$AD$88</c:f>
              <c:numCache>
                <c:formatCode>General</c:formatCode>
                <c:ptCount val="12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5824360"/>
        <c:axId val="555823968"/>
      </c:lineChart>
      <c:dateAx>
        <c:axId val="555824360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823968"/>
        <c:crosses val="autoZero"/>
        <c:auto val="1"/>
        <c:lblOffset val="100"/>
        <c:baseTimeUnit val="months"/>
      </c:dateAx>
      <c:valAx>
        <c:axId val="555823968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8243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EAST_ZONE_GRAPH!$AF$51:$AK$51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EAST_ZONE_GRAPH!$AF$89:$AK$89</c:f>
              <c:numCache>
                <c:formatCode>General</c:formatCode>
                <c:ptCount val="6"/>
                <c:pt idx="0">
                  <c:v>6</c:v>
                </c:pt>
                <c:pt idx="1">
                  <c:v>0</c:v>
                </c:pt>
                <c:pt idx="2">
                  <c:v>1</c:v>
                </c:pt>
                <c:pt idx="3">
                  <c:v>11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EAST_ZONE_GRAPH!$AR$51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EAST_ZONE_GRAPH!$AR$77:$AR$88</c:f>
              <c:numCache>
                <c:formatCode>General</c:formatCode>
                <c:ptCount val="12"/>
                <c:pt idx="0">
                  <c:v>68</c:v>
                </c:pt>
                <c:pt idx="1">
                  <c:v>65</c:v>
                </c:pt>
                <c:pt idx="2">
                  <c:v>80</c:v>
                </c:pt>
                <c:pt idx="3">
                  <c:v>85</c:v>
                </c:pt>
                <c:pt idx="4">
                  <c:v>97</c:v>
                </c:pt>
                <c:pt idx="5">
                  <c:v>73</c:v>
                </c:pt>
                <c:pt idx="6">
                  <c:v>71</c:v>
                </c:pt>
                <c:pt idx="7">
                  <c:v>60</c:v>
                </c:pt>
                <c:pt idx="8">
                  <c:v>81</c:v>
                </c:pt>
                <c:pt idx="9">
                  <c:v>78</c:v>
                </c:pt>
                <c:pt idx="10">
                  <c:v>76</c:v>
                </c:pt>
                <c:pt idx="11">
                  <c:v>77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EAST_ZONE_GRAPH!$AS$51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EAST_ZONE_GRAPH!$AS$77:$AS$88</c:f>
              <c:numCache>
                <c:formatCode>General</c:formatCode>
                <c:ptCount val="12"/>
                <c:pt idx="0">
                  <c:v>34</c:v>
                </c:pt>
                <c:pt idx="1">
                  <c:v>31</c:v>
                </c:pt>
                <c:pt idx="2">
                  <c:v>30</c:v>
                </c:pt>
                <c:pt idx="3">
                  <c:v>23</c:v>
                </c:pt>
                <c:pt idx="4">
                  <c:v>27</c:v>
                </c:pt>
                <c:pt idx="5">
                  <c:v>25</c:v>
                </c:pt>
                <c:pt idx="6">
                  <c:v>35</c:v>
                </c:pt>
                <c:pt idx="7">
                  <c:v>29</c:v>
                </c:pt>
                <c:pt idx="8">
                  <c:v>46</c:v>
                </c:pt>
                <c:pt idx="9">
                  <c:v>34</c:v>
                </c:pt>
                <c:pt idx="10">
                  <c:v>42</c:v>
                </c:pt>
                <c:pt idx="11">
                  <c:v>36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EAST_ZONE_GRAPH!$AT$51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EAST_ZONE_GRAPH!$AT$77:$AT$88</c:f>
              <c:numCache>
                <c:formatCode>General</c:formatCode>
                <c:ptCount val="12"/>
                <c:pt idx="0">
                  <c:v>61</c:v>
                </c:pt>
                <c:pt idx="1">
                  <c:v>51</c:v>
                </c:pt>
                <c:pt idx="2">
                  <c:v>43</c:v>
                </c:pt>
                <c:pt idx="3">
                  <c:v>71</c:v>
                </c:pt>
                <c:pt idx="4">
                  <c:v>56</c:v>
                </c:pt>
                <c:pt idx="5">
                  <c:v>57</c:v>
                </c:pt>
                <c:pt idx="6">
                  <c:v>51</c:v>
                </c:pt>
                <c:pt idx="7">
                  <c:v>68</c:v>
                </c:pt>
                <c:pt idx="8">
                  <c:v>74</c:v>
                </c:pt>
                <c:pt idx="9">
                  <c:v>73</c:v>
                </c:pt>
                <c:pt idx="10">
                  <c:v>66</c:v>
                </c:pt>
                <c:pt idx="11">
                  <c:v>69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EAST_ZONE_GRAPH!$AU$51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EAST_ZONE_GRAPH!$AU$77:$AU$88</c:f>
              <c:numCache>
                <c:formatCode>General</c:formatCode>
                <c:ptCount val="12"/>
                <c:pt idx="0">
                  <c:v>5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6</c:v>
                </c:pt>
                <c:pt idx="5">
                  <c:v>8</c:v>
                </c:pt>
                <c:pt idx="6">
                  <c:v>2</c:v>
                </c:pt>
                <c:pt idx="7">
                  <c:v>2</c:v>
                </c:pt>
                <c:pt idx="8">
                  <c:v>7</c:v>
                </c:pt>
                <c:pt idx="9">
                  <c:v>8</c:v>
                </c:pt>
                <c:pt idx="10">
                  <c:v>7</c:v>
                </c:pt>
                <c:pt idx="11">
                  <c:v>4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EAST_ZONE_GRAPH!$AX$52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EAST_ZONE_GRAPH!$AX$77:$AX$88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78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EAST_ZONE_GRAPH!$AY$52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EAST_ZONE_GRAPH!$AY$77:$AY$88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39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EAST_ZONE_GRAPH!$AZ$52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EAST_ZONE_GRAPH!$AZ$77:$AZ$88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65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EAST_ZONE_GRAPH!$BA$52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EAST_ZONE_GRAPH!$BA$77:$BA$88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13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EAST_ZONE_GRAPH!$AQ$51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EAST_ZONE_GRAPH!$AQ$77:$AQ$88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3</c:v>
                </c:pt>
                <c:pt idx="6">
                  <c:v>0</c:v>
                </c:pt>
                <c:pt idx="7">
                  <c:v>2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EAST_ZONE_GRAPH!$AW$52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EAST_ZONE_GRAPH!$AW$77:$AW$88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5825536"/>
        <c:axId val="555825928"/>
      </c:lineChart>
      <c:dateAx>
        <c:axId val="555825536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825928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555825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825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SONGSHAN_DISTRICT_GRAPH!$X$104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SONGSHAN_DISTRICT_GRAPH!$AC$53:$AC$64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SONGSHAN_DISTRICT_GRAPH!$X$105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SONGSHAN_DISTRICT_GRAPH!$AC$65:$AC$76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SONGSHAN_DISTRICT_GRAPH!$X$106</c:f>
              <c:strCache>
                <c:ptCount val="1"/>
                <c:pt idx="0">
                  <c:v>2016  6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SONGSHAN_DISTRICT_GRAPH!$AC$77:$AC$88</c:f>
              <c:numCache>
                <c:formatCode>General</c:formatCode>
                <c:ptCount val="12"/>
                <c:pt idx="0">
                  <c:v>3</c:v>
                </c:pt>
                <c:pt idx="1">
                  <c:v>1</c:v>
                </c:pt>
                <c:pt idx="2">
                  <c:v>0</c:v>
                </c:pt>
                <c:pt idx="3">
                  <c:v>1</c:v>
                </c:pt>
                <c:pt idx="4">
                  <c:v>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SONGSHAN_DISTRICT_GRAPH!$AD$77:$AD$88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5827496"/>
        <c:axId val="555827104"/>
      </c:lineChart>
      <c:dateAx>
        <c:axId val="555827496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827104"/>
        <c:crosses val="autoZero"/>
        <c:auto val="1"/>
        <c:lblOffset val="100"/>
        <c:baseTimeUnit val="months"/>
      </c:dateAx>
      <c:valAx>
        <c:axId val="555827104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827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SONGSHAN_DISTRICT_GRAPH!$AF$51:$AK$51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SONGSHAN_DISTRICT_GRAPH!$AF$89:$AK$89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SONGSHAN_DISTRICT_GRAPH!$AR$51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SONGSHAN_DISTRICT_GRAPH!$AR$77:$AR$88</c:f>
              <c:numCache>
                <c:formatCode>General</c:formatCode>
                <c:ptCount val="12"/>
                <c:pt idx="0">
                  <c:v>24</c:v>
                </c:pt>
                <c:pt idx="1">
                  <c:v>19</c:v>
                </c:pt>
                <c:pt idx="2">
                  <c:v>26</c:v>
                </c:pt>
                <c:pt idx="3">
                  <c:v>27</c:v>
                </c:pt>
                <c:pt idx="4">
                  <c:v>33</c:v>
                </c:pt>
                <c:pt idx="5">
                  <c:v>26</c:v>
                </c:pt>
                <c:pt idx="6">
                  <c:v>27</c:v>
                </c:pt>
                <c:pt idx="7">
                  <c:v>20</c:v>
                </c:pt>
                <c:pt idx="8">
                  <c:v>25</c:v>
                </c:pt>
                <c:pt idx="9">
                  <c:v>32</c:v>
                </c:pt>
                <c:pt idx="10">
                  <c:v>24</c:v>
                </c:pt>
                <c:pt idx="11">
                  <c:v>22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SONGSHAN_DISTRICT_GRAPH!$AS$51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SONGSHAN_DISTRICT_GRAPH!$AS$77:$AS$88</c:f>
              <c:numCache>
                <c:formatCode>General</c:formatCode>
                <c:ptCount val="12"/>
                <c:pt idx="0">
                  <c:v>14</c:v>
                </c:pt>
                <c:pt idx="1">
                  <c:v>16</c:v>
                </c:pt>
                <c:pt idx="2">
                  <c:v>10</c:v>
                </c:pt>
                <c:pt idx="3">
                  <c:v>10</c:v>
                </c:pt>
                <c:pt idx="4">
                  <c:v>11</c:v>
                </c:pt>
                <c:pt idx="5">
                  <c:v>9</c:v>
                </c:pt>
                <c:pt idx="6">
                  <c:v>15</c:v>
                </c:pt>
                <c:pt idx="7">
                  <c:v>11</c:v>
                </c:pt>
                <c:pt idx="8">
                  <c:v>11</c:v>
                </c:pt>
                <c:pt idx="9">
                  <c:v>11</c:v>
                </c:pt>
                <c:pt idx="10">
                  <c:v>13</c:v>
                </c:pt>
                <c:pt idx="11">
                  <c:v>13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SONGSHAN_DISTRICT_GRAPH!$AT$51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SONGSHAN_DISTRICT_GRAPH!$AT$77:$AT$88</c:f>
              <c:numCache>
                <c:formatCode>General</c:formatCode>
                <c:ptCount val="12"/>
                <c:pt idx="0">
                  <c:v>16</c:v>
                </c:pt>
                <c:pt idx="1">
                  <c:v>19</c:v>
                </c:pt>
                <c:pt idx="2">
                  <c:v>8</c:v>
                </c:pt>
                <c:pt idx="3">
                  <c:v>27</c:v>
                </c:pt>
                <c:pt idx="4">
                  <c:v>19</c:v>
                </c:pt>
                <c:pt idx="5">
                  <c:v>13</c:v>
                </c:pt>
                <c:pt idx="6">
                  <c:v>18</c:v>
                </c:pt>
                <c:pt idx="7">
                  <c:v>18</c:v>
                </c:pt>
                <c:pt idx="8">
                  <c:v>29</c:v>
                </c:pt>
                <c:pt idx="9">
                  <c:v>26</c:v>
                </c:pt>
                <c:pt idx="10">
                  <c:v>26</c:v>
                </c:pt>
                <c:pt idx="11">
                  <c:v>23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SONGSHAN_DISTRICT_GRAPH!$AU$51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SONGSHAN_DISTRICT_GRAPH!$AU$77:$AU$88</c:f>
              <c:numCache>
                <c:formatCode>General</c:formatCode>
                <c:ptCount val="12"/>
                <c:pt idx="0">
                  <c:v>3</c:v>
                </c:pt>
                <c:pt idx="1">
                  <c:v>1</c:v>
                </c:pt>
                <c:pt idx="2">
                  <c:v>1</c:v>
                </c:pt>
                <c:pt idx="3">
                  <c:v>0</c:v>
                </c:pt>
                <c:pt idx="4">
                  <c:v>3</c:v>
                </c:pt>
                <c:pt idx="5">
                  <c:v>1</c:v>
                </c:pt>
                <c:pt idx="6">
                  <c:v>2</c:v>
                </c:pt>
                <c:pt idx="7">
                  <c:v>0</c:v>
                </c:pt>
                <c:pt idx="8">
                  <c:v>2</c:v>
                </c:pt>
                <c:pt idx="9">
                  <c:v>2</c:v>
                </c:pt>
                <c:pt idx="10">
                  <c:v>4</c:v>
                </c:pt>
                <c:pt idx="11">
                  <c:v>3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SONGSHAN_DISTRICT_GRAPH!$AX$52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SONGSHAN_DISTRICT_GRAPH!$AX$77:$AX$88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SONGSHAN_DISTRICT_GRAPH!$AY$52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SONGSHAN_DISTRICT_GRAPH!$AY$77:$AY$88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SONGSHAN_DISTRICT_GRAPH!$AZ$52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SONGSHAN_DISTRICT_GRAPH!$AZ$77:$AZ$88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SONGSHAN_DISTRICT_GRAPH!$BA$52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SONGSHAN_DISTRICT_GRAPH!$BA$77:$BA$88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SONGSHAN_DISTRICT_GRAPH!$AQ$51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SONGSHAN_DISTRICT_GRAPH!$AQ$77:$AQ$88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SONGSHAN_DISTRICT_GRAPH!$AW$52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SONGSHAN_DISTRICT_GRAPH!$AW$77:$AW$88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5828672"/>
        <c:axId val="555829064"/>
      </c:lineChart>
      <c:dateAx>
        <c:axId val="555828672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829064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555829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828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JILONG_DISTRICT_GRAPH!$X$104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JILONG_DISTRICT_GRAPH!$AC$53:$AC$64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JILONG_DISTRICT_GRAPH!$X$105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JILONG_DISTRICT_GRAPH!$AC$65:$AC$76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JILONG_DISTRICT_GRAPH!$X$106</c:f>
              <c:strCache>
                <c:ptCount val="1"/>
                <c:pt idx="0">
                  <c:v>2016  2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JILONG_DISTRICT_GRAPH!$AC$77:$AC$88</c:f>
              <c:numCache>
                <c:formatCode>General</c:formatCode>
                <c:ptCount val="12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JILONG_DISTRICT_GRAPH!$AD$77:$AD$88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5830240"/>
        <c:axId val="555829848"/>
      </c:lineChart>
      <c:dateAx>
        <c:axId val="555830240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829848"/>
        <c:crosses val="autoZero"/>
        <c:auto val="1"/>
        <c:lblOffset val="100"/>
        <c:baseTimeUnit val="months"/>
      </c:dateAx>
      <c:valAx>
        <c:axId val="555829848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830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JILONG_DISTRICT_GRAPH!$AF$51:$AK$51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JILONG_DISTRICT_GRAPH!$AF$89:$AK$89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JILONG_DISTRICT_GRAPH!$AR$51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JILONG_DISTRICT_GRAPH!$AR$77:$AR$88</c:f>
              <c:numCache>
                <c:formatCode>General</c:formatCode>
                <c:ptCount val="12"/>
                <c:pt idx="0">
                  <c:v>14</c:v>
                </c:pt>
                <c:pt idx="1">
                  <c:v>13</c:v>
                </c:pt>
                <c:pt idx="2">
                  <c:v>15</c:v>
                </c:pt>
                <c:pt idx="3">
                  <c:v>14</c:v>
                </c:pt>
                <c:pt idx="4">
                  <c:v>15</c:v>
                </c:pt>
                <c:pt idx="5">
                  <c:v>9</c:v>
                </c:pt>
                <c:pt idx="6">
                  <c:v>10</c:v>
                </c:pt>
                <c:pt idx="7">
                  <c:v>8</c:v>
                </c:pt>
                <c:pt idx="8">
                  <c:v>13</c:v>
                </c:pt>
                <c:pt idx="9">
                  <c:v>11</c:v>
                </c:pt>
                <c:pt idx="10">
                  <c:v>15</c:v>
                </c:pt>
                <c:pt idx="11">
                  <c:v>12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JILONG_DISTRICT_GRAPH!$AS$51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JILONG_DISTRICT_GRAPH!$AS$77:$AS$88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5</c:v>
                </c:pt>
                <c:pt idx="3">
                  <c:v>5</c:v>
                </c:pt>
                <c:pt idx="4">
                  <c:v>7</c:v>
                </c:pt>
                <c:pt idx="5">
                  <c:v>4</c:v>
                </c:pt>
                <c:pt idx="6">
                  <c:v>6</c:v>
                </c:pt>
                <c:pt idx="7">
                  <c:v>2</c:v>
                </c:pt>
                <c:pt idx="8">
                  <c:v>6</c:v>
                </c:pt>
                <c:pt idx="9">
                  <c:v>5</c:v>
                </c:pt>
                <c:pt idx="10">
                  <c:v>10</c:v>
                </c:pt>
                <c:pt idx="11">
                  <c:v>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JILONG_DISTRICT_GRAPH!$AT$51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JILONG_DISTRICT_GRAPH!$AT$77:$AT$88</c:f>
              <c:numCache>
                <c:formatCode>General</c:formatCode>
                <c:ptCount val="12"/>
                <c:pt idx="0">
                  <c:v>3</c:v>
                </c:pt>
                <c:pt idx="1">
                  <c:v>6</c:v>
                </c:pt>
                <c:pt idx="2">
                  <c:v>5</c:v>
                </c:pt>
                <c:pt idx="3">
                  <c:v>6</c:v>
                </c:pt>
                <c:pt idx="4">
                  <c:v>8</c:v>
                </c:pt>
                <c:pt idx="5">
                  <c:v>13</c:v>
                </c:pt>
                <c:pt idx="6">
                  <c:v>4</c:v>
                </c:pt>
                <c:pt idx="7">
                  <c:v>16</c:v>
                </c:pt>
                <c:pt idx="8">
                  <c:v>8</c:v>
                </c:pt>
                <c:pt idx="9">
                  <c:v>9</c:v>
                </c:pt>
                <c:pt idx="10">
                  <c:v>9</c:v>
                </c:pt>
                <c:pt idx="11">
                  <c:v>14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JILONG_DISTRICT_GRAPH!$AU$51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JILONG_DISTRICT_GRAPH!$AU$77:$AU$88</c:f>
              <c:numCache>
                <c:formatCode>General</c:formatCode>
                <c:ptCount val="12"/>
                <c:pt idx="0">
                  <c:v>2</c:v>
                </c:pt>
                <c:pt idx="1">
                  <c:v>1</c:v>
                </c:pt>
                <c:pt idx="2">
                  <c:v>0</c:v>
                </c:pt>
                <c:pt idx="3">
                  <c:v>1</c:v>
                </c:pt>
                <c:pt idx="4">
                  <c:v>2</c:v>
                </c:pt>
                <c:pt idx="5">
                  <c:v>3</c:v>
                </c:pt>
                <c:pt idx="6">
                  <c:v>0</c:v>
                </c:pt>
                <c:pt idx="7">
                  <c:v>2</c:v>
                </c:pt>
                <c:pt idx="8">
                  <c:v>3</c:v>
                </c:pt>
                <c:pt idx="9">
                  <c:v>2</c:v>
                </c:pt>
                <c:pt idx="10">
                  <c:v>2</c:v>
                </c:pt>
                <c:pt idx="11">
                  <c:v>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JILONG_DISTRICT_GRAPH!$AX$52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JILONG_DISTRICT_GRAPH!$AX$77:$AX$88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JILONG_DISTRICT_GRAPH!$AY$52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JILONG_DISTRICT_GRAPH!$AY$77:$AY$88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JILONG_DISTRICT_GRAPH!$AZ$52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JILONG_DISTRICT_GRAPH!$AZ$77:$AZ$88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JILONG_DISTRICT_GRAPH!$BA$52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JILONG_DISTRICT_GRAPH!$BA$77:$BA$88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JILONG_DISTRICT_GRAPH!$AQ$51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JILONG_DISTRICT_GRAPH!$AQ$77:$AQ$88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JILONG_DISTRICT_GRAPH!$AW$52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JILONG_DISTRICT_GRAPH!$AW$77:$AW$88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5831416"/>
        <c:axId val="555831808"/>
      </c:lineChart>
      <c:dateAx>
        <c:axId val="555831416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831808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555831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831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XIZHI_DISTRICT_GRAPH!$X$104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XIZHI_DISTRICT_GRAPH!$AC$53:$AC$64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XIZHI_DISTRICT_GRAPH!$X$105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XIZHI_DISTRICT_GRAPH!$AC$65:$AC$76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XIZHI_DISTRICT_GRAPH!$X$106</c:f>
              <c:strCache>
                <c:ptCount val="1"/>
                <c:pt idx="0">
                  <c:v>2016  5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XIZHI_DISTRICT_GRAPH!$AC$77:$AC$88</c:f>
              <c:numCache>
                <c:formatCode>General</c:formatCode>
                <c:ptCount val="12"/>
                <c:pt idx="0">
                  <c:v>2</c:v>
                </c:pt>
                <c:pt idx="1">
                  <c:v>1</c:v>
                </c:pt>
                <c:pt idx="2">
                  <c:v>0</c:v>
                </c:pt>
                <c:pt idx="3">
                  <c:v>2</c:v>
                </c:pt>
                <c:pt idx="4">
                  <c:v>0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XIZHI_DISTRICT_GRAPH!$AD$77:$AD$88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5832984"/>
        <c:axId val="555832592"/>
      </c:lineChart>
      <c:dateAx>
        <c:axId val="555832984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832592"/>
        <c:crosses val="autoZero"/>
        <c:auto val="1"/>
        <c:lblOffset val="100"/>
        <c:baseTimeUnit val="months"/>
      </c:dateAx>
      <c:valAx>
        <c:axId val="555832592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832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XIZHI_DISTRICT_GRAPH!$AF$51:$AK$51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XIZHI_DISTRICT_GRAPH!$AF$89:$AK$89</c:f>
              <c:numCache>
                <c:formatCode>General</c:formatCode>
                <c:ptCount val="6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XIZHI_DISTRICT_GRAPH!$AR$51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XIZHI_DISTRICT_GRAPH!$AR$77:$AR$88</c:f>
              <c:numCache>
                <c:formatCode>General</c:formatCode>
                <c:ptCount val="12"/>
                <c:pt idx="0">
                  <c:v>10</c:v>
                </c:pt>
                <c:pt idx="1">
                  <c:v>13</c:v>
                </c:pt>
                <c:pt idx="2">
                  <c:v>13</c:v>
                </c:pt>
                <c:pt idx="3">
                  <c:v>10</c:v>
                </c:pt>
                <c:pt idx="4">
                  <c:v>14</c:v>
                </c:pt>
                <c:pt idx="5">
                  <c:v>12</c:v>
                </c:pt>
                <c:pt idx="6">
                  <c:v>9</c:v>
                </c:pt>
                <c:pt idx="7">
                  <c:v>9</c:v>
                </c:pt>
                <c:pt idx="8">
                  <c:v>12</c:v>
                </c:pt>
                <c:pt idx="9">
                  <c:v>12</c:v>
                </c:pt>
                <c:pt idx="10">
                  <c:v>14</c:v>
                </c:pt>
                <c:pt idx="11">
                  <c:v>17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XIZHI_DISTRICT_GRAPH!$AS$51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XIZHI_DISTRICT_GRAPH!$AS$77:$AS$88</c:f>
              <c:numCache>
                <c:formatCode>General</c:formatCode>
                <c:ptCount val="12"/>
                <c:pt idx="0">
                  <c:v>8</c:v>
                </c:pt>
                <c:pt idx="1">
                  <c:v>4</c:v>
                </c:pt>
                <c:pt idx="2">
                  <c:v>5</c:v>
                </c:pt>
                <c:pt idx="3">
                  <c:v>3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4</c:v>
                </c:pt>
                <c:pt idx="8">
                  <c:v>13</c:v>
                </c:pt>
                <c:pt idx="9">
                  <c:v>5</c:v>
                </c:pt>
                <c:pt idx="10">
                  <c:v>8</c:v>
                </c:pt>
                <c:pt idx="11">
                  <c:v>10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XIZHI_DISTRICT_GRAPH!$AT$51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XIZHI_DISTRICT_GRAPH!$AT$77:$AT$88</c:f>
              <c:numCache>
                <c:formatCode>General</c:formatCode>
                <c:ptCount val="12"/>
                <c:pt idx="0">
                  <c:v>17</c:v>
                </c:pt>
                <c:pt idx="1">
                  <c:v>13</c:v>
                </c:pt>
                <c:pt idx="2">
                  <c:v>13</c:v>
                </c:pt>
                <c:pt idx="3">
                  <c:v>17</c:v>
                </c:pt>
                <c:pt idx="4">
                  <c:v>20</c:v>
                </c:pt>
                <c:pt idx="5">
                  <c:v>7</c:v>
                </c:pt>
                <c:pt idx="6">
                  <c:v>11</c:v>
                </c:pt>
                <c:pt idx="7">
                  <c:v>9</c:v>
                </c:pt>
                <c:pt idx="8">
                  <c:v>13</c:v>
                </c:pt>
                <c:pt idx="9">
                  <c:v>14</c:v>
                </c:pt>
                <c:pt idx="10">
                  <c:v>13</c:v>
                </c:pt>
                <c:pt idx="11">
                  <c:v>13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XIZHI_DISTRICT_GRAPH!$AU$51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XIZHI_DISTRICT_GRAPH!$AU$77:$AU$88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2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3</c:v>
                </c:pt>
                <c:pt idx="10">
                  <c:v>1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XIZHI_DISTRICT_GRAPH!$AX$52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XIZHI_DISTRICT_GRAPH!$AX$77:$AX$88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XIZHI_DISTRICT_GRAPH!$AY$52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XIZHI_DISTRICT_GRAPH!$AY$77:$AY$88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9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XIZHI_DISTRICT_GRAPH!$AZ$52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XIZHI_DISTRICT_GRAPH!$AZ$77:$AZ$88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XIZHI_DISTRICT_GRAPH!$BA$52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XIZHI_DISTRICT_GRAPH!$BA$77:$BA$88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3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XIZHI_DISTRICT_GRAPH!$AQ$51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XIZHI_DISTRICT_GRAPH!$AQ$77:$AQ$88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XIZHI_DISTRICT_GRAPH!$AW$52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XIZHI_DISTRICT_GRAPH!$AW$77:$AW$88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5834160"/>
        <c:axId val="555834552"/>
      </c:lineChart>
      <c:dateAx>
        <c:axId val="555834160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834552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555834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834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YILAN_DISTRICT_GRAPH!$X$104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YILAN_DISTRICT_GRAPH!$AC$53:$AC$64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YILAN_DISTRICT_GRAPH!$X$105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YILAN_DISTRICT_GRAPH!$AC$65:$AC$76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YILAN_DISTRICT_GRAPH!$X$106</c:f>
              <c:strCache>
                <c:ptCount val="1"/>
                <c:pt idx="0">
                  <c:v>2016  3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YILAN_DISTRICT_GRAPH!$AC$77:$AC$88</c:f>
              <c:numCache>
                <c:formatCode>General</c:formatCode>
                <c:ptCount val="12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0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YILAN_DISTRICT_GRAPH!$AD$77:$AD$88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5835728"/>
        <c:axId val="555835336"/>
      </c:lineChart>
      <c:dateAx>
        <c:axId val="555835728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835336"/>
        <c:crosses val="autoZero"/>
        <c:auto val="1"/>
        <c:lblOffset val="100"/>
        <c:baseTimeUnit val="months"/>
      </c:dateAx>
      <c:valAx>
        <c:axId val="555835336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835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YILAN_DISTRICT_GRAPH!$AF$51:$AK$51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YILAN_DISTRICT_GRAPH!$AF$89:$AK$89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YILAN_DISTRICT_GRAPH!$AR$51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YILAN_DISTRICT_GRAPH!$AR$77:$AR$88</c:f>
              <c:numCache>
                <c:formatCode>General</c:formatCode>
                <c:ptCount val="12"/>
                <c:pt idx="0">
                  <c:v>20</c:v>
                </c:pt>
                <c:pt idx="1">
                  <c:v>20</c:v>
                </c:pt>
                <c:pt idx="2">
                  <c:v>26</c:v>
                </c:pt>
                <c:pt idx="3">
                  <c:v>34</c:v>
                </c:pt>
                <c:pt idx="4">
                  <c:v>35</c:v>
                </c:pt>
                <c:pt idx="5">
                  <c:v>26</c:v>
                </c:pt>
                <c:pt idx="6">
                  <c:v>25</c:v>
                </c:pt>
                <c:pt idx="7">
                  <c:v>23</c:v>
                </c:pt>
                <c:pt idx="8">
                  <c:v>31</c:v>
                </c:pt>
                <c:pt idx="9">
                  <c:v>23</c:v>
                </c:pt>
                <c:pt idx="10">
                  <c:v>23</c:v>
                </c:pt>
                <c:pt idx="11">
                  <c:v>26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YILAN_DISTRICT_GRAPH!$AS$51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YILAN_DISTRICT_GRAPH!$AS$77:$AS$88</c:f>
              <c:numCache>
                <c:formatCode>General</c:formatCode>
                <c:ptCount val="12"/>
                <c:pt idx="0">
                  <c:v>6</c:v>
                </c:pt>
                <c:pt idx="1">
                  <c:v>5</c:v>
                </c:pt>
                <c:pt idx="2">
                  <c:v>10</c:v>
                </c:pt>
                <c:pt idx="3">
                  <c:v>5</c:v>
                </c:pt>
                <c:pt idx="4">
                  <c:v>4</c:v>
                </c:pt>
                <c:pt idx="5">
                  <c:v>7</c:v>
                </c:pt>
                <c:pt idx="6">
                  <c:v>9</c:v>
                </c:pt>
                <c:pt idx="7">
                  <c:v>12</c:v>
                </c:pt>
                <c:pt idx="8">
                  <c:v>16</c:v>
                </c:pt>
                <c:pt idx="9">
                  <c:v>13</c:v>
                </c:pt>
                <c:pt idx="10">
                  <c:v>11</c:v>
                </c:pt>
                <c:pt idx="11">
                  <c:v>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YILAN_DISTRICT_GRAPH!$AT$51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YILAN_DISTRICT_GRAPH!$AT$77:$AT$88</c:f>
              <c:numCache>
                <c:formatCode>General</c:formatCode>
                <c:ptCount val="12"/>
                <c:pt idx="0">
                  <c:v>25</c:v>
                </c:pt>
                <c:pt idx="1">
                  <c:v>13</c:v>
                </c:pt>
                <c:pt idx="2">
                  <c:v>17</c:v>
                </c:pt>
                <c:pt idx="3">
                  <c:v>21</c:v>
                </c:pt>
                <c:pt idx="4">
                  <c:v>9</c:v>
                </c:pt>
                <c:pt idx="5">
                  <c:v>24</c:v>
                </c:pt>
                <c:pt idx="6">
                  <c:v>18</c:v>
                </c:pt>
                <c:pt idx="7">
                  <c:v>25</c:v>
                </c:pt>
                <c:pt idx="8">
                  <c:v>24</c:v>
                </c:pt>
                <c:pt idx="9">
                  <c:v>24</c:v>
                </c:pt>
                <c:pt idx="10">
                  <c:v>18</c:v>
                </c:pt>
                <c:pt idx="11">
                  <c:v>19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YILAN_DISTRICT_GRAPH!$AU$51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YILAN_DISTRICT_GRAPH!$AU$77:$AU$88</c:f>
              <c:numCache>
                <c:formatCode>General</c:formatCode>
                <c:ptCount val="12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0</c:v>
                </c:pt>
                <c:pt idx="5">
                  <c:v>2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YILAN_DISTRICT_GRAPH!$AX$52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YILAN_DISTRICT_GRAPH!$AX$77:$AX$88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YILAN_DISTRICT_GRAPH!$AY$52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YILAN_DISTRICT_GRAPH!$AY$77:$AY$88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YILAN_DISTRICT_GRAPH!$AZ$52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YILAN_DISTRICT_GRAPH!$AZ$77:$AZ$88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YILAN_DISTRICT_GRAPH!$BA$52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YILAN_DISTRICT_GRAPH!$BA$77:$BA$88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YILAN_DISTRICT_GRAPH!$AQ$51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YILAN_DISTRICT_GRAPH!$AQ$77:$AQ$88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YILAN_DISTRICT_GRAPH!$AW$52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YILAN_DISTRICT_GRAPH!$AW$77:$AW$88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5836904"/>
        <c:axId val="555837296"/>
      </c:lineChart>
      <c:dateAx>
        <c:axId val="555836904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837296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555837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836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HUALIAN_ZONE_GRAPH!$X$104</c:f>
              <c:strCache>
                <c:ptCount val="1"/>
                <c:pt idx="0">
                  <c:v>2014  48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HUALIAN_ZONE_GRAPH!$AC$53:$AC$64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9</c:v>
                </c:pt>
                <c:pt idx="2">
                  <c:v>4</c:v>
                </c:pt>
                <c:pt idx="3">
                  <c:v>6</c:v>
                </c:pt>
                <c:pt idx="4">
                  <c:v>4</c:v>
                </c:pt>
                <c:pt idx="5">
                  <c:v>4</c:v>
                </c:pt>
                <c:pt idx="6">
                  <c:v>2</c:v>
                </c:pt>
                <c:pt idx="7">
                  <c:v>5</c:v>
                </c:pt>
                <c:pt idx="8">
                  <c:v>3</c:v>
                </c:pt>
                <c:pt idx="9">
                  <c:v>5</c:v>
                </c:pt>
                <c:pt idx="10">
                  <c:v>4</c:v>
                </c:pt>
                <c:pt idx="11">
                  <c:v>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HUALIAN_ZONE_GRAPH!$X$105</c:f>
              <c:strCache>
                <c:ptCount val="1"/>
                <c:pt idx="0">
                  <c:v>2015  32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HUALIAN_ZONE_GRAPH!$AC$65:$AC$76</c:f>
              <c:numCache>
                <c:formatCode>General</c:formatCode>
                <c:ptCount val="12"/>
                <c:pt idx="0">
                  <c:v>3</c:v>
                </c:pt>
                <c:pt idx="1">
                  <c:v>0</c:v>
                </c:pt>
                <c:pt idx="2">
                  <c:v>3</c:v>
                </c:pt>
                <c:pt idx="3">
                  <c:v>1</c:v>
                </c:pt>
                <c:pt idx="4">
                  <c:v>5</c:v>
                </c:pt>
                <c:pt idx="5">
                  <c:v>3</c:v>
                </c:pt>
                <c:pt idx="6">
                  <c:v>5</c:v>
                </c:pt>
                <c:pt idx="7">
                  <c:v>1</c:v>
                </c:pt>
                <c:pt idx="8">
                  <c:v>2</c:v>
                </c:pt>
                <c:pt idx="9">
                  <c:v>4</c:v>
                </c:pt>
                <c:pt idx="10">
                  <c:v>4</c:v>
                </c:pt>
                <c:pt idx="11">
                  <c:v>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HUALIAN_ZONE_GRAPH!$X$106</c:f>
              <c:strCache>
                <c:ptCount val="1"/>
                <c:pt idx="0">
                  <c:v>2016  9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HUALIAN_ZONE_GRAPH!$AC$77:$AC$88</c:f>
              <c:numCache>
                <c:formatCode>General</c:formatCode>
                <c:ptCount val="12"/>
                <c:pt idx="0">
                  <c:v>1</c:v>
                </c:pt>
                <c:pt idx="1">
                  <c:v>4</c:v>
                </c:pt>
                <c:pt idx="2">
                  <c:v>1</c:v>
                </c:pt>
                <c:pt idx="3">
                  <c:v>1</c:v>
                </c:pt>
                <c:pt idx="4">
                  <c:v>2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HUALIAN_ZONE_GRAPH!$AD$77:$AD$88</c:f>
              <c:numCache>
                <c:formatCode>General</c:formatCode>
                <c:ptCount val="12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5838864"/>
        <c:axId val="555838472"/>
      </c:lineChart>
      <c:dateAx>
        <c:axId val="555838864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838472"/>
        <c:crosses val="autoZero"/>
        <c:auto val="1"/>
        <c:lblOffset val="100"/>
        <c:baseTimeUnit val="months"/>
      </c:dateAx>
      <c:valAx>
        <c:axId val="555838472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838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HUALIAN_ZONE_GRAPH!$AF$51:$AK$51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HUALIAN_ZONE_GRAPH!$AF$89:$AK$89</c:f>
              <c:numCache>
                <c:formatCode>General</c:formatCode>
                <c:ptCount val="6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14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HUALIAN_ZONE_GRAPH!$AR$51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HUALIAN_ZONE_GRAPH!$AR$77:$AR$88</c:f>
              <c:numCache>
                <c:formatCode>General</c:formatCode>
                <c:ptCount val="12"/>
                <c:pt idx="0">
                  <c:v>42</c:v>
                </c:pt>
                <c:pt idx="1">
                  <c:v>40</c:v>
                </c:pt>
                <c:pt idx="2">
                  <c:v>42</c:v>
                </c:pt>
                <c:pt idx="3">
                  <c:v>38</c:v>
                </c:pt>
                <c:pt idx="4">
                  <c:v>33</c:v>
                </c:pt>
                <c:pt idx="5">
                  <c:v>43</c:v>
                </c:pt>
                <c:pt idx="6">
                  <c:v>41</c:v>
                </c:pt>
                <c:pt idx="7">
                  <c:v>45</c:v>
                </c:pt>
                <c:pt idx="8">
                  <c:v>40</c:v>
                </c:pt>
                <c:pt idx="9">
                  <c:v>31</c:v>
                </c:pt>
                <c:pt idx="10">
                  <c:v>41</c:v>
                </c:pt>
                <c:pt idx="11">
                  <c:v>34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HUALIAN_ZONE_GRAPH!$AS$51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HUALIAN_ZONE_GRAPH!$AS$77:$AS$88</c:f>
              <c:numCache>
                <c:formatCode>General</c:formatCode>
                <c:ptCount val="12"/>
                <c:pt idx="0">
                  <c:v>14</c:v>
                </c:pt>
                <c:pt idx="1">
                  <c:v>8</c:v>
                </c:pt>
                <c:pt idx="2">
                  <c:v>9</c:v>
                </c:pt>
                <c:pt idx="3">
                  <c:v>9</c:v>
                </c:pt>
                <c:pt idx="4">
                  <c:v>12</c:v>
                </c:pt>
                <c:pt idx="5">
                  <c:v>16</c:v>
                </c:pt>
                <c:pt idx="6">
                  <c:v>19</c:v>
                </c:pt>
                <c:pt idx="7">
                  <c:v>14</c:v>
                </c:pt>
                <c:pt idx="8">
                  <c:v>11</c:v>
                </c:pt>
                <c:pt idx="9">
                  <c:v>19</c:v>
                </c:pt>
                <c:pt idx="10">
                  <c:v>11</c:v>
                </c:pt>
                <c:pt idx="11">
                  <c:v>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HUALIAN_ZONE_GRAPH!$AT$51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HUALIAN_ZONE_GRAPH!$AT$77:$AT$88</c:f>
              <c:numCache>
                <c:formatCode>General</c:formatCode>
                <c:ptCount val="12"/>
                <c:pt idx="0">
                  <c:v>25</c:v>
                </c:pt>
                <c:pt idx="1">
                  <c:v>29</c:v>
                </c:pt>
                <c:pt idx="2">
                  <c:v>28</c:v>
                </c:pt>
                <c:pt idx="3">
                  <c:v>47</c:v>
                </c:pt>
                <c:pt idx="4">
                  <c:v>41</c:v>
                </c:pt>
                <c:pt idx="5">
                  <c:v>37</c:v>
                </c:pt>
                <c:pt idx="6">
                  <c:v>38</c:v>
                </c:pt>
                <c:pt idx="7">
                  <c:v>33</c:v>
                </c:pt>
                <c:pt idx="8">
                  <c:v>28</c:v>
                </c:pt>
                <c:pt idx="9">
                  <c:v>21</c:v>
                </c:pt>
                <c:pt idx="10">
                  <c:v>54</c:v>
                </c:pt>
                <c:pt idx="11">
                  <c:v>44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HUALIAN_ZONE_GRAPH!$AU$51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HUALIAN_ZONE_GRAPH!$AU$77:$AU$88</c:f>
              <c:numCache>
                <c:formatCode>General</c:formatCode>
                <c:ptCount val="12"/>
                <c:pt idx="0">
                  <c:v>5</c:v>
                </c:pt>
                <c:pt idx="1">
                  <c:v>1</c:v>
                </c:pt>
                <c:pt idx="2">
                  <c:v>2</c:v>
                </c:pt>
                <c:pt idx="3">
                  <c:v>0</c:v>
                </c:pt>
                <c:pt idx="4">
                  <c:v>2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4</c:v>
                </c:pt>
                <c:pt idx="10">
                  <c:v>1</c:v>
                </c:pt>
                <c:pt idx="11">
                  <c:v>4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HUALIAN_ZONE_GRAPH!$AX$52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HUALIAN_ZONE_GRAPH!$AX$77:$AX$88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36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HUALIAN_ZONE_GRAPH!$AY$52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HUALIAN_ZONE_GRAPH!$AY$77:$AY$88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18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HUALIAN_ZONE_GRAPH!$AZ$52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HUALIAN_ZONE_GRAPH!$AZ$77:$AZ$88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30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HUALIAN_ZONE_GRAPH!$BA$52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HUALIAN_ZONE_GRAPH!$BA$77:$BA$88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6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HUALIAN_ZONE_GRAPH!$AQ$51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HUALIAN_ZONE_GRAPH!$AQ$77:$AQ$88</c:f>
              <c:numCache>
                <c:formatCode>General</c:formatCode>
                <c:ptCount val="12"/>
                <c:pt idx="0">
                  <c:v>2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1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HUALIAN_ZONE_GRAPH!$AW$52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HUALIAN_ZONE_GRAPH!$AW$77:$AW$88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5840040"/>
        <c:axId val="555840432"/>
      </c:lineChart>
      <c:dateAx>
        <c:axId val="555840040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840432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555840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840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JIAN_DISTRICT_GRAPH!$X$104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JIAN_DISTRICT_GRAPH!$AC$53:$AC$64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JIAN_DISTRICT_GRAPH!$X$105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JIAN_DISTRICT_GRAPH!$AC$65:$AC$76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JIAN_DISTRICT_GRAPH!$X$106</c:f>
              <c:strCache>
                <c:ptCount val="1"/>
                <c:pt idx="0">
                  <c:v>2016  7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JIAN_DISTRICT_GRAPH!$AC$77:$AC$88</c:f>
              <c:numCache>
                <c:formatCode>General</c:formatCode>
                <c:ptCount val="12"/>
                <c:pt idx="0">
                  <c:v>0</c:v>
                </c:pt>
                <c:pt idx="1">
                  <c:v>3</c:v>
                </c:pt>
                <c:pt idx="2">
                  <c:v>1</c:v>
                </c:pt>
                <c:pt idx="3">
                  <c:v>1</c:v>
                </c:pt>
                <c:pt idx="4">
                  <c:v>2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JIAN_DISTRICT_GRAPH!$AD$77:$AD$88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5841608"/>
        <c:axId val="555841216"/>
      </c:lineChart>
      <c:dateAx>
        <c:axId val="555841608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841216"/>
        <c:crosses val="autoZero"/>
        <c:auto val="1"/>
        <c:lblOffset val="100"/>
        <c:baseTimeUnit val="months"/>
      </c:dateAx>
      <c:valAx>
        <c:axId val="555841216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841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JIAN_DISTRICT_GRAPH!$AF$51:$AK$51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JIAN_DISTRICT_GRAPH!$AF$89:$AK$89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JIAN_DISTRICT_GRAPH!$AR$51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JIAN_DISTRICT_GRAPH!$AR$77:$AR$88</c:f>
              <c:numCache>
                <c:formatCode>General</c:formatCode>
                <c:ptCount val="12"/>
                <c:pt idx="0">
                  <c:v>20</c:v>
                </c:pt>
                <c:pt idx="1">
                  <c:v>17</c:v>
                </c:pt>
                <c:pt idx="2">
                  <c:v>19</c:v>
                </c:pt>
                <c:pt idx="3">
                  <c:v>19</c:v>
                </c:pt>
                <c:pt idx="4">
                  <c:v>25</c:v>
                </c:pt>
                <c:pt idx="5">
                  <c:v>25</c:v>
                </c:pt>
                <c:pt idx="6">
                  <c:v>22</c:v>
                </c:pt>
                <c:pt idx="7">
                  <c:v>24</c:v>
                </c:pt>
                <c:pt idx="8">
                  <c:v>23</c:v>
                </c:pt>
                <c:pt idx="9">
                  <c:v>16</c:v>
                </c:pt>
                <c:pt idx="10">
                  <c:v>25</c:v>
                </c:pt>
                <c:pt idx="11">
                  <c:v>24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JIAN_DISTRICT_GRAPH!$AS$51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JIAN_DISTRICT_GRAPH!$AS$77:$AS$88</c:f>
              <c:numCache>
                <c:formatCode>General</c:formatCode>
                <c:ptCount val="12"/>
                <c:pt idx="0">
                  <c:v>10</c:v>
                </c:pt>
                <c:pt idx="1">
                  <c:v>4</c:v>
                </c:pt>
                <c:pt idx="2">
                  <c:v>5</c:v>
                </c:pt>
                <c:pt idx="3">
                  <c:v>3</c:v>
                </c:pt>
                <c:pt idx="4">
                  <c:v>9</c:v>
                </c:pt>
                <c:pt idx="5">
                  <c:v>13</c:v>
                </c:pt>
                <c:pt idx="6">
                  <c:v>13</c:v>
                </c:pt>
                <c:pt idx="7">
                  <c:v>10</c:v>
                </c:pt>
                <c:pt idx="8">
                  <c:v>6</c:v>
                </c:pt>
                <c:pt idx="9">
                  <c:v>15</c:v>
                </c:pt>
                <c:pt idx="10">
                  <c:v>8</c:v>
                </c:pt>
                <c:pt idx="11">
                  <c:v>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JIAN_DISTRICT_GRAPH!$AT$51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JIAN_DISTRICT_GRAPH!$AT$77:$AT$88</c:f>
              <c:numCache>
                <c:formatCode>General</c:formatCode>
                <c:ptCount val="12"/>
                <c:pt idx="0">
                  <c:v>14</c:v>
                </c:pt>
                <c:pt idx="1">
                  <c:v>17</c:v>
                </c:pt>
                <c:pt idx="2">
                  <c:v>14</c:v>
                </c:pt>
                <c:pt idx="3">
                  <c:v>23</c:v>
                </c:pt>
                <c:pt idx="4">
                  <c:v>28</c:v>
                </c:pt>
                <c:pt idx="5">
                  <c:v>22</c:v>
                </c:pt>
                <c:pt idx="6">
                  <c:v>22</c:v>
                </c:pt>
                <c:pt idx="7">
                  <c:v>26</c:v>
                </c:pt>
                <c:pt idx="8">
                  <c:v>16</c:v>
                </c:pt>
                <c:pt idx="9">
                  <c:v>15</c:v>
                </c:pt>
                <c:pt idx="10">
                  <c:v>38</c:v>
                </c:pt>
                <c:pt idx="11">
                  <c:v>31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JIAN_DISTRICT_GRAPH!$AU$51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JIAN_DISTRICT_GRAPH!$AU$77:$AU$88</c:f>
              <c:numCache>
                <c:formatCode>General</c:formatCode>
                <c:ptCount val="12"/>
                <c:pt idx="0">
                  <c:v>3</c:v>
                </c:pt>
                <c:pt idx="1">
                  <c:v>1</c:v>
                </c:pt>
                <c:pt idx="2">
                  <c:v>2</c:v>
                </c:pt>
                <c:pt idx="3">
                  <c:v>0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4</c:v>
                </c:pt>
                <c:pt idx="10">
                  <c:v>1</c:v>
                </c:pt>
                <c:pt idx="11">
                  <c:v>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JIAN_DISTRICT_GRAPH!$AX$52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JIAN_DISTRICT_GRAPH!$AX$77:$AX$88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JIAN_DISTRICT_GRAPH!$AY$52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JIAN_DISTRICT_GRAPH!$AY$77:$AY$88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JIAN_DISTRICT_GRAPH!$AZ$52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JIAN_DISTRICT_GRAPH!$AZ$77:$AZ$88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JIAN_DISTRICT_GRAPH!$BA$52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JIAN_DISTRICT_GRAPH!$BA$77:$BA$88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JIAN_DISTRICT_GRAPH!$AQ$51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JIAN_DISTRICT_GRAPH!$AQ$77:$AQ$88</c:f>
              <c:numCache>
                <c:formatCode>General</c:formatCode>
                <c:ptCount val="12"/>
                <c:pt idx="0">
                  <c:v>1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1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JIAN_DISTRICT_GRAPH!$AW$52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JIAN_DISTRICT_GRAPH!$AW$77:$AW$88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5842784"/>
        <c:axId val="555843176"/>
      </c:lineChart>
      <c:dateAx>
        <c:axId val="555842784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843176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555843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842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HUALIAN_DISTRICT_GRAPH!$X$104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HUALIAN_DISTRICT_GRAPH!$AC$53:$AC$64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HUALIAN_DISTRICT_GRAPH!$X$105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HUALIAN_DISTRICT_GRAPH!$AC$65:$AC$76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HUALIAN_DISTRICT_GRAPH!$X$106</c:f>
              <c:strCache>
                <c:ptCount val="1"/>
                <c:pt idx="0">
                  <c:v>2016  2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HUALIAN_DISTRICT_GRAPH!$AC$77:$AC$88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HUALIAN_DISTRICT_GRAPH!$AD$77:$AD$88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5844744"/>
        <c:axId val="555844352"/>
      </c:lineChart>
      <c:dateAx>
        <c:axId val="555844744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844352"/>
        <c:crosses val="autoZero"/>
        <c:auto val="1"/>
        <c:lblOffset val="100"/>
        <c:baseTimeUnit val="months"/>
      </c:dateAx>
      <c:valAx>
        <c:axId val="555844352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8447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HUALIAN_DISTRICT_GRAPH!$AF$51:$AK$51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HUALIAN_DISTRICT_GRAPH!$AF$89:$AK$89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HUALIAN_DISTRICT_GRAPH!$AR$51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HUALIAN_DISTRICT_GRAPH!$AR$77:$AR$88</c:f>
              <c:numCache>
                <c:formatCode>General</c:formatCode>
                <c:ptCount val="12"/>
                <c:pt idx="0">
                  <c:v>22</c:v>
                </c:pt>
                <c:pt idx="1">
                  <c:v>23</c:v>
                </c:pt>
                <c:pt idx="2">
                  <c:v>23</c:v>
                </c:pt>
                <c:pt idx="3">
                  <c:v>19</c:v>
                </c:pt>
                <c:pt idx="4">
                  <c:v>8</c:v>
                </c:pt>
                <c:pt idx="5">
                  <c:v>18</c:v>
                </c:pt>
                <c:pt idx="6">
                  <c:v>19</c:v>
                </c:pt>
                <c:pt idx="7">
                  <c:v>21</c:v>
                </c:pt>
                <c:pt idx="8">
                  <c:v>17</c:v>
                </c:pt>
                <c:pt idx="9">
                  <c:v>15</c:v>
                </c:pt>
                <c:pt idx="10">
                  <c:v>16</c:v>
                </c:pt>
                <c:pt idx="11">
                  <c:v>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HUALIAN_DISTRICT_GRAPH!$AS$51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HUALIAN_DISTRICT_GRAPH!$AS$77:$AS$88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6</c:v>
                </c:pt>
                <c:pt idx="4">
                  <c:v>3</c:v>
                </c:pt>
                <c:pt idx="5">
                  <c:v>3</c:v>
                </c:pt>
                <c:pt idx="6">
                  <c:v>6</c:v>
                </c:pt>
                <c:pt idx="7">
                  <c:v>4</c:v>
                </c:pt>
                <c:pt idx="8">
                  <c:v>5</c:v>
                </c:pt>
                <c:pt idx="9">
                  <c:v>4</c:v>
                </c:pt>
                <c:pt idx="10">
                  <c:v>3</c:v>
                </c:pt>
                <c:pt idx="11">
                  <c:v>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HUALIAN_DISTRICT_GRAPH!$AT$51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HUALIAN_DISTRICT_GRAPH!$AT$77:$AT$88</c:f>
              <c:numCache>
                <c:formatCode>General</c:formatCode>
                <c:ptCount val="12"/>
                <c:pt idx="0">
                  <c:v>11</c:v>
                </c:pt>
                <c:pt idx="1">
                  <c:v>12</c:v>
                </c:pt>
                <c:pt idx="2">
                  <c:v>14</c:v>
                </c:pt>
                <c:pt idx="3">
                  <c:v>24</c:v>
                </c:pt>
                <c:pt idx="4">
                  <c:v>13</c:v>
                </c:pt>
                <c:pt idx="5">
                  <c:v>15</c:v>
                </c:pt>
                <c:pt idx="6">
                  <c:v>16</c:v>
                </c:pt>
                <c:pt idx="7">
                  <c:v>7</c:v>
                </c:pt>
                <c:pt idx="8">
                  <c:v>12</c:v>
                </c:pt>
                <c:pt idx="9">
                  <c:v>6</c:v>
                </c:pt>
                <c:pt idx="10">
                  <c:v>16</c:v>
                </c:pt>
                <c:pt idx="11">
                  <c:v>13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HUALIAN_DISTRICT_GRAPH!$AU$51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HUALIAN_DISTRICT_GRAPH!$AU$77:$AU$88</c:f>
              <c:numCache>
                <c:formatCode>General</c:formatCode>
                <c:ptCount val="12"/>
                <c:pt idx="0">
                  <c:v>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HUALIAN_DISTRICT_GRAPH!$AX$52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HUALIAN_DISTRICT_GRAPH!$AX$77:$AX$88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HUALIAN_DISTRICT_GRAPH!$AY$52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HUALIAN_DISTRICT_GRAPH!$AY$77:$AY$88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HUALIAN_DISTRICT_GRAPH!$AZ$52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HUALIAN_DISTRICT_GRAPH!$AZ$77:$AZ$88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HUALIAN_DISTRICT_GRAPH!$BA$52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HUALIAN_DISTRICT_GRAPH!$BA$77:$BA$88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HUALIAN_DISTRICT_GRAPH!$AQ$51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HUALIAN_DISTRICT_GRAPH!$AQ$77:$AQ$88</c:f>
              <c:numCache>
                <c:formatCode>General</c:formatCode>
                <c:ptCount val="12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HUALIAN_DISTRICT_GRAPH!$AW$52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HUALIAN_DISTRICT_GRAPH!$AW$77:$AW$88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5845920"/>
        <c:axId val="555846312"/>
      </c:lineChart>
      <c:dateAx>
        <c:axId val="555845920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846312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555846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845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TAIDONG_ZONE_GRAPH!$X$104</c:f>
              <c:strCache>
                <c:ptCount val="1"/>
                <c:pt idx="0">
                  <c:v>2014  33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TAIDONG_ZONE_GRAPH!$AC$53:$AC$64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1</c:v>
                </c:pt>
                <c:pt idx="3">
                  <c:v>3</c:v>
                </c:pt>
                <c:pt idx="4">
                  <c:v>1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4</c:v>
                </c:pt>
                <c:pt idx="9">
                  <c:v>1</c:v>
                </c:pt>
                <c:pt idx="10">
                  <c:v>5</c:v>
                </c:pt>
                <c:pt idx="11">
                  <c:v>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TAIDONG_ZONE_GRAPH!$X$105</c:f>
              <c:strCache>
                <c:ptCount val="1"/>
                <c:pt idx="0">
                  <c:v>2015  29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TAIDONG_ZONE_GRAPH!$AC$65:$AC$76</c:f>
              <c:numCache>
                <c:formatCode>General</c:formatCode>
                <c:ptCount val="12"/>
                <c:pt idx="0">
                  <c:v>1</c:v>
                </c:pt>
                <c:pt idx="1">
                  <c:v>4</c:v>
                </c:pt>
                <c:pt idx="2">
                  <c:v>3</c:v>
                </c:pt>
                <c:pt idx="3">
                  <c:v>3</c:v>
                </c:pt>
                <c:pt idx="4">
                  <c:v>1</c:v>
                </c:pt>
                <c:pt idx="5">
                  <c:v>4</c:v>
                </c:pt>
                <c:pt idx="6">
                  <c:v>1</c:v>
                </c:pt>
                <c:pt idx="7">
                  <c:v>1</c:v>
                </c:pt>
                <c:pt idx="8">
                  <c:v>2</c:v>
                </c:pt>
                <c:pt idx="9">
                  <c:v>1</c:v>
                </c:pt>
                <c:pt idx="10">
                  <c:v>2</c:v>
                </c:pt>
                <c:pt idx="11">
                  <c:v>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TAIDONG_ZONE_GRAPH!$X$106</c:f>
              <c:strCache>
                <c:ptCount val="1"/>
                <c:pt idx="0">
                  <c:v>2016  21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TAIDONG_ZONE_GRAPH!$AC$77:$AC$88</c:f>
              <c:numCache>
                <c:formatCode>General</c:formatCode>
                <c:ptCount val="12"/>
                <c:pt idx="0">
                  <c:v>1</c:v>
                </c:pt>
                <c:pt idx="1">
                  <c:v>4</c:v>
                </c:pt>
                <c:pt idx="2">
                  <c:v>5</c:v>
                </c:pt>
                <c:pt idx="3">
                  <c:v>10</c:v>
                </c:pt>
                <c:pt idx="4">
                  <c:v>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TAIDONG_ZONE_GRAPH!$AD$77:$AD$88</c:f>
              <c:numCache>
                <c:formatCode>General</c:formatCode>
                <c:ptCount val="12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5847488"/>
        <c:axId val="555847096"/>
      </c:lineChart>
      <c:dateAx>
        <c:axId val="555847488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847096"/>
        <c:crosses val="autoZero"/>
        <c:auto val="1"/>
        <c:lblOffset val="100"/>
        <c:baseTimeUnit val="months"/>
      </c:dateAx>
      <c:valAx>
        <c:axId val="555847096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84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TAIDONG_ZONE_GRAPH!$AF$51:$AK$51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TAIDONG_ZONE_GRAPH!$AF$89:$AK$89</c:f>
              <c:numCache>
                <c:formatCode>General</c:formatCode>
                <c:ptCount val="6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12</c:v>
                </c:pt>
                <c:pt idx="4">
                  <c:v>3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67044671688E-2"/>
          <c:y val="0.73051334208223972"/>
          <c:w val="0.92530110819480893"/>
          <c:h val="0.269486657917760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TAIDONG_ZONE_GRAPH!$AR$51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TAIDONG_ZONE_GRAPH!$AR$77:$AR$88</c:f>
              <c:numCache>
                <c:formatCode>General</c:formatCode>
                <c:ptCount val="12"/>
                <c:pt idx="0">
                  <c:v>30</c:v>
                </c:pt>
                <c:pt idx="1">
                  <c:v>37</c:v>
                </c:pt>
                <c:pt idx="2">
                  <c:v>36</c:v>
                </c:pt>
                <c:pt idx="3">
                  <c:v>37</c:v>
                </c:pt>
                <c:pt idx="4">
                  <c:v>39</c:v>
                </c:pt>
                <c:pt idx="5">
                  <c:v>34</c:v>
                </c:pt>
                <c:pt idx="6">
                  <c:v>39</c:v>
                </c:pt>
                <c:pt idx="7">
                  <c:v>40</c:v>
                </c:pt>
                <c:pt idx="8">
                  <c:v>35</c:v>
                </c:pt>
                <c:pt idx="9">
                  <c:v>52</c:v>
                </c:pt>
                <c:pt idx="10">
                  <c:v>43</c:v>
                </c:pt>
                <c:pt idx="11">
                  <c:v>46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TAIDONG_ZONE_GRAPH!$AS$51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TAIDONG_ZONE_GRAPH!$AS$77:$AS$88</c:f>
              <c:numCache>
                <c:formatCode>General</c:formatCode>
                <c:ptCount val="12"/>
                <c:pt idx="0">
                  <c:v>19</c:v>
                </c:pt>
                <c:pt idx="1">
                  <c:v>23</c:v>
                </c:pt>
                <c:pt idx="2">
                  <c:v>18</c:v>
                </c:pt>
                <c:pt idx="3">
                  <c:v>22</c:v>
                </c:pt>
                <c:pt idx="4">
                  <c:v>23</c:v>
                </c:pt>
                <c:pt idx="5">
                  <c:v>20</c:v>
                </c:pt>
                <c:pt idx="6">
                  <c:v>21</c:v>
                </c:pt>
                <c:pt idx="7">
                  <c:v>24</c:v>
                </c:pt>
                <c:pt idx="8">
                  <c:v>11</c:v>
                </c:pt>
                <c:pt idx="9">
                  <c:v>27</c:v>
                </c:pt>
                <c:pt idx="10">
                  <c:v>18</c:v>
                </c:pt>
                <c:pt idx="11">
                  <c:v>14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TAIDONG_ZONE_GRAPH!$AT$51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TAIDONG_ZONE_GRAPH!$AT$77:$AT$88</c:f>
              <c:numCache>
                <c:formatCode>General</c:formatCode>
                <c:ptCount val="12"/>
                <c:pt idx="0">
                  <c:v>27</c:v>
                </c:pt>
                <c:pt idx="1">
                  <c:v>25</c:v>
                </c:pt>
                <c:pt idx="2">
                  <c:v>30</c:v>
                </c:pt>
                <c:pt idx="3">
                  <c:v>25</c:v>
                </c:pt>
                <c:pt idx="4">
                  <c:v>25</c:v>
                </c:pt>
                <c:pt idx="5">
                  <c:v>23</c:v>
                </c:pt>
                <c:pt idx="6">
                  <c:v>31</c:v>
                </c:pt>
                <c:pt idx="7">
                  <c:v>24</c:v>
                </c:pt>
                <c:pt idx="8">
                  <c:v>33</c:v>
                </c:pt>
                <c:pt idx="9">
                  <c:v>51</c:v>
                </c:pt>
                <c:pt idx="10">
                  <c:v>41</c:v>
                </c:pt>
                <c:pt idx="11">
                  <c:v>60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TAIDONG_ZONE_GRAPH!$AU$51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TAIDONG_ZONE_GRAPH!$AU$77:$AU$88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0</c:v>
                </c:pt>
                <c:pt idx="3">
                  <c:v>0</c:v>
                </c:pt>
                <c:pt idx="4">
                  <c:v>3</c:v>
                </c:pt>
                <c:pt idx="5">
                  <c:v>1</c:v>
                </c:pt>
                <c:pt idx="6">
                  <c:v>2</c:v>
                </c:pt>
                <c:pt idx="7">
                  <c:v>1</c:v>
                </c:pt>
                <c:pt idx="8">
                  <c:v>1</c:v>
                </c:pt>
                <c:pt idx="9">
                  <c:v>3</c:v>
                </c:pt>
                <c:pt idx="10">
                  <c:v>17</c:v>
                </c:pt>
                <c:pt idx="11">
                  <c:v>10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TAIDONG_ZONE_GRAPH!$AX$52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TAIDONG_ZONE_GRAPH!$AX$77:$AX$88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42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TAIDONG_ZONE_GRAPH!$AY$52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TAIDONG_ZONE_GRAPH!$AY$77:$AY$88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21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TAIDONG_ZONE_GRAPH!$AZ$52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TAIDONG_ZONE_GRAPH!$AZ$77:$AZ$88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35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TAIDONG_ZONE_GRAPH!$BA$52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TAIDONG_ZONE_GRAPH!$BA$77:$BA$88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7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TAIDONG_ZONE_GRAPH!$AQ$51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TAIDONG_ZONE_GRAPH!$AQ$77:$AQ$88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0</c:v>
                </c:pt>
                <c:pt idx="3">
                  <c:v>1</c:v>
                </c:pt>
                <c:pt idx="4">
                  <c:v>2</c:v>
                </c:pt>
                <c:pt idx="5">
                  <c:v>3</c:v>
                </c:pt>
                <c:pt idx="6">
                  <c:v>0</c:v>
                </c:pt>
                <c:pt idx="7">
                  <c:v>7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TAIDONG_ZONE_GRAPH!$AW$52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TAIDONG_ZONE_GRAPH!$AW$77:$AW$88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5848664"/>
        <c:axId val="555849056"/>
      </c:lineChart>
      <c:dateAx>
        <c:axId val="555848664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849056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555849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848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TAIDONG_2_DISTRICT_GRAPH!$X$104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TAIDONG_2_DISTRICT_GRAPH!$AC$53:$AC$64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TAIDONG_2_DISTRICT_GRAPH!$X$105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TAIDONG_2_DISTRICT_GRAPH!$AC$65:$AC$76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TAIDONG_2_DISTRICT_GRAPH!$X$106</c:f>
              <c:strCache>
                <c:ptCount val="1"/>
                <c:pt idx="0">
                  <c:v>2016  11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TAIDONG_2_DISTRICT_GRAPH!$AC$77:$AC$88</c:f>
              <c:numCache>
                <c:formatCode>General</c:formatCode>
                <c:ptCount val="12"/>
                <c:pt idx="0">
                  <c:v>0</c:v>
                </c:pt>
                <c:pt idx="1">
                  <c:v>3</c:v>
                </c:pt>
                <c:pt idx="2">
                  <c:v>2</c:v>
                </c:pt>
                <c:pt idx="3">
                  <c:v>5</c:v>
                </c:pt>
                <c:pt idx="4">
                  <c:v>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TAIDONG_2_DISTRICT_GRAPH!$AD$77:$AD$88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5850232"/>
        <c:axId val="555849840"/>
      </c:lineChart>
      <c:dateAx>
        <c:axId val="555850232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849840"/>
        <c:crosses val="autoZero"/>
        <c:auto val="1"/>
        <c:lblOffset val="100"/>
        <c:baseTimeUnit val="months"/>
      </c:dateAx>
      <c:valAx>
        <c:axId val="555849840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8502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TAIDONG_2_DISTRICT_GRAPH!$AF$51:$AK$51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TAIDONG_2_DISTRICT_GRAPH!$AF$89:$AK$89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TAIDONG_2_DISTRICT_GRAPH!$AR$51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TAIDONG_2_DISTRICT_GRAPH!$AR$77:$AR$88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14</c:v>
                </c:pt>
                <c:pt idx="5">
                  <c:v>15</c:v>
                </c:pt>
                <c:pt idx="6">
                  <c:v>14</c:v>
                </c:pt>
                <c:pt idx="7">
                  <c:v>14</c:v>
                </c:pt>
                <c:pt idx="8">
                  <c:v>13</c:v>
                </c:pt>
                <c:pt idx="9">
                  <c:v>17</c:v>
                </c:pt>
                <c:pt idx="10">
                  <c:v>12</c:v>
                </c:pt>
                <c:pt idx="11">
                  <c:v>11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TAIDONG_2_DISTRICT_GRAPH!$AS$51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TAIDONG_2_DISTRICT_GRAPH!$AS$77:$AS$88</c:f>
              <c:numCache>
                <c:formatCode>General</c:formatCode>
                <c:ptCount val="12"/>
                <c:pt idx="0">
                  <c:v>6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9</c:v>
                </c:pt>
                <c:pt idx="5">
                  <c:v>5</c:v>
                </c:pt>
                <c:pt idx="6">
                  <c:v>12</c:v>
                </c:pt>
                <c:pt idx="7">
                  <c:v>10</c:v>
                </c:pt>
                <c:pt idx="8">
                  <c:v>4</c:v>
                </c:pt>
                <c:pt idx="9">
                  <c:v>9</c:v>
                </c:pt>
                <c:pt idx="10">
                  <c:v>8</c:v>
                </c:pt>
                <c:pt idx="11">
                  <c:v>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TAIDONG_2_DISTRICT_GRAPH!$AT$51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TAIDONG_2_DISTRICT_GRAPH!$AT$77:$AT$88</c:f>
              <c:numCache>
                <c:formatCode>General</c:formatCode>
                <c:ptCount val="12"/>
                <c:pt idx="0">
                  <c:v>5</c:v>
                </c:pt>
                <c:pt idx="1">
                  <c:v>6</c:v>
                </c:pt>
                <c:pt idx="2">
                  <c:v>9</c:v>
                </c:pt>
                <c:pt idx="3">
                  <c:v>7</c:v>
                </c:pt>
                <c:pt idx="4">
                  <c:v>5</c:v>
                </c:pt>
                <c:pt idx="5">
                  <c:v>6</c:v>
                </c:pt>
                <c:pt idx="6">
                  <c:v>8</c:v>
                </c:pt>
                <c:pt idx="7">
                  <c:v>6</c:v>
                </c:pt>
                <c:pt idx="8">
                  <c:v>5</c:v>
                </c:pt>
                <c:pt idx="9">
                  <c:v>14</c:v>
                </c:pt>
                <c:pt idx="10">
                  <c:v>6</c:v>
                </c:pt>
                <c:pt idx="11">
                  <c:v>14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TAIDONG_2_DISTRICT_GRAPH!$AU$51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TAIDONG_2_DISTRICT_GRAPH!$AU$77:$AU$88</c:f>
              <c:numCache>
                <c:formatCode>General</c:formatCode>
                <c:ptCount val="12"/>
                <c:pt idx="0">
                  <c:v>3</c:v>
                </c:pt>
                <c:pt idx="1">
                  <c:v>4</c:v>
                </c:pt>
                <c:pt idx="2">
                  <c:v>0</c:v>
                </c:pt>
                <c:pt idx="3">
                  <c:v>0</c:v>
                </c:pt>
                <c:pt idx="4">
                  <c:v>2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6</c:v>
                </c:pt>
                <c:pt idx="11">
                  <c:v>5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TAIDONG_2_DISTRICT_GRAPH!$AX$52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TAIDONG_2_DISTRICT_GRAPH!$AX$77:$AX$88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TAIDONG_2_DISTRICT_GRAPH!$AY$52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TAIDONG_2_DISTRICT_GRAPH!$AY$77:$AY$88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TAIDONG_2_DISTRICT_GRAPH!$AZ$52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TAIDONG_2_DISTRICT_GRAPH!$AZ$77:$AZ$88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TAIDONG_2_DISTRICT_GRAPH!$BA$52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TAIDONG_2_DISTRICT_GRAPH!$BA$77:$BA$88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TAIDONG_2_DISTRICT_GRAPH!$AQ$51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TAIDONG_2_DISTRICT_GRAPH!$AQ$77:$AQ$88</c:f>
              <c:numCache>
                <c:formatCode>General</c:formatCode>
                <c:ptCount val="12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</c:v>
                </c:pt>
                <c:pt idx="5">
                  <c:v>1</c:v>
                </c:pt>
                <c:pt idx="6">
                  <c:v>0</c:v>
                </c:pt>
                <c:pt idx="7">
                  <c:v>4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TAIDONG_2_DISTRICT_GRAPH!$AW$52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TAIDONG_2_DISTRICT_GRAPH!$AW$77:$AW$88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5851408"/>
        <c:axId val="555851800"/>
      </c:lineChart>
      <c:dateAx>
        <c:axId val="555851408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851800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555851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851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TAIDONG_1_3_DISTRICT_GRAPH!$X$104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TAIDONG_1_3_DISTRICT_GRAPH!$AC$53:$AC$64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TAIDONG_1_3_DISTRICT_GRAPH!$X$105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TAIDONG_1_3_DISTRICT_GRAPH!$AC$65:$AC$76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TAIDONG_1_3_DISTRICT_GRAPH!$X$106</c:f>
              <c:strCache>
                <c:ptCount val="1"/>
                <c:pt idx="0">
                  <c:v>2016  8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TAIDONG_1_3_DISTRICT_GRAPH!$AC$77:$AC$88</c:f>
              <c:numCache>
                <c:formatCode>General</c:formatCode>
                <c:ptCount val="12"/>
                <c:pt idx="0">
                  <c:v>0</c:v>
                </c:pt>
                <c:pt idx="1">
                  <c:v>1</c:v>
                </c:pt>
                <c:pt idx="2">
                  <c:v>3</c:v>
                </c:pt>
                <c:pt idx="3">
                  <c:v>4</c:v>
                </c:pt>
                <c:pt idx="4">
                  <c:v>0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TAIDONG_1_3_DISTRICT_GRAPH!$AD$77:$AD$88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5852584"/>
        <c:axId val="555852192"/>
      </c:lineChart>
      <c:dateAx>
        <c:axId val="555852584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852192"/>
        <c:crosses val="autoZero"/>
        <c:auto val="1"/>
        <c:lblOffset val="100"/>
        <c:baseTimeUnit val="months"/>
      </c:dateAx>
      <c:valAx>
        <c:axId val="555852192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852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TAIDONG_1_3_DISTRICT_GRAPH!$AF$51:$AK$51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TAIDONG_1_3_DISTRICT_GRAPH!$AF$89:$AK$89</c:f>
              <c:numCache>
                <c:formatCode>General</c:formatCode>
                <c:ptCount val="6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3</c:v>
                </c:pt>
                <c:pt idx="4">
                  <c:v>1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TAIDONG_1_3_DISTRICT_GRAPH!$AR$51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TAIDONG_1_3_DISTRICT_GRAPH!$AR$77:$AR$88</c:f>
              <c:numCache>
                <c:formatCode>General</c:formatCode>
                <c:ptCount val="12"/>
                <c:pt idx="0">
                  <c:v>12</c:v>
                </c:pt>
                <c:pt idx="1">
                  <c:v>16</c:v>
                </c:pt>
                <c:pt idx="2">
                  <c:v>16</c:v>
                </c:pt>
                <c:pt idx="3">
                  <c:v>17</c:v>
                </c:pt>
                <c:pt idx="4">
                  <c:v>17</c:v>
                </c:pt>
                <c:pt idx="5">
                  <c:v>12</c:v>
                </c:pt>
                <c:pt idx="6">
                  <c:v>17</c:v>
                </c:pt>
                <c:pt idx="7">
                  <c:v>21</c:v>
                </c:pt>
                <c:pt idx="8">
                  <c:v>13</c:v>
                </c:pt>
                <c:pt idx="9">
                  <c:v>21</c:v>
                </c:pt>
                <c:pt idx="10">
                  <c:v>16</c:v>
                </c:pt>
                <c:pt idx="11">
                  <c:v>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TAIDONG_1_3_DISTRICT_GRAPH!$AS$51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TAIDONG_1_3_DISTRICT_GRAPH!$AS$77:$AS$88</c:f>
              <c:numCache>
                <c:formatCode>General</c:formatCode>
                <c:ptCount val="12"/>
                <c:pt idx="0">
                  <c:v>12</c:v>
                </c:pt>
                <c:pt idx="1">
                  <c:v>10</c:v>
                </c:pt>
                <c:pt idx="2">
                  <c:v>6</c:v>
                </c:pt>
                <c:pt idx="3">
                  <c:v>7</c:v>
                </c:pt>
                <c:pt idx="4">
                  <c:v>12</c:v>
                </c:pt>
                <c:pt idx="5">
                  <c:v>12</c:v>
                </c:pt>
                <c:pt idx="6">
                  <c:v>7</c:v>
                </c:pt>
                <c:pt idx="7">
                  <c:v>13</c:v>
                </c:pt>
                <c:pt idx="8">
                  <c:v>5</c:v>
                </c:pt>
                <c:pt idx="9">
                  <c:v>16</c:v>
                </c:pt>
                <c:pt idx="10">
                  <c:v>9</c:v>
                </c:pt>
                <c:pt idx="11">
                  <c:v>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TAIDONG_1_3_DISTRICT_GRAPH!$AT$51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TAIDONG_1_3_DISTRICT_GRAPH!$AT$77:$AT$88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11</c:v>
                </c:pt>
                <c:pt idx="4">
                  <c:v>16</c:v>
                </c:pt>
                <c:pt idx="5">
                  <c:v>10</c:v>
                </c:pt>
                <c:pt idx="6">
                  <c:v>16</c:v>
                </c:pt>
                <c:pt idx="7">
                  <c:v>9</c:v>
                </c:pt>
                <c:pt idx="8">
                  <c:v>16</c:v>
                </c:pt>
                <c:pt idx="9">
                  <c:v>17</c:v>
                </c:pt>
                <c:pt idx="10">
                  <c:v>18</c:v>
                </c:pt>
                <c:pt idx="11">
                  <c:v>30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TAIDONG_1_3_DISTRICT_GRAPH!$AU$51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TAIDONG_1_3_DISTRICT_GRAPH!$AU$77:$AU$88</c:f>
              <c:numCache>
                <c:formatCode>General</c:formatCode>
                <c:ptCount val="12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9</c:v>
                </c:pt>
                <c:pt idx="11">
                  <c:v>4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TAIDONG_1_3_DISTRICT_GRAPH!$AX$52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TAIDONG_1_3_DISTRICT_GRAPH!$AX$77:$AX$88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TAIDONG_1_3_DISTRICT_GRAPH!$AY$52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TAIDONG_1_3_DISTRICT_GRAPH!$AY$77:$AY$88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9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TAIDONG_1_3_DISTRICT_GRAPH!$AZ$52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TAIDONG_1_3_DISTRICT_GRAPH!$AZ$77:$AZ$88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TAIDONG_1_3_DISTRICT_GRAPH!$BA$52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TAIDONG_1_3_DISTRICT_GRAPH!$BA$77:$BA$88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3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TAIDONG_1_3_DISTRICT_GRAPH!$AQ$51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TAIDONG_1_3_DISTRICT_GRAPH!$AQ$77:$AQ$88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2</c:v>
                </c:pt>
                <c:pt idx="6">
                  <c:v>0</c:v>
                </c:pt>
                <c:pt idx="7">
                  <c:v>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TAIDONG_1_3_DISTRICT_GRAPH!$AW$52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TAIDONG_1_3_DISTRICT_GRAPH!$AW$77:$AW$88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5853760"/>
        <c:axId val="555854152"/>
      </c:lineChart>
      <c:dateAx>
        <c:axId val="555853760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854152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555854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853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YULI_DISTRICT_GRAPH!$X$104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YULI_DISTRICT_GRAPH!$AC$53:$AC$64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YULI_DISTRICT_GRAPH!$X$105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YULI_DISTRICT_GRAPH!$AC$65:$AC$76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YULI_DISTRICT_GRAPH!$X$106</c:f>
              <c:strCache>
                <c:ptCount val="1"/>
                <c:pt idx="0">
                  <c:v>2016  1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YULI_DISTRICT_GRAPH!$AC$77:$AC$88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YULI_DISTRICT_GRAPH!$AD$77:$AD$88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5854936"/>
        <c:axId val="555854544"/>
      </c:lineChart>
      <c:dateAx>
        <c:axId val="555854936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854544"/>
        <c:crosses val="autoZero"/>
        <c:auto val="1"/>
        <c:lblOffset val="100"/>
        <c:baseTimeUnit val="months"/>
      </c:dateAx>
      <c:valAx>
        <c:axId val="555854544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854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YULI_DISTRICT_GRAPH!$AF$51:$AK$51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YULI_DISTRICT_GRAPH!$AF$89:$AK$89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YULI_DISTRICT_GRAPH!$AR$51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YULI_DISTRICT_GRAPH!$AR$77:$AR$88</c:f>
              <c:numCache>
                <c:formatCode>General</c:formatCode>
                <c:ptCount val="12"/>
                <c:pt idx="0">
                  <c:v>6</c:v>
                </c:pt>
                <c:pt idx="1">
                  <c:v>9</c:v>
                </c:pt>
                <c:pt idx="2">
                  <c:v>8</c:v>
                </c:pt>
                <c:pt idx="3">
                  <c:v>8</c:v>
                </c:pt>
                <c:pt idx="4">
                  <c:v>8</c:v>
                </c:pt>
                <c:pt idx="5">
                  <c:v>7</c:v>
                </c:pt>
                <c:pt idx="6">
                  <c:v>8</c:v>
                </c:pt>
                <c:pt idx="7">
                  <c:v>5</c:v>
                </c:pt>
                <c:pt idx="8">
                  <c:v>9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YULI_DISTRICT_GRAPH!$AS$51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YULI_DISTRICT_GRAPH!$AS$77:$AS$88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0</c:v>
                </c:pt>
                <c:pt idx="3">
                  <c:v>3</c:v>
                </c:pt>
                <c:pt idx="4">
                  <c:v>2</c:v>
                </c:pt>
                <c:pt idx="5">
                  <c:v>3</c:v>
                </c:pt>
                <c:pt idx="6">
                  <c:v>2</c:v>
                </c:pt>
                <c:pt idx="7">
                  <c:v>1</c:v>
                </c:pt>
                <c:pt idx="8">
                  <c:v>2</c:v>
                </c:pt>
                <c:pt idx="9">
                  <c:v>2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YULI_DISTRICT_GRAPH!$AT$51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YULI_DISTRICT_GRAPH!$AT$77:$AT$88</c:f>
              <c:numCache>
                <c:formatCode>General</c:formatCode>
                <c:ptCount val="12"/>
                <c:pt idx="0">
                  <c:v>10</c:v>
                </c:pt>
                <c:pt idx="1">
                  <c:v>7</c:v>
                </c:pt>
                <c:pt idx="2">
                  <c:v>9</c:v>
                </c:pt>
                <c:pt idx="3">
                  <c:v>7</c:v>
                </c:pt>
                <c:pt idx="4">
                  <c:v>4</c:v>
                </c:pt>
                <c:pt idx="5">
                  <c:v>7</c:v>
                </c:pt>
                <c:pt idx="6">
                  <c:v>7</c:v>
                </c:pt>
                <c:pt idx="7">
                  <c:v>9</c:v>
                </c:pt>
                <c:pt idx="8">
                  <c:v>12</c:v>
                </c:pt>
                <c:pt idx="9">
                  <c:v>20</c:v>
                </c:pt>
                <c:pt idx="10">
                  <c:v>17</c:v>
                </c:pt>
                <c:pt idx="11">
                  <c:v>16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YULI_DISTRICT_GRAPH!$AU$51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YULI_DISTRICT_GRAPH!$AU$77:$AU$88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1</c:v>
                </c:pt>
                <c:pt idx="9">
                  <c:v>2</c:v>
                </c:pt>
                <c:pt idx="10">
                  <c:v>2</c:v>
                </c:pt>
                <c:pt idx="11">
                  <c:v>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YULI_DISTRICT_GRAPH!$AX$52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YULI_DISTRICT_GRAPH!$AX$77:$AX$88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YULI_DISTRICT_GRAPH!$AY$52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YULI_DISTRICT_GRAPH!$AY$77:$AY$88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YULI_DISTRICT_GRAPH!$AZ$52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YULI_DISTRICT_GRAPH!$AZ$77:$AZ$88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YULI_DISTRICT_GRAPH!$BA$52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YULI_DISTRICT_GRAPH!$BA$77:$BA$88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YULI_DISTRICT_GRAPH!$AQ$51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YULI_DISTRICT_GRAPH!$AQ$77:$AQ$88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YULI_DISTRICT_GRAPH!$AW$52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YULI_DISTRICT_GRAPH!$AW$77:$AW$88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5856112"/>
        <c:axId val="555856504"/>
      </c:lineChart>
      <c:dateAx>
        <c:axId val="555856112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856504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555856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856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ZHUNAN_ZONE_GRAPH!$X$104</c:f>
              <c:strCache>
                <c:ptCount val="1"/>
                <c:pt idx="0">
                  <c:v>2014  4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ZHUNAN_ZONE_GRAPH!$AC$53:$AC$64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2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ZHUNAN_ZONE_GRAPH!$X$105</c:f>
              <c:strCache>
                <c:ptCount val="1"/>
                <c:pt idx="0">
                  <c:v>2015  20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ZHUNAN_ZONE_GRAPH!$AC$65:$AC$76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4</c:v>
                </c:pt>
                <c:pt idx="3">
                  <c:v>1</c:v>
                </c:pt>
                <c:pt idx="4">
                  <c:v>1</c:v>
                </c:pt>
                <c:pt idx="5">
                  <c:v>3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ZHUNAN_ZONE_GRAPH!$X$106</c:f>
              <c:strCache>
                <c:ptCount val="1"/>
                <c:pt idx="0">
                  <c:v>2016  14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ZHUNAN_ZONE_GRAPH!$AC$77:$AC$88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4</c:v>
                </c:pt>
                <c:pt idx="3">
                  <c:v>3</c:v>
                </c:pt>
                <c:pt idx="4">
                  <c:v>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ZHUNAN_ZONE_GRAPH!$AD$77:$AD$88</c:f>
              <c:numCache>
                <c:formatCode>General</c:formatCode>
                <c:ptCount val="12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5857680"/>
        <c:axId val="555857288"/>
      </c:lineChart>
      <c:dateAx>
        <c:axId val="555857680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857288"/>
        <c:crosses val="autoZero"/>
        <c:auto val="1"/>
        <c:lblOffset val="100"/>
        <c:baseTimeUnit val="months"/>
      </c:dateAx>
      <c:valAx>
        <c:axId val="555857288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857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ZHUNAN_ZONE_GRAPH!$AF$51:$AK$51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ZHUNAN_ZONE_GRAPH!$AF$89:$AK$89</c:f>
              <c:numCache>
                <c:formatCode>General</c:formatCode>
                <c:ptCount val="6"/>
                <c:pt idx="0">
                  <c:v>3</c:v>
                </c:pt>
                <c:pt idx="1">
                  <c:v>1</c:v>
                </c:pt>
                <c:pt idx="2">
                  <c:v>1</c:v>
                </c:pt>
                <c:pt idx="3">
                  <c:v>3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ZHUNAN_ZONE_GRAPH!$AR$51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ZHUNAN_ZONE_GRAPH!$AR$77:$AR$88</c:f>
              <c:numCache>
                <c:formatCode>General</c:formatCode>
                <c:ptCount val="12"/>
                <c:pt idx="0">
                  <c:v>28</c:v>
                </c:pt>
                <c:pt idx="1">
                  <c:v>35</c:v>
                </c:pt>
                <c:pt idx="2">
                  <c:v>33</c:v>
                </c:pt>
                <c:pt idx="3">
                  <c:v>27</c:v>
                </c:pt>
                <c:pt idx="4">
                  <c:v>24</c:v>
                </c:pt>
                <c:pt idx="5">
                  <c:v>32</c:v>
                </c:pt>
                <c:pt idx="6">
                  <c:v>33</c:v>
                </c:pt>
                <c:pt idx="7">
                  <c:v>29</c:v>
                </c:pt>
                <c:pt idx="8">
                  <c:v>29</c:v>
                </c:pt>
                <c:pt idx="9">
                  <c:v>38</c:v>
                </c:pt>
                <c:pt idx="10">
                  <c:v>31</c:v>
                </c:pt>
                <c:pt idx="11">
                  <c:v>38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ZHUNAN_ZONE_GRAPH!$AS$51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ZHUNAN_ZONE_GRAPH!$AS$77:$AS$88</c:f>
              <c:numCache>
                <c:formatCode>General</c:formatCode>
                <c:ptCount val="12"/>
                <c:pt idx="0">
                  <c:v>12</c:v>
                </c:pt>
                <c:pt idx="1">
                  <c:v>16</c:v>
                </c:pt>
                <c:pt idx="2">
                  <c:v>10</c:v>
                </c:pt>
                <c:pt idx="3">
                  <c:v>14</c:v>
                </c:pt>
                <c:pt idx="4">
                  <c:v>15</c:v>
                </c:pt>
                <c:pt idx="5">
                  <c:v>16</c:v>
                </c:pt>
                <c:pt idx="6">
                  <c:v>19</c:v>
                </c:pt>
                <c:pt idx="7">
                  <c:v>14</c:v>
                </c:pt>
                <c:pt idx="8">
                  <c:v>13</c:v>
                </c:pt>
                <c:pt idx="9">
                  <c:v>23</c:v>
                </c:pt>
                <c:pt idx="10">
                  <c:v>29</c:v>
                </c:pt>
                <c:pt idx="11">
                  <c:v>15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ZHUNAN_ZONE_GRAPH!$AT$51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ZHUNAN_ZONE_GRAPH!$AT$77:$AT$88</c:f>
              <c:numCache>
                <c:formatCode>General</c:formatCode>
                <c:ptCount val="12"/>
                <c:pt idx="0">
                  <c:v>35</c:v>
                </c:pt>
                <c:pt idx="1">
                  <c:v>33</c:v>
                </c:pt>
                <c:pt idx="2">
                  <c:v>16</c:v>
                </c:pt>
                <c:pt idx="3">
                  <c:v>23</c:v>
                </c:pt>
                <c:pt idx="4">
                  <c:v>32</c:v>
                </c:pt>
                <c:pt idx="5">
                  <c:v>21</c:v>
                </c:pt>
                <c:pt idx="6">
                  <c:v>22</c:v>
                </c:pt>
                <c:pt idx="7">
                  <c:v>27</c:v>
                </c:pt>
                <c:pt idx="8">
                  <c:v>21</c:v>
                </c:pt>
                <c:pt idx="9">
                  <c:v>34</c:v>
                </c:pt>
                <c:pt idx="10">
                  <c:v>29</c:v>
                </c:pt>
                <c:pt idx="11">
                  <c:v>16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ZHUNAN_ZONE_GRAPH!$AU$51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ZHUNAN_ZONE_GRAPH!$AU$77:$AU$88</c:f>
              <c:numCache>
                <c:formatCode>General</c:formatCode>
                <c:ptCount val="12"/>
                <c:pt idx="0">
                  <c:v>5</c:v>
                </c:pt>
                <c:pt idx="1">
                  <c:v>0</c:v>
                </c:pt>
                <c:pt idx="2">
                  <c:v>4</c:v>
                </c:pt>
                <c:pt idx="3">
                  <c:v>0</c:v>
                </c:pt>
                <c:pt idx="4">
                  <c:v>1</c:v>
                </c:pt>
                <c:pt idx="5">
                  <c:v>4</c:v>
                </c:pt>
                <c:pt idx="6">
                  <c:v>0</c:v>
                </c:pt>
                <c:pt idx="7">
                  <c:v>6</c:v>
                </c:pt>
                <c:pt idx="8">
                  <c:v>1</c:v>
                </c:pt>
                <c:pt idx="9">
                  <c:v>6</c:v>
                </c:pt>
                <c:pt idx="10">
                  <c:v>3</c:v>
                </c:pt>
                <c:pt idx="11">
                  <c:v>7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ZHUNAN_ZONE_GRAPH!$AX$52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ZHUNAN_ZONE_GRAPH!$AX$77:$AX$88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30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ZHUNAN_ZONE_GRAPH!$AY$52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ZHUNAN_ZONE_GRAPH!$AY$77:$AY$88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15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ZHUNAN_ZONE_GRAPH!$AZ$52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ZHUNAN_ZONE_GRAPH!$AZ$77:$AZ$88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ZHUNAN_ZONE_GRAPH!$BA$52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ZHUNAN_ZONE_GRAPH!$BA$77:$BA$88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5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ZHUNAN_ZONE_GRAPH!$AQ$51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ZHUNAN_ZONE_GRAPH!$AQ$77:$AQ$88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0</c:v>
                </c:pt>
                <c:pt idx="4">
                  <c:v>2</c:v>
                </c:pt>
                <c:pt idx="5">
                  <c:v>1</c:v>
                </c:pt>
                <c:pt idx="6">
                  <c:v>0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ZHUNAN_ZONE_GRAPH!$AW$52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ZHUNAN_ZONE_GRAPH!$AW$77:$AW$88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5858856"/>
        <c:axId val="555859248"/>
      </c:lineChart>
      <c:dateAx>
        <c:axId val="555858856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859248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555859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858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ZHUNAN_DISTRICT_GRAPH!$X$104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ZHUNAN_DISTRICT_GRAPH!$AC$53:$AC$64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ZHUNAN_DISTRICT_GRAPH!$X$105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ZHUNAN_DISTRICT_GRAPH!$AC$65:$AC$76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ZHUNAN_DISTRICT_GRAPH!$X$106</c:f>
              <c:strCache>
                <c:ptCount val="1"/>
                <c:pt idx="0">
                  <c:v>2016  7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ZHUNAN_DISTRICT_GRAPH!$AC$77:$AC$88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0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ZHUNAN_DISTRICT_GRAPH!$AD$77:$AD$88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5860424"/>
        <c:axId val="555860032"/>
      </c:lineChart>
      <c:dateAx>
        <c:axId val="555860424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860032"/>
        <c:crosses val="autoZero"/>
        <c:auto val="1"/>
        <c:lblOffset val="100"/>
        <c:baseTimeUnit val="months"/>
      </c:dateAx>
      <c:valAx>
        <c:axId val="555860032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860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ZHUNAN_DISTRICT_GRAPH!$AF$51:$AK$51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ZHUNAN_DISTRICT_GRAPH!$AF$89:$AK$89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ZHUNAN_DISTRICT_GRAPH!$AR$51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ZHUNAN_DISTRICT_GRAPH!$AR$77:$AR$88</c:f>
              <c:numCache>
                <c:formatCode>General</c:formatCode>
                <c:ptCount val="12"/>
                <c:pt idx="0">
                  <c:v>16</c:v>
                </c:pt>
                <c:pt idx="1">
                  <c:v>21</c:v>
                </c:pt>
                <c:pt idx="2">
                  <c:v>22</c:v>
                </c:pt>
                <c:pt idx="3">
                  <c:v>21</c:v>
                </c:pt>
                <c:pt idx="4">
                  <c:v>19</c:v>
                </c:pt>
                <c:pt idx="5">
                  <c:v>25</c:v>
                </c:pt>
                <c:pt idx="6">
                  <c:v>26</c:v>
                </c:pt>
                <c:pt idx="7">
                  <c:v>20</c:v>
                </c:pt>
                <c:pt idx="8">
                  <c:v>20</c:v>
                </c:pt>
                <c:pt idx="9">
                  <c:v>26</c:v>
                </c:pt>
                <c:pt idx="10">
                  <c:v>21</c:v>
                </c:pt>
                <c:pt idx="11">
                  <c:v>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ZHUNAN_DISTRICT_GRAPH!$AS$51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ZHUNAN_DISTRICT_GRAPH!$AS$77:$AS$88</c:f>
              <c:numCache>
                <c:formatCode>General</c:formatCode>
                <c:ptCount val="12"/>
                <c:pt idx="0">
                  <c:v>8</c:v>
                </c:pt>
                <c:pt idx="1">
                  <c:v>8</c:v>
                </c:pt>
                <c:pt idx="2">
                  <c:v>7</c:v>
                </c:pt>
                <c:pt idx="3">
                  <c:v>9</c:v>
                </c:pt>
                <c:pt idx="4">
                  <c:v>9</c:v>
                </c:pt>
                <c:pt idx="5">
                  <c:v>9</c:v>
                </c:pt>
                <c:pt idx="6">
                  <c:v>15</c:v>
                </c:pt>
                <c:pt idx="7">
                  <c:v>5</c:v>
                </c:pt>
                <c:pt idx="8">
                  <c:v>7</c:v>
                </c:pt>
                <c:pt idx="9">
                  <c:v>17</c:v>
                </c:pt>
                <c:pt idx="10">
                  <c:v>20</c:v>
                </c:pt>
                <c:pt idx="11">
                  <c:v>10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ZHUNAN_DISTRICT_GRAPH!$AT$51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ZHUNAN_DISTRICT_GRAPH!$AT$77:$AT$88</c:f>
              <c:numCache>
                <c:formatCode>General</c:formatCode>
                <c:ptCount val="12"/>
                <c:pt idx="0">
                  <c:v>17</c:v>
                </c:pt>
                <c:pt idx="1">
                  <c:v>25</c:v>
                </c:pt>
                <c:pt idx="2">
                  <c:v>8</c:v>
                </c:pt>
                <c:pt idx="3">
                  <c:v>17</c:v>
                </c:pt>
                <c:pt idx="4">
                  <c:v>25</c:v>
                </c:pt>
                <c:pt idx="5">
                  <c:v>14</c:v>
                </c:pt>
                <c:pt idx="6">
                  <c:v>14</c:v>
                </c:pt>
                <c:pt idx="7">
                  <c:v>19</c:v>
                </c:pt>
                <c:pt idx="8">
                  <c:v>17</c:v>
                </c:pt>
                <c:pt idx="9">
                  <c:v>26</c:v>
                </c:pt>
                <c:pt idx="10">
                  <c:v>21</c:v>
                </c:pt>
                <c:pt idx="11">
                  <c:v>10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ZHUNAN_DISTRICT_GRAPH!$AU$51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ZHUNAN_DISTRICT_GRAPH!$AU$77:$AU$88</c:f>
              <c:numCache>
                <c:formatCode>General</c:formatCode>
                <c:ptCount val="12"/>
                <c:pt idx="0">
                  <c:v>5</c:v>
                </c:pt>
                <c:pt idx="1">
                  <c:v>0</c:v>
                </c:pt>
                <c:pt idx="2">
                  <c:v>3</c:v>
                </c:pt>
                <c:pt idx="3">
                  <c:v>0</c:v>
                </c:pt>
                <c:pt idx="4">
                  <c:v>1</c:v>
                </c:pt>
                <c:pt idx="5">
                  <c:v>4</c:v>
                </c:pt>
                <c:pt idx="6">
                  <c:v>0</c:v>
                </c:pt>
                <c:pt idx="7">
                  <c:v>5</c:v>
                </c:pt>
                <c:pt idx="8">
                  <c:v>1</c:v>
                </c:pt>
                <c:pt idx="9">
                  <c:v>4</c:v>
                </c:pt>
                <c:pt idx="10">
                  <c:v>2</c:v>
                </c:pt>
                <c:pt idx="11">
                  <c:v>5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ZHUNAN_DISTRICT_GRAPH!$AX$52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ZHUNAN_DISTRICT_GRAPH!$AX$77:$AX$88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ZHUNAN_DISTRICT_GRAPH!$AY$52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ZHUNAN_DISTRICT_GRAPH!$AY$77:$AY$88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9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ZHUNAN_DISTRICT_GRAPH!$AZ$52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ZHUNAN_DISTRICT_GRAPH!$AZ$77:$AZ$88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ZHUNAN_DISTRICT_GRAPH!$BA$52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ZHUNAN_DISTRICT_GRAPH!$BA$77:$BA$88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3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ZHUNAN_DISTRICT_GRAPH!$AQ$51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ZHUNAN_DISTRICT_GRAPH!$AQ$77:$AQ$88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ZHUNAN_DISTRICT_GRAPH!$AW$52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ZHUNAN_DISTRICT_GRAPH!$AW$77:$AW$88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5861600"/>
        <c:axId val="555861992"/>
      </c:lineChart>
      <c:dateAx>
        <c:axId val="555861600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861992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555861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861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TOUFEN_MIAOLI_DISTRICT_GRAPH!$X$104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TOUFEN_MIAOLI_DISTRICT_GRAPH!$AC$53:$AC$64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TOUFEN_MIAOLI_DISTRICT_GRAPH!$X$105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TOUFEN_MIAOLI_DISTRICT_GRAPH!$AC$65:$AC$76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TOUFEN_MIAOLI_DISTRICT_GRAPH!$X$106</c:f>
              <c:strCache>
                <c:ptCount val="1"/>
                <c:pt idx="0">
                  <c:v>2016  9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TOUFEN_MIAOLI_DISTRICT_GRAPH!$AC$77:$AC$88</c:f>
              <c:numCache>
                <c:formatCode>General</c:formatCode>
                <c:ptCount val="12"/>
                <c:pt idx="0">
                  <c:v>4</c:v>
                </c:pt>
                <c:pt idx="1">
                  <c:v>1</c:v>
                </c:pt>
                <c:pt idx="2">
                  <c:v>2</c:v>
                </c:pt>
                <c:pt idx="3">
                  <c:v>1</c:v>
                </c:pt>
                <c:pt idx="4">
                  <c:v>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TOUFEN_MIAOLI_DISTRICT_GRAPH!$AD$77:$AD$88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5863168"/>
        <c:axId val="555862776"/>
      </c:lineChart>
      <c:dateAx>
        <c:axId val="555863168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862776"/>
        <c:crosses val="autoZero"/>
        <c:auto val="1"/>
        <c:lblOffset val="100"/>
        <c:baseTimeUnit val="months"/>
      </c:dateAx>
      <c:valAx>
        <c:axId val="555862776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863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TOUFEN_MIAOLI_DISTRICT_GRAPH!$AF$51:$AK$51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TOUFEN_MIAOLI_DISTRICT_GRAPH!$AF$89:$AK$89</c:f>
              <c:numCache>
                <c:formatCode>General</c:formatCode>
                <c:ptCount val="6"/>
                <c:pt idx="0">
                  <c:v>1</c:v>
                </c:pt>
                <c:pt idx="1">
                  <c:v>1</c:v>
                </c:pt>
                <c:pt idx="2">
                  <c:v>0</c:v>
                </c:pt>
                <c:pt idx="3">
                  <c:v>2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TOUFEN_MIAOLI_DISTRICT_GRAPH!$AR$51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TOUFEN_MIAOLI_DISTRICT_GRAPH!$AR$77:$AR$88</c:f>
              <c:numCache>
                <c:formatCode>General</c:formatCode>
                <c:ptCount val="12"/>
                <c:pt idx="0">
                  <c:v>12</c:v>
                </c:pt>
                <c:pt idx="1">
                  <c:v>14</c:v>
                </c:pt>
                <c:pt idx="2">
                  <c:v>11</c:v>
                </c:pt>
                <c:pt idx="3">
                  <c:v>6</c:v>
                </c:pt>
                <c:pt idx="4">
                  <c:v>5</c:v>
                </c:pt>
                <c:pt idx="5">
                  <c:v>7</c:v>
                </c:pt>
                <c:pt idx="6">
                  <c:v>7</c:v>
                </c:pt>
                <c:pt idx="7">
                  <c:v>9</c:v>
                </c:pt>
                <c:pt idx="8">
                  <c:v>9</c:v>
                </c:pt>
                <c:pt idx="9">
                  <c:v>12</c:v>
                </c:pt>
                <c:pt idx="10">
                  <c:v>10</c:v>
                </c:pt>
                <c:pt idx="11">
                  <c:v>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TOUFEN_MIAOLI_DISTRICT_GRAPH!$AS$51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TOUFEN_MIAOLI_DISTRICT_GRAPH!$AS$77:$AS$88</c:f>
              <c:numCache>
                <c:formatCode>General</c:formatCode>
                <c:ptCount val="12"/>
                <c:pt idx="0">
                  <c:v>4</c:v>
                </c:pt>
                <c:pt idx="1">
                  <c:v>8</c:v>
                </c:pt>
                <c:pt idx="2">
                  <c:v>3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4</c:v>
                </c:pt>
                <c:pt idx="7">
                  <c:v>9</c:v>
                </c:pt>
                <c:pt idx="8">
                  <c:v>6</c:v>
                </c:pt>
                <c:pt idx="9">
                  <c:v>6</c:v>
                </c:pt>
                <c:pt idx="10">
                  <c:v>9</c:v>
                </c:pt>
                <c:pt idx="11">
                  <c:v>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TOUFEN_MIAOLI_DISTRICT_GRAPH!$AT$51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TOUFEN_MIAOLI_DISTRICT_GRAPH!$AT$77:$AT$88</c:f>
              <c:numCache>
                <c:formatCode>General</c:formatCode>
                <c:ptCount val="12"/>
                <c:pt idx="0">
                  <c:v>18</c:v>
                </c:pt>
                <c:pt idx="1">
                  <c:v>8</c:v>
                </c:pt>
                <c:pt idx="2">
                  <c:v>8</c:v>
                </c:pt>
                <c:pt idx="3">
                  <c:v>6</c:v>
                </c:pt>
                <c:pt idx="4">
                  <c:v>7</c:v>
                </c:pt>
                <c:pt idx="5">
                  <c:v>7</c:v>
                </c:pt>
                <c:pt idx="6">
                  <c:v>8</c:v>
                </c:pt>
                <c:pt idx="7">
                  <c:v>8</c:v>
                </c:pt>
                <c:pt idx="8">
                  <c:v>4</c:v>
                </c:pt>
                <c:pt idx="9">
                  <c:v>8</c:v>
                </c:pt>
                <c:pt idx="10">
                  <c:v>8</c:v>
                </c:pt>
                <c:pt idx="11">
                  <c:v>6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TOUFEN_MIAOLI_DISTRICT_GRAPH!$AU$51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TOUFEN_MIAOLI_DISTRICT_GRAPH!$AU$77:$AU$88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2</c:v>
                </c:pt>
                <c:pt idx="10">
                  <c:v>1</c:v>
                </c:pt>
                <c:pt idx="11">
                  <c:v>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TOUFEN_MIAOLI_DISTRICT_GRAPH!$AX$52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TOUFEN_MIAOLI_DISTRICT_GRAPH!$AX$77:$AX$88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TOUFEN_MIAOLI_DISTRICT_GRAPH!$AY$52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TOUFEN_MIAOLI_DISTRICT_GRAPH!$AY$77:$AY$88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TOUFEN_MIAOLI_DISTRICT_GRAPH!$AZ$52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TOUFEN_MIAOLI_DISTRICT_GRAPH!$AZ$77:$AZ$88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TOUFEN_MIAOLI_DISTRICT_GRAPH!$BA$52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TOUFEN_MIAOLI_DISTRICT_GRAPH!$BA$77:$BA$88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TOUFEN_MIAOLI_DISTRICT_GRAPH!$AQ$51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TOUFEN_MIAOLI_DISTRICT_GRAPH!$AQ$77:$AQ$88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TOUFEN_MIAOLI_DISTRICT_GRAPH!$AW$52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TOUFEN_MIAOLI_DISTRICT_GRAPH!$AW$77:$AW$88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5864344"/>
        <c:axId val="555864736"/>
      </c:lineChart>
      <c:dateAx>
        <c:axId val="555864344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864736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555864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864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XINZHU_ZONE_GRAPH!$X$104</c:f>
              <c:strCache>
                <c:ptCount val="1"/>
                <c:pt idx="0">
                  <c:v>2014  86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XINZHU_ZONE_GRAPH!$AC$53:$AC$64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6</c:v>
                </c:pt>
                <c:pt idx="2">
                  <c:v>14</c:v>
                </c:pt>
                <c:pt idx="3">
                  <c:v>16</c:v>
                </c:pt>
                <c:pt idx="4">
                  <c:v>7</c:v>
                </c:pt>
                <c:pt idx="5">
                  <c:v>13</c:v>
                </c:pt>
                <c:pt idx="6">
                  <c:v>8</c:v>
                </c:pt>
                <c:pt idx="7">
                  <c:v>5</c:v>
                </c:pt>
                <c:pt idx="8">
                  <c:v>5</c:v>
                </c:pt>
                <c:pt idx="9">
                  <c:v>7</c:v>
                </c:pt>
                <c:pt idx="10">
                  <c:v>1</c:v>
                </c:pt>
                <c:pt idx="11">
                  <c:v>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XINZHU_ZONE_GRAPH!$X$105</c:f>
              <c:strCache>
                <c:ptCount val="1"/>
                <c:pt idx="0">
                  <c:v>2015  37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XINZHU_ZONE_GRAPH!$AC$65:$AC$76</c:f>
              <c:numCache>
                <c:formatCode>General</c:formatCode>
                <c:ptCount val="12"/>
                <c:pt idx="0">
                  <c:v>4</c:v>
                </c:pt>
                <c:pt idx="1">
                  <c:v>3</c:v>
                </c:pt>
                <c:pt idx="2">
                  <c:v>1</c:v>
                </c:pt>
                <c:pt idx="3">
                  <c:v>3</c:v>
                </c:pt>
                <c:pt idx="4">
                  <c:v>3</c:v>
                </c:pt>
                <c:pt idx="5">
                  <c:v>2</c:v>
                </c:pt>
                <c:pt idx="6">
                  <c:v>5</c:v>
                </c:pt>
                <c:pt idx="7">
                  <c:v>2</c:v>
                </c:pt>
                <c:pt idx="8">
                  <c:v>3</c:v>
                </c:pt>
                <c:pt idx="9">
                  <c:v>3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XINZHU_ZONE_GRAPH!$X$106</c:f>
              <c:strCache>
                <c:ptCount val="1"/>
                <c:pt idx="0">
                  <c:v>2016  21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XINZHU_ZONE_GRAPH!$AC$77:$AC$88</c:f>
              <c:numCache>
                <c:formatCode>General</c:formatCode>
                <c:ptCount val="12"/>
                <c:pt idx="0">
                  <c:v>6</c:v>
                </c:pt>
                <c:pt idx="1">
                  <c:v>5</c:v>
                </c:pt>
                <c:pt idx="2">
                  <c:v>2</c:v>
                </c:pt>
                <c:pt idx="3">
                  <c:v>5</c:v>
                </c:pt>
                <c:pt idx="4">
                  <c:v>3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XINZHU_ZONE_GRAPH!$AD$77:$AD$88</c:f>
              <c:numCache>
                <c:formatCode>General</c:formatCode>
                <c:ptCount val="12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5865912"/>
        <c:axId val="555865520"/>
      </c:lineChart>
      <c:dateAx>
        <c:axId val="555865912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865520"/>
        <c:crosses val="autoZero"/>
        <c:auto val="1"/>
        <c:lblOffset val="100"/>
        <c:baseTimeUnit val="months"/>
      </c:dateAx>
      <c:valAx>
        <c:axId val="555865520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865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XINZHU_ZONE_GRAPH!$AF$51:$AK$51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XINZHU_ZONE_GRAPH!$AF$89:$AK$89</c:f>
              <c:numCache>
                <c:formatCode>General</c:formatCode>
                <c:ptCount val="6"/>
                <c:pt idx="0">
                  <c:v>4</c:v>
                </c:pt>
                <c:pt idx="1">
                  <c:v>2</c:v>
                </c:pt>
                <c:pt idx="2">
                  <c:v>0</c:v>
                </c:pt>
                <c:pt idx="3">
                  <c:v>11</c:v>
                </c:pt>
                <c:pt idx="4">
                  <c:v>3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XINZHU_ZONE_GRAPH!$AR$51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XINZHU_ZONE_GRAPH!$AR$77:$AR$88</c:f>
              <c:numCache>
                <c:formatCode>General</c:formatCode>
                <c:ptCount val="12"/>
                <c:pt idx="0">
                  <c:v>32</c:v>
                </c:pt>
                <c:pt idx="1">
                  <c:v>31</c:v>
                </c:pt>
                <c:pt idx="2">
                  <c:v>30</c:v>
                </c:pt>
                <c:pt idx="3">
                  <c:v>35</c:v>
                </c:pt>
                <c:pt idx="4">
                  <c:v>45</c:v>
                </c:pt>
                <c:pt idx="5">
                  <c:v>52</c:v>
                </c:pt>
                <c:pt idx="6">
                  <c:v>48</c:v>
                </c:pt>
                <c:pt idx="7">
                  <c:v>24</c:v>
                </c:pt>
                <c:pt idx="8">
                  <c:v>34</c:v>
                </c:pt>
                <c:pt idx="9">
                  <c:v>44</c:v>
                </c:pt>
                <c:pt idx="10">
                  <c:v>47</c:v>
                </c:pt>
                <c:pt idx="11">
                  <c:v>48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XINZHU_ZONE_GRAPH!$AS$51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XINZHU_ZONE_GRAPH!$AS$77:$AS$88</c:f>
              <c:numCache>
                <c:formatCode>General</c:formatCode>
                <c:ptCount val="12"/>
                <c:pt idx="0">
                  <c:v>16</c:v>
                </c:pt>
                <c:pt idx="1">
                  <c:v>20</c:v>
                </c:pt>
                <c:pt idx="2">
                  <c:v>14</c:v>
                </c:pt>
                <c:pt idx="3">
                  <c:v>25</c:v>
                </c:pt>
                <c:pt idx="4">
                  <c:v>29</c:v>
                </c:pt>
                <c:pt idx="5">
                  <c:v>17</c:v>
                </c:pt>
                <c:pt idx="6">
                  <c:v>11</c:v>
                </c:pt>
                <c:pt idx="7">
                  <c:v>18</c:v>
                </c:pt>
                <c:pt idx="8">
                  <c:v>20</c:v>
                </c:pt>
                <c:pt idx="9">
                  <c:v>19</c:v>
                </c:pt>
                <c:pt idx="10">
                  <c:v>20</c:v>
                </c:pt>
                <c:pt idx="11">
                  <c:v>15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XINZHU_ZONE_GRAPH!$AT$51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XINZHU_ZONE_GRAPH!$AT$77:$AT$88</c:f>
              <c:numCache>
                <c:formatCode>General</c:formatCode>
                <c:ptCount val="12"/>
                <c:pt idx="0">
                  <c:v>50</c:v>
                </c:pt>
                <c:pt idx="1">
                  <c:v>45</c:v>
                </c:pt>
                <c:pt idx="2">
                  <c:v>30</c:v>
                </c:pt>
                <c:pt idx="3">
                  <c:v>53</c:v>
                </c:pt>
                <c:pt idx="4">
                  <c:v>62</c:v>
                </c:pt>
                <c:pt idx="5">
                  <c:v>45</c:v>
                </c:pt>
                <c:pt idx="6">
                  <c:v>39</c:v>
                </c:pt>
                <c:pt idx="7">
                  <c:v>44</c:v>
                </c:pt>
                <c:pt idx="8">
                  <c:v>51</c:v>
                </c:pt>
                <c:pt idx="9">
                  <c:v>56</c:v>
                </c:pt>
                <c:pt idx="10">
                  <c:v>51</c:v>
                </c:pt>
                <c:pt idx="11">
                  <c:v>58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XINZHU_ZONE_GRAPH!$AU$51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XINZHU_ZONE_GRAPH!$AU$77:$AU$88</c:f>
              <c:numCache>
                <c:formatCode>General</c:formatCode>
                <c:ptCount val="12"/>
                <c:pt idx="0">
                  <c:v>2</c:v>
                </c:pt>
                <c:pt idx="1">
                  <c:v>1</c:v>
                </c:pt>
                <c:pt idx="2">
                  <c:v>0</c:v>
                </c:pt>
                <c:pt idx="3">
                  <c:v>2</c:v>
                </c:pt>
                <c:pt idx="4">
                  <c:v>4</c:v>
                </c:pt>
                <c:pt idx="5">
                  <c:v>3</c:v>
                </c:pt>
                <c:pt idx="6">
                  <c:v>4</c:v>
                </c:pt>
                <c:pt idx="7">
                  <c:v>8</c:v>
                </c:pt>
                <c:pt idx="8">
                  <c:v>1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XINZHU_ZONE_GRAPH!$AX$52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XINZHU_ZONE_GRAPH!$AX$77:$AX$88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60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XINZHU_ZONE_GRAPH!$AY$52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XINZHU_ZONE_GRAPH!$AY$77:$AY$88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30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XINZHU_ZONE_GRAPH!$AZ$52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XINZHU_ZONE_GRAPH!$AZ$77:$AZ$88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50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XINZHU_ZONE_GRAPH!$BA$52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XINZHU_ZONE_GRAPH!$BA$77:$BA$88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10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XINZHU_ZONE_GRAPH!$AQ$51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XINZHU_ZONE_GRAPH!$AQ$77:$AQ$88</c:f>
              <c:numCache>
                <c:formatCode>General</c:formatCode>
                <c:ptCount val="12"/>
                <c:pt idx="0">
                  <c:v>3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1</c:v>
                </c:pt>
                <c:pt idx="5">
                  <c:v>1</c:v>
                </c:pt>
                <c:pt idx="6">
                  <c:v>0</c:v>
                </c:pt>
                <c:pt idx="7">
                  <c:v>3</c:v>
                </c:pt>
                <c:pt idx="8">
                  <c:v>1</c:v>
                </c:pt>
                <c:pt idx="9">
                  <c:v>1</c:v>
                </c:pt>
                <c:pt idx="10">
                  <c:v>0</c:v>
                </c:pt>
                <c:pt idx="11">
                  <c:v>2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XINZHU_ZONE_GRAPH!$AW$52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XINZHU_ZONE_GRAPH!$AW$77:$AW$88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5867088"/>
        <c:axId val="555867480"/>
      </c:lineChart>
      <c:dateAx>
        <c:axId val="555867088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867480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555867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8670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XINZHU_DISTRICT_GRAPH!$X$104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XINZHU_DISTRICT_GRAPH!$X$105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XINZHU_DISTRICT_GRAPH!$X$106</c:f>
              <c:strCache>
                <c:ptCount val="1"/>
                <c:pt idx="0">
                  <c:v>2016  6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XINZHU_DISTRICT_GRAPH!$AC$77:$AC$88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2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5868656"/>
        <c:axId val="555868264"/>
      </c:lineChart>
      <c:dateAx>
        <c:axId val="555868656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868264"/>
        <c:crosses val="autoZero"/>
        <c:auto val="1"/>
        <c:lblOffset val="100"/>
        <c:baseTimeUnit val="months"/>
      </c:dateAx>
      <c:valAx>
        <c:axId val="555868264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868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XINZHU_DISTRICT_GRAPH!$AF$51:$AK$51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XINZHU_DISTRICT_GRAPH!$AF$89:$AK$89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XINZHU_DISTRICT_GRAPH!$AR$51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XINZHU_DISTRICT_GRAPH!$AR$77:$AR$88</c:f>
              <c:numCache>
                <c:formatCode>General</c:formatCode>
                <c:ptCount val="12"/>
                <c:pt idx="0">
                  <c:v>19</c:v>
                </c:pt>
                <c:pt idx="1">
                  <c:v>20</c:v>
                </c:pt>
                <c:pt idx="2">
                  <c:v>18</c:v>
                </c:pt>
                <c:pt idx="3">
                  <c:v>19</c:v>
                </c:pt>
                <c:pt idx="4">
                  <c:v>25</c:v>
                </c:pt>
                <c:pt idx="5">
                  <c:v>26</c:v>
                </c:pt>
                <c:pt idx="6">
                  <c:v>22</c:v>
                </c:pt>
                <c:pt idx="7">
                  <c:v>10</c:v>
                </c:pt>
                <c:pt idx="8">
                  <c:v>18</c:v>
                </c:pt>
                <c:pt idx="9">
                  <c:v>20</c:v>
                </c:pt>
                <c:pt idx="10">
                  <c:v>27</c:v>
                </c:pt>
                <c:pt idx="11">
                  <c:v>22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XINZHU_DISTRICT_GRAPH!$AS$51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XINZHU_DISTRICT_GRAPH!$AS$77:$AS$88</c:f>
              <c:numCache>
                <c:formatCode>General</c:formatCode>
                <c:ptCount val="12"/>
                <c:pt idx="0">
                  <c:v>3</c:v>
                </c:pt>
                <c:pt idx="1">
                  <c:v>8</c:v>
                </c:pt>
                <c:pt idx="2">
                  <c:v>11</c:v>
                </c:pt>
                <c:pt idx="3">
                  <c:v>7</c:v>
                </c:pt>
                <c:pt idx="4">
                  <c:v>14</c:v>
                </c:pt>
                <c:pt idx="5">
                  <c:v>12</c:v>
                </c:pt>
                <c:pt idx="6">
                  <c:v>7</c:v>
                </c:pt>
                <c:pt idx="7">
                  <c:v>8</c:v>
                </c:pt>
                <c:pt idx="8">
                  <c:v>10</c:v>
                </c:pt>
                <c:pt idx="9">
                  <c:v>8</c:v>
                </c:pt>
                <c:pt idx="10">
                  <c:v>9</c:v>
                </c:pt>
                <c:pt idx="11">
                  <c:v>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XINZHU_DISTRICT_GRAPH!$AT$51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XINZHU_DISTRICT_GRAPH!$AT$77:$AT$88</c:f>
              <c:numCache>
                <c:formatCode>General</c:formatCode>
                <c:ptCount val="12"/>
                <c:pt idx="0">
                  <c:v>25</c:v>
                </c:pt>
                <c:pt idx="1">
                  <c:v>26</c:v>
                </c:pt>
                <c:pt idx="2">
                  <c:v>16</c:v>
                </c:pt>
                <c:pt idx="3">
                  <c:v>27</c:v>
                </c:pt>
                <c:pt idx="4">
                  <c:v>39</c:v>
                </c:pt>
                <c:pt idx="5">
                  <c:v>21</c:v>
                </c:pt>
                <c:pt idx="6">
                  <c:v>28</c:v>
                </c:pt>
                <c:pt idx="7">
                  <c:v>20</c:v>
                </c:pt>
                <c:pt idx="8">
                  <c:v>28</c:v>
                </c:pt>
                <c:pt idx="9">
                  <c:v>22</c:v>
                </c:pt>
                <c:pt idx="10">
                  <c:v>26</c:v>
                </c:pt>
                <c:pt idx="11">
                  <c:v>21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XINZHU_DISTRICT_GRAPH!$AU$51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XINZHU_DISTRICT_GRAPH!$AU$77:$AU$88</c:f>
              <c:numCache>
                <c:formatCode>General</c:formatCode>
                <c:ptCount val="12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3</c:v>
                </c:pt>
                <c:pt idx="5">
                  <c:v>3</c:v>
                </c:pt>
                <c:pt idx="6">
                  <c:v>2</c:v>
                </c:pt>
                <c:pt idx="7">
                  <c:v>5</c:v>
                </c:pt>
                <c:pt idx="8">
                  <c:v>1</c:v>
                </c:pt>
                <c:pt idx="9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XINZHU_DISTRICT_GRAPH!$AX$52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XINZHU_DISTRICT_GRAPH!$AX$77:$AX$88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XINZHU_DISTRICT_GRAPH!$AY$52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XINZHU_DISTRICT_GRAPH!$AY$77:$AY$88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XINZHU_DISTRICT_GRAPH!$AZ$52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XINZHU_DISTRICT_GRAPH!$AZ$77:$AZ$88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XINZHU_DISTRICT_GRAPH!$BA$52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XINZHU_DISTRICT_GRAPH!$BA$77:$BA$88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XINZHU_DISTRICT_GRAPH!$AQ$51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XINZHU_DISTRICT_GRAPH!$AQ$77:$AQ$88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XINZHU_DISTRICT_GRAPH!$AW$52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XINZHU_DISTRICT_GRAPH!$AW$77:$AW$88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5869832"/>
        <c:axId val="555870224"/>
      </c:lineChart>
      <c:dateAx>
        <c:axId val="555869832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870224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555870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869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ZHUDONG_DISTRICT_GRAPH!$X$104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ZHUDONG_DISTRICT_GRAPH!$AC$53:$AC$64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ZHUDONG_DISTRICT_GRAPH!$X$105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ZHUDONG_DISTRICT_GRAPH!$AC$65:$AC$76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ZHUDONG_DISTRICT_GRAPH!$X$106</c:f>
              <c:strCache>
                <c:ptCount val="1"/>
                <c:pt idx="0">
                  <c:v>2016  3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ZHUDONG_DISTRICT_GRAPH!$AC$77:$AC$88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ZHUDONG_DISTRICT_GRAPH!$AD$77:$AD$88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5871400"/>
        <c:axId val="555871008"/>
      </c:lineChart>
      <c:dateAx>
        <c:axId val="555871400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871008"/>
        <c:crosses val="autoZero"/>
        <c:auto val="1"/>
        <c:lblOffset val="100"/>
        <c:baseTimeUnit val="months"/>
      </c:dateAx>
      <c:valAx>
        <c:axId val="555871008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871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ZHUDONG_DISTRICT_GRAPH!$AF$51:$AK$51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ZHUDONG_DISTRICT_GRAPH!$AF$89:$AK$89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ZHUDONG_DISTRICT_GRAPH!$AR$51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ZHUDONG_DISTRICT_GRAPH!$AR$77:$AR$88</c:f>
              <c:numCache>
                <c:formatCode>General</c:formatCode>
                <c:ptCount val="12"/>
                <c:pt idx="0">
                  <c:v>4</c:v>
                </c:pt>
                <c:pt idx="1">
                  <c:v>5</c:v>
                </c:pt>
                <c:pt idx="2">
                  <c:v>6</c:v>
                </c:pt>
                <c:pt idx="3">
                  <c:v>6</c:v>
                </c:pt>
                <c:pt idx="4">
                  <c:v>12</c:v>
                </c:pt>
                <c:pt idx="5">
                  <c:v>9</c:v>
                </c:pt>
                <c:pt idx="6">
                  <c:v>10</c:v>
                </c:pt>
                <c:pt idx="7">
                  <c:v>11</c:v>
                </c:pt>
                <c:pt idx="8">
                  <c:v>9</c:v>
                </c:pt>
                <c:pt idx="9">
                  <c:v>10</c:v>
                </c:pt>
                <c:pt idx="10">
                  <c:v>9</c:v>
                </c:pt>
                <c:pt idx="11">
                  <c:v>11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ZHUDONG_DISTRICT_GRAPH!$AS$51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ZHUDONG_DISTRICT_GRAPH!$AS$77:$AS$88</c:f>
              <c:numCache>
                <c:formatCode>General</c:formatCode>
                <c:ptCount val="12"/>
                <c:pt idx="0">
                  <c:v>5</c:v>
                </c:pt>
                <c:pt idx="1">
                  <c:v>5</c:v>
                </c:pt>
                <c:pt idx="2">
                  <c:v>0</c:v>
                </c:pt>
                <c:pt idx="3">
                  <c:v>10</c:v>
                </c:pt>
                <c:pt idx="4">
                  <c:v>7</c:v>
                </c:pt>
                <c:pt idx="5">
                  <c:v>2</c:v>
                </c:pt>
                <c:pt idx="6">
                  <c:v>1</c:v>
                </c:pt>
                <c:pt idx="7">
                  <c:v>7</c:v>
                </c:pt>
                <c:pt idx="8">
                  <c:v>5</c:v>
                </c:pt>
                <c:pt idx="9">
                  <c:v>2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ZHUDONG_DISTRICT_GRAPH!$AT$51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ZHUDONG_DISTRICT_GRAPH!$AT$77:$AT$88</c:f>
              <c:numCache>
                <c:formatCode>General</c:formatCode>
                <c:ptCount val="12"/>
                <c:pt idx="0">
                  <c:v>8</c:v>
                </c:pt>
                <c:pt idx="1">
                  <c:v>8</c:v>
                </c:pt>
                <c:pt idx="2">
                  <c:v>4</c:v>
                </c:pt>
                <c:pt idx="3">
                  <c:v>8</c:v>
                </c:pt>
                <c:pt idx="4">
                  <c:v>7</c:v>
                </c:pt>
                <c:pt idx="5">
                  <c:v>5</c:v>
                </c:pt>
                <c:pt idx="6">
                  <c:v>2</c:v>
                </c:pt>
                <c:pt idx="7">
                  <c:v>6</c:v>
                </c:pt>
                <c:pt idx="8">
                  <c:v>4</c:v>
                </c:pt>
                <c:pt idx="9">
                  <c:v>11</c:v>
                </c:pt>
                <c:pt idx="10">
                  <c:v>11</c:v>
                </c:pt>
                <c:pt idx="11">
                  <c:v>6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ZHUDONG_DISTRICT_GRAPH!$AU$51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ZHUDONG_DISTRICT_GRAPH!$AU$77:$AU$88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ZHUDONG_DISTRICT_GRAPH!$AX$52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ZHUDONG_DISTRICT_GRAPH!$AX$77:$AX$88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ZHUDONG_DISTRICT_GRAPH!$AY$52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ZHUDONG_DISTRICT_GRAPH!$AY$77:$AY$88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ZHUDONG_DISTRICT_GRAPH!$AZ$52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ZHUDONG_DISTRICT_GRAPH!$AZ$77:$AZ$88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ZHUDONG_DISTRICT_GRAPH!$BA$52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ZHUDONG_DISTRICT_GRAPH!$BA$77:$BA$88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ZHUDONG_DISTRICT_GRAPH!$AQ$51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ZHUDONG_DISTRICT_GRAPH!$AQ$77:$AQ$88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ZHUDONG_DISTRICT_GRAPH!$AW$52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ZHUDONG_DISTRICT_GRAPH!$AW$77:$AW$88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5872576"/>
        <c:axId val="555872968"/>
      </c:lineChart>
      <c:dateAx>
        <c:axId val="555872576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872968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555872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872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ZHUBEI_DISTRICT_GRAPH!$X$104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ZHUBEI_DISTRICT_GRAPH!$AC$53:$AC$64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ZHUBEI_DISTRICT_GRAPH!$X$105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ZHUBEI_DISTRICT_GRAPH!$AC$65:$AC$76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ZHUBEI_DISTRICT_GRAPH!$X$106</c:f>
              <c:strCache>
                <c:ptCount val="1"/>
                <c:pt idx="0">
                  <c:v>2016  11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ZHUBEI_DISTRICT_GRAPH!$AC$77:$AC$88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1</c:v>
                </c:pt>
                <c:pt idx="3">
                  <c:v>3</c:v>
                </c:pt>
                <c:pt idx="4">
                  <c:v>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ZHUBEI_DISTRICT_GRAPH!$AD$77:$AD$88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5874144"/>
        <c:axId val="555873752"/>
      </c:lineChart>
      <c:dateAx>
        <c:axId val="555874144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873752"/>
        <c:crosses val="autoZero"/>
        <c:auto val="1"/>
        <c:lblOffset val="100"/>
        <c:baseTimeUnit val="months"/>
      </c:dateAx>
      <c:valAx>
        <c:axId val="555873752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874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ZHUBEI_DISTRICT_GRAPH!$AF$51:$AK$51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ZHUBEI_DISTRICT_GRAPH!$AF$89:$AK$89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2</c:v>
                </c:pt>
                <c:pt idx="2">
                  <c:v>0</c:v>
                </c:pt>
                <c:pt idx="3">
                  <c:v>4</c:v>
                </c:pt>
                <c:pt idx="4">
                  <c:v>1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ZHUBEI_DISTRICT_GRAPH!$AR$51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ZHUBEI_DISTRICT_GRAPH!$AR$77:$AR$88</c:f>
              <c:numCache>
                <c:formatCode>General</c:formatCode>
                <c:ptCount val="12"/>
                <c:pt idx="0">
                  <c:v>9</c:v>
                </c:pt>
                <c:pt idx="1">
                  <c:v>6</c:v>
                </c:pt>
                <c:pt idx="2">
                  <c:v>6</c:v>
                </c:pt>
                <c:pt idx="3">
                  <c:v>10</c:v>
                </c:pt>
                <c:pt idx="4">
                  <c:v>8</c:v>
                </c:pt>
                <c:pt idx="5">
                  <c:v>17</c:v>
                </c:pt>
                <c:pt idx="6">
                  <c:v>16</c:v>
                </c:pt>
                <c:pt idx="7">
                  <c:v>3</c:v>
                </c:pt>
                <c:pt idx="8">
                  <c:v>7</c:v>
                </c:pt>
                <c:pt idx="9">
                  <c:v>14</c:v>
                </c:pt>
                <c:pt idx="10">
                  <c:v>11</c:v>
                </c:pt>
                <c:pt idx="11">
                  <c:v>15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ZHUBEI_DISTRICT_GRAPH!$AS$51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ZHUBEI_DISTRICT_GRAPH!$AS$77:$AS$88</c:f>
              <c:numCache>
                <c:formatCode>General</c:formatCode>
                <c:ptCount val="12"/>
                <c:pt idx="0">
                  <c:v>8</c:v>
                </c:pt>
                <c:pt idx="1">
                  <c:v>7</c:v>
                </c:pt>
                <c:pt idx="2">
                  <c:v>3</c:v>
                </c:pt>
                <c:pt idx="3">
                  <c:v>8</c:v>
                </c:pt>
                <c:pt idx="4">
                  <c:v>8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5</c:v>
                </c:pt>
                <c:pt idx="9">
                  <c:v>9</c:v>
                </c:pt>
                <c:pt idx="10">
                  <c:v>5</c:v>
                </c:pt>
                <c:pt idx="11">
                  <c:v>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ZHUBEI_DISTRICT_GRAPH!$AT$51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ZHUBEI_DISTRICT_GRAPH!$AT$77:$AT$88</c:f>
              <c:numCache>
                <c:formatCode>General</c:formatCode>
                <c:ptCount val="12"/>
                <c:pt idx="0">
                  <c:v>17</c:v>
                </c:pt>
                <c:pt idx="1">
                  <c:v>11</c:v>
                </c:pt>
                <c:pt idx="2">
                  <c:v>10</c:v>
                </c:pt>
                <c:pt idx="3">
                  <c:v>18</c:v>
                </c:pt>
                <c:pt idx="4">
                  <c:v>16</c:v>
                </c:pt>
                <c:pt idx="5">
                  <c:v>19</c:v>
                </c:pt>
                <c:pt idx="6">
                  <c:v>9</c:v>
                </c:pt>
                <c:pt idx="7">
                  <c:v>18</c:v>
                </c:pt>
                <c:pt idx="8">
                  <c:v>19</c:v>
                </c:pt>
                <c:pt idx="9">
                  <c:v>23</c:v>
                </c:pt>
                <c:pt idx="10">
                  <c:v>14</c:v>
                </c:pt>
                <c:pt idx="11">
                  <c:v>31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ZHUBEI_DISTRICT_GRAPH!$AU$51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ZHUBEI_DISTRICT_GRAPH!$AU$77:$AU$88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0</c:v>
                </c:pt>
                <c:pt idx="3">
                  <c:v>1</c:v>
                </c:pt>
                <c:pt idx="4">
                  <c:v>1</c:v>
                </c:pt>
                <c:pt idx="5">
                  <c:v>0</c:v>
                </c:pt>
                <c:pt idx="6">
                  <c:v>2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3</c:v>
                </c:pt>
                <c:pt idx="11">
                  <c:v>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ZHUBEI_DISTRICT_GRAPH!$AX$52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ZHUBEI_DISTRICT_GRAPH!$AX$77:$AX$88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ZHUBEI_DISTRICT_GRAPH!$AY$52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ZHUBEI_DISTRICT_GRAPH!$AY$77:$AY$88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ZHUBEI_DISTRICT_GRAPH!$AZ$52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ZHUBEI_DISTRICT_GRAPH!$AZ$77:$AZ$88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ZHUBEI_DISTRICT_GRAPH!$BA$52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ZHUBEI_DISTRICT_GRAPH!$BA$77:$BA$88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ZHUBEI_DISTRICT_GRAPH!$AQ$51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ZHUBEI_DISTRICT_GRAPH!$AQ$77:$AQ$88</c:f>
              <c:numCache>
                <c:formatCode>General</c:formatCode>
                <c:ptCount val="12"/>
                <c:pt idx="0">
                  <c:v>3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3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ZHUBEI_DISTRICT_GRAPH!$AW$52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ZHUBEI_DISTRICT_GRAPH!$AW$77:$AW$88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5875320"/>
        <c:axId val="555875712"/>
      </c:lineChart>
      <c:dateAx>
        <c:axId val="555875320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875712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555875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875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CENTRAL_ZONE_GRAPH!$X$104</c:f>
              <c:strCache>
                <c:ptCount val="1"/>
                <c:pt idx="0">
                  <c:v>2014  68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CENTRAL_ZONE_GRAPH!$AC$53:$AC$64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2</c:v>
                </c:pt>
                <c:pt idx="2">
                  <c:v>11</c:v>
                </c:pt>
                <c:pt idx="3">
                  <c:v>8</c:v>
                </c:pt>
                <c:pt idx="4">
                  <c:v>10</c:v>
                </c:pt>
                <c:pt idx="5">
                  <c:v>8</c:v>
                </c:pt>
                <c:pt idx="6">
                  <c:v>7</c:v>
                </c:pt>
                <c:pt idx="7">
                  <c:v>4</c:v>
                </c:pt>
                <c:pt idx="8">
                  <c:v>3</c:v>
                </c:pt>
                <c:pt idx="9">
                  <c:v>5</c:v>
                </c:pt>
                <c:pt idx="10">
                  <c:v>3</c:v>
                </c:pt>
                <c:pt idx="11">
                  <c:v>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CENTRAL_ZONE_GRAPH!$X$105</c:f>
              <c:strCache>
                <c:ptCount val="1"/>
                <c:pt idx="0">
                  <c:v>2015  80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CENTRAL_ZONE_GRAPH!$AC$65:$AC$76</c:f>
              <c:numCache>
                <c:formatCode>General</c:formatCode>
                <c:ptCount val="12"/>
                <c:pt idx="0">
                  <c:v>4</c:v>
                </c:pt>
                <c:pt idx="1">
                  <c:v>10</c:v>
                </c:pt>
                <c:pt idx="2">
                  <c:v>3</c:v>
                </c:pt>
                <c:pt idx="3">
                  <c:v>10</c:v>
                </c:pt>
                <c:pt idx="4">
                  <c:v>10</c:v>
                </c:pt>
                <c:pt idx="5">
                  <c:v>5</c:v>
                </c:pt>
                <c:pt idx="6">
                  <c:v>4</c:v>
                </c:pt>
                <c:pt idx="7">
                  <c:v>6</c:v>
                </c:pt>
                <c:pt idx="8">
                  <c:v>8</c:v>
                </c:pt>
                <c:pt idx="9">
                  <c:v>4</c:v>
                </c:pt>
                <c:pt idx="10">
                  <c:v>6</c:v>
                </c:pt>
                <c:pt idx="11">
                  <c:v>10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CENTRAL_ZONE_GRAPH!$X$106</c:f>
              <c:strCache>
                <c:ptCount val="1"/>
                <c:pt idx="0">
                  <c:v>2016  18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CENTRAL_ZONE_GRAPH!$AC$77:$AC$88</c:f>
              <c:numCache>
                <c:formatCode>General</c:formatCode>
                <c:ptCount val="12"/>
                <c:pt idx="0">
                  <c:v>8</c:v>
                </c:pt>
                <c:pt idx="1">
                  <c:v>2</c:v>
                </c:pt>
                <c:pt idx="2">
                  <c:v>4</c:v>
                </c:pt>
                <c:pt idx="3">
                  <c:v>4</c:v>
                </c:pt>
                <c:pt idx="4">
                  <c:v>0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CENTRAL_ZONE_GRAPH!$AD$77:$AD$88</c:f>
              <c:numCache>
                <c:formatCode>General</c:formatCode>
                <c:ptCount val="12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5876888"/>
        <c:axId val="555876496"/>
      </c:lineChart>
      <c:dateAx>
        <c:axId val="555876888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876496"/>
        <c:crosses val="autoZero"/>
        <c:auto val="1"/>
        <c:lblOffset val="100"/>
        <c:baseTimeUnit val="months"/>
      </c:dateAx>
      <c:valAx>
        <c:axId val="555876496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876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CENTRAL_ZONE_GRAPH!$AF$51:$AK$51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CENTRAL_ZONE_GRAPH!$AF$89:$AK$89</c:f>
              <c:numCache>
                <c:formatCode>General</c:formatCode>
                <c:ptCount val="6"/>
                <c:pt idx="0">
                  <c:v>9</c:v>
                </c:pt>
                <c:pt idx="1">
                  <c:v>0</c:v>
                </c:pt>
                <c:pt idx="2">
                  <c:v>1</c:v>
                </c:pt>
                <c:pt idx="3">
                  <c:v>8</c:v>
                </c:pt>
                <c:pt idx="4">
                  <c:v>1</c:v>
                </c:pt>
                <c:pt idx="5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CENTRAL_ZONE_GRAPH!$AR$51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CENTRAL_ZONE_GRAPH!$AR$77:$AR$88</c:f>
              <c:numCache>
                <c:formatCode>General</c:formatCode>
                <c:ptCount val="12"/>
                <c:pt idx="0">
                  <c:v>63</c:v>
                </c:pt>
                <c:pt idx="1">
                  <c:v>58</c:v>
                </c:pt>
                <c:pt idx="2">
                  <c:v>78</c:v>
                </c:pt>
                <c:pt idx="3">
                  <c:v>75</c:v>
                </c:pt>
                <c:pt idx="4">
                  <c:v>69</c:v>
                </c:pt>
                <c:pt idx="5">
                  <c:v>55</c:v>
                </c:pt>
                <c:pt idx="6">
                  <c:v>78</c:v>
                </c:pt>
                <c:pt idx="7">
                  <c:v>92</c:v>
                </c:pt>
                <c:pt idx="8">
                  <c:v>90</c:v>
                </c:pt>
                <c:pt idx="9">
                  <c:v>88</c:v>
                </c:pt>
                <c:pt idx="10">
                  <c:v>85</c:v>
                </c:pt>
                <c:pt idx="11">
                  <c:v>89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CENTRAL_ZONE_GRAPH!$AS$51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CENTRAL_ZONE_GRAPH!$AS$77:$AS$88</c:f>
              <c:numCache>
                <c:formatCode>General</c:formatCode>
                <c:ptCount val="12"/>
                <c:pt idx="0">
                  <c:v>24</c:v>
                </c:pt>
                <c:pt idx="1">
                  <c:v>30</c:v>
                </c:pt>
                <c:pt idx="2">
                  <c:v>21</c:v>
                </c:pt>
                <c:pt idx="3">
                  <c:v>23</c:v>
                </c:pt>
                <c:pt idx="4">
                  <c:v>28</c:v>
                </c:pt>
                <c:pt idx="5">
                  <c:v>22</c:v>
                </c:pt>
                <c:pt idx="6">
                  <c:v>25</c:v>
                </c:pt>
                <c:pt idx="7">
                  <c:v>29</c:v>
                </c:pt>
                <c:pt idx="8">
                  <c:v>26</c:v>
                </c:pt>
                <c:pt idx="9">
                  <c:v>21</c:v>
                </c:pt>
                <c:pt idx="10">
                  <c:v>32</c:v>
                </c:pt>
                <c:pt idx="11">
                  <c:v>26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CENTRAL_ZONE_GRAPH!$AT$51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CENTRAL_ZONE_GRAPH!$AT$77:$AT$88</c:f>
              <c:numCache>
                <c:formatCode>General</c:formatCode>
                <c:ptCount val="12"/>
                <c:pt idx="0">
                  <c:v>45</c:v>
                </c:pt>
                <c:pt idx="1">
                  <c:v>45</c:v>
                </c:pt>
                <c:pt idx="2">
                  <c:v>71</c:v>
                </c:pt>
                <c:pt idx="3">
                  <c:v>64</c:v>
                </c:pt>
                <c:pt idx="4">
                  <c:v>65</c:v>
                </c:pt>
                <c:pt idx="5">
                  <c:v>52</c:v>
                </c:pt>
                <c:pt idx="6">
                  <c:v>56</c:v>
                </c:pt>
                <c:pt idx="7">
                  <c:v>58</c:v>
                </c:pt>
                <c:pt idx="8">
                  <c:v>68</c:v>
                </c:pt>
                <c:pt idx="9">
                  <c:v>65</c:v>
                </c:pt>
                <c:pt idx="10">
                  <c:v>49</c:v>
                </c:pt>
                <c:pt idx="11">
                  <c:v>62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CENTRAL_ZONE_GRAPH!$AU$51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CENTRAL_ZONE_GRAPH!$AU$77:$AU$88</c:f>
              <c:numCache>
                <c:formatCode>General</c:formatCode>
                <c:ptCount val="12"/>
                <c:pt idx="0">
                  <c:v>5</c:v>
                </c:pt>
                <c:pt idx="1">
                  <c:v>6</c:v>
                </c:pt>
                <c:pt idx="2">
                  <c:v>4</c:v>
                </c:pt>
                <c:pt idx="3">
                  <c:v>7</c:v>
                </c:pt>
                <c:pt idx="4">
                  <c:v>4</c:v>
                </c:pt>
                <c:pt idx="5">
                  <c:v>9</c:v>
                </c:pt>
                <c:pt idx="6">
                  <c:v>4</c:v>
                </c:pt>
                <c:pt idx="7">
                  <c:v>12</c:v>
                </c:pt>
                <c:pt idx="8">
                  <c:v>2</c:v>
                </c:pt>
                <c:pt idx="9">
                  <c:v>1</c:v>
                </c:pt>
                <c:pt idx="10">
                  <c:v>5</c:v>
                </c:pt>
                <c:pt idx="11">
                  <c:v>3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CENTRAL_ZONE_GRAPH!$AX$52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CENTRAL_ZONE_GRAPH!$AX$77:$AX$88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72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CENTRAL_ZONE_GRAPH!$AY$52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CENTRAL_ZONE_GRAPH!$AY$77:$AY$88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36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CENTRAL_ZONE_GRAPH!$AZ$52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CENTRAL_ZONE_GRAPH!$AZ$77:$AZ$88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60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CENTRAL_ZONE_GRAPH!$BA$52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CENTRAL_ZONE_GRAPH!$BA$77:$BA$88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CENTRAL_ZONE_GRAPH!$AQ$51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CENTRAL_ZONE_GRAPH!$AQ$77:$AQ$88</c:f>
              <c:numCache>
                <c:formatCode>General</c:formatCode>
                <c:ptCount val="12"/>
                <c:pt idx="0">
                  <c:v>1</c:v>
                </c:pt>
                <c:pt idx="1">
                  <c:v>0</c:v>
                </c:pt>
                <c:pt idx="2">
                  <c:v>1</c:v>
                </c:pt>
                <c:pt idx="3">
                  <c:v>2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4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CENTRAL_ZONE_GRAPH!$AW$52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CENTRAL_ZONE_GRAPH!$AW$77:$AW$88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5878064"/>
        <c:axId val="555878456"/>
      </c:lineChart>
      <c:dateAx>
        <c:axId val="555878064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878456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555878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878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JINHUA_DISTRICT_GRAPH!$X$104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JINHUA_DISTRICT_GRAPH!$AC$53:$AC$64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JINHUA_DISTRICT_GRAPH!$X$105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JINHUA_DISTRICT_GRAPH!$AC$65:$AC$76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JINHUA_DISTRICT_GRAPH!$X$106</c:f>
              <c:strCache>
                <c:ptCount val="1"/>
                <c:pt idx="0">
                  <c:v>2016  5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JINHUA_DISTRICT_GRAPH!$AC$77:$AC$88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1</c:v>
                </c:pt>
                <c:pt idx="4">
                  <c:v>0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JINHUA_DISTRICT_GRAPH!$AD$77:$AD$88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5879632"/>
        <c:axId val="555879240"/>
      </c:lineChart>
      <c:dateAx>
        <c:axId val="555879632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879240"/>
        <c:crosses val="autoZero"/>
        <c:auto val="1"/>
        <c:lblOffset val="100"/>
        <c:baseTimeUnit val="months"/>
      </c:dateAx>
      <c:valAx>
        <c:axId val="555879240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879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JINHUA_DISTRICT_GRAPH!$AF$51:$AK$51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JINHUA_DISTRICT_GRAPH!$AF$89:$AK$89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JINHUA_DISTRICT_GRAPH!$AR$51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JINHUA_DISTRICT_GRAPH!$AR$77:$AR$88</c:f>
              <c:numCache>
                <c:formatCode>General</c:formatCode>
                <c:ptCount val="12"/>
                <c:pt idx="0">
                  <c:v>20</c:v>
                </c:pt>
                <c:pt idx="1">
                  <c:v>18</c:v>
                </c:pt>
                <c:pt idx="2">
                  <c:v>19</c:v>
                </c:pt>
                <c:pt idx="3">
                  <c:v>14</c:v>
                </c:pt>
                <c:pt idx="4">
                  <c:v>20</c:v>
                </c:pt>
                <c:pt idx="5">
                  <c:v>19</c:v>
                </c:pt>
                <c:pt idx="6">
                  <c:v>20</c:v>
                </c:pt>
                <c:pt idx="7">
                  <c:v>21</c:v>
                </c:pt>
                <c:pt idx="8">
                  <c:v>18</c:v>
                </c:pt>
                <c:pt idx="9">
                  <c:v>21</c:v>
                </c:pt>
                <c:pt idx="10">
                  <c:v>22</c:v>
                </c:pt>
                <c:pt idx="11">
                  <c:v>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JINHUA_DISTRICT_GRAPH!$AS$51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JINHUA_DISTRICT_GRAPH!$AS$77:$AS$88</c:f>
              <c:numCache>
                <c:formatCode>General</c:formatCode>
                <c:ptCount val="12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2</c:v>
                </c:pt>
                <c:pt idx="4">
                  <c:v>4</c:v>
                </c:pt>
                <c:pt idx="5">
                  <c:v>5</c:v>
                </c:pt>
                <c:pt idx="6">
                  <c:v>7</c:v>
                </c:pt>
                <c:pt idx="7">
                  <c:v>5</c:v>
                </c:pt>
                <c:pt idx="8">
                  <c:v>2</c:v>
                </c:pt>
                <c:pt idx="9">
                  <c:v>4</c:v>
                </c:pt>
                <c:pt idx="10">
                  <c:v>4</c:v>
                </c:pt>
                <c:pt idx="11">
                  <c:v>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JINHUA_DISTRICT_GRAPH!$AT$51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JINHUA_DISTRICT_GRAPH!$AT$77:$AT$88</c:f>
              <c:numCache>
                <c:formatCode>General</c:formatCode>
                <c:ptCount val="12"/>
                <c:pt idx="0">
                  <c:v>8</c:v>
                </c:pt>
                <c:pt idx="1">
                  <c:v>17</c:v>
                </c:pt>
                <c:pt idx="2">
                  <c:v>28</c:v>
                </c:pt>
                <c:pt idx="3">
                  <c:v>20</c:v>
                </c:pt>
                <c:pt idx="4">
                  <c:v>22</c:v>
                </c:pt>
                <c:pt idx="5">
                  <c:v>15</c:v>
                </c:pt>
                <c:pt idx="6">
                  <c:v>14</c:v>
                </c:pt>
                <c:pt idx="7">
                  <c:v>18</c:v>
                </c:pt>
                <c:pt idx="8">
                  <c:v>22</c:v>
                </c:pt>
                <c:pt idx="9">
                  <c:v>20</c:v>
                </c:pt>
                <c:pt idx="10">
                  <c:v>15</c:v>
                </c:pt>
                <c:pt idx="11">
                  <c:v>15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JINHUA_DISTRICT_GRAPH!$AU$51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JINHUA_DISTRICT_GRAPH!$AU$77:$AU$88</c:f>
              <c:numCache>
                <c:formatCode>General</c:formatCode>
                <c:ptCount val="12"/>
                <c:pt idx="0">
                  <c:v>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JINHUA_DISTRICT_GRAPH!$AX$52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JINHUA_DISTRICT_GRAPH!$AX$77:$AX$88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JINHUA_DISTRICT_GRAPH!$AY$52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JINHUA_DISTRICT_GRAPH!$AY$77:$AY$88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JINHUA_DISTRICT_GRAPH!$AZ$52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JINHUA_DISTRICT_GRAPH!$AZ$77:$AZ$88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JINHUA_DISTRICT_GRAPH!$BA$52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JINHUA_DISTRICT_GRAPH!$BA$77:$BA$88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JINHUA_DISTRICT_GRAPH!$AQ$51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JINHUA_DISTRICT_GRAPH!$AQ$77:$AQ$88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JINHUA_DISTRICT_GRAPH!$AW$52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JINHUA_DISTRICT_GRAPH!$AW$77:$AW$88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5880808"/>
        <c:axId val="555881200"/>
      </c:lineChart>
      <c:dateAx>
        <c:axId val="555880808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881200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555881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8808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XINAN_DISTRICT_GRAPH!$X$104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XINAN_DISTRICT_GRAPH!$AC$53:$AC$64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XINAN_DISTRICT_GRAPH!$X$105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XINAN_DISTRICT_GRAPH!$AC$65:$AC$76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XINAN_DISTRICT_GRAPH!$X$106</c:f>
              <c:strCache>
                <c:ptCount val="1"/>
                <c:pt idx="0">
                  <c:v>2016  7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XINAN_DISTRICT_GRAPH!$AC$77:$AC$88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0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XINAN_DISTRICT_GRAPH!$AD$77:$AD$88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5882376"/>
        <c:axId val="555881984"/>
      </c:lineChart>
      <c:dateAx>
        <c:axId val="555882376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881984"/>
        <c:crosses val="autoZero"/>
        <c:auto val="1"/>
        <c:lblOffset val="100"/>
        <c:baseTimeUnit val="months"/>
      </c:dateAx>
      <c:valAx>
        <c:axId val="555881984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882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XINAN_DISTRICT_GRAPH!$AF$51:$AK$51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XINAN_DISTRICT_GRAPH!$AF$89:$AK$89</c:f>
              <c:numCache>
                <c:formatCode>General</c:formatCode>
                <c:ptCount val="6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XINAN_DISTRICT_GRAPH!$AR$51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XINAN_DISTRICT_GRAPH!$AR$77:$AR$88</c:f>
              <c:numCache>
                <c:formatCode>General</c:formatCode>
                <c:ptCount val="12"/>
                <c:pt idx="0">
                  <c:v>48</c:v>
                </c:pt>
                <c:pt idx="1">
                  <c:v>48</c:v>
                </c:pt>
                <c:pt idx="2">
                  <c:v>41</c:v>
                </c:pt>
                <c:pt idx="3">
                  <c:v>36</c:v>
                </c:pt>
                <c:pt idx="4">
                  <c:v>26</c:v>
                </c:pt>
                <c:pt idx="5">
                  <c:v>12</c:v>
                </c:pt>
                <c:pt idx="6">
                  <c:v>32</c:v>
                </c:pt>
                <c:pt idx="7">
                  <c:v>40</c:v>
                </c:pt>
                <c:pt idx="8">
                  <c:v>43</c:v>
                </c:pt>
                <c:pt idx="9">
                  <c:v>41</c:v>
                </c:pt>
                <c:pt idx="10">
                  <c:v>38</c:v>
                </c:pt>
                <c:pt idx="11">
                  <c:v>39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XINAN_DISTRICT_GRAPH!$AS$51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XINAN_DISTRICT_GRAPH!$AS$77:$AS$88</c:f>
              <c:numCache>
                <c:formatCode>General</c:formatCode>
                <c:ptCount val="12"/>
                <c:pt idx="0">
                  <c:v>18</c:v>
                </c:pt>
                <c:pt idx="1">
                  <c:v>17</c:v>
                </c:pt>
                <c:pt idx="2">
                  <c:v>12</c:v>
                </c:pt>
                <c:pt idx="3">
                  <c:v>14</c:v>
                </c:pt>
                <c:pt idx="4">
                  <c:v>11</c:v>
                </c:pt>
                <c:pt idx="5">
                  <c:v>12</c:v>
                </c:pt>
                <c:pt idx="6">
                  <c:v>12</c:v>
                </c:pt>
                <c:pt idx="7">
                  <c:v>14</c:v>
                </c:pt>
                <c:pt idx="8">
                  <c:v>14</c:v>
                </c:pt>
                <c:pt idx="9">
                  <c:v>10</c:v>
                </c:pt>
                <c:pt idx="10">
                  <c:v>12</c:v>
                </c:pt>
                <c:pt idx="11">
                  <c:v>10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XINAN_DISTRICT_GRAPH!$AT$51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XINAN_DISTRICT_GRAPH!$AT$77:$AT$88</c:f>
              <c:numCache>
                <c:formatCode>General</c:formatCode>
                <c:ptCount val="12"/>
                <c:pt idx="0">
                  <c:v>23</c:v>
                </c:pt>
                <c:pt idx="1">
                  <c:v>27</c:v>
                </c:pt>
                <c:pt idx="2">
                  <c:v>26</c:v>
                </c:pt>
                <c:pt idx="3">
                  <c:v>28</c:v>
                </c:pt>
                <c:pt idx="4">
                  <c:v>23</c:v>
                </c:pt>
                <c:pt idx="5">
                  <c:v>13</c:v>
                </c:pt>
                <c:pt idx="6">
                  <c:v>25</c:v>
                </c:pt>
                <c:pt idx="7">
                  <c:v>18</c:v>
                </c:pt>
                <c:pt idx="8">
                  <c:v>25</c:v>
                </c:pt>
                <c:pt idx="9">
                  <c:v>23</c:v>
                </c:pt>
                <c:pt idx="10">
                  <c:v>15</c:v>
                </c:pt>
                <c:pt idx="11">
                  <c:v>24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XINAN_DISTRICT_GRAPH!$AU$51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XINAN_DISTRICT_GRAPH!$AU$77:$AU$88</c:f>
              <c:numCache>
                <c:formatCode>General</c:formatCode>
                <c:ptCount val="12"/>
                <c:pt idx="0">
                  <c:v>3</c:v>
                </c:pt>
                <c:pt idx="1">
                  <c:v>2</c:v>
                </c:pt>
                <c:pt idx="2">
                  <c:v>2</c:v>
                </c:pt>
                <c:pt idx="3">
                  <c:v>6</c:v>
                </c:pt>
                <c:pt idx="4">
                  <c:v>3</c:v>
                </c:pt>
                <c:pt idx="5">
                  <c:v>8</c:v>
                </c:pt>
                <c:pt idx="6">
                  <c:v>3</c:v>
                </c:pt>
                <c:pt idx="7">
                  <c:v>8</c:v>
                </c:pt>
                <c:pt idx="8">
                  <c:v>1</c:v>
                </c:pt>
                <c:pt idx="9">
                  <c:v>1</c:v>
                </c:pt>
                <c:pt idx="10">
                  <c:v>4</c:v>
                </c:pt>
                <c:pt idx="11">
                  <c:v>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XINAN_DISTRICT_GRAPH!$AX$52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XINAN_DISTRICT_GRAPH!$AX$77:$AX$88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XINAN_DISTRICT_GRAPH!$AY$52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XINAN_DISTRICT_GRAPH!$AY$77:$AY$88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XINAN_DISTRICT_GRAPH!$AZ$52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XINAN_DISTRICT_GRAPH!$AZ$77:$AZ$88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XINAN_DISTRICT_GRAPH!$BA$52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XINAN_DISTRICT_GRAPH!$BA$77:$BA$88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XINAN_DISTRICT_GRAPH!$AQ$51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XINAN_DISTRICT_GRAPH!$AQ$77:$AQ$88</c:f>
              <c:numCache>
                <c:formatCode>General</c:formatCode>
                <c:ptCount val="12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XINAN_DISTRICT_GRAPH!$AW$52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XINAN_DISTRICT_GRAPH!$AW$77:$AW$88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5883552"/>
        <c:axId val="555883944"/>
      </c:lineChart>
      <c:dateAx>
        <c:axId val="555883552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883944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555883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883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SANCHONG_DISTRICT_GRAPH!$X$104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SANCHONG_DISTRICT_GRAPH!$AC$53:$AC$64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SANCHONG_DISTRICT_GRAPH!$X$105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SANCHONG_DISTRICT_GRAPH!$AC$65:$AC$76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SANCHONG_DISTRICT_GRAPH!$X$106</c:f>
              <c:strCache>
                <c:ptCount val="1"/>
                <c:pt idx="0">
                  <c:v>2016  2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SANCHONG_DISTRICT_GRAPH!$AC$77:$AC$88</c:f>
              <c:numCache>
                <c:formatCode>General</c:formatCode>
                <c:ptCount val="12"/>
                <c:pt idx="0">
                  <c:v>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SANCHONG_DISTRICT_GRAPH!$AD$77:$AD$88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5885120"/>
        <c:axId val="555884728"/>
      </c:lineChart>
      <c:dateAx>
        <c:axId val="555885120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884728"/>
        <c:crosses val="autoZero"/>
        <c:auto val="1"/>
        <c:lblOffset val="100"/>
        <c:baseTimeUnit val="months"/>
      </c:dateAx>
      <c:valAx>
        <c:axId val="555884728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885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SANCHONG_DISTRICT_GRAPH!$AF$51:$AK$51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SANCHONG_DISTRICT_GRAPH!$AF$89:$AK$89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SANCHONG_DISTRICT_GRAPH!$AR$51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SANCHONG_DISTRICT_GRAPH!$AR$77:$AR$88</c:f>
              <c:numCache>
                <c:formatCode>General</c:formatCode>
                <c:ptCount val="12"/>
                <c:pt idx="0">
                  <c:v>20</c:v>
                </c:pt>
                <c:pt idx="1">
                  <c:v>19</c:v>
                </c:pt>
                <c:pt idx="2">
                  <c:v>18</c:v>
                </c:pt>
                <c:pt idx="3">
                  <c:v>25</c:v>
                </c:pt>
                <c:pt idx="4">
                  <c:v>23</c:v>
                </c:pt>
                <c:pt idx="5">
                  <c:v>24</c:v>
                </c:pt>
                <c:pt idx="6">
                  <c:v>26</c:v>
                </c:pt>
                <c:pt idx="7">
                  <c:v>31</c:v>
                </c:pt>
                <c:pt idx="8">
                  <c:v>29</c:v>
                </c:pt>
                <c:pt idx="9">
                  <c:v>26</c:v>
                </c:pt>
                <c:pt idx="10">
                  <c:v>25</c:v>
                </c:pt>
                <c:pt idx="11">
                  <c:v>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SANCHONG_DISTRICT_GRAPH!$AS$51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SANCHONG_DISTRICT_GRAPH!$AS$77:$AS$88</c:f>
              <c:numCache>
                <c:formatCode>General</c:formatCode>
                <c:ptCount val="12"/>
                <c:pt idx="0">
                  <c:v>8</c:v>
                </c:pt>
                <c:pt idx="1">
                  <c:v>13</c:v>
                </c:pt>
                <c:pt idx="2">
                  <c:v>2</c:v>
                </c:pt>
                <c:pt idx="3">
                  <c:v>7</c:v>
                </c:pt>
                <c:pt idx="4">
                  <c:v>13</c:v>
                </c:pt>
                <c:pt idx="5">
                  <c:v>5</c:v>
                </c:pt>
                <c:pt idx="6">
                  <c:v>6</c:v>
                </c:pt>
                <c:pt idx="7">
                  <c:v>10</c:v>
                </c:pt>
                <c:pt idx="8">
                  <c:v>10</c:v>
                </c:pt>
                <c:pt idx="9">
                  <c:v>7</c:v>
                </c:pt>
                <c:pt idx="10">
                  <c:v>16</c:v>
                </c:pt>
                <c:pt idx="11">
                  <c:v>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SANCHONG_DISTRICT_GRAPH!$AT$51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SANCHONG_DISTRICT_GRAPH!$AT$77:$AT$88</c:f>
              <c:numCache>
                <c:formatCode>General</c:formatCode>
                <c:ptCount val="12"/>
                <c:pt idx="0">
                  <c:v>16</c:v>
                </c:pt>
                <c:pt idx="1">
                  <c:v>9</c:v>
                </c:pt>
                <c:pt idx="2">
                  <c:v>17</c:v>
                </c:pt>
                <c:pt idx="3">
                  <c:v>16</c:v>
                </c:pt>
                <c:pt idx="4">
                  <c:v>20</c:v>
                </c:pt>
                <c:pt idx="5">
                  <c:v>24</c:v>
                </c:pt>
                <c:pt idx="6">
                  <c:v>17</c:v>
                </c:pt>
                <c:pt idx="7">
                  <c:v>22</c:v>
                </c:pt>
                <c:pt idx="8">
                  <c:v>21</c:v>
                </c:pt>
                <c:pt idx="9">
                  <c:v>22</c:v>
                </c:pt>
                <c:pt idx="10">
                  <c:v>19</c:v>
                </c:pt>
                <c:pt idx="11">
                  <c:v>23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SANCHONG_DISTRICT_GRAPH!$AU$51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SANCHONG_DISTRICT_GRAPH!$AU$77:$AU$88</c:f>
              <c:numCache>
                <c:formatCode>General</c:formatCode>
                <c:ptCount val="12"/>
                <c:pt idx="0">
                  <c:v>2</c:v>
                </c:pt>
                <c:pt idx="1">
                  <c:v>4</c:v>
                </c:pt>
                <c:pt idx="2">
                  <c:v>2</c:v>
                </c:pt>
                <c:pt idx="3">
                  <c:v>1</c:v>
                </c:pt>
                <c:pt idx="4">
                  <c:v>1</c:v>
                </c:pt>
                <c:pt idx="5">
                  <c:v>0</c:v>
                </c:pt>
                <c:pt idx="6">
                  <c:v>1</c:v>
                </c:pt>
                <c:pt idx="7">
                  <c:v>3</c:v>
                </c:pt>
                <c:pt idx="8">
                  <c:v>1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SANCHONG_DISTRICT_GRAPH!$AX$52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SANCHONG_DISTRICT_GRAPH!$AX$77:$AX$88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SANCHONG_DISTRICT_GRAPH!$AY$52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SANCHONG_DISTRICT_GRAPH!$AY$77:$AY$88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SANCHONG_DISTRICT_GRAPH!$AZ$52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SANCHONG_DISTRICT_GRAPH!$AZ$77:$AZ$88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SANCHONG_DISTRICT_GRAPH!$BA$52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SANCHONG_DISTRICT_GRAPH!$BA$77:$BA$88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SANCHONG_DISTRICT_GRAPH!$AQ$51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SANCHONG_DISTRICT_GRAPH!$AQ$77:$AQ$88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SANCHONG_DISTRICT_GRAPH!$AW$52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SANCHONG_DISTRICT_GRAPH!$AW$77:$AW$88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5886296"/>
        <c:axId val="555886688"/>
      </c:lineChart>
      <c:dateAx>
        <c:axId val="555886296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886688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555886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886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NORTH_ZONE_GRAPH!$X$104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NORTH_ZONE_GRAPH!$AC$53:$AC$64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NORTH_ZONE_GRAPH!$X$105</c:f>
              <c:strCache>
                <c:ptCount val="1"/>
                <c:pt idx="0">
                  <c:v>2015  2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NORTH_ZONE_GRAPH!$AC$65:$AC$76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NORTH_ZONE_GRAPH!$X$106</c:f>
              <c:strCache>
                <c:ptCount val="1"/>
                <c:pt idx="0">
                  <c:v>2016  8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NORTH_ZONE_GRAPH!$AC$77:$AC$88</c:f>
              <c:numCache>
                <c:formatCode>General</c:formatCode>
                <c:ptCount val="12"/>
                <c:pt idx="0">
                  <c:v>2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3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NORTH_ZONE_GRAPH!$AD$77:$AD$88</c:f>
              <c:numCache>
                <c:formatCode>General</c:formatCode>
                <c:ptCount val="12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5887864"/>
        <c:axId val="555887472"/>
      </c:lineChart>
      <c:dateAx>
        <c:axId val="555887864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887472"/>
        <c:crosses val="autoZero"/>
        <c:auto val="1"/>
        <c:lblOffset val="100"/>
        <c:baseTimeUnit val="months"/>
      </c:dateAx>
      <c:valAx>
        <c:axId val="555887472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887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NORTH_ZONE_GRAPH!$AF$51:$AK$51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NORTH_ZONE_GRAPH!$AF$89:$AK$89</c:f>
              <c:numCache>
                <c:formatCode>General</c:formatCode>
                <c:ptCount val="6"/>
                <c:pt idx="0">
                  <c:v>3</c:v>
                </c:pt>
                <c:pt idx="1">
                  <c:v>0</c:v>
                </c:pt>
                <c:pt idx="2">
                  <c:v>1</c:v>
                </c:pt>
                <c:pt idx="3">
                  <c:v>7</c:v>
                </c:pt>
                <c:pt idx="4">
                  <c:v>1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NORTH_ZONE_GRAPH!$AR$51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NORTH_ZONE_GRAPH!$AR$77:$AR$88</c:f>
              <c:numCache>
                <c:formatCode>General</c:formatCode>
                <c:ptCount val="12"/>
                <c:pt idx="0">
                  <c:v>21</c:v>
                </c:pt>
                <c:pt idx="1">
                  <c:v>20</c:v>
                </c:pt>
                <c:pt idx="2">
                  <c:v>31</c:v>
                </c:pt>
                <c:pt idx="3">
                  <c:v>43</c:v>
                </c:pt>
                <c:pt idx="4">
                  <c:v>52</c:v>
                </c:pt>
                <c:pt idx="5">
                  <c:v>45</c:v>
                </c:pt>
                <c:pt idx="6">
                  <c:v>41</c:v>
                </c:pt>
                <c:pt idx="7">
                  <c:v>46</c:v>
                </c:pt>
                <c:pt idx="8">
                  <c:v>56</c:v>
                </c:pt>
                <c:pt idx="9">
                  <c:v>48</c:v>
                </c:pt>
                <c:pt idx="10">
                  <c:v>43</c:v>
                </c:pt>
                <c:pt idx="11">
                  <c:v>45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NORTH_ZONE_GRAPH!$AS$51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NORTH_ZONE_GRAPH!$AS$77:$AS$88</c:f>
              <c:numCache>
                <c:formatCode>General</c:formatCode>
                <c:ptCount val="12"/>
                <c:pt idx="0">
                  <c:v>14</c:v>
                </c:pt>
                <c:pt idx="1">
                  <c:v>13</c:v>
                </c:pt>
                <c:pt idx="2">
                  <c:v>18</c:v>
                </c:pt>
                <c:pt idx="3">
                  <c:v>22</c:v>
                </c:pt>
                <c:pt idx="4">
                  <c:v>19</c:v>
                </c:pt>
                <c:pt idx="5">
                  <c:v>17</c:v>
                </c:pt>
                <c:pt idx="6">
                  <c:v>27</c:v>
                </c:pt>
                <c:pt idx="7">
                  <c:v>18</c:v>
                </c:pt>
                <c:pt idx="8">
                  <c:v>24</c:v>
                </c:pt>
                <c:pt idx="9">
                  <c:v>17</c:v>
                </c:pt>
                <c:pt idx="10">
                  <c:v>21</c:v>
                </c:pt>
                <c:pt idx="11">
                  <c:v>25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NORTH_ZONE_GRAPH!$AT$51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NORTH_ZONE_GRAPH!$AT$77:$AT$88</c:f>
              <c:numCache>
                <c:formatCode>General</c:formatCode>
                <c:ptCount val="12"/>
                <c:pt idx="0">
                  <c:v>24</c:v>
                </c:pt>
                <c:pt idx="1">
                  <c:v>33</c:v>
                </c:pt>
                <c:pt idx="2">
                  <c:v>43</c:v>
                </c:pt>
                <c:pt idx="3">
                  <c:v>48</c:v>
                </c:pt>
                <c:pt idx="4">
                  <c:v>43</c:v>
                </c:pt>
                <c:pt idx="5">
                  <c:v>35</c:v>
                </c:pt>
                <c:pt idx="6">
                  <c:v>37</c:v>
                </c:pt>
                <c:pt idx="7">
                  <c:v>38</c:v>
                </c:pt>
                <c:pt idx="8">
                  <c:v>53</c:v>
                </c:pt>
                <c:pt idx="9">
                  <c:v>35</c:v>
                </c:pt>
                <c:pt idx="10">
                  <c:v>51</c:v>
                </c:pt>
                <c:pt idx="11">
                  <c:v>51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NORTH_ZONE_GRAPH!$AU$51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NORTH_ZONE_GRAPH!$AU$77:$AU$88</c:f>
              <c:numCache>
                <c:formatCode>General</c:formatCode>
                <c:ptCount val="12"/>
                <c:pt idx="0">
                  <c:v>1</c:v>
                </c:pt>
                <c:pt idx="1">
                  <c:v>5</c:v>
                </c:pt>
                <c:pt idx="2">
                  <c:v>4</c:v>
                </c:pt>
                <c:pt idx="3">
                  <c:v>3</c:v>
                </c:pt>
                <c:pt idx="4">
                  <c:v>5</c:v>
                </c:pt>
                <c:pt idx="5">
                  <c:v>10</c:v>
                </c:pt>
                <c:pt idx="6">
                  <c:v>2</c:v>
                </c:pt>
                <c:pt idx="7">
                  <c:v>2</c:v>
                </c:pt>
                <c:pt idx="8">
                  <c:v>4</c:v>
                </c:pt>
                <c:pt idx="9">
                  <c:v>4</c:v>
                </c:pt>
                <c:pt idx="10">
                  <c:v>3</c:v>
                </c:pt>
                <c:pt idx="11">
                  <c:v>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NORTH_ZONE_GRAPH!$AX$52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NORTH_ZONE_GRAPH!$AX$77:$AX$88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48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NORTH_ZONE_GRAPH!$AY$52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NORTH_ZONE_GRAPH!$AY$77:$AY$88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24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NORTH_ZONE_GRAPH!$AZ$52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NORTH_ZONE_GRAPH!$AZ$77:$AZ$88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40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NORTH_ZONE_GRAPH!$BA$52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NORTH_ZONE_GRAPH!$BA$77:$BA$88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8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NORTH_ZONE_GRAPH!$AQ$51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NORTH_ZONE_GRAPH!$AQ$77:$AQ$88</c:f>
              <c:numCache>
                <c:formatCode>General</c:formatCode>
                <c:ptCount val="12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NORTH_ZONE_GRAPH!$AW$52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NORTH_ZONE_GRAPH!$AW$77:$AW$88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5889040"/>
        <c:axId val="555889432"/>
      </c:lineChart>
      <c:dateAx>
        <c:axId val="555889040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889432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555889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889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SHILIN_DISTRICT_GRAPH!$X$104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SHILIN_DISTRICT_GRAPH!$AC$53:$AC$64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SHILIN_DISTRICT_GRAPH!$X$105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SHILIN_DISTRICT_GRAPH!$AC$65:$AC$76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SHILIN_DISTRICT_GRAPH!$X$106</c:f>
              <c:strCache>
                <c:ptCount val="1"/>
                <c:pt idx="0">
                  <c:v>2016  1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SHILIN_DISTRICT_GRAPH!$AC$77:$AC$88</c:f>
              <c:numCache>
                <c:formatCode>General</c:formatCode>
                <c:ptCount val="12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SHILIN_DISTRICT_GRAPH!$AD$77:$AD$88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5890608"/>
        <c:axId val="555890216"/>
      </c:lineChart>
      <c:dateAx>
        <c:axId val="555890608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890216"/>
        <c:crosses val="autoZero"/>
        <c:auto val="1"/>
        <c:lblOffset val="100"/>
        <c:baseTimeUnit val="months"/>
      </c:dateAx>
      <c:valAx>
        <c:axId val="555890216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890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SHILIN_DISTRICT_GRAPH!$AF$51:$AK$51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SHILIN_DISTRICT_GRAPH!$AF$89:$AK$89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SHILIN_DISTRICT_GRAPH!$AR$51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SHILIN_DISTRICT_GRAPH!$AR$77:$AR$88</c:f>
              <c:numCache>
                <c:formatCode>General</c:formatCode>
                <c:ptCount val="12"/>
                <c:pt idx="0">
                  <c:v>6</c:v>
                </c:pt>
                <c:pt idx="1">
                  <c:v>5</c:v>
                </c:pt>
                <c:pt idx="2">
                  <c:v>12</c:v>
                </c:pt>
                <c:pt idx="3">
                  <c:v>20</c:v>
                </c:pt>
                <c:pt idx="4">
                  <c:v>29</c:v>
                </c:pt>
                <c:pt idx="5">
                  <c:v>27</c:v>
                </c:pt>
                <c:pt idx="6">
                  <c:v>26</c:v>
                </c:pt>
                <c:pt idx="7">
                  <c:v>30</c:v>
                </c:pt>
                <c:pt idx="8">
                  <c:v>33</c:v>
                </c:pt>
                <c:pt idx="9">
                  <c:v>33</c:v>
                </c:pt>
                <c:pt idx="10">
                  <c:v>27</c:v>
                </c:pt>
                <c:pt idx="11">
                  <c:v>31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SHILIN_DISTRICT_GRAPH!$AS$51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SHILIN_DISTRICT_GRAPH!$AS$77:$AS$88</c:f>
              <c:numCache>
                <c:formatCode>General</c:formatCode>
                <c:ptCount val="12"/>
                <c:pt idx="0">
                  <c:v>1</c:v>
                </c:pt>
                <c:pt idx="1">
                  <c:v>3</c:v>
                </c:pt>
                <c:pt idx="2">
                  <c:v>10</c:v>
                </c:pt>
                <c:pt idx="3">
                  <c:v>14</c:v>
                </c:pt>
                <c:pt idx="4">
                  <c:v>9</c:v>
                </c:pt>
                <c:pt idx="5">
                  <c:v>11</c:v>
                </c:pt>
                <c:pt idx="6">
                  <c:v>17</c:v>
                </c:pt>
                <c:pt idx="7">
                  <c:v>11</c:v>
                </c:pt>
                <c:pt idx="8">
                  <c:v>15</c:v>
                </c:pt>
                <c:pt idx="9">
                  <c:v>13</c:v>
                </c:pt>
                <c:pt idx="10">
                  <c:v>9</c:v>
                </c:pt>
                <c:pt idx="11">
                  <c:v>16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SHILIN_DISTRICT_GRAPH!$AT$51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SHILIN_DISTRICT_GRAPH!$AT$77:$AT$88</c:f>
              <c:numCache>
                <c:formatCode>General</c:formatCode>
                <c:ptCount val="12"/>
                <c:pt idx="0">
                  <c:v>6</c:v>
                </c:pt>
                <c:pt idx="1">
                  <c:v>16</c:v>
                </c:pt>
                <c:pt idx="2">
                  <c:v>25</c:v>
                </c:pt>
                <c:pt idx="3">
                  <c:v>29</c:v>
                </c:pt>
                <c:pt idx="4">
                  <c:v>23</c:v>
                </c:pt>
                <c:pt idx="5">
                  <c:v>22</c:v>
                </c:pt>
                <c:pt idx="6">
                  <c:v>21</c:v>
                </c:pt>
                <c:pt idx="7">
                  <c:v>24</c:v>
                </c:pt>
                <c:pt idx="8">
                  <c:v>21</c:v>
                </c:pt>
                <c:pt idx="9">
                  <c:v>24</c:v>
                </c:pt>
                <c:pt idx="10">
                  <c:v>29</c:v>
                </c:pt>
                <c:pt idx="11">
                  <c:v>34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SHILIN_DISTRICT_GRAPH!$AU$51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SHILIN_DISTRICT_GRAPH!$AU$77:$AU$88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3</c:v>
                </c:pt>
                <c:pt idx="3">
                  <c:v>2</c:v>
                </c:pt>
                <c:pt idx="4">
                  <c:v>4</c:v>
                </c:pt>
                <c:pt idx="5">
                  <c:v>5</c:v>
                </c:pt>
                <c:pt idx="6">
                  <c:v>2</c:v>
                </c:pt>
                <c:pt idx="7">
                  <c:v>2</c:v>
                </c:pt>
                <c:pt idx="8">
                  <c:v>1</c:v>
                </c:pt>
                <c:pt idx="9">
                  <c:v>2</c:v>
                </c:pt>
                <c:pt idx="10">
                  <c:v>2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SHILIN_DISTRICT_GRAPH!$AX$52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SHILIN_DISTRICT_GRAPH!$AX$77:$AX$88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SHILIN_DISTRICT_GRAPH!$AY$52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SHILIN_DISTRICT_GRAPH!$AY$77:$AY$88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SHILIN_DISTRICT_GRAPH!$AZ$52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SHILIN_DISTRICT_GRAPH!$AZ$77:$AZ$88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SHILIN_DISTRICT_GRAPH!$BA$52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SHILIN_DISTRICT_GRAPH!$BA$77:$BA$88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SHILIN_DISTRICT_GRAPH!$AQ$51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SHILIN_DISTRICT_GRAPH!$AQ$77:$AQ$88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SHILIN_DISTRICT_GRAPH!$AW$52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SHILIN_DISTRICT_GRAPH!$AW$77:$AW$88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5891784"/>
        <c:axId val="555892176"/>
      </c:lineChart>
      <c:dateAx>
        <c:axId val="555891784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892176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555892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891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BEITOU_DISTRICT_GRAPH!$X$104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BEITOU_DISTRICT_GRAPH!$AC$53:$AC$64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BEITOU_DISTRICT_GRAPH!$X$105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BEITOU_DISTRICT_GRAPH!$AC$65:$AC$76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BEITOU_DISTRICT_GRAPH!$X$106</c:f>
              <c:strCache>
                <c:ptCount val="1"/>
                <c:pt idx="0">
                  <c:v>2016  6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BEITOU_DISTRICT_GRAPH!$AC$77:$AC$88</c:f>
              <c:numCache>
                <c:formatCode>General</c:formatCode>
                <c:ptCount val="12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3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BEITOU_DISTRICT_GRAPH!$AD$77:$AD$88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5893352"/>
        <c:axId val="555892960"/>
      </c:lineChart>
      <c:dateAx>
        <c:axId val="555893352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892960"/>
        <c:crosses val="autoZero"/>
        <c:auto val="1"/>
        <c:lblOffset val="100"/>
        <c:baseTimeUnit val="months"/>
      </c:dateAx>
      <c:valAx>
        <c:axId val="555892960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893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BEITOU_DISTRICT_GRAPH!$AF$51:$AK$51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BEITOU_DISTRICT_GRAPH!$AF$89:$AK$89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4</c:v>
                </c:pt>
                <c:pt idx="4">
                  <c:v>1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BEITOU_DISTRICT_GRAPH!$AR$51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BEITOU_DISTRICT_GRAPH!$AR$77:$AR$88</c:f>
              <c:numCache>
                <c:formatCode>General</c:formatCode>
                <c:ptCount val="12"/>
                <c:pt idx="0">
                  <c:v>15</c:v>
                </c:pt>
                <c:pt idx="1">
                  <c:v>15</c:v>
                </c:pt>
                <c:pt idx="2">
                  <c:v>19</c:v>
                </c:pt>
                <c:pt idx="3">
                  <c:v>23</c:v>
                </c:pt>
                <c:pt idx="4">
                  <c:v>23</c:v>
                </c:pt>
                <c:pt idx="5">
                  <c:v>18</c:v>
                </c:pt>
                <c:pt idx="6">
                  <c:v>15</c:v>
                </c:pt>
                <c:pt idx="7">
                  <c:v>16</c:v>
                </c:pt>
                <c:pt idx="8">
                  <c:v>23</c:v>
                </c:pt>
                <c:pt idx="9">
                  <c:v>15</c:v>
                </c:pt>
                <c:pt idx="10">
                  <c:v>16</c:v>
                </c:pt>
                <c:pt idx="11">
                  <c:v>14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BEITOU_DISTRICT_GRAPH!$AS$51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BEITOU_DISTRICT_GRAPH!$AS$77:$AS$88</c:f>
              <c:numCache>
                <c:formatCode>General</c:formatCode>
                <c:ptCount val="12"/>
                <c:pt idx="0">
                  <c:v>13</c:v>
                </c:pt>
                <c:pt idx="1">
                  <c:v>10</c:v>
                </c:pt>
                <c:pt idx="2">
                  <c:v>8</c:v>
                </c:pt>
                <c:pt idx="3">
                  <c:v>8</c:v>
                </c:pt>
                <c:pt idx="4">
                  <c:v>10</c:v>
                </c:pt>
                <c:pt idx="5">
                  <c:v>6</c:v>
                </c:pt>
                <c:pt idx="6">
                  <c:v>10</c:v>
                </c:pt>
                <c:pt idx="7">
                  <c:v>7</c:v>
                </c:pt>
                <c:pt idx="8">
                  <c:v>9</c:v>
                </c:pt>
                <c:pt idx="9">
                  <c:v>4</c:v>
                </c:pt>
                <c:pt idx="10">
                  <c:v>12</c:v>
                </c:pt>
                <c:pt idx="11">
                  <c:v>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BEITOU_DISTRICT_GRAPH!$AT$51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BEITOU_DISTRICT_GRAPH!$AT$77:$AT$88</c:f>
              <c:numCache>
                <c:formatCode>General</c:formatCode>
                <c:ptCount val="12"/>
                <c:pt idx="0">
                  <c:v>18</c:v>
                </c:pt>
                <c:pt idx="1">
                  <c:v>17</c:v>
                </c:pt>
                <c:pt idx="2">
                  <c:v>18</c:v>
                </c:pt>
                <c:pt idx="3">
                  <c:v>19</c:v>
                </c:pt>
                <c:pt idx="4">
                  <c:v>20</c:v>
                </c:pt>
                <c:pt idx="5">
                  <c:v>13</c:v>
                </c:pt>
                <c:pt idx="6">
                  <c:v>16</c:v>
                </c:pt>
                <c:pt idx="7">
                  <c:v>14</c:v>
                </c:pt>
                <c:pt idx="8">
                  <c:v>32</c:v>
                </c:pt>
                <c:pt idx="9">
                  <c:v>11</c:v>
                </c:pt>
                <c:pt idx="10">
                  <c:v>22</c:v>
                </c:pt>
                <c:pt idx="11">
                  <c:v>17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BEITOU_DISTRICT_GRAPH!$AU$51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BEITOU_DISTRICT_GRAPH!$AU$77:$AU$88</c:f>
              <c:numCache>
                <c:formatCode>General</c:formatCode>
                <c:ptCount val="12"/>
                <c:pt idx="0">
                  <c:v>0</c:v>
                </c:pt>
                <c:pt idx="1">
                  <c:v>4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5</c:v>
                </c:pt>
                <c:pt idx="6">
                  <c:v>0</c:v>
                </c:pt>
                <c:pt idx="7">
                  <c:v>0</c:v>
                </c:pt>
                <c:pt idx="8">
                  <c:v>3</c:v>
                </c:pt>
                <c:pt idx="9">
                  <c:v>2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BEITOU_DISTRICT_GRAPH!$AX$52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BEITOU_DISTRICT_GRAPH!$AX$77:$AX$88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BEITOU_DISTRICT_GRAPH!$AY$52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BEITOU_DISTRICT_GRAPH!$AY$77:$AY$88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BEITOU_DISTRICT_GRAPH!$AZ$52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BEITOU_DISTRICT_GRAPH!$AZ$77:$AZ$88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BEITOU_DISTRICT_GRAPH!$BA$52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BEITOU_DISTRICT_GRAPH!$BA$77:$BA$88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BEITOU_DISTRICT_GRAPH!$AQ$51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BEITOU_DISTRICT_GRAPH!$AQ$77:$AQ$88</c:f>
              <c:numCache>
                <c:formatCode>General</c:formatCode>
                <c:ptCount val="12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BEITOU_DISTRICT_GRAPH!$AW$52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BEITOU_DISTRICT_GRAPH!$AW$77:$AW$88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5894528"/>
        <c:axId val="555894920"/>
      </c:lineChart>
      <c:dateAx>
        <c:axId val="555894528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894920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555894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894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SOUTH_ZONE_GRAPH!$X$104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SOUTH_ZONE_GRAPH!$AC$53:$AC$64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SOUTH_ZONE_GRAPH!$X$105</c:f>
              <c:strCache>
                <c:ptCount val="1"/>
                <c:pt idx="0">
                  <c:v>2015  39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SOUTH_ZONE_GRAPH!$AC$65:$AC$76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3</c:v>
                </c:pt>
                <c:pt idx="3">
                  <c:v>4</c:v>
                </c:pt>
                <c:pt idx="4">
                  <c:v>2</c:v>
                </c:pt>
                <c:pt idx="5">
                  <c:v>4</c:v>
                </c:pt>
                <c:pt idx="6">
                  <c:v>5</c:v>
                </c:pt>
                <c:pt idx="7">
                  <c:v>4</c:v>
                </c:pt>
                <c:pt idx="8">
                  <c:v>5</c:v>
                </c:pt>
                <c:pt idx="9">
                  <c:v>6</c:v>
                </c:pt>
                <c:pt idx="10">
                  <c:v>2</c:v>
                </c:pt>
                <c:pt idx="11">
                  <c:v>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SOUTH_ZONE_GRAPH!$X$106</c:f>
              <c:strCache>
                <c:ptCount val="1"/>
                <c:pt idx="0">
                  <c:v>2016  19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SOUTH_ZONE_GRAPH!$AC$77:$AC$88</c:f>
              <c:numCache>
                <c:formatCode>General</c:formatCode>
                <c:ptCount val="12"/>
                <c:pt idx="0">
                  <c:v>2</c:v>
                </c:pt>
                <c:pt idx="1">
                  <c:v>5</c:v>
                </c:pt>
                <c:pt idx="2">
                  <c:v>6</c:v>
                </c:pt>
                <c:pt idx="3">
                  <c:v>3</c:v>
                </c:pt>
                <c:pt idx="4">
                  <c:v>3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SOUTH_ZONE_GRAPH!$AD$77:$AD$88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5896096"/>
        <c:axId val="555895704"/>
      </c:lineChart>
      <c:dateAx>
        <c:axId val="555896096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895704"/>
        <c:crosses val="autoZero"/>
        <c:auto val="1"/>
        <c:lblOffset val="100"/>
        <c:baseTimeUnit val="months"/>
      </c:dateAx>
      <c:valAx>
        <c:axId val="555895704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896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SOUTH_ZONE_GRAPH!$AF$51:$AK$51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SOUTH_ZONE_GRAPH!$AF$89:$AK$89</c:f>
              <c:numCache>
                <c:formatCode>General</c:formatCode>
                <c:ptCount val="6"/>
                <c:pt idx="0">
                  <c:v>7</c:v>
                </c:pt>
                <c:pt idx="1">
                  <c:v>0</c:v>
                </c:pt>
                <c:pt idx="2">
                  <c:v>0</c:v>
                </c:pt>
                <c:pt idx="3">
                  <c:v>13</c:v>
                </c:pt>
                <c:pt idx="4">
                  <c:v>3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SOUTH_ZONE_GRAPH!$AR$51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SOUTH_ZONE_GRAPH!$AR$77:$AR$88</c:f>
              <c:numCache>
                <c:formatCode>General</c:formatCode>
                <c:ptCount val="12"/>
                <c:pt idx="0">
                  <c:v>74</c:v>
                </c:pt>
                <c:pt idx="1">
                  <c:v>68</c:v>
                </c:pt>
                <c:pt idx="2">
                  <c:v>63</c:v>
                </c:pt>
                <c:pt idx="3">
                  <c:v>61</c:v>
                </c:pt>
                <c:pt idx="4">
                  <c:v>62</c:v>
                </c:pt>
                <c:pt idx="5">
                  <c:v>61</c:v>
                </c:pt>
                <c:pt idx="6">
                  <c:v>61</c:v>
                </c:pt>
                <c:pt idx="7">
                  <c:v>61</c:v>
                </c:pt>
                <c:pt idx="8">
                  <c:v>63</c:v>
                </c:pt>
                <c:pt idx="9">
                  <c:v>71</c:v>
                </c:pt>
                <c:pt idx="10">
                  <c:v>66</c:v>
                </c:pt>
                <c:pt idx="11">
                  <c:v>62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SOUTH_ZONE_GRAPH!$AS$51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SOUTH_ZONE_GRAPH!$AS$77:$AS$88</c:f>
              <c:numCache>
                <c:formatCode>General</c:formatCode>
                <c:ptCount val="12"/>
                <c:pt idx="0">
                  <c:v>36</c:v>
                </c:pt>
                <c:pt idx="1">
                  <c:v>35</c:v>
                </c:pt>
                <c:pt idx="2">
                  <c:v>31</c:v>
                </c:pt>
                <c:pt idx="3">
                  <c:v>21</c:v>
                </c:pt>
                <c:pt idx="4">
                  <c:v>28</c:v>
                </c:pt>
                <c:pt idx="5">
                  <c:v>21</c:v>
                </c:pt>
                <c:pt idx="6">
                  <c:v>26</c:v>
                </c:pt>
                <c:pt idx="7">
                  <c:v>22</c:v>
                </c:pt>
                <c:pt idx="8">
                  <c:v>21</c:v>
                </c:pt>
                <c:pt idx="9">
                  <c:v>23</c:v>
                </c:pt>
                <c:pt idx="10">
                  <c:v>19</c:v>
                </c:pt>
                <c:pt idx="11">
                  <c:v>33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SOUTH_ZONE_GRAPH!$AT$51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SOUTH_ZONE_GRAPH!$AT$77:$AT$88</c:f>
              <c:numCache>
                <c:formatCode>General</c:formatCode>
                <c:ptCount val="12"/>
                <c:pt idx="0">
                  <c:v>67</c:v>
                </c:pt>
                <c:pt idx="1">
                  <c:v>64</c:v>
                </c:pt>
                <c:pt idx="2">
                  <c:v>56</c:v>
                </c:pt>
                <c:pt idx="3">
                  <c:v>59</c:v>
                </c:pt>
                <c:pt idx="4">
                  <c:v>36</c:v>
                </c:pt>
                <c:pt idx="5">
                  <c:v>65</c:v>
                </c:pt>
                <c:pt idx="6">
                  <c:v>54</c:v>
                </c:pt>
                <c:pt idx="7">
                  <c:v>73</c:v>
                </c:pt>
                <c:pt idx="8">
                  <c:v>66</c:v>
                </c:pt>
                <c:pt idx="9">
                  <c:v>77</c:v>
                </c:pt>
                <c:pt idx="10">
                  <c:v>71</c:v>
                </c:pt>
                <c:pt idx="11">
                  <c:v>65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SOUTH_ZONE_GRAPH!$AU$51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SOUTH_ZONE_GRAPH!$AU$77:$AU$88</c:f>
              <c:numCache>
                <c:formatCode>General</c:formatCode>
                <c:ptCount val="12"/>
                <c:pt idx="0">
                  <c:v>9</c:v>
                </c:pt>
                <c:pt idx="1">
                  <c:v>5</c:v>
                </c:pt>
                <c:pt idx="2">
                  <c:v>5</c:v>
                </c:pt>
                <c:pt idx="3">
                  <c:v>3</c:v>
                </c:pt>
                <c:pt idx="4">
                  <c:v>6</c:v>
                </c:pt>
                <c:pt idx="5">
                  <c:v>4</c:v>
                </c:pt>
                <c:pt idx="6">
                  <c:v>7</c:v>
                </c:pt>
                <c:pt idx="7">
                  <c:v>6</c:v>
                </c:pt>
                <c:pt idx="8">
                  <c:v>5</c:v>
                </c:pt>
                <c:pt idx="9">
                  <c:v>6</c:v>
                </c:pt>
                <c:pt idx="10">
                  <c:v>5</c:v>
                </c:pt>
                <c:pt idx="11">
                  <c:v>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SOUTH_ZONE_GRAPH!$AX$52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SOUTH_ZONE_GRAPH!$AX$77:$AX$88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66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SOUTH_ZONE_GRAPH!$AY$52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SOUTH_ZONE_GRAPH!$AY$77:$AY$88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33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SOUTH_ZONE_GRAPH!$AZ$52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SOUTH_ZONE_GRAPH!$AZ$77:$AZ$88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55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SOUTH_ZONE_GRAPH!$BA$52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SOUTH_ZONE_GRAPH!$BA$77:$BA$88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11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SOUTH_ZONE_GRAPH!$AQ$51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SOUTH_ZONE_GRAPH!$AQ$77:$AQ$88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0</c:v>
                </c:pt>
                <c:pt idx="3">
                  <c:v>0</c:v>
                </c:pt>
                <c:pt idx="4">
                  <c:v>3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0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SOUTH_ZONE_GRAPH!$AW$52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SOUTH_ZONE_GRAPH!$AW$77:$AW$88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5897272"/>
        <c:axId val="555897664"/>
      </c:lineChart>
      <c:dateAx>
        <c:axId val="555897272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897664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555897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897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JINGXIN_DISTRICT_GRAPH!$X$104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JINGXIN_DISTRICT_GRAPH!$AC$53:$AC$64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JINGXIN_DISTRICT_GRAPH!$X$105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JINGXIN_DISTRICT_GRAPH!$AC$65:$AC$76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JINGXIN_DISTRICT_GRAPH!$X$106</c:f>
              <c:strCache>
                <c:ptCount val="1"/>
                <c:pt idx="0">
                  <c:v>2016  16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JINGXIN_DISTRICT_GRAPH!$AC$77:$AC$88</c:f>
              <c:numCache>
                <c:formatCode>General</c:formatCode>
                <c:ptCount val="12"/>
                <c:pt idx="0">
                  <c:v>8</c:v>
                </c:pt>
                <c:pt idx="1">
                  <c:v>3</c:v>
                </c:pt>
                <c:pt idx="2">
                  <c:v>4</c:v>
                </c:pt>
                <c:pt idx="3">
                  <c:v>0</c:v>
                </c:pt>
                <c:pt idx="4">
                  <c:v>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JINGXIN_DISTRICT_GRAPH!$AD$77:$AD$88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5898448"/>
        <c:axId val="555898056"/>
      </c:lineChart>
      <c:dateAx>
        <c:axId val="555898448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898056"/>
        <c:crosses val="autoZero"/>
        <c:auto val="1"/>
        <c:lblOffset val="100"/>
        <c:baseTimeUnit val="months"/>
      </c:dateAx>
      <c:valAx>
        <c:axId val="555898056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8984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JINGXIN_DISTRICT_GRAPH!$AF$51:$AK$51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JINGXIN_DISTRICT_GRAPH!$AF$89:$AK$89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JINGXIN_DISTRICT_GRAPH!$AR$51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JINGXIN_DISTRICT_GRAPH!$AR$77:$AR$88</c:f>
              <c:numCache>
                <c:formatCode>General</c:formatCode>
                <c:ptCount val="12"/>
                <c:pt idx="0">
                  <c:v>25</c:v>
                </c:pt>
                <c:pt idx="1">
                  <c:v>20</c:v>
                </c:pt>
                <c:pt idx="2">
                  <c:v>20</c:v>
                </c:pt>
                <c:pt idx="3">
                  <c:v>26</c:v>
                </c:pt>
                <c:pt idx="4">
                  <c:v>23</c:v>
                </c:pt>
                <c:pt idx="5">
                  <c:v>26</c:v>
                </c:pt>
                <c:pt idx="6">
                  <c:v>27</c:v>
                </c:pt>
                <c:pt idx="7">
                  <c:v>20</c:v>
                </c:pt>
                <c:pt idx="8">
                  <c:v>22</c:v>
                </c:pt>
                <c:pt idx="9">
                  <c:v>26</c:v>
                </c:pt>
                <c:pt idx="10">
                  <c:v>31</c:v>
                </c:pt>
                <c:pt idx="11">
                  <c:v>24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JINGXIN_DISTRICT_GRAPH!$AS$51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JINGXIN_DISTRICT_GRAPH!$AS$77:$AS$88</c:f>
              <c:numCache>
                <c:formatCode>General</c:formatCode>
                <c:ptCount val="12"/>
                <c:pt idx="0">
                  <c:v>9</c:v>
                </c:pt>
                <c:pt idx="1">
                  <c:v>12</c:v>
                </c:pt>
                <c:pt idx="2">
                  <c:v>11</c:v>
                </c:pt>
                <c:pt idx="3">
                  <c:v>8</c:v>
                </c:pt>
                <c:pt idx="4">
                  <c:v>10</c:v>
                </c:pt>
                <c:pt idx="5">
                  <c:v>7</c:v>
                </c:pt>
                <c:pt idx="6">
                  <c:v>10</c:v>
                </c:pt>
                <c:pt idx="7">
                  <c:v>9</c:v>
                </c:pt>
                <c:pt idx="8">
                  <c:v>10</c:v>
                </c:pt>
                <c:pt idx="9">
                  <c:v>10</c:v>
                </c:pt>
                <c:pt idx="10">
                  <c:v>9</c:v>
                </c:pt>
                <c:pt idx="11">
                  <c:v>12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JINGXIN_DISTRICT_GRAPH!$AT$51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JINGXIN_DISTRICT_GRAPH!$AT$77:$AT$88</c:f>
              <c:numCache>
                <c:formatCode>General</c:formatCode>
                <c:ptCount val="12"/>
                <c:pt idx="0">
                  <c:v>27</c:v>
                </c:pt>
                <c:pt idx="1">
                  <c:v>20</c:v>
                </c:pt>
                <c:pt idx="2">
                  <c:v>26</c:v>
                </c:pt>
                <c:pt idx="3">
                  <c:v>28</c:v>
                </c:pt>
                <c:pt idx="4">
                  <c:v>14</c:v>
                </c:pt>
                <c:pt idx="5">
                  <c:v>29</c:v>
                </c:pt>
                <c:pt idx="6">
                  <c:v>20</c:v>
                </c:pt>
                <c:pt idx="7">
                  <c:v>28</c:v>
                </c:pt>
                <c:pt idx="8">
                  <c:v>27</c:v>
                </c:pt>
                <c:pt idx="9">
                  <c:v>36</c:v>
                </c:pt>
                <c:pt idx="10">
                  <c:v>36</c:v>
                </c:pt>
                <c:pt idx="11">
                  <c:v>24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JINGXIN_DISTRICT_GRAPH!$AU$51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JINGXIN_DISTRICT_GRAPH!$AU$77:$AU$88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2</c:v>
                </c:pt>
                <c:pt idx="4">
                  <c:v>2</c:v>
                </c:pt>
                <c:pt idx="5">
                  <c:v>1</c:v>
                </c:pt>
                <c:pt idx="6">
                  <c:v>2</c:v>
                </c:pt>
                <c:pt idx="7">
                  <c:v>1</c:v>
                </c:pt>
                <c:pt idx="8">
                  <c:v>2</c:v>
                </c:pt>
                <c:pt idx="9">
                  <c:v>1</c:v>
                </c:pt>
                <c:pt idx="10">
                  <c:v>1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JINGXIN_DISTRICT_GRAPH!$AX$52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JINGXIN_DISTRICT_GRAPH!$AX$77:$AX$88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JINGXIN_DISTRICT_GRAPH!$AY$52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JINGXIN_DISTRICT_GRAPH!$AY$77:$AY$88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JINGXIN_DISTRICT_GRAPH!$AZ$52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JINGXIN_DISTRICT_GRAPH!$AZ$77:$AZ$88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JINGXIN_DISTRICT_GRAPH!$BA$52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JINGXIN_DISTRICT_GRAPH!$BA$77:$BA$88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JINGXIN_DISTRICT_GRAPH!$AQ$51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JINGXIN_DISTRICT_GRAPH!$AQ$77:$AQ$88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0</c:v>
                </c:pt>
                <c:pt idx="3">
                  <c:v>0</c:v>
                </c:pt>
                <c:pt idx="4">
                  <c:v>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JINGXIN_DISTRICT_GRAPH!$AW$52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JINGXIN_DISTRICT_GRAPH!$AW$77:$AW$88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5899624"/>
        <c:axId val="555900016"/>
      </c:lineChart>
      <c:dateAx>
        <c:axId val="555899624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900016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555900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899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XINDIAN_DISTRICT_GRAPH!$X$104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XINDIAN_DISTRICT_GRAPH!$AC$53:$AC$64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XINDIAN_DISTRICT_GRAPH!$X$105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XINDIAN_DISTRICT_GRAPH!$AC$65:$AC$76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XINDIAN_DISTRICT_GRAPH!$X$106</c:f>
              <c:strCache>
                <c:ptCount val="1"/>
                <c:pt idx="0">
                  <c:v>2016  4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XINDIAN_DISTRICT_GRAPH!$AC$77:$AC$88</c:f>
              <c:numCache>
                <c:formatCode>General</c:formatCode>
                <c:ptCount val="12"/>
                <c:pt idx="0">
                  <c:v>0</c:v>
                </c:pt>
                <c:pt idx="1">
                  <c:v>2</c:v>
                </c:pt>
                <c:pt idx="2">
                  <c:v>1</c:v>
                </c:pt>
                <c:pt idx="3">
                  <c:v>1</c:v>
                </c:pt>
                <c:pt idx="4">
                  <c:v>0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XINDIAN_DISTRICT_GRAPH!$AD$77:$AD$88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5901192"/>
        <c:axId val="555900800"/>
      </c:lineChart>
      <c:dateAx>
        <c:axId val="555901192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900800"/>
        <c:crosses val="autoZero"/>
        <c:auto val="1"/>
        <c:lblOffset val="100"/>
        <c:baseTimeUnit val="months"/>
      </c:dateAx>
      <c:valAx>
        <c:axId val="555900800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901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XINDIAN_DISTRICT_GRAPH!$AF$51:$AK$51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XINDIAN_DISTRICT_GRAPH!$AF$89:$AK$89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XINDIAN_DISTRICT_GRAPH!$AR$51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XINDIAN_DISTRICT_GRAPH!$AR$77:$AR$88</c:f>
              <c:numCache>
                <c:formatCode>General</c:formatCode>
                <c:ptCount val="12"/>
                <c:pt idx="0">
                  <c:v>16</c:v>
                </c:pt>
                <c:pt idx="1">
                  <c:v>14</c:v>
                </c:pt>
                <c:pt idx="2">
                  <c:v>12</c:v>
                </c:pt>
                <c:pt idx="3">
                  <c:v>10</c:v>
                </c:pt>
                <c:pt idx="4">
                  <c:v>14</c:v>
                </c:pt>
                <c:pt idx="5">
                  <c:v>12</c:v>
                </c:pt>
                <c:pt idx="6">
                  <c:v>14</c:v>
                </c:pt>
                <c:pt idx="7">
                  <c:v>14</c:v>
                </c:pt>
                <c:pt idx="8">
                  <c:v>12</c:v>
                </c:pt>
                <c:pt idx="9">
                  <c:v>19</c:v>
                </c:pt>
                <c:pt idx="10">
                  <c:v>16</c:v>
                </c:pt>
                <c:pt idx="11">
                  <c:v>15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XINDIAN_DISTRICT_GRAPH!$AS$51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XINDIAN_DISTRICT_GRAPH!$AS$77:$AS$88</c:f>
              <c:numCache>
                <c:formatCode>General</c:formatCode>
                <c:ptCount val="12"/>
                <c:pt idx="0">
                  <c:v>11</c:v>
                </c:pt>
                <c:pt idx="1">
                  <c:v>10</c:v>
                </c:pt>
                <c:pt idx="2">
                  <c:v>10</c:v>
                </c:pt>
                <c:pt idx="3">
                  <c:v>3</c:v>
                </c:pt>
                <c:pt idx="4">
                  <c:v>7</c:v>
                </c:pt>
                <c:pt idx="5">
                  <c:v>3</c:v>
                </c:pt>
                <c:pt idx="6">
                  <c:v>5</c:v>
                </c:pt>
                <c:pt idx="7">
                  <c:v>4</c:v>
                </c:pt>
                <c:pt idx="8">
                  <c:v>3</c:v>
                </c:pt>
                <c:pt idx="9">
                  <c:v>6</c:v>
                </c:pt>
                <c:pt idx="10">
                  <c:v>3</c:v>
                </c:pt>
                <c:pt idx="11">
                  <c:v>10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XINDIAN_DISTRICT_GRAPH!$AT$51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XINDIAN_DISTRICT_GRAPH!$AT$77:$AT$88</c:f>
              <c:numCache>
                <c:formatCode>General</c:formatCode>
                <c:ptCount val="12"/>
                <c:pt idx="0">
                  <c:v>11</c:v>
                </c:pt>
                <c:pt idx="1">
                  <c:v>18</c:v>
                </c:pt>
                <c:pt idx="2">
                  <c:v>15</c:v>
                </c:pt>
                <c:pt idx="3">
                  <c:v>9</c:v>
                </c:pt>
                <c:pt idx="4">
                  <c:v>7</c:v>
                </c:pt>
                <c:pt idx="5">
                  <c:v>14</c:v>
                </c:pt>
                <c:pt idx="6">
                  <c:v>17</c:v>
                </c:pt>
                <c:pt idx="7">
                  <c:v>21</c:v>
                </c:pt>
                <c:pt idx="8">
                  <c:v>16</c:v>
                </c:pt>
                <c:pt idx="9">
                  <c:v>21</c:v>
                </c:pt>
                <c:pt idx="10">
                  <c:v>19</c:v>
                </c:pt>
                <c:pt idx="11">
                  <c:v>17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XINDIAN_DISTRICT_GRAPH!$AU$51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XINDIAN_DISTRICT_GRAPH!$AU$77:$AU$88</c:f>
              <c:numCache>
                <c:formatCode>General</c:formatCode>
                <c:ptCount val="12"/>
                <c:pt idx="0">
                  <c:v>3</c:v>
                </c:pt>
                <c:pt idx="1">
                  <c:v>0</c:v>
                </c:pt>
                <c:pt idx="2">
                  <c:v>2</c:v>
                </c:pt>
                <c:pt idx="3">
                  <c:v>1</c:v>
                </c:pt>
                <c:pt idx="4">
                  <c:v>4</c:v>
                </c:pt>
                <c:pt idx="5">
                  <c:v>1</c:v>
                </c:pt>
                <c:pt idx="6">
                  <c:v>3</c:v>
                </c:pt>
                <c:pt idx="7">
                  <c:v>3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XINDIAN_DISTRICT_GRAPH!$AX$52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XINDIAN_DISTRICT_GRAPH!$AX$77:$AX$88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XINDIAN_DISTRICT_GRAPH!$AY$52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XINDIAN_DISTRICT_GRAPH!$AY$77:$AY$88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9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XINDIAN_DISTRICT_GRAPH!$AZ$52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XINDIAN_DISTRICT_GRAPH!$AZ$77:$AZ$88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XINDIAN_DISTRICT_GRAPH!$BA$52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XINDIAN_DISTRICT_GRAPH!$BA$77:$BA$88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3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XINDIAN_DISTRICT_GRAPH!$AQ$51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XINDIAN_DISTRICT_GRAPH!$AQ$77:$AQ$88</c:f>
              <c:numCache>
                <c:formatCode>General</c:formatCode>
                <c:ptCount val="12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XINDIAN_DISTRICT_GRAPH!$AW$52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XINDIAN_DISTRICT_GRAPH!$AW$77:$AW$88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5902368"/>
        <c:axId val="555902760"/>
      </c:lineChart>
      <c:dateAx>
        <c:axId val="555902368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902760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555902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902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SHUANGHE_DISTRICT_GRAPH!$X$104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SHUANGHE_DISTRICT_GRAPH!$AC$53:$AC$64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SHUANGHE_DISTRICT_GRAPH!$X$105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SHUANGHE_DISTRICT_GRAPH!$AC$65:$AC$76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SHUANGHE_DISTRICT_GRAPH!$X$106</c:f>
              <c:strCache>
                <c:ptCount val="1"/>
                <c:pt idx="0">
                  <c:v>2016  7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SHUANGHE_DISTRICT_GRAPH!$AC$77:$AC$88</c:f>
              <c:numCache>
                <c:formatCode>General</c:formatCode>
                <c:ptCount val="12"/>
                <c:pt idx="0">
                  <c:v>2</c:v>
                </c:pt>
                <c:pt idx="1">
                  <c:v>0</c:v>
                </c:pt>
                <c:pt idx="2">
                  <c:v>1</c:v>
                </c:pt>
                <c:pt idx="3">
                  <c:v>2</c:v>
                </c:pt>
                <c:pt idx="4">
                  <c:v>2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SHUANGHE_DISTRICT_GRAPH!$AD$77:$AD$88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5903936"/>
        <c:axId val="555903544"/>
      </c:lineChart>
      <c:dateAx>
        <c:axId val="555903936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903544"/>
        <c:crosses val="autoZero"/>
        <c:auto val="1"/>
        <c:lblOffset val="100"/>
        <c:baseTimeUnit val="months"/>
      </c:dateAx>
      <c:valAx>
        <c:axId val="555903544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903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SHUANGHE_DISTRICT_GRAPH!$AF$51:$AK$51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SHUANGHE_DISTRICT_GRAPH!$AF$89:$AK$89</c:f>
              <c:numCache>
                <c:formatCode>General</c:formatCode>
                <c:ptCount val="6"/>
                <c:pt idx="0">
                  <c:v>2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1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SHUANGHE_DISTRICT_GRAPH!$AR$51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SHUANGHE_DISTRICT_GRAPH!$AR$77:$AR$88</c:f>
              <c:numCache>
                <c:formatCode>General</c:formatCode>
                <c:ptCount val="12"/>
                <c:pt idx="0">
                  <c:v>33</c:v>
                </c:pt>
                <c:pt idx="1">
                  <c:v>34</c:v>
                </c:pt>
                <c:pt idx="2">
                  <c:v>31</c:v>
                </c:pt>
                <c:pt idx="3">
                  <c:v>25</c:v>
                </c:pt>
                <c:pt idx="4">
                  <c:v>25</c:v>
                </c:pt>
                <c:pt idx="5">
                  <c:v>23</c:v>
                </c:pt>
                <c:pt idx="6">
                  <c:v>20</c:v>
                </c:pt>
                <c:pt idx="7">
                  <c:v>27</c:v>
                </c:pt>
                <c:pt idx="8">
                  <c:v>29</c:v>
                </c:pt>
                <c:pt idx="9">
                  <c:v>26</c:v>
                </c:pt>
                <c:pt idx="10">
                  <c:v>19</c:v>
                </c:pt>
                <c:pt idx="11">
                  <c:v>23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SHUANGHE_DISTRICT_GRAPH!$AS$51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SHUANGHE_DISTRICT_GRAPH!$AS$77:$AS$88</c:f>
              <c:numCache>
                <c:formatCode>General</c:formatCode>
                <c:ptCount val="12"/>
                <c:pt idx="0">
                  <c:v>16</c:v>
                </c:pt>
                <c:pt idx="1">
                  <c:v>13</c:v>
                </c:pt>
                <c:pt idx="2">
                  <c:v>10</c:v>
                </c:pt>
                <c:pt idx="3">
                  <c:v>10</c:v>
                </c:pt>
                <c:pt idx="4">
                  <c:v>11</c:v>
                </c:pt>
                <c:pt idx="5">
                  <c:v>11</c:v>
                </c:pt>
                <c:pt idx="6">
                  <c:v>11</c:v>
                </c:pt>
                <c:pt idx="7">
                  <c:v>9</c:v>
                </c:pt>
                <c:pt idx="8">
                  <c:v>8</c:v>
                </c:pt>
                <c:pt idx="9">
                  <c:v>7</c:v>
                </c:pt>
                <c:pt idx="10">
                  <c:v>7</c:v>
                </c:pt>
                <c:pt idx="11">
                  <c:v>11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SHUANGHE_DISTRICT_GRAPH!$AT$51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SHUANGHE_DISTRICT_GRAPH!$AT$77:$AT$88</c:f>
              <c:numCache>
                <c:formatCode>General</c:formatCode>
                <c:ptCount val="12"/>
                <c:pt idx="0">
                  <c:v>29</c:v>
                </c:pt>
                <c:pt idx="1">
                  <c:v>26</c:v>
                </c:pt>
                <c:pt idx="2">
                  <c:v>15</c:v>
                </c:pt>
                <c:pt idx="3">
                  <c:v>22</c:v>
                </c:pt>
                <c:pt idx="4">
                  <c:v>15</c:v>
                </c:pt>
                <c:pt idx="5">
                  <c:v>22</c:v>
                </c:pt>
                <c:pt idx="6">
                  <c:v>17</c:v>
                </c:pt>
                <c:pt idx="7">
                  <c:v>24</c:v>
                </c:pt>
                <c:pt idx="8">
                  <c:v>23</c:v>
                </c:pt>
                <c:pt idx="9">
                  <c:v>20</c:v>
                </c:pt>
                <c:pt idx="10">
                  <c:v>16</c:v>
                </c:pt>
                <c:pt idx="11">
                  <c:v>24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SHUANGHE_DISTRICT_GRAPH!$AU$51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SHUANGHE_DISTRICT_GRAPH!$AU$77:$AU$88</c:f>
              <c:numCache>
                <c:formatCode>General</c:formatCode>
                <c:ptCount val="12"/>
                <c:pt idx="0">
                  <c:v>6</c:v>
                </c:pt>
                <c:pt idx="1">
                  <c:v>5</c:v>
                </c:pt>
                <c:pt idx="2">
                  <c:v>2</c:v>
                </c:pt>
                <c:pt idx="3">
                  <c:v>0</c:v>
                </c:pt>
                <c:pt idx="4">
                  <c:v>0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1</c:v>
                </c:pt>
                <c:pt idx="9">
                  <c:v>3</c:v>
                </c:pt>
                <c:pt idx="10">
                  <c:v>2</c:v>
                </c:pt>
                <c:pt idx="11">
                  <c:v>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SHUANGHE_DISTRICT_GRAPH!$AX$52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SHUANGHE_DISTRICT_GRAPH!$AX$77:$AX$88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SHUANGHE_DISTRICT_GRAPH!$AY$52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SHUANGHE_DISTRICT_GRAPH!$AY$77:$AY$88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SHUANGHE_DISTRICT_GRAPH!$AZ$52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SHUANGHE_DISTRICT_GRAPH!$AZ$77:$AZ$88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SHUANGHE_DISTRICT_GRAPH!$BA$52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SHUANGHE_DISTRICT_GRAPH!$BA$77:$BA$88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SHUANGHE_DISTRICT_GRAPH!$AQ$51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SHUANGHE_DISTRICT_GRAPH!$AQ$77:$AQ$88</c:f>
              <c:numCache>
                <c:formatCode>General</c:formatCode>
                <c:ptCount val="12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SHUANGHE_DISTRICT_GRAPH!$AW$52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SHUANGHE_DISTRICT_GRAPH!$AW$77:$AW$88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5905112"/>
        <c:axId val="555905504"/>
      </c:lineChart>
      <c:dateAx>
        <c:axId val="555905112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905504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555905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905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WEST_ZONE_GRAPH!$X$104</c:f>
              <c:strCache>
                <c:ptCount val="1"/>
                <c:pt idx="0">
                  <c:v>2014  92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WEST_ZONE_GRAPH!$AC$53:$AC$64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7</c:v>
                </c:pt>
                <c:pt idx="2">
                  <c:v>5</c:v>
                </c:pt>
                <c:pt idx="3">
                  <c:v>8</c:v>
                </c:pt>
                <c:pt idx="4">
                  <c:v>9</c:v>
                </c:pt>
                <c:pt idx="5">
                  <c:v>9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10</c:v>
                </c:pt>
                <c:pt idx="10">
                  <c:v>10</c:v>
                </c:pt>
                <c:pt idx="11">
                  <c:v>13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WEST_ZONE_GRAPH!$X$105</c:f>
              <c:strCache>
                <c:ptCount val="1"/>
                <c:pt idx="0">
                  <c:v>2015  49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WEST_ZONE_GRAPH!$AC$65:$AC$76</c:f>
              <c:numCache>
                <c:formatCode>General</c:formatCode>
                <c:ptCount val="12"/>
                <c:pt idx="0">
                  <c:v>5</c:v>
                </c:pt>
                <c:pt idx="1">
                  <c:v>11</c:v>
                </c:pt>
                <c:pt idx="2">
                  <c:v>8</c:v>
                </c:pt>
                <c:pt idx="3">
                  <c:v>3</c:v>
                </c:pt>
                <c:pt idx="4">
                  <c:v>1</c:v>
                </c:pt>
                <c:pt idx="5">
                  <c:v>5</c:v>
                </c:pt>
                <c:pt idx="6">
                  <c:v>7</c:v>
                </c:pt>
                <c:pt idx="7">
                  <c:v>1</c:v>
                </c:pt>
                <c:pt idx="8">
                  <c:v>1</c:v>
                </c:pt>
                <c:pt idx="9">
                  <c:v>2</c:v>
                </c:pt>
                <c:pt idx="10">
                  <c:v>2</c:v>
                </c:pt>
                <c:pt idx="11">
                  <c:v>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WEST_ZONE_GRAPH!$X$106</c:f>
              <c:strCache>
                <c:ptCount val="1"/>
                <c:pt idx="0">
                  <c:v>2016  17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WEST_ZONE_GRAPH!$AC$77:$AC$88</c:f>
              <c:numCache>
                <c:formatCode>General</c:formatCode>
                <c:ptCount val="12"/>
                <c:pt idx="0">
                  <c:v>8</c:v>
                </c:pt>
                <c:pt idx="1">
                  <c:v>3</c:v>
                </c:pt>
                <c:pt idx="2">
                  <c:v>1</c:v>
                </c:pt>
                <c:pt idx="3">
                  <c:v>5</c:v>
                </c:pt>
                <c:pt idx="4">
                  <c:v>0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WEST_ZONE_GRAPH!$AD$77:$AD$88</c:f>
              <c:numCache>
                <c:formatCode>General</c:formatCode>
                <c:ptCount val="12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5906680"/>
        <c:axId val="555906288"/>
      </c:lineChart>
      <c:dateAx>
        <c:axId val="555906680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906288"/>
        <c:crosses val="autoZero"/>
        <c:auto val="1"/>
        <c:lblOffset val="100"/>
        <c:baseTimeUnit val="months"/>
      </c:dateAx>
      <c:valAx>
        <c:axId val="555906288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906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WEST_ZONE_GRAPH!$AF$51:$AK$51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WEST_ZONE_GRAPH!$AF$89:$AK$89</c:f>
              <c:numCache>
                <c:formatCode>General</c:formatCode>
                <c:ptCount val="6"/>
                <c:pt idx="0">
                  <c:v>4</c:v>
                </c:pt>
                <c:pt idx="1">
                  <c:v>0</c:v>
                </c:pt>
                <c:pt idx="2">
                  <c:v>0</c:v>
                </c:pt>
                <c:pt idx="3">
                  <c:v>11</c:v>
                </c:pt>
                <c:pt idx="4">
                  <c:v>2</c:v>
                </c:pt>
                <c:pt idx="5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WEST_ZONE_GRAPH!$AR$51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WEST_ZONE_GRAPH!$AR$77:$AR$88</c:f>
              <c:numCache>
                <c:formatCode>General</c:formatCode>
                <c:ptCount val="12"/>
                <c:pt idx="0">
                  <c:v>60</c:v>
                </c:pt>
                <c:pt idx="1">
                  <c:v>57</c:v>
                </c:pt>
                <c:pt idx="2">
                  <c:v>43</c:v>
                </c:pt>
                <c:pt idx="3">
                  <c:v>54</c:v>
                </c:pt>
                <c:pt idx="4">
                  <c:v>54</c:v>
                </c:pt>
                <c:pt idx="5">
                  <c:v>51</c:v>
                </c:pt>
                <c:pt idx="6">
                  <c:v>45</c:v>
                </c:pt>
                <c:pt idx="7">
                  <c:v>54</c:v>
                </c:pt>
                <c:pt idx="8">
                  <c:v>51</c:v>
                </c:pt>
                <c:pt idx="9">
                  <c:v>58</c:v>
                </c:pt>
                <c:pt idx="10">
                  <c:v>49</c:v>
                </c:pt>
                <c:pt idx="11">
                  <c:v>41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WEST_ZONE_GRAPH!$AS$51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WEST_ZONE_GRAPH!$AS$77:$AS$88</c:f>
              <c:numCache>
                <c:formatCode>General</c:formatCode>
                <c:ptCount val="12"/>
                <c:pt idx="0">
                  <c:v>23</c:v>
                </c:pt>
                <c:pt idx="1">
                  <c:v>15</c:v>
                </c:pt>
                <c:pt idx="2">
                  <c:v>16</c:v>
                </c:pt>
                <c:pt idx="3">
                  <c:v>26</c:v>
                </c:pt>
                <c:pt idx="4">
                  <c:v>23</c:v>
                </c:pt>
                <c:pt idx="5">
                  <c:v>15</c:v>
                </c:pt>
                <c:pt idx="6">
                  <c:v>20</c:v>
                </c:pt>
                <c:pt idx="7">
                  <c:v>13</c:v>
                </c:pt>
                <c:pt idx="8">
                  <c:v>19</c:v>
                </c:pt>
                <c:pt idx="9">
                  <c:v>20</c:v>
                </c:pt>
                <c:pt idx="10">
                  <c:v>22</c:v>
                </c:pt>
                <c:pt idx="11">
                  <c:v>22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WEST_ZONE_GRAPH!$AT$51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WEST_ZONE_GRAPH!$AT$77:$AT$88</c:f>
              <c:numCache>
                <c:formatCode>General</c:formatCode>
                <c:ptCount val="12"/>
                <c:pt idx="0">
                  <c:v>38</c:v>
                </c:pt>
                <c:pt idx="1">
                  <c:v>41</c:v>
                </c:pt>
                <c:pt idx="2">
                  <c:v>43</c:v>
                </c:pt>
                <c:pt idx="3">
                  <c:v>57</c:v>
                </c:pt>
                <c:pt idx="4">
                  <c:v>43</c:v>
                </c:pt>
                <c:pt idx="5">
                  <c:v>53</c:v>
                </c:pt>
                <c:pt idx="6">
                  <c:v>44</c:v>
                </c:pt>
                <c:pt idx="7">
                  <c:v>49</c:v>
                </c:pt>
                <c:pt idx="8">
                  <c:v>46</c:v>
                </c:pt>
                <c:pt idx="9">
                  <c:v>41</c:v>
                </c:pt>
                <c:pt idx="10">
                  <c:v>49</c:v>
                </c:pt>
                <c:pt idx="11">
                  <c:v>48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WEST_ZONE_GRAPH!$AU$51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WEST_ZONE_GRAPH!$AU$77:$AU$88</c:f>
              <c:numCache>
                <c:formatCode>General</c:formatCode>
                <c:ptCount val="12"/>
                <c:pt idx="0">
                  <c:v>8</c:v>
                </c:pt>
                <c:pt idx="1">
                  <c:v>6</c:v>
                </c:pt>
                <c:pt idx="2">
                  <c:v>5</c:v>
                </c:pt>
                <c:pt idx="3">
                  <c:v>5</c:v>
                </c:pt>
                <c:pt idx="4">
                  <c:v>7</c:v>
                </c:pt>
                <c:pt idx="5">
                  <c:v>5</c:v>
                </c:pt>
                <c:pt idx="6">
                  <c:v>2</c:v>
                </c:pt>
                <c:pt idx="7">
                  <c:v>3</c:v>
                </c:pt>
                <c:pt idx="8">
                  <c:v>6</c:v>
                </c:pt>
                <c:pt idx="9">
                  <c:v>2</c:v>
                </c:pt>
                <c:pt idx="10">
                  <c:v>4</c:v>
                </c:pt>
                <c:pt idx="11">
                  <c:v>5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WEST_ZONE_GRAPH!$AX$52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WEST_ZONE_GRAPH!$AX$77:$AX$88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48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WEST_ZONE_GRAPH!$AY$52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WEST_ZONE_GRAPH!$AY$77:$AY$88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24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WEST_ZONE_GRAPH!$AZ$52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WEST_ZONE_GRAPH!$AZ$77:$AZ$88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40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WEST_ZONE_GRAPH!$BA$52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WEST_ZONE_GRAPH!$BA$77:$BA$88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8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WEST_ZONE_GRAPH!$AQ$51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WEST_ZONE_GRAPH!$AQ$77:$AQ$88</c:f>
              <c:numCache>
                <c:formatCode>General</c:formatCode>
                <c:ptCount val="12"/>
                <c:pt idx="0">
                  <c:v>1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2</c:v>
                </c:pt>
                <c:pt idx="6">
                  <c:v>0</c:v>
                </c:pt>
                <c:pt idx="7">
                  <c:v>1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WEST_ZONE_GRAPH!$AW$52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WEST_ZONE_GRAPH!$AW$77:$AW$88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5907856"/>
        <c:axId val="555908248"/>
      </c:lineChart>
      <c:dateAx>
        <c:axId val="555907856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908248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555908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907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TUCHENG_DISTRICT_GRAPH!$X$104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TUCHENG_DISTRICT_GRAPH!$AC$53:$AC$64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TUCHENG_DISTRICT_GRAPH!$X$105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TUCHENG_DISTRICT_GRAPH!$AC$65:$AC$76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TUCHENG_DISTRICT_GRAPH!$X$106</c:f>
              <c:strCache>
                <c:ptCount val="1"/>
                <c:pt idx="0">
                  <c:v>2016  5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TUCHENG_DISTRICT_GRAPH!$AC$77:$AC$88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0</c:v>
                </c:pt>
                <c:pt idx="3">
                  <c:v>3</c:v>
                </c:pt>
                <c:pt idx="4">
                  <c:v>0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TUCHENG_DISTRICT_GRAPH!$AD$77:$AD$88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5909424"/>
        <c:axId val="555909032"/>
      </c:lineChart>
      <c:dateAx>
        <c:axId val="555909424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909032"/>
        <c:crosses val="autoZero"/>
        <c:auto val="1"/>
        <c:lblOffset val="100"/>
        <c:baseTimeUnit val="months"/>
      </c:dateAx>
      <c:valAx>
        <c:axId val="555909032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909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TUCHENG_DISTRICT_GRAPH!$AF$51:$AK$51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TUCHENG_DISTRICT_GRAPH!$AF$89:$AK$89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</c:v>
                </c:pt>
                <c:pt idx="4">
                  <c:v>1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TUCHENG_DISTRICT_GRAPH!$AR$51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TUCHENG_DISTRICT_GRAPH!$AR$77:$AR$88</c:f>
              <c:numCache>
                <c:formatCode>General</c:formatCode>
                <c:ptCount val="12"/>
                <c:pt idx="0">
                  <c:v>26</c:v>
                </c:pt>
                <c:pt idx="1">
                  <c:v>24</c:v>
                </c:pt>
                <c:pt idx="2">
                  <c:v>22</c:v>
                </c:pt>
                <c:pt idx="3">
                  <c:v>28</c:v>
                </c:pt>
                <c:pt idx="4">
                  <c:v>36</c:v>
                </c:pt>
                <c:pt idx="5">
                  <c:v>31</c:v>
                </c:pt>
                <c:pt idx="6">
                  <c:v>31</c:v>
                </c:pt>
                <c:pt idx="7">
                  <c:v>31</c:v>
                </c:pt>
                <c:pt idx="8">
                  <c:v>34</c:v>
                </c:pt>
                <c:pt idx="9">
                  <c:v>43</c:v>
                </c:pt>
                <c:pt idx="10">
                  <c:v>24</c:v>
                </c:pt>
                <c:pt idx="11">
                  <c:v>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TUCHENG_DISTRICT_GRAPH!$AS$51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TUCHENG_DISTRICT_GRAPH!$AS$77:$AS$88</c:f>
              <c:numCache>
                <c:formatCode>General</c:formatCode>
                <c:ptCount val="12"/>
                <c:pt idx="0">
                  <c:v>7</c:v>
                </c:pt>
                <c:pt idx="1">
                  <c:v>8</c:v>
                </c:pt>
                <c:pt idx="2">
                  <c:v>8</c:v>
                </c:pt>
                <c:pt idx="3">
                  <c:v>8</c:v>
                </c:pt>
                <c:pt idx="4">
                  <c:v>9</c:v>
                </c:pt>
                <c:pt idx="5">
                  <c:v>10</c:v>
                </c:pt>
                <c:pt idx="6">
                  <c:v>10</c:v>
                </c:pt>
                <c:pt idx="7">
                  <c:v>7</c:v>
                </c:pt>
                <c:pt idx="8">
                  <c:v>8</c:v>
                </c:pt>
                <c:pt idx="9">
                  <c:v>8</c:v>
                </c:pt>
                <c:pt idx="10">
                  <c:v>8</c:v>
                </c:pt>
                <c:pt idx="11">
                  <c:v>15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TUCHENG_DISTRICT_GRAPH!$AT$51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TUCHENG_DISTRICT_GRAPH!$AT$77:$AT$88</c:f>
              <c:numCache>
                <c:formatCode>General</c:formatCode>
                <c:ptCount val="12"/>
                <c:pt idx="0">
                  <c:v>20</c:v>
                </c:pt>
                <c:pt idx="1">
                  <c:v>21</c:v>
                </c:pt>
                <c:pt idx="2">
                  <c:v>23</c:v>
                </c:pt>
                <c:pt idx="3">
                  <c:v>31</c:v>
                </c:pt>
                <c:pt idx="4">
                  <c:v>18</c:v>
                </c:pt>
                <c:pt idx="5">
                  <c:v>22</c:v>
                </c:pt>
                <c:pt idx="6">
                  <c:v>20</c:v>
                </c:pt>
                <c:pt idx="7">
                  <c:v>18</c:v>
                </c:pt>
                <c:pt idx="8">
                  <c:v>22</c:v>
                </c:pt>
                <c:pt idx="9">
                  <c:v>23</c:v>
                </c:pt>
                <c:pt idx="10">
                  <c:v>26</c:v>
                </c:pt>
                <c:pt idx="11">
                  <c:v>27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TUCHENG_DISTRICT_GRAPH!$AU$51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TUCHENG_DISTRICT_GRAPH!$AU$77:$AU$88</c:f>
              <c:numCache>
                <c:formatCode>General</c:formatCode>
                <c:ptCount val="12"/>
                <c:pt idx="0">
                  <c:v>1</c:v>
                </c:pt>
                <c:pt idx="1">
                  <c:v>3</c:v>
                </c:pt>
                <c:pt idx="2">
                  <c:v>2</c:v>
                </c:pt>
                <c:pt idx="3">
                  <c:v>1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3</c:v>
                </c:pt>
                <c:pt idx="8">
                  <c:v>6</c:v>
                </c:pt>
                <c:pt idx="9">
                  <c:v>2</c:v>
                </c:pt>
                <c:pt idx="10">
                  <c:v>4</c:v>
                </c:pt>
                <c:pt idx="11">
                  <c:v>5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TUCHENG_DISTRICT_GRAPH!$AX$52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TUCHENG_DISTRICT_GRAPH!$AX$77:$AX$88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TUCHENG_DISTRICT_GRAPH!$AY$52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TUCHENG_DISTRICT_GRAPH!$AY$77:$AY$88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TUCHENG_DISTRICT_GRAPH!$AZ$52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TUCHENG_DISTRICT_GRAPH!$AZ$77:$AZ$88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TUCHENG_DISTRICT_GRAPH!$BA$52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TUCHENG_DISTRICT_GRAPH!$BA$77:$BA$88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TUCHENG_DISTRICT_GRAPH!$AQ$51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TUCHENG_DISTRICT_GRAPH!$AQ$77:$AQ$88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TUCHENG_DISTRICT_GRAPH!$AW$52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TUCHENG_DISTRICT_GRAPH!$AW$77:$AW$88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5910600"/>
        <c:axId val="555910992"/>
      </c:lineChart>
      <c:dateAx>
        <c:axId val="555910600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910992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555910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910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XINZHUANG_DISTRICT_GRAPH!$X$104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XINZHUANG_DISTRICT_GRAPH!$AC$53:$AC$64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XINZHUANG_DISTRICT_GRAPH!$X$105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XINZHUANG_DISTRICT_GRAPH!$AC$65:$AC$76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XINZHUANG_DISTRICT_GRAPH!$X$106</c:f>
              <c:strCache>
                <c:ptCount val="1"/>
                <c:pt idx="0">
                  <c:v>2016  4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XINZHUANG_DISTRICT_GRAPH!$AC$77:$AC$88</c:f>
              <c:numCache>
                <c:formatCode>General</c:formatCode>
                <c:ptCount val="12"/>
                <c:pt idx="0">
                  <c:v>2</c:v>
                </c:pt>
                <c:pt idx="1">
                  <c:v>0</c:v>
                </c:pt>
                <c:pt idx="2">
                  <c:v>1</c:v>
                </c:pt>
                <c:pt idx="3">
                  <c:v>1</c:v>
                </c:pt>
                <c:pt idx="4">
                  <c:v>0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XINZHUANG_DISTRICT_GRAPH!$AD$77:$AD$88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08049088"/>
        <c:axId val="608048696"/>
      </c:lineChart>
      <c:dateAx>
        <c:axId val="608049088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8048696"/>
        <c:crosses val="autoZero"/>
        <c:auto val="1"/>
        <c:lblOffset val="100"/>
        <c:baseTimeUnit val="months"/>
      </c:dateAx>
      <c:valAx>
        <c:axId val="608048696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80490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XINZHUANG_DISTRICT_GRAPH!$AF$51:$AK$51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XINZHUANG_DISTRICT_GRAPH!$AF$89:$AK$89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XINZHUANG_DISTRICT_GRAPH!$AR$51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XINZHUANG_DISTRICT_GRAPH!$AR$77:$AR$88</c:f>
              <c:numCache>
                <c:formatCode>General</c:formatCode>
                <c:ptCount val="12"/>
                <c:pt idx="0">
                  <c:v>11</c:v>
                </c:pt>
                <c:pt idx="1">
                  <c:v>9</c:v>
                </c:pt>
                <c:pt idx="2">
                  <c:v>7</c:v>
                </c:pt>
                <c:pt idx="3">
                  <c:v>14</c:v>
                </c:pt>
                <c:pt idx="4">
                  <c:v>10</c:v>
                </c:pt>
                <c:pt idx="5">
                  <c:v>13</c:v>
                </c:pt>
                <c:pt idx="6">
                  <c:v>10</c:v>
                </c:pt>
                <c:pt idx="7">
                  <c:v>11</c:v>
                </c:pt>
                <c:pt idx="8">
                  <c:v>11</c:v>
                </c:pt>
                <c:pt idx="9">
                  <c:v>6</c:v>
                </c:pt>
                <c:pt idx="10">
                  <c:v>16</c:v>
                </c:pt>
                <c:pt idx="11">
                  <c:v>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XINZHUANG_DISTRICT_GRAPH!$AS$51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XINZHUANG_DISTRICT_GRAPH!$AS$77:$AS$88</c:f>
              <c:numCache>
                <c:formatCode>General</c:formatCode>
                <c:ptCount val="12"/>
                <c:pt idx="0">
                  <c:v>6</c:v>
                </c:pt>
                <c:pt idx="1">
                  <c:v>2</c:v>
                </c:pt>
                <c:pt idx="2">
                  <c:v>2</c:v>
                </c:pt>
                <c:pt idx="3">
                  <c:v>9</c:v>
                </c:pt>
                <c:pt idx="4">
                  <c:v>8</c:v>
                </c:pt>
                <c:pt idx="5">
                  <c:v>5</c:v>
                </c:pt>
                <c:pt idx="6">
                  <c:v>4</c:v>
                </c:pt>
                <c:pt idx="7">
                  <c:v>2</c:v>
                </c:pt>
                <c:pt idx="8">
                  <c:v>7</c:v>
                </c:pt>
                <c:pt idx="9">
                  <c:v>4</c:v>
                </c:pt>
                <c:pt idx="10">
                  <c:v>8</c:v>
                </c:pt>
                <c:pt idx="11">
                  <c:v>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XINZHUANG_DISTRICT_GRAPH!$AT$51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XINZHUANG_DISTRICT_GRAPH!$AT$77:$AT$88</c:f>
              <c:numCache>
                <c:formatCode>General</c:formatCode>
                <c:ptCount val="12"/>
                <c:pt idx="0">
                  <c:v>7</c:v>
                </c:pt>
                <c:pt idx="1">
                  <c:v>8</c:v>
                </c:pt>
                <c:pt idx="2">
                  <c:v>6</c:v>
                </c:pt>
                <c:pt idx="3">
                  <c:v>13</c:v>
                </c:pt>
                <c:pt idx="4">
                  <c:v>4</c:v>
                </c:pt>
                <c:pt idx="5">
                  <c:v>14</c:v>
                </c:pt>
                <c:pt idx="6">
                  <c:v>12</c:v>
                </c:pt>
                <c:pt idx="7">
                  <c:v>8</c:v>
                </c:pt>
                <c:pt idx="8">
                  <c:v>18</c:v>
                </c:pt>
                <c:pt idx="9">
                  <c:v>12</c:v>
                </c:pt>
                <c:pt idx="10">
                  <c:v>14</c:v>
                </c:pt>
                <c:pt idx="11">
                  <c:v>16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XINZHUANG_DISTRICT_GRAPH!$AU$51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XINZHUANG_DISTRICT_GRAPH!$AU$77:$AU$88</c:f>
              <c:numCache>
                <c:formatCode>General</c:formatCode>
                <c:ptCount val="12"/>
                <c:pt idx="0">
                  <c:v>2</c:v>
                </c:pt>
                <c:pt idx="1">
                  <c:v>0</c:v>
                </c:pt>
                <c:pt idx="2">
                  <c:v>3</c:v>
                </c:pt>
                <c:pt idx="3">
                  <c:v>3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XINZHUANG_DISTRICT_GRAPH!$AX$52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XINZHUANG_DISTRICT_GRAPH!$AX$77:$AX$88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XINZHUANG_DISTRICT_GRAPH!$AY$52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XINZHUANG_DISTRICT_GRAPH!$AY$77:$AY$88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XINZHUANG_DISTRICT_GRAPH!$AZ$52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XINZHUANG_DISTRICT_GRAPH!$AZ$77:$AZ$88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XINZHUANG_DISTRICT_GRAPH!$BA$52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XINZHUANG_DISTRICT_GRAPH!$BA$77:$BA$88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XINZHUANG_DISTRICT_GRAPH!$AQ$51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XINZHUANG_DISTRICT_GRAPH!$AQ$77:$AQ$88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XINZHUANG_DISTRICT_GRAPH!$AW$52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XINZHUANG_DISTRICT_GRAPH!$AW$77:$AW$88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08050264"/>
        <c:axId val="608050656"/>
      </c:lineChart>
      <c:dateAx>
        <c:axId val="608050264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8050656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608050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8050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BANQIAO_DISTRICT_GRAPH!$X$104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BANQIAO_DISTRICT_GRAPH!$AC$53:$AC$64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BANQIAO_DISTRICT_GRAPH!$X$105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BANQIAO_DISTRICT_GRAPH!$AC$65:$AC$76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BANQIAO_DISTRICT_GRAPH!$X$106</c:f>
              <c:strCache>
                <c:ptCount val="1"/>
                <c:pt idx="0">
                  <c:v>2016  5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BANQIAO_DISTRICT_GRAPH!$AC$77:$AC$88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BANQIAO_DISTRICT_GRAPH!$AD$77:$AD$88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08051832"/>
        <c:axId val="608051440"/>
      </c:lineChart>
      <c:dateAx>
        <c:axId val="608051832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8051440"/>
        <c:crosses val="autoZero"/>
        <c:auto val="1"/>
        <c:lblOffset val="100"/>
        <c:baseTimeUnit val="months"/>
      </c:dateAx>
      <c:valAx>
        <c:axId val="608051440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8051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BANQIAO_DISTRICT_GRAPH!$AF$51:$AK$51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BANQIAO_DISTRICT_GRAPH!$AF$89:$AK$89</c:f>
              <c:numCache>
                <c:formatCode>General</c:formatCode>
                <c:ptCount val="6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BANQIAO_DISTRICT_GRAPH!$AR$51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BANQIAO_DISTRICT_GRAPH!$AR$77:$AR$88</c:f>
              <c:numCache>
                <c:formatCode>General</c:formatCode>
                <c:ptCount val="12"/>
                <c:pt idx="0">
                  <c:v>23</c:v>
                </c:pt>
                <c:pt idx="1">
                  <c:v>24</c:v>
                </c:pt>
                <c:pt idx="2">
                  <c:v>14</c:v>
                </c:pt>
                <c:pt idx="3">
                  <c:v>12</c:v>
                </c:pt>
                <c:pt idx="4">
                  <c:v>8</c:v>
                </c:pt>
                <c:pt idx="5">
                  <c:v>7</c:v>
                </c:pt>
                <c:pt idx="6">
                  <c:v>4</c:v>
                </c:pt>
                <c:pt idx="7">
                  <c:v>12</c:v>
                </c:pt>
                <c:pt idx="8">
                  <c:v>6</c:v>
                </c:pt>
                <c:pt idx="9">
                  <c:v>9</c:v>
                </c:pt>
                <c:pt idx="10">
                  <c:v>9</c:v>
                </c:pt>
                <c:pt idx="11">
                  <c:v>12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BANQIAO_DISTRICT_GRAPH!$AS$51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BANQIAO_DISTRICT_GRAPH!$AS$77:$AS$88</c:f>
              <c:numCache>
                <c:formatCode>General</c:formatCode>
                <c:ptCount val="12"/>
                <c:pt idx="0">
                  <c:v>10</c:v>
                </c:pt>
                <c:pt idx="1">
                  <c:v>5</c:v>
                </c:pt>
                <c:pt idx="2">
                  <c:v>6</c:v>
                </c:pt>
                <c:pt idx="3">
                  <c:v>9</c:v>
                </c:pt>
                <c:pt idx="4">
                  <c:v>6</c:v>
                </c:pt>
                <c:pt idx="5">
                  <c:v>0</c:v>
                </c:pt>
                <c:pt idx="6">
                  <c:v>6</c:v>
                </c:pt>
                <c:pt idx="7">
                  <c:v>4</c:v>
                </c:pt>
                <c:pt idx="8">
                  <c:v>4</c:v>
                </c:pt>
                <c:pt idx="9">
                  <c:v>8</c:v>
                </c:pt>
                <c:pt idx="10">
                  <c:v>6</c:v>
                </c:pt>
                <c:pt idx="11">
                  <c:v>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BANQIAO_DISTRICT_GRAPH!$AT$51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BANQIAO_DISTRICT_GRAPH!$AT$77:$AT$88</c:f>
              <c:numCache>
                <c:formatCode>General</c:formatCode>
                <c:ptCount val="12"/>
                <c:pt idx="0">
                  <c:v>11</c:v>
                </c:pt>
                <c:pt idx="1">
                  <c:v>12</c:v>
                </c:pt>
                <c:pt idx="2">
                  <c:v>14</c:v>
                </c:pt>
                <c:pt idx="3">
                  <c:v>13</c:v>
                </c:pt>
                <c:pt idx="4">
                  <c:v>21</c:v>
                </c:pt>
                <c:pt idx="5">
                  <c:v>17</c:v>
                </c:pt>
                <c:pt idx="6">
                  <c:v>12</c:v>
                </c:pt>
                <c:pt idx="7">
                  <c:v>23</c:v>
                </c:pt>
                <c:pt idx="8">
                  <c:v>6</c:v>
                </c:pt>
                <c:pt idx="9">
                  <c:v>6</c:v>
                </c:pt>
                <c:pt idx="10">
                  <c:v>9</c:v>
                </c:pt>
                <c:pt idx="11">
                  <c:v>5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BANQIAO_DISTRICT_GRAPH!$AU$51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BANQIAO_DISTRICT_GRAPH!$AU$77:$AU$88</c:f>
              <c:numCache>
                <c:formatCode>General</c:formatCode>
                <c:ptCount val="12"/>
                <c:pt idx="0">
                  <c:v>5</c:v>
                </c:pt>
                <c:pt idx="1">
                  <c:v>3</c:v>
                </c:pt>
                <c:pt idx="2">
                  <c:v>0</c:v>
                </c:pt>
                <c:pt idx="3">
                  <c:v>1</c:v>
                </c:pt>
                <c:pt idx="4">
                  <c:v>3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BANQIAO_DISTRICT_GRAPH!$AX$52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BANQIAO_DISTRICT_GRAPH!$AX$77:$AX$88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BANQIAO_DISTRICT_GRAPH!$AY$52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BANQIAO_DISTRICT_GRAPH!$AY$77:$AY$88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BANQIAO_DISTRICT_GRAPH!$AZ$52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BANQIAO_DISTRICT_GRAPH!$AZ$77:$AZ$88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BANQIAO_DISTRICT_GRAPH!$BA$52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BANQIAO_DISTRICT_GRAPH!$BA$77:$BA$88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BANQIAO_DISTRICT_GRAPH!$AQ$51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BANQIAO_DISTRICT_GRAPH!$AQ$77:$AQ$88</c:f>
              <c:numCache>
                <c:formatCode>General</c:formatCode>
                <c:ptCount val="12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BANQIAO_DISTRICT_GRAPH!$AW$52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BANQIAO_DISTRICT_GRAPH!$AW$77:$AW$88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08053008"/>
        <c:axId val="608053400"/>
      </c:lineChart>
      <c:dateAx>
        <c:axId val="608053008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8053400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608053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8053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image" Target="../media/image1.emf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Relationship Id="rId4" Type="http://schemas.openxmlformats.org/officeDocument/2006/relationships/image" Target="../media/image3.emf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4" Type="http://schemas.openxmlformats.org/officeDocument/2006/relationships/image" Target="../media/image5.emf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.xml"/><Relationship Id="rId2" Type="http://schemas.openxmlformats.org/officeDocument/2006/relationships/chart" Target="../charts/chart11.xml"/><Relationship Id="rId1" Type="http://schemas.openxmlformats.org/officeDocument/2006/relationships/chart" Target="../charts/chart10.xml"/><Relationship Id="rId4" Type="http://schemas.openxmlformats.org/officeDocument/2006/relationships/image" Target="../media/image7.emf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Relationship Id="rId4" Type="http://schemas.openxmlformats.org/officeDocument/2006/relationships/image" Target="../media/image9.emf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Relationship Id="rId4" Type="http://schemas.openxmlformats.org/officeDocument/2006/relationships/image" Target="../media/image11.emf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Relationship Id="rId4" Type="http://schemas.openxmlformats.org/officeDocument/2006/relationships/image" Target="../media/image13.emf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.xml"/><Relationship Id="rId2" Type="http://schemas.openxmlformats.org/officeDocument/2006/relationships/chart" Target="../charts/chart23.xml"/><Relationship Id="rId1" Type="http://schemas.openxmlformats.org/officeDocument/2006/relationships/chart" Target="../charts/chart22.xml"/><Relationship Id="rId4" Type="http://schemas.openxmlformats.org/officeDocument/2006/relationships/image" Target="../media/image15.emf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.xml"/><Relationship Id="rId2" Type="http://schemas.openxmlformats.org/officeDocument/2006/relationships/chart" Target="../charts/chart26.xml"/><Relationship Id="rId1" Type="http://schemas.openxmlformats.org/officeDocument/2006/relationships/chart" Target="../charts/chart25.xml"/><Relationship Id="rId4" Type="http://schemas.openxmlformats.org/officeDocument/2006/relationships/image" Target="../media/image17.emf"/></Relationships>
</file>

<file path=xl/drawings/_rels/drawing2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.xml"/><Relationship Id="rId2" Type="http://schemas.openxmlformats.org/officeDocument/2006/relationships/chart" Target="../charts/chart29.xml"/><Relationship Id="rId1" Type="http://schemas.openxmlformats.org/officeDocument/2006/relationships/chart" Target="../charts/chart28.xml"/><Relationship Id="rId4" Type="http://schemas.openxmlformats.org/officeDocument/2006/relationships/image" Target="../media/image19.emf"/></Relationships>
</file>

<file path=xl/drawings/_rels/drawing3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3.xml"/><Relationship Id="rId2" Type="http://schemas.openxmlformats.org/officeDocument/2006/relationships/chart" Target="../charts/chart32.xml"/><Relationship Id="rId1" Type="http://schemas.openxmlformats.org/officeDocument/2006/relationships/chart" Target="../charts/chart31.xml"/><Relationship Id="rId4" Type="http://schemas.openxmlformats.org/officeDocument/2006/relationships/image" Target="../media/image21.emf"/></Relationships>
</file>

<file path=xl/drawings/_rels/drawing3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6.xml"/><Relationship Id="rId2" Type="http://schemas.openxmlformats.org/officeDocument/2006/relationships/chart" Target="../charts/chart35.xml"/><Relationship Id="rId1" Type="http://schemas.openxmlformats.org/officeDocument/2006/relationships/chart" Target="../charts/chart34.xml"/><Relationship Id="rId4" Type="http://schemas.openxmlformats.org/officeDocument/2006/relationships/image" Target="../media/image23.emf"/></Relationships>
</file>

<file path=xl/drawings/_rels/drawing3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9.xml"/><Relationship Id="rId2" Type="http://schemas.openxmlformats.org/officeDocument/2006/relationships/chart" Target="../charts/chart38.xml"/><Relationship Id="rId1" Type="http://schemas.openxmlformats.org/officeDocument/2006/relationships/chart" Target="../charts/chart37.xml"/><Relationship Id="rId4" Type="http://schemas.openxmlformats.org/officeDocument/2006/relationships/image" Target="../media/image25.emf"/></Relationships>
</file>

<file path=xl/drawings/_rels/drawing4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2.xml"/><Relationship Id="rId2" Type="http://schemas.openxmlformats.org/officeDocument/2006/relationships/chart" Target="../charts/chart41.xml"/><Relationship Id="rId1" Type="http://schemas.openxmlformats.org/officeDocument/2006/relationships/chart" Target="../charts/chart40.xml"/><Relationship Id="rId4" Type="http://schemas.openxmlformats.org/officeDocument/2006/relationships/image" Target="../media/image27.emf"/></Relationships>
</file>

<file path=xl/drawings/_rels/drawing4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5.xml"/><Relationship Id="rId2" Type="http://schemas.openxmlformats.org/officeDocument/2006/relationships/chart" Target="../charts/chart44.xml"/><Relationship Id="rId1" Type="http://schemas.openxmlformats.org/officeDocument/2006/relationships/chart" Target="../charts/chart43.xml"/><Relationship Id="rId4" Type="http://schemas.openxmlformats.org/officeDocument/2006/relationships/image" Target="../media/image29.emf"/></Relationships>
</file>

<file path=xl/drawings/_rels/drawing4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8.xml"/><Relationship Id="rId2" Type="http://schemas.openxmlformats.org/officeDocument/2006/relationships/chart" Target="../charts/chart47.xml"/><Relationship Id="rId1" Type="http://schemas.openxmlformats.org/officeDocument/2006/relationships/chart" Target="../charts/chart46.xml"/><Relationship Id="rId4" Type="http://schemas.openxmlformats.org/officeDocument/2006/relationships/image" Target="../media/image31.emf"/></Relationships>
</file>

<file path=xl/drawings/_rels/drawing4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1.xml"/><Relationship Id="rId2" Type="http://schemas.openxmlformats.org/officeDocument/2006/relationships/chart" Target="../charts/chart50.xml"/><Relationship Id="rId1" Type="http://schemas.openxmlformats.org/officeDocument/2006/relationships/chart" Target="../charts/chart49.xml"/><Relationship Id="rId4" Type="http://schemas.openxmlformats.org/officeDocument/2006/relationships/image" Target="../media/image33.emf"/></Relationships>
</file>

<file path=xl/drawings/_rels/drawing5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4.xml"/><Relationship Id="rId2" Type="http://schemas.openxmlformats.org/officeDocument/2006/relationships/chart" Target="../charts/chart53.xml"/><Relationship Id="rId1" Type="http://schemas.openxmlformats.org/officeDocument/2006/relationships/chart" Target="../charts/chart52.xml"/><Relationship Id="rId4" Type="http://schemas.openxmlformats.org/officeDocument/2006/relationships/image" Target="../media/image35.emf"/></Relationships>
</file>

<file path=xl/drawings/_rels/drawing5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7.xml"/><Relationship Id="rId2" Type="http://schemas.openxmlformats.org/officeDocument/2006/relationships/chart" Target="../charts/chart56.xml"/><Relationship Id="rId1" Type="http://schemas.openxmlformats.org/officeDocument/2006/relationships/chart" Target="../charts/chart55.xml"/><Relationship Id="rId4" Type="http://schemas.openxmlformats.org/officeDocument/2006/relationships/image" Target="../media/image37.emf"/></Relationships>
</file>

<file path=xl/drawings/_rels/drawing5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0.xml"/><Relationship Id="rId2" Type="http://schemas.openxmlformats.org/officeDocument/2006/relationships/chart" Target="../charts/chart59.xml"/><Relationship Id="rId1" Type="http://schemas.openxmlformats.org/officeDocument/2006/relationships/chart" Target="../charts/chart58.xml"/><Relationship Id="rId4" Type="http://schemas.openxmlformats.org/officeDocument/2006/relationships/image" Target="../media/image39.emf"/></Relationships>
</file>

<file path=xl/drawings/_rels/drawing6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3.xml"/><Relationship Id="rId2" Type="http://schemas.openxmlformats.org/officeDocument/2006/relationships/chart" Target="../charts/chart62.xml"/><Relationship Id="rId1" Type="http://schemas.openxmlformats.org/officeDocument/2006/relationships/chart" Target="../charts/chart61.xml"/><Relationship Id="rId4" Type="http://schemas.openxmlformats.org/officeDocument/2006/relationships/image" Target="../media/image41.emf"/></Relationships>
</file>

<file path=xl/drawings/_rels/drawing6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6.xml"/><Relationship Id="rId2" Type="http://schemas.openxmlformats.org/officeDocument/2006/relationships/chart" Target="../charts/chart65.xml"/><Relationship Id="rId1" Type="http://schemas.openxmlformats.org/officeDocument/2006/relationships/chart" Target="../charts/chart64.xml"/><Relationship Id="rId4" Type="http://schemas.openxmlformats.org/officeDocument/2006/relationships/image" Target="../media/image43.emf"/></Relationships>
</file>

<file path=xl/drawings/_rels/drawing6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9.xml"/><Relationship Id="rId2" Type="http://schemas.openxmlformats.org/officeDocument/2006/relationships/chart" Target="../charts/chart68.xml"/><Relationship Id="rId1" Type="http://schemas.openxmlformats.org/officeDocument/2006/relationships/chart" Target="../charts/chart67.xml"/><Relationship Id="rId4" Type="http://schemas.openxmlformats.org/officeDocument/2006/relationships/image" Target="../media/image45.emf"/></Relationships>
</file>

<file path=xl/drawings/_rels/drawing7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2.xml"/><Relationship Id="rId2" Type="http://schemas.openxmlformats.org/officeDocument/2006/relationships/chart" Target="../charts/chart71.xml"/><Relationship Id="rId1" Type="http://schemas.openxmlformats.org/officeDocument/2006/relationships/chart" Target="../charts/chart70.xml"/><Relationship Id="rId4" Type="http://schemas.openxmlformats.org/officeDocument/2006/relationships/image" Target="../media/image47.emf"/></Relationships>
</file>

<file path=xl/drawings/_rels/drawing7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5.xml"/><Relationship Id="rId2" Type="http://schemas.openxmlformats.org/officeDocument/2006/relationships/chart" Target="../charts/chart74.xml"/><Relationship Id="rId1" Type="http://schemas.openxmlformats.org/officeDocument/2006/relationships/chart" Target="../charts/chart73.xml"/><Relationship Id="rId4" Type="http://schemas.openxmlformats.org/officeDocument/2006/relationships/image" Target="../media/image49.emf"/></Relationships>
</file>

<file path=xl/drawings/_rels/drawing7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8.xml"/><Relationship Id="rId2" Type="http://schemas.openxmlformats.org/officeDocument/2006/relationships/chart" Target="../charts/chart77.xml"/><Relationship Id="rId1" Type="http://schemas.openxmlformats.org/officeDocument/2006/relationships/chart" Target="../charts/chart76.xml"/><Relationship Id="rId4" Type="http://schemas.openxmlformats.org/officeDocument/2006/relationships/image" Target="../media/image51.emf"/></Relationships>
</file>

<file path=xl/drawings/_rels/drawing7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1.xml"/><Relationship Id="rId2" Type="http://schemas.openxmlformats.org/officeDocument/2006/relationships/chart" Target="../charts/chart80.xml"/><Relationship Id="rId1" Type="http://schemas.openxmlformats.org/officeDocument/2006/relationships/chart" Target="../charts/chart79.xml"/><Relationship Id="rId4" Type="http://schemas.openxmlformats.org/officeDocument/2006/relationships/image" Target="../media/image53.emf"/></Relationships>
</file>

<file path=xl/drawings/_rels/drawing8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4.xml"/><Relationship Id="rId2" Type="http://schemas.openxmlformats.org/officeDocument/2006/relationships/chart" Target="../charts/chart83.xml"/><Relationship Id="rId1" Type="http://schemas.openxmlformats.org/officeDocument/2006/relationships/chart" Target="../charts/chart82.xml"/><Relationship Id="rId4" Type="http://schemas.openxmlformats.org/officeDocument/2006/relationships/image" Target="../media/image55.emf"/></Relationships>
</file>

<file path=xl/drawings/_rels/drawing8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7.xml"/><Relationship Id="rId2" Type="http://schemas.openxmlformats.org/officeDocument/2006/relationships/chart" Target="../charts/chart86.xml"/><Relationship Id="rId1" Type="http://schemas.openxmlformats.org/officeDocument/2006/relationships/chart" Target="../charts/chart85.xml"/><Relationship Id="rId4" Type="http://schemas.openxmlformats.org/officeDocument/2006/relationships/image" Target="../media/image57.emf"/></Relationships>
</file>

<file path=xl/drawings/_rels/drawing8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0.xml"/><Relationship Id="rId2" Type="http://schemas.openxmlformats.org/officeDocument/2006/relationships/chart" Target="../charts/chart89.xml"/><Relationship Id="rId1" Type="http://schemas.openxmlformats.org/officeDocument/2006/relationships/chart" Target="../charts/chart88.xml"/><Relationship Id="rId4" Type="http://schemas.openxmlformats.org/officeDocument/2006/relationships/image" Target="../media/image59.emf"/></Relationships>
</file>

<file path=xl/drawings/_rels/drawing9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3.xml"/><Relationship Id="rId2" Type="http://schemas.openxmlformats.org/officeDocument/2006/relationships/chart" Target="../charts/chart92.xml"/><Relationship Id="rId1" Type="http://schemas.openxmlformats.org/officeDocument/2006/relationships/chart" Target="../charts/chart91.xml"/><Relationship Id="rId4" Type="http://schemas.openxmlformats.org/officeDocument/2006/relationships/image" Target="../media/image61.emf"/></Relationships>
</file>

<file path=xl/drawings/_rels/drawing9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6.xml"/><Relationship Id="rId2" Type="http://schemas.openxmlformats.org/officeDocument/2006/relationships/chart" Target="../charts/chart95.xml"/><Relationship Id="rId1" Type="http://schemas.openxmlformats.org/officeDocument/2006/relationships/chart" Target="../charts/chart94.xml"/><Relationship Id="rId4" Type="http://schemas.openxmlformats.org/officeDocument/2006/relationships/image" Target="../media/image63.emf"/></Relationships>
</file>

<file path=xl/drawings/_rels/drawing9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9.xml"/><Relationship Id="rId2" Type="http://schemas.openxmlformats.org/officeDocument/2006/relationships/chart" Target="../charts/chart98.xml"/><Relationship Id="rId1" Type="http://schemas.openxmlformats.org/officeDocument/2006/relationships/chart" Target="../charts/chart97.xml"/><Relationship Id="rId4" Type="http://schemas.openxmlformats.org/officeDocument/2006/relationships/image" Target="../media/image65.emf"/></Relationships>
</file>

<file path=xl/drawings/_rels/drawing10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2.xml"/><Relationship Id="rId2" Type="http://schemas.openxmlformats.org/officeDocument/2006/relationships/chart" Target="../charts/chart101.xml"/><Relationship Id="rId1" Type="http://schemas.openxmlformats.org/officeDocument/2006/relationships/chart" Target="../charts/chart100.xml"/><Relationship Id="rId4" Type="http://schemas.openxmlformats.org/officeDocument/2006/relationships/image" Target="../media/image67.emf"/></Relationships>
</file>

<file path=xl/drawings/_rels/drawing10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5.xml"/><Relationship Id="rId2" Type="http://schemas.openxmlformats.org/officeDocument/2006/relationships/chart" Target="../charts/chart104.xml"/><Relationship Id="rId1" Type="http://schemas.openxmlformats.org/officeDocument/2006/relationships/chart" Target="../charts/chart103.xml"/><Relationship Id="rId4" Type="http://schemas.openxmlformats.org/officeDocument/2006/relationships/image" Target="../media/image69.emf"/></Relationships>
</file>

<file path=xl/drawings/_rels/drawing10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8.xml"/><Relationship Id="rId2" Type="http://schemas.openxmlformats.org/officeDocument/2006/relationships/chart" Target="../charts/chart107.xml"/><Relationship Id="rId1" Type="http://schemas.openxmlformats.org/officeDocument/2006/relationships/chart" Target="../charts/chart106.xml"/><Relationship Id="rId4" Type="http://schemas.openxmlformats.org/officeDocument/2006/relationships/image" Target="../media/image71.emf"/></Relationships>
</file>

<file path=xl/drawings/_rels/drawing10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1.xml"/><Relationship Id="rId2" Type="http://schemas.openxmlformats.org/officeDocument/2006/relationships/chart" Target="../charts/chart110.xml"/><Relationship Id="rId1" Type="http://schemas.openxmlformats.org/officeDocument/2006/relationships/chart" Target="../charts/chart109.xml"/><Relationship Id="rId4" Type="http://schemas.openxmlformats.org/officeDocument/2006/relationships/image" Target="../media/image73.emf"/></Relationships>
</file>

<file path=xl/drawings/_rels/drawing1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4.xml"/><Relationship Id="rId2" Type="http://schemas.openxmlformats.org/officeDocument/2006/relationships/chart" Target="../charts/chart113.xml"/><Relationship Id="rId1" Type="http://schemas.openxmlformats.org/officeDocument/2006/relationships/chart" Target="../charts/chart112.xml"/><Relationship Id="rId4" Type="http://schemas.openxmlformats.org/officeDocument/2006/relationships/image" Target="../media/image75.emf"/></Relationships>
</file>

<file path=xl/drawings/_rels/drawing11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7.xml"/><Relationship Id="rId2" Type="http://schemas.openxmlformats.org/officeDocument/2006/relationships/chart" Target="../charts/chart116.xml"/><Relationship Id="rId1" Type="http://schemas.openxmlformats.org/officeDocument/2006/relationships/chart" Target="../charts/chart115.xml"/><Relationship Id="rId4" Type="http://schemas.openxmlformats.org/officeDocument/2006/relationships/image" Target="../media/image77.emf"/></Relationships>
</file>

<file path=xl/drawings/_rels/drawing11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0.xml"/><Relationship Id="rId2" Type="http://schemas.openxmlformats.org/officeDocument/2006/relationships/chart" Target="../charts/chart119.xml"/><Relationship Id="rId1" Type="http://schemas.openxmlformats.org/officeDocument/2006/relationships/chart" Target="../charts/chart118.xml"/><Relationship Id="rId4" Type="http://schemas.openxmlformats.org/officeDocument/2006/relationships/image" Target="../media/image79.emf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4.emf"/></Relationships>
</file>

<file path=xl/drawings/_rels/vmlDrawing3.vml.rels><?xml version="1.0" encoding="UTF-8" standalone="yes"?>
<Relationships xmlns="http://schemas.openxmlformats.org/package/2006/relationships"><Relationship Id="rId1" Type="http://schemas.openxmlformats.org/officeDocument/2006/relationships/image" Target="../media/image6.emf"/></Relationships>
</file>

<file path=xl/drawings/_rels/vmlDrawing4.vml.rels><?xml version="1.0" encoding="UTF-8" standalone="yes"?>
<Relationships xmlns="http://schemas.openxmlformats.org/package/2006/relationships"><Relationship Id="rId1" Type="http://schemas.openxmlformats.org/officeDocument/2006/relationships/image" Target="../media/image8.emf"/></Relationships>
</file>

<file path=xl/drawings/_rels/vmlDrawing5.vml.rels><?xml version="1.0" encoding="UTF-8" standalone="yes"?>
<Relationships xmlns="http://schemas.openxmlformats.org/package/2006/relationships"><Relationship Id="rId1" Type="http://schemas.openxmlformats.org/officeDocument/2006/relationships/image" Target="../media/image10.emf"/></Relationships>
</file>

<file path=xl/drawings/_rels/vmlDrawing6.vml.rels><?xml version="1.0" encoding="UTF-8" standalone="yes"?>
<Relationships xmlns="http://schemas.openxmlformats.org/package/2006/relationships"><Relationship Id="rId1" Type="http://schemas.openxmlformats.org/officeDocument/2006/relationships/image" Target="../media/image12.emf"/></Relationships>
</file>

<file path=xl/drawings/_rels/vmlDrawing7.vml.rels><?xml version="1.0" encoding="UTF-8" standalone="yes"?>
<Relationships xmlns="http://schemas.openxmlformats.org/package/2006/relationships"><Relationship Id="rId1" Type="http://schemas.openxmlformats.org/officeDocument/2006/relationships/image" Target="../media/image14.emf"/></Relationships>
</file>

<file path=xl/drawings/_rels/vmlDrawing8.vml.rels><?xml version="1.0" encoding="UTF-8" standalone="yes"?>
<Relationships xmlns="http://schemas.openxmlformats.org/package/2006/relationships"><Relationship Id="rId1" Type="http://schemas.openxmlformats.org/officeDocument/2006/relationships/image" Target="../media/image16.emf"/></Relationships>
</file>

<file path=xl/drawings/_rels/vmlDrawing9.vml.rels><?xml version="1.0" encoding="UTF-8" standalone="yes"?>
<Relationships xmlns="http://schemas.openxmlformats.org/package/2006/relationships"><Relationship Id="rId1" Type="http://schemas.openxmlformats.org/officeDocument/2006/relationships/image" Target="../media/image18.emf"/></Relationships>
</file>

<file path=xl/drawings/_rels/vmlDrawing10.vml.rels><?xml version="1.0" encoding="UTF-8" standalone="yes"?>
<Relationships xmlns="http://schemas.openxmlformats.org/package/2006/relationships"><Relationship Id="rId1" Type="http://schemas.openxmlformats.org/officeDocument/2006/relationships/image" Target="../media/image20.emf"/></Relationships>
</file>

<file path=xl/drawings/_rels/vmlDrawing11.vml.rels><?xml version="1.0" encoding="UTF-8" standalone="yes"?>
<Relationships xmlns="http://schemas.openxmlformats.org/package/2006/relationships"><Relationship Id="rId1" Type="http://schemas.openxmlformats.org/officeDocument/2006/relationships/image" Target="../media/image22.emf"/></Relationships>
</file>

<file path=xl/drawings/_rels/vmlDrawing12.vml.rels><?xml version="1.0" encoding="UTF-8" standalone="yes"?>
<Relationships xmlns="http://schemas.openxmlformats.org/package/2006/relationships"><Relationship Id="rId1" Type="http://schemas.openxmlformats.org/officeDocument/2006/relationships/image" Target="../media/image24.emf"/></Relationships>
</file>

<file path=xl/drawings/_rels/vmlDrawing13.vml.rels><?xml version="1.0" encoding="UTF-8" standalone="yes"?>
<Relationships xmlns="http://schemas.openxmlformats.org/package/2006/relationships"><Relationship Id="rId1" Type="http://schemas.openxmlformats.org/officeDocument/2006/relationships/image" Target="../media/image26.emf"/></Relationships>
</file>

<file path=xl/drawings/_rels/vmlDrawing14.vml.rels><?xml version="1.0" encoding="UTF-8" standalone="yes"?>
<Relationships xmlns="http://schemas.openxmlformats.org/package/2006/relationships"><Relationship Id="rId1" Type="http://schemas.openxmlformats.org/officeDocument/2006/relationships/image" Target="../media/image28.emf"/></Relationships>
</file>

<file path=xl/drawings/_rels/vmlDrawing15.vml.rels><?xml version="1.0" encoding="UTF-8" standalone="yes"?>
<Relationships xmlns="http://schemas.openxmlformats.org/package/2006/relationships"><Relationship Id="rId1" Type="http://schemas.openxmlformats.org/officeDocument/2006/relationships/image" Target="../media/image30.emf"/></Relationships>
</file>

<file path=xl/drawings/_rels/vmlDrawing16.vml.rels><?xml version="1.0" encoding="UTF-8" standalone="yes"?>
<Relationships xmlns="http://schemas.openxmlformats.org/package/2006/relationships"><Relationship Id="rId1" Type="http://schemas.openxmlformats.org/officeDocument/2006/relationships/image" Target="../media/image32.emf"/></Relationships>
</file>

<file path=xl/drawings/_rels/vmlDrawing17.vml.rels><?xml version="1.0" encoding="UTF-8" standalone="yes"?>
<Relationships xmlns="http://schemas.openxmlformats.org/package/2006/relationships"><Relationship Id="rId1" Type="http://schemas.openxmlformats.org/officeDocument/2006/relationships/image" Target="../media/image34.emf"/></Relationships>
</file>

<file path=xl/drawings/_rels/vmlDrawing18.vml.rels><?xml version="1.0" encoding="UTF-8" standalone="yes"?>
<Relationships xmlns="http://schemas.openxmlformats.org/package/2006/relationships"><Relationship Id="rId1" Type="http://schemas.openxmlformats.org/officeDocument/2006/relationships/image" Target="../media/image36.emf"/></Relationships>
</file>

<file path=xl/drawings/_rels/vmlDrawing19.vml.rels><?xml version="1.0" encoding="UTF-8" standalone="yes"?>
<Relationships xmlns="http://schemas.openxmlformats.org/package/2006/relationships"><Relationship Id="rId1" Type="http://schemas.openxmlformats.org/officeDocument/2006/relationships/image" Target="../media/image38.emf"/></Relationships>
</file>

<file path=xl/drawings/_rels/vmlDrawing20.vml.rels><?xml version="1.0" encoding="UTF-8" standalone="yes"?>
<Relationships xmlns="http://schemas.openxmlformats.org/package/2006/relationships"><Relationship Id="rId1" Type="http://schemas.openxmlformats.org/officeDocument/2006/relationships/image" Target="../media/image40.emf"/></Relationships>
</file>

<file path=xl/drawings/_rels/vmlDrawing21.vml.rels><?xml version="1.0" encoding="UTF-8" standalone="yes"?>
<Relationships xmlns="http://schemas.openxmlformats.org/package/2006/relationships"><Relationship Id="rId1" Type="http://schemas.openxmlformats.org/officeDocument/2006/relationships/image" Target="../media/image42.emf"/></Relationships>
</file>

<file path=xl/drawings/_rels/vmlDrawing22.vml.rels><?xml version="1.0" encoding="UTF-8" standalone="yes"?>
<Relationships xmlns="http://schemas.openxmlformats.org/package/2006/relationships"><Relationship Id="rId1" Type="http://schemas.openxmlformats.org/officeDocument/2006/relationships/image" Target="../media/image44.emf"/></Relationships>
</file>

<file path=xl/drawings/_rels/vmlDrawing23.vml.rels><?xml version="1.0" encoding="UTF-8" standalone="yes"?>
<Relationships xmlns="http://schemas.openxmlformats.org/package/2006/relationships"><Relationship Id="rId1" Type="http://schemas.openxmlformats.org/officeDocument/2006/relationships/image" Target="../media/image46.emf"/></Relationships>
</file>

<file path=xl/drawings/_rels/vmlDrawing24.vml.rels><?xml version="1.0" encoding="UTF-8" standalone="yes"?>
<Relationships xmlns="http://schemas.openxmlformats.org/package/2006/relationships"><Relationship Id="rId1" Type="http://schemas.openxmlformats.org/officeDocument/2006/relationships/image" Target="../media/image48.emf"/></Relationships>
</file>

<file path=xl/drawings/_rels/vmlDrawing25.vml.rels><?xml version="1.0" encoding="UTF-8" standalone="yes"?>
<Relationships xmlns="http://schemas.openxmlformats.org/package/2006/relationships"><Relationship Id="rId1" Type="http://schemas.openxmlformats.org/officeDocument/2006/relationships/image" Target="../media/image50.emf"/></Relationships>
</file>

<file path=xl/drawings/_rels/vmlDrawing26.vml.rels><?xml version="1.0" encoding="UTF-8" standalone="yes"?>
<Relationships xmlns="http://schemas.openxmlformats.org/package/2006/relationships"><Relationship Id="rId1" Type="http://schemas.openxmlformats.org/officeDocument/2006/relationships/image" Target="../media/image52.emf"/></Relationships>
</file>

<file path=xl/drawings/_rels/vmlDrawing27.vml.rels><?xml version="1.0" encoding="UTF-8" standalone="yes"?>
<Relationships xmlns="http://schemas.openxmlformats.org/package/2006/relationships"><Relationship Id="rId1" Type="http://schemas.openxmlformats.org/officeDocument/2006/relationships/image" Target="../media/image54.emf"/></Relationships>
</file>

<file path=xl/drawings/_rels/vmlDrawing28.vml.rels><?xml version="1.0" encoding="UTF-8" standalone="yes"?>
<Relationships xmlns="http://schemas.openxmlformats.org/package/2006/relationships"><Relationship Id="rId1" Type="http://schemas.openxmlformats.org/officeDocument/2006/relationships/image" Target="../media/image56.emf"/></Relationships>
</file>

<file path=xl/drawings/_rels/vmlDrawing29.vml.rels><?xml version="1.0" encoding="UTF-8" standalone="yes"?>
<Relationships xmlns="http://schemas.openxmlformats.org/package/2006/relationships"><Relationship Id="rId1" Type="http://schemas.openxmlformats.org/officeDocument/2006/relationships/image" Target="../media/image58.emf"/></Relationships>
</file>

<file path=xl/drawings/_rels/vmlDrawing30.vml.rels><?xml version="1.0" encoding="UTF-8" standalone="yes"?>
<Relationships xmlns="http://schemas.openxmlformats.org/package/2006/relationships"><Relationship Id="rId1" Type="http://schemas.openxmlformats.org/officeDocument/2006/relationships/image" Target="../media/image60.emf"/></Relationships>
</file>

<file path=xl/drawings/_rels/vmlDrawing31.vml.rels><?xml version="1.0" encoding="UTF-8" standalone="yes"?>
<Relationships xmlns="http://schemas.openxmlformats.org/package/2006/relationships"><Relationship Id="rId1" Type="http://schemas.openxmlformats.org/officeDocument/2006/relationships/image" Target="../media/image62.emf"/></Relationships>
</file>

<file path=xl/drawings/_rels/vmlDrawing32.vml.rels><?xml version="1.0" encoding="UTF-8" standalone="yes"?>
<Relationships xmlns="http://schemas.openxmlformats.org/package/2006/relationships"><Relationship Id="rId1" Type="http://schemas.openxmlformats.org/officeDocument/2006/relationships/image" Target="../media/image64.emf"/></Relationships>
</file>

<file path=xl/drawings/_rels/vmlDrawing33.vml.rels><?xml version="1.0" encoding="UTF-8" standalone="yes"?>
<Relationships xmlns="http://schemas.openxmlformats.org/package/2006/relationships"><Relationship Id="rId1" Type="http://schemas.openxmlformats.org/officeDocument/2006/relationships/image" Target="../media/image66.emf"/></Relationships>
</file>

<file path=xl/drawings/_rels/vmlDrawing34.vml.rels><?xml version="1.0" encoding="UTF-8" standalone="yes"?>
<Relationships xmlns="http://schemas.openxmlformats.org/package/2006/relationships"><Relationship Id="rId1" Type="http://schemas.openxmlformats.org/officeDocument/2006/relationships/image" Target="../media/image68.emf"/></Relationships>
</file>

<file path=xl/drawings/_rels/vmlDrawing35.vml.rels><?xml version="1.0" encoding="UTF-8" standalone="yes"?>
<Relationships xmlns="http://schemas.openxmlformats.org/package/2006/relationships"><Relationship Id="rId1" Type="http://schemas.openxmlformats.org/officeDocument/2006/relationships/image" Target="../media/image70.emf"/></Relationships>
</file>

<file path=xl/drawings/_rels/vmlDrawing36.vml.rels><?xml version="1.0" encoding="UTF-8" standalone="yes"?>
<Relationships xmlns="http://schemas.openxmlformats.org/package/2006/relationships"><Relationship Id="rId1" Type="http://schemas.openxmlformats.org/officeDocument/2006/relationships/image" Target="../media/image72.emf"/></Relationships>
</file>

<file path=xl/drawings/_rels/vmlDrawing37.vml.rels><?xml version="1.0" encoding="UTF-8" standalone="yes"?>
<Relationships xmlns="http://schemas.openxmlformats.org/package/2006/relationships"><Relationship Id="rId1" Type="http://schemas.openxmlformats.org/officeDocument/2006/relationships/image" Target="../media/image74.emf"/></Relationships>
</file>

<file path=xl/drawings/_rels/vmlDrawing38.vml.rels><?xml version="1.0" encoding="UTF-8" standalone="yes"?>
<Relationships xmlns="http://schemas.openxmlformats.org/package/2006/relationships"><Relationship Id="rId1" Type="http://schemas.openxmlformats.org/officeDocument/2006/relationships/image" Target="../media/image76.emf"/></Relationships>
</file>

<file path=xl/drawings/_rels/vmlDrawing39.vml.rels><?xml version="1.0" encoding="UTF-8" standalone="yes"?>
<Relationships xmlns="http://schemas.openxmlformats.org/package/2006/relationships"><Relationship Id="rId1" Type="http://schemas.openxmlformats.org/officeDocument/2006/relationships/image" Target="../media/image78.emf"/></Relationships>
</file>

<file path=xl/drawings/_rels/vmlDrawing40.vml.rels><?xml version="1.0" encoding="UTF-8" standalone="yes"?>
<Relationships xmlns="http://schemas.openxmlformats.org/package/2006/relationships"><Relationship Id="rId1" Type="http://schemas.openxmlformats.org/officeDocument/2006/relationships/image" Target="../media/image80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3" name="Chart 2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5" name="Chart 4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380439</xdr:colOff>
          <xdr:row>3</xdr:row>
          <xdr:rowOff>188259</xdr:rowOff>
        </xdr:to>
        <xdr:pic>
          <xdr:nvPicPr>
            <xdr:cNvPr id="6" name="Picture 5"/>
            <xdr:cNvPicPr>
              <a:picLocks noChangeAspect="1" noChangeArrowheads="1"/>
              <a:extLst>
                <a:ext uri="{84589F7E-364E-4C9E-8A38-B11213B215E9}">
                  <a14:cameraTool cellRange="$X$104:$X$106" spid="_x0000_s764074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155762" y="87406"/>
              <a:ext cx="4269441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MISSION_GRAPH!$X$100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785
Actual YTD 年度實際:    65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MISSION_GRAPH!$X$99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31%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380439</xdr:colOff>
          <xdr:row>3</xdr:row>
          <xdr:rowOff>188259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879739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155762" y="87406"/>
              <a:ext cx="4269441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TAOYUAN_ZONE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100
Actual CDE YTD 年度實際:    27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TAOYUAN_ZONE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41%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380439</xdr:colOff>
          <xdr:row>3</xdr:row>
          <xdr:rowOff>188259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13501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155762" y="87406"/>
              <a:ext cx="4269441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TAOYUAN_3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CDE YTD 年度實際:    3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9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TAOYUAN_3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380439</xdr:colOff>
          <xdr:row>3</xdr:row>
          <xdr:rowOff>188259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14525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155762" y="87406"/>
              <a:ext cx="4269441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1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TAOYUAN_1_2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CDE YTD 年度實際:    8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TAOYUAN_1_2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50%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380439</xdr:colOff>
          <xdr:row>3</xdr:row>
          <xdr:rowOff>188259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18620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155762" y="87406"/>
              <a:ext cx="4269441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4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BADE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CDE YTD 年度實際:    7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BADE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33%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380439</xdr:colOff>
          <xdr:row>3</xdr:row>
          <xdr:rowOff>188259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20668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155762" y="87406"/>
              <a:ext cx="4269441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7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ZHONGLI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CDE YTD 年度實際:    6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ZHONGLI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25%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380439</xdr:colOff>
          <xdr:row>3</xdr:row>
          <xdr:rowOff>188259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04290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155762" y="87406"/>
              <a:ext cx="4269441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20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EAST_ZONE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88
Actual CDE YTD 年度實際:    17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21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EAST_ZONE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39%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380439</xdr:colOff>
          <xdr:row>3</xdr:row>
          <xdr:rowOff>188259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22716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155762" y="87406"/>
              <a:ext cx="4269441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23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SONGSHAN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CDE YTD 年度實際:    6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2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SONGSHAN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380439</xdr:colOff>
          <xdr:row>3</xdr:row>
          <xdr:rowOff>188259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24764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155762" y="87406"/>
              <a:ext cx="4269441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26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JILONG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CDE YTD 年度實際:    2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27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JILONG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100%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380439</xdr:colOff>
          <xdr:row>3</xdr:row>
          <xdr:rowOff>188259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26812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155762" y="87406"/>
              <a:ext cx="4269441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29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XIZHI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CDE YTD 年度實際:    5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3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XIZHI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100%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380439</xdr:colOff>
          <xdr:row>3</xdr:row>
          <xdr:rowOff>188259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28860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155762" y="87406"/>
              <a:ext cx="4269441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32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YILAN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CDE YTD 年度實際:    3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33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YILAN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380439</xdr:colOff>
          <xdr:row>3</xdr:row>
          <xdr:rowOff>188259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05314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155762" y="87406"/>
              <a:ext cx="4269441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35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HUALIAN_ZONE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65
Actual CDE YTD 年度實際:    9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3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HUALIAN_ZONE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07%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380439</xdr:colOff>
          <xdr:row>3</xdr:row>
          <xdr:rowOff>188259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30908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155762" y="87406"/>
              <a:ext cx="4269441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38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JIAN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CDE YTD 年度實際:    7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39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JIAN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380439</xdr:colOff>
          <xdr:row>3</xdr:row>
          <xdr:rowOff>188259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39098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155762" y="87406"/>
              <a:ext cx="4269441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41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HUALIAN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CDE YTD 年度實際:    2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4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HUALIAN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380439</xdr:colOff>
          <xdr:row>3</xdr:row>
          <xdr:rowOff>188259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06338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155762" y="87406"/>
              <a:ext cx="4269441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44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TAIDONG_ZONE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60
Actual CDE YTD 年度實際:    21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4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TAIDONG_ZONE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06%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0.7772</cdr:x>
      <cdr:y>0.66365</cdr:y>
    </cdr:from>
    <cdr:to>
      <cdr:x>0.95776</cdr:x>
      <cdr:y>0.72973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3762356" y="3034213"/>
          <a:ext cx="874080" cy="30211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380439</xdr:colOff>
          <xdr:row>3</xdr:row>
          <xdr:rowOff>188259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42170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155762" y="87406"/>
              <a:ext cx="4269441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47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TAIDONG_2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CDE YTD 年度實際:    11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4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TAIDONG_2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380439</xdr:colOff>
          <xdr:row>3</xdr:row>
          <xdr:rowOff>188259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44218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155762" y="87406"/>
              <a:ext cx="4269441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50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TAIDONG_1_3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CDE YTD 年度實際:    8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51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TAIDONG_1_3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20%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380439</xdr:colOff>
          <xdr:row>3</xdr:row>
          <xdr:rowOff>188259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46266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155762" y="87406"/>
              <a:ext cx="4269441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53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YULI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CDE YTD 年度實際:    1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5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YULI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380439</xdr:colOff>
          <xdr:row>3</xdr:row>
          <xdr:rowOff>188259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07362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155762" y="87406"/>
              <a:ext cx="4269441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56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ZHUNAN_ZONE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59
Actual CDE YTD 年度實際:    14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57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ZHUNAN_ZONE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63%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380439</xdr:colOff>
          <xdr:row>3</xdr:row>
          <xdr:rowOff>188259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48314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155762" y="87406"/>
              <a:ext cx="4269441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59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ZHUNAN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CDE YTD 年度實際:    7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6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ZHUNAN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50%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6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380439</xdr:colOff>
          <xdr:row>3</xdr:row>
          <xdr:rowOff>188259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50362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155762" y="87406"/>
              <a:ext cx="4269441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62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TOUFEN_MIAOLI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CDE YTD 年度實際:    9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63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TOUFEN_MIAOLI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50%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6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380439</xdr:colOff>
          <xdr:row>3</xdr:row>
          <xdr:rowOff>188259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08386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155762" y="87406"/>
              <a:ext cx="4269441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65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XINZHU_ZONE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59
Actual CDE YTD 年度實際:    21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6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XINZHU_ZONE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30%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6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380439</xdr:colOff>
          <xdr:row>3</xdr:row>
          <xdr:rowOff>188259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52410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155762" y="87406"/>
              <a:ext cx="4269441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68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XINZHU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CDE YTD 年度實際:    6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69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XINZHU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7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380439</xdr:colOff>
          <xdr:row>3</xdr:row>
          <xdr:rowOff>188259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54458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155762" y="87406"/>
              <a:ext cx="4269441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71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ZHUDONG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CDE YTD 年度實際:    3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7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ZHUDONG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7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380439</xdr:colOff>
          <xdr:row>3</xdr:row>
          <xdr:rowOff>188259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56506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155762" y="87406"/>
              <a:ext cx="4269441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74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ZHUBEI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CDE YTD 年度實際:    11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7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ZHUBEI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29%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7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380439</xdr:colOff>
          <xdr:row>3</xdr:row>
          <xdr:rowOff>188259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10434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155762" y="87406"/>
              <a:ext cx="4269441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77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CENTRAL_ZONE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89
Actual CDE YTD 年度實際:    18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7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CENTRAL_ZONE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50%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7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380439</xdr:colOff>
          <xdr:row>3</xdr:row>
          <xdr:rowOff>188259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58554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155762" y="87406"/>
              <a:ext cx="4269441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80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JINHUA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CDE YTD 年度實際:    5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81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JINHUA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40%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8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380439</xdr:colOff>
          <xdr:row>3</xdr:row>
          <xdr:rowOff>188259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60602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155762" y="87406"/>
              <a:ext cx="4269441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83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XINAN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CDE YTD 年度實際:    7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8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XINAN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100%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8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380439</xdr:colOff>
          <xdr:row>3</xdr:row>
          <xdr:rowOff>188259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62650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155762" y="87406"/>
              <a:ext cx="4269441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86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SANCHONG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CDE YTD 年度實際:    2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87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SANCHONG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8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380439</xdr:colOff>
          <xdr:row>3</xdr:row>
          <xdr:rowOff>188259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09410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155762" y="87406"/>
              <a:ext cx="4269441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89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NORTH_ZONE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60
Actual CDE YTD 年度實際:    8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9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NORTH_ZONE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33%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9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380439</xdr:colOff>
          <xdr:row>3</xdr:row>
          <xdr:rowOff>188259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97465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155762" y="87406"/>
              <a:ext cx="4269441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92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SHILIN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CDE YTD 年度實際:    1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93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SHILIN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9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380439</xdr:colOff>
          <xdr:row>3</xdr:row>
          <xdr:rowOff>188259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99513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155762" y="87406"/>
              <a:ext cx="4269441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95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BEITOU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CDE YTD 年度實際:    6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9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BEITOU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17%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9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380439</xdr:colOff>
          <xdr:row>3</xdr:row>
          <xdr:rowOff>188259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11458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155762" y="87406"/>
              <a:ext cx="4269441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98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SOUTH_ZONE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120
Actual CDE YTD 年度實際:    19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99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SOUTH_ZONE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30%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0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380439</xdr:colOff>
          <xdr:row>3</xdr:row>
          <xdr:rowOff>188259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1001561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155762" y="87406"/>
              <a:ext cx="4269441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01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JINGXIN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CDE YTD 年度實際:    16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0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JINGXIN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0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380439</xdr:colOff>
          <xdr:row>3</xdr:row>
          <xdr:rowOff>188259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1003609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155762" y="87406"/>
              <a:ext cx="4269441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04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XINDIAN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CDE YTD 年度實際:    4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0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XINDIAN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0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380439</xdr:colOff>
          <xdr:row>3</xdr:row>
          <xdr:rowOff>188259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1005657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155762" y="87406"/>
              <a:ext cx="4269441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07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SHUANGHE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CDE YTD 年度實際:    7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0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SHUANGHE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50%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0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380439</xdr:colOff>
          <xdr:row>3</xdr:row>
          <xdr:rowOff>188259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12482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155762" y="87406"/>
              <a:ext cx="4269441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10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WEST_ZONE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85
Actual CDE YTD 年度實際:    17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11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WEST_ZONE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22%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380439</xdr:colOff>
          <xdr:row>3</xdr:row>
          <xdr:rowOff>188259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1007705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155762" y="87406"/>
              <a:ext cx="4269441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13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TUCHENG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CDE YTD 年度實際:    5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1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TUCHENG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1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380439</xdr:colOff>
          <xdr:row>3</xdr:row>
          <xdr:rowOff>188259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1009753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155762" y="87406"/>
              <a:ext cx="4269441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16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XINZHUANG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CDE YTD 年度實際:    4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17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XINZHUANG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1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1011801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19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BANQIAO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CDE YTD 年度實際:    5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2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BANQIAO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100%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queryTables/queryTable1.xml><?xml version="1.0" encoding="utf-8"?>
<queryTable xmlns="http://schemas.openxmlformats.org/spreadsheetml/2006/main" name="report_data" adjustColumnWidth="0" connectionId="5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name="report_data_district" adjustColumnWidth="0" connectionId="6" autoFormatId="16" applyNumberFormats="0" applyBorderFormats="0" applyFontFormats="0" applyPatternFormats="0" applyAlignmentFormats="0" applyWidthHeightFormats="0"/>
</file>

<file path=xl/queryTables/queryTable3.xml><?xml version="1.0" encoding="utf-8"?>
<queryTable xmlns="http://schemas.openxmlformats.org/spreadsheetml/2006/main" name="report_data_district_month" adjustColumnWidth="0" connectionId="7" autoFormatId="16" applyNumberFormats="0" applyBorderFormats="0" applyFontFormats="0" applyPatternFormats="0" applyAlignmentFormats="0" applyWidthHeightFormats="0"/>
</file>

<file path=xl/queryTables/queryTable4.xml><?xml version="1.0" encoding="utf-8"?>
<queryTable xmlns="http://schemas.openxmlformats.org/spreadsheetml/2006/main" name="report_data_by_zone" adjustColumnWidth="0" connectionId="10" autoFormatId="16" applyNumberFormats="0" applyBorderFormats="0" applyFontFormats="0" applyPatternFormats="0" applyAlignmentFormats="0" applyWidthHeightFormats="0"/>
</file>

<file path=xl/queryTables/queryTable5.xml><?xml version="1.0" encoding="utf-8"?>
<queryTable xmlns="http://schemas.openxmlformats.org/spreadsheetml/2006/main" name="report_data_zone_month" adjustColumnWidth="0" connectionId="11" autoFormatId="16" applyNumberFormats="0" applyBorderFormats="0" applyFontFormats="0" applyPatternFormats="0" applyAlignmentFormats="0" applyWidthHeightFormats="0"/>
</file>

<file path=xl/queryTables/queryTable6.xml><?xml version="1.0" encoding="utf-8"?>
<queryTable xmlns="http://schemas.openxmlformats.org/spreadsheetml/2006/main" name="report_data_mission" adjustColumnWidth="0" connectionId="8" autoFormatId="16" applyNumberFormats="0" applyBorderFormats="0" applyFontFormats="0" applyPatternFormats="0" applyAlignmentFormats="0" applyWidthHeightFormats="0"/>
</file>

<file path=xl/queryTables/queryTable7.xml><?xml version="1.0" encoding="utf-8"?>
<queryTable xmlns="http://schemas.openxmlformats.org/spreadsheetml/2006/main" name="report_data_mission_month" adjustColumnWidth="0" connectionId="9" autoFormatId="16" applyNumberFormats="0" applyBorderFormats="0" applyFontFormats="0" applyPatternFormats="0" applyAlignmentFormats="0" applyWidthHeightFormats="0"/>
</file>

<file path=xl/queryTables/queryTable8.xml><?xml version="1.0" encoding="utf-8"?>
<queryTable xmlns="http://schemas.openxmlformats.org/spreadsheetml/2006/main" name="baptism_source_district_month" adjustColumnWidth="0" connectionId="1" autoFormatId="16" applyNumberFormats="0" applyBorderFormats="0" applyFontFormats="0" applyPatternFormats="0" applyAlignmentFormats="0" applyWidthHeightFormats="0"/>
</file>

<file path=xl/queryTables/queryTable9.xml><?xml version="1.0" encoding="utf-8"?>
<queryTable xmlns="http://schemas.openxmlformats.org/spreadsheetml/2006/main" name="baptism_source_zone_month" adjustColumnWidth="0" connectionId="3" autoFormatId="16" applyNumberFormats="0" applyBorderFormats="0" applyFontFormats="0" applyPatternFormats="0" applyAlignmentFormats="0" applyWidthHeightFormats="0"/>
</file>

<file path=xl/queryTables/queryTable10.xml><?xml version="1.0" encoding="utf-8"?>
<queryTable xmlns="http://schemas.openxmlformats.org/spreadsheetml/2006/main" name="baptism_source_mission_month" adjustColumnWidth="0" connectionId="2" autoFormatId="16" applyNumberFormats="0" applyBorderFormats="0" applyFontFormats="0" applyPatternFormats="0" applyAlignmentFormats="0" applyWidthHeightFormats="0"/>
</file>

<file path=xl/queryTables/queryTable11.xml><?xml version="1.0" encoding="utf-8"?>
<queryTable xmlns="http://schemas.openxmlformats.org/spreadsheetml/2006/main" name="phone_list" connectionId="4" autoFormatId="16" applyNumberFormats="0" applyBorderFormats="0" applyFontFormats="0" applyPatternFormats="0" applyAlignmentFormats="0" applyWidthHeightFormats="0">
  <queryTableRefresh nextId="16">
    <queryTableFields count="15">
      <queryTableField id="1" name="AREA_NAME" tableColumnId="1"/>
      <queryTableField id="2" name="PH_NUMBER" tableColumnId="2"/>
      <queryTableField id="3" name="AREA_NAME_PRETTY_ENGLISH" tableColumnId="3"/>
      <queryTableField id="4" name="AREA_NAME_CHINESE" tableColumnId="4"/>
      <queryTableField id="5" name="M_NAMES_PRETTY" tableColumnId="5"/>
      <queryTableField id="6" name="DISTRICT_NAME" tableColumnId="6"/>
      <queryTableField id="7" name="ZONE_NAME" tableColumnId="7"/>
      <queryTableField id="8" name="WARD_NAME" tableColumnId="8"/>
      <queryTableField id="9" name="STAKE_NAME" tableColumnId="9"/>
      <queryTableField id="10" name="ENGLISH_UNIT_NAME" tableColumnId="10"/>
      <queryTableField id="11" name="REPORT_REQUIRED" tableColumnId="11"/>
      <queryTableField id="12" name="ENGLISH_REQUIRED" tableColumnId="12"/>
      <queryTableField id="13" name="GEOG_AREAS" tableColumnId="13"/>
      <queryTableField id="14" name="APT_NAME" tableColumnId="14"/>
      <queryTableField id="15" name="MISSIONARY_ID" tableColumnId="1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table1.xml><?xml version="1.0" encoding="utf-8"?>
<table xmlns="http://schemas.openxmlformats.org/spreadsheetml/2006/main" id="1" name="Table_phone_list" displayName="Table_phone_list" ref="A1:O104" tableType="queryTable" totalsRowShown="0" headerRowCellStyle="Normal 2" dataCellStyle="Normal 2">
  <autoFilter ref="A1:O104"/>
  <tableColumns count="15">
    <tableColumn id="1" uniqueName="1" name="AREA_NAME" queryTableFieldId="1" dataDxfId="217" dataCellStyle="Normal 2"/>
    <tableColumn id="2" uniqueName="2" name="PH_NUMBER" queryTableFieldId="2" dataDxfId="207" dataCellStyle="Normal 2"/>
    <tableColumn id="3" uniqueName="3" name="AREA_NAME_PRETTY_ENGLISH" queryTableFieldId="3"/>
    <tableColumn id="4" uniqueName="4" name="AREA_NAME_CHINESE" queryTableFieldId="4"/>
    <tableColumn id="5" uniqueName="5" name="M_NAMES_PRETTY" queryTableFieldId="5" dataDxfId="216" dataCellStyle="Normal 2"/>
    <tableColumn id="6" uniqueName="6" name="DISTRICT_NAME" queryTableFieldId="6" dataDxfId="215" dataCellStyle="Normal 2"/>
    <tableColumn id="7" uniqueName="7" name="ZONE_NAME" queryTableFieldId="7" dataDxfId="214" dataCellStyle="Normal 2"/>
    <tableColumn id="8" uniqueName="8" name="WARD_NAME" queryTableFieldId="8" dataDxfId="213" dataCellStyle="Normal 2"/>
    <tableColumn id="9" uniqueName="9" name="STAKE_NAME" queryTableFieldId="9" dataDxfId="212" dataCellStyle="Normal 2"/>
    <tableColumn id="10" uniqueName="10" name="ENGLISH_UNIT_NAME" queryTableFieldId="10" dataDxfId="211" dataCellStyle="Normal 2"/>
    <tableColumn id="11" uniqueName="11" name="REPORT_REQUIRED" queryTableFieldId="11" dataDxfId="210" dataCellStyle="Normal 2"/>
    <tableColumn id="12" uniqueName="12" name="ENGLISH_REQUIRED" queryTableFieldId="12" dataDxfId="209" dataCellStyle="Normal 2"/>
    <tableColumn id="13" uniqueName="13" name="GEOG_AREAS" queryTableFieldId="13" dataDxfId="208" dataCellStyle="Normal 2"/>
    <tableColumn id="14" uniqueName="14" name="APT_NAME" queryTableFieldId="14" dataDxfId="206" dataCellStyle="Normal 2"/>
    <tableColumn id="15" uniqueName="15" name="MISSIONARY_ID" queryTableFieldId="15" dataDxfId="205" dataCellStyle="Normal 2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8.xml"/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9.xml"/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0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2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4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6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8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20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22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4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3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6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3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8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.vml"/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0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2.vml"/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2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3.vml"/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4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4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4.vml"/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36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4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5.vml"/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38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6.vml"/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40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7.vml"/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42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8.vml"/><Relationship Id="rId2" Type="http://schemas.openxmlformats.org/officeDocument/2006/relationships/drawing" Target="../drawings/drawing52.xml"/><Relationship Id="rId1" Type="http://schemas.openxmlformats.org/officeDocument/2006/relationships/printerSettings" Target="../printerSettings/printerSettings44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5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9.vml"/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46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5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0.vml"/><Relationship Id="rId2" Type="http://schemas.openxmlformats.org/officeDocument/2006/relationships/drawing" Target="../drawings/drawing58.xml"/><Relationship Id="rId1" Type="http://schemas.openxmlformats.org/officeDocument/2006/relationships/printerSettings" Target="../printerSettings/printerSettings48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1.vml"/><Relationship Id="rId2" Type="http://schemas.openxmlformats.org/officeDocument/2006/relationships/drawing" Target="../drawings/drawing61.xml"/><Relationship Id="rId1" Type="http://schemas.openxmlformats.org/officeDocument/2006/relationships/printerSettings" Target="../printerSettings/printerSettings50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2.vml"/><Relationship Id="rId2" Type="http://schemas.openxmlformats.org/officeDocument/2006/relationships/drawing" Target="../drawings/drawing64.xml"/><Relationship Id="rId1" Type="http://schemas.openxmlformats.org/officeDocument/2006/relationships/printerSettings" Target="../printerSettings/printerSettings52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3.vml"/><Relationship Id="rId2" Type="http://schemas.openxmlformats.org/officeDocument/2006/relationships/drawing" Target="../drawings/drawing67.xml"/><Relationship Id="rId1" Type="http://schemas.openxmlformats.org/officeDocument/2006/relationships/printerSettings" Target="../printerSettings/printerSettings54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6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4.vml"/><Relationship Id="rId2" Type="http://schemas.openxmlformats.org/officeDocument/2006/relationships/drawing" Target="../drawings/drawing70.xml"/><Relationship Id="rId1" Type="http://schemas.openxmlformats.org/officeDocument/2006/relationships/printerSettings" Target="../printerSettings/printerSettings56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6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5.vml"/><Relationship Id="rId2" Type="http://schemas.openxmlformats.org/officeDocument/2006/relationships/drawing" Target="../drawings/drawing73.xml"/><Relationship Id="rId1" Type="http://schemas.openxmlformats.org/officeDocument/2006/relationships/printerSettings" Target="../printerSettings/printerSettings58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6.vml"/><Relationship Id="rId2" Type="http://schemas.openxmlformats.org/officeDocument/2006/relationships/drawing" Target="../drawings/drawing76.xml"/><Relationship Id="rId1" Type="http://schemas.openxmlformats.org/officeDocument/2006/relationships/printerSettings" Target="../printerSettings/printerSettings60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7.vml"/><Relationship Id="rId2" Type="http://schemas.openxmlformats.org/officeDocument/2006/relationships/drawing" Target="../drawings/drawing79.xml"/><Relationship Id="rId1" Type="http://schemas.openxmlformats.org/officeDocument/2006/relationships/printerSettings" Target="../printerSettings/printerSettings62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8.vml"/><Relationship Id="rId2" Type="http://schemas.openxmlformats.org/officeDocument/2006/relationships/drawing" Target="../drawings/drawing82.xml"/><Relationship Id="rId1" Type="http://schemas.openxmlformats.org/officeDocument/2006/relationships/printerSettings" Target="../printerSettings/printerSettings64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7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9.vml"/><Relationship Id="rId2" Type="http://schemas.openxmlformats.org/officeDocument/2006/relationships/drawing" Target="../drawings/drawing85.xml"/><Relationship Id="rId1" Type="http://schemas.openxmlformats.org/officeDocument/2006/relationships/printerSettings" Target="../printerSettings/printerSettings66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7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0.vml"/><Relationship Id="rId2" Type="http://schemas.openxmlformats.org/officeDocument/2006/relationships/drawing" Target="../drawings/drawing88.xml"/><Relationship Id="rId1" Type="http://schemas.openxmlformats.org/officeDocument/2006/relationships/printerSettings" Target="../printerSettings/printerSettings68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1.vml"/><Relationship Id="rId2" Type="http://schemas.openxmlformats.org/officeDocument/2006/relationships/drawing" Target="../drawings/drawing91.xml"/><Relationship Id="rId1" Type="http://schemas.openxmlformats.org/officeDocument/2006/relationships/printerSettings" Target="../printerSettings/printerSettings70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2.vml"/><Relationship Id="rId2" Type="http://schemas.openxmlformats.org/officeDocument/2006/relationships/drawing" Target="../drawings/drawing94.xml"/><Relationship Id="rId1" Type="http://schemas.openxmlformats.org/officeDocument/2006/relationships/printerSettings" Target="../printerSettings/printerSettings72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3.vml"/><Relationship Id="rId2" Type="http://schemas.openxmlformats.org/officeDocument/2006/relationships/drawing" Target="../drawings/drawing97.xml"/><Relationship Id="rId1" Type="http://schemas.openxmlformats.org/officeDocument/2006/relationships/printerSettings" Target="../printerSettings/printerSettings74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8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4.vml"/><Relationship Id="rId2" Type="http://schemas.openxmlformats.org/officeDocument/2006/relationships/drawing" Target="../drawings/drawing100.xml"/><Relationship Id="rId1" Type="http://schemas.openxmlformats.org/officeDocument/2006/relationships/printerSettings" Target="../printerSettings/printerSettings76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8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5.vml"/><Relationship Id="rId2" Type="http://schemas.openxmlformats.org/officeDocument/2006/relationships/drawing" Target="../drawings/drawing103.xml"/><Relationship Id="rId1" Type="http://schemas.openxmlformats.org/officeDocument/2006/relationships/printerSettings" Target="../printerSettings/printerSettings78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6.vml"/><Relationship Id="rId2" Type="http://schemas.openxmlformats.org/officeDocument/2006/relationships/drawing" Target="../drawings/drawing106.xml"/><Relationship Id="rId1" Type="http://schemas.openxmlformats.org/officeDocument/2006/relationships/printerSettings" Target="../printerSettings/printerSettings80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7.vml"/><Relationship Id="rId2" Type="http://schemas.openxmlformats.org/officeDocument/2006/relationships/drawing" Target="../drawings/drawing109.xml"/><Relationship Id="rId1" Type="http://schemas.openxmlformats.org/officeDocument/2006/relationships/printerSettings" Target="../printerSettings/printerSettings82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8.vml"/><Relationship Id="rId2" Type="http://schemas.openxmlformats.org/officeDocument/2006/relationships/drawing" Target="../drawings/drawing112.xml"/><Relationship Id="rId1" Type="http://schemas.openxmlformats.org/officeDocument/2006/relationships/printerSettings" Target="../printerSettings/printerSettings84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9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9.vml"/><Relationship Id="rId2" Type="http://schemas.openxmlformats.org/officeDocument/2006/relationships/drawing" Target="../drawings/drawing115.xml"/><Relationship Id="rId1" Type="http://schemas.openxmlformats.org/officeDocument/2006/relationships/printerSettings" Target="../printerSettings/printerSettings86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9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0.vml"/><Relationship Id="rId2" Type="http://schemas.openxmlformats.org/officeDocument/2006/relationships/drawing" Target="../drawings/drawing118.xml"/><Relationship Id="rId1" Type="http://schemas.openxmlformats.org/officeDocument/2006/relationships/printerSettings" Target="../printerSettings/printerSettings8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pageSetUpPr fitToPage="1"/>
  </sheetPr>
  <dimension ref="A1:Y1753"/>
  <sheetViews>
    <sheetView workbookViewId="0">
      <selection activeCell="Q1757" sqref="Q1757"/>
    </sheetView>
  </sheetViews>
  <sheetFormatPr defaultRowHeight="15"/>
  <cols>
    <col min="1" max="1" width="26.7109375" customWidth="1"/>
    <col min="2" max="2" width="2.28515625" bestFit="1" customWidth="1"/>
    <col min="3" max="3" width="2.140625" bestFit="1" customWidth="1"/>
    <col min="4" max="5" width="3" bestFit="1" customWidth="1"/>
    <col min="6" max="6" width="14.28515625" bestFit="1" customWidth="1"/>
    <col min="7" max="7" width="4.5703125" bestFit="1" customWidth="1"/>
    <col min="8" max="8" width="6" bestFit="1" customWidth="1"/>
    <col min="9" max="9" width="3.42578125" bestFit="1" customWidth="1"/>
    <col min="10" max="10" width="4.42578125" bestFit="1" customWidth="1"/>
    <col min="11" max="11" width="3.28515625" bestFit="1" customWidth="1"/>
    <col min="12" max="12" width="3.28515625" customWidth="1"/>
    <col min="13" max="13" width="11.5703125" bestFit="1" customWidth="1"/>
    <col min="14" max="14" width="11.5703125" style="7" customWidth="1"/>
    <col min="15" max="15" width="10.5703125" bestFit="1" customWidth="1"/>
    <col min="16" max="16" width="5.42578125" bestFit="1" customWidth="1"/>
    <col min="17" max="17" width="4.28515625" bestFit="1" customWidth="1"/>
    <col min="18" max="18" width="4.28515625" style="7" bestFit="1" customWidth="1"/>
    <col min="19" max="19" width="4.28515625" style="7" customWidth="1"/>
    <col min="20" max="20" width="15.28515625" style="7" bestFit="1" customWidth="1"/>
    <col min="21" max="21" width="11.85546875" style="7" bestFit="1" customWidth="1"/>
    <col min="22" max="22" width="12" style="7" bestFit="1" customWidth="1"/>
    <col min="23" max="23" width="14.28515625" style="7" bestFit="1" customWidth="1"/>
    <col min="24" max="24" width="13.140625" style="7" bestFit="1" customWidth="1"/>
    <col min="25" max="25" width="10.42578125" style="7" bestFit="1" customWidth="1"/>
    <col min="26" max="26" width="4.28515625" customWidth="1"/>
  </cols>
  <sheetData>
    <row r="1" spans="1:25">
      <c r="B1" s="3" t="s">
        <v>2</v>
      </c>
      <c r="C1" t="s">
        <v>3</v>
      </c>
      <c r="D1" t="s">
        <v>4</v>
      </c>
      <c r="E1" t="s">
        <v>5</v>
      </c>
      <c r="F1" t="s">
        <v>30</v>
      </c>
      <c r="G1" t="s">
        <v>6</v>
      </c>
      <c r="H1" t="s">
        <v>7</v>
      </c>
      <c r="I1" t="s">
        <v>8</v>
      </c>
      <c r="J1" t="s">
        <v>9</v>
      </c>
      <c r="K1" t="s">
        <v>32</v>
      </c>
      <c r="L1" t="s">
        <v>31</v>
      </c>
      <c r="M1" t="s">
        <v>10</v>
      </c>
      <c r="N1" s="7" t="s">
        <v>3964</v>
      </c>
      <c r="R1"/>
      <c r="S1"/>
      <c r="T1"/>
      <c r="U1"/>
      <c r="V1"/>
      <c r="W1"/>
      <c r="X1"/>
      <c r="Y1"/>
    </row>
    <row r="2" spans="1:25">
      <c r="A2" s="7" t="s">
        <v>49</v>
      </c>
      <c r="B2" s="3">
        <v>0</v>
      </c>
      <c r="C2" s="7">
        <v>0</v>
      </c>
      <c r="D2" s="7">
        <v>0</v>
      </c>
      <c r="E2" s="7">
        <v>0</v>
      </c>
      <c r="F2" s="7">
        <v>0</v>
      </c>
      <c r="G2" s="7">
        <v>0</v>
      </c>
      <c r="H2" s="7">
        <v>0</v>
      </c>
      <c r="I2" s="7">
        <v>0</v>
      </c>
      <c r="J2" s="7">
        <v>0</v>
      </c>
      <c r="K2" s="7">
        <v>0</v>
      </c>
      <c r="L2" s="7">
        <v>0</v>
      </c>
      <c r="M2" s="7">
        <v>0</v>
      </c>
      <c r="R2"/>
      <c r="S2"/>
      <c r="T2"/>
      <c r="U2"/>
      <c r="V2"/>
      <c r="W2"/>
      <c r="X2"/>
      <c r="Y2"/>
    </row>
    <row r="3" spans="1:25">
      <c r="A3" s="7" t="s">
        <v>50</v>
      </c>
      <c r="B3" s="3">
        <v>0</v>
      </c>
      <c r="C3" s="7">
        <v>2</v>
      </c>
      <c r="D3" s="7">
        <v>0</v>
      </c>
      <c r="E3" s="7">
        <v>3</v>
      </c>
      <c r="F3" s="7">
        <v>2</v>
      </c>
      <c r="G3" s="7">
        <v>0</v>
      </c>
      <c r="H3" s="7">
        <v>8</v>
      </c>
      <c r="I3" s="7">
        <v>0</v>
      </c>
      <c r="J3" s="7">
        <v>6</v>
      </c>
      <c r="K3" s="7">
        <v>4</v>
      </c>
      <c r="L3" s="7">
        <v>0</v>
      </c>
      <c r="M3" s="7">
        <v>2</v>
      </c>
      <c r="R3"/>
      <c r="S3"/>
      <c r="T3"/>
      <c r="U3"/>
      <c r="V3"/>
      <c r="W3"/>
      <c r="X3"/>
      <c r="Y3"/>
    </row>
    <row r="4" spans="1:25">
      <c r="A4" s="7" t="s">
        <v>51</v>
      </c>
      <c r="B4" s="3">
        <v>0</v>
      </c>
      <c r="C4" s="7">
        <v>1</v>
      </c>
      <c r="D4" s="7">
        <v>3</v>
      </c>
      <c r="E4" s="7">
        <v>4</v>
      </c>
      <c r="F4" s="7">
        <v>1</v>
      </c>
      <c r="G4" s="7">
        <v>0</v>
      </c>
      <c r="H4" s="7">
        <v>12</v>
      </c>
      <c r="I4" s="7">
        <v>0</v>
      </c>
      <c r="J4" s="7">
        <v>3</v>
      </c>
      <c r="K4" s="7">
        <v>1</v>
      </c>
      <c r="L4" s="7">
        <v>0</v>
      </c>
      <c r="M4" s="7">
        <v>1</v>
      </c>
      <c r="R4"/>
      <c r="S4"/>
      <c r="T4"/>
      <c r="U4"/>
      <c r="V4"/>
      <c r="W4"/>
      <c r="X4"/>
      <c r="Y4"/>
    </row>
    <row r="5" spans="1:25">
      <c r="A5" s="7" t="s">
        <v>52</v>
      </c>
      <c r="B5" s="3">
        <v>1</v>
      </c>
      <c r="C5" s="7">
        <v>0</v>
      </c>
      <c r="D5" s="7">
        <v>0</v>
      </c>
      <c r="E5" s="7">
        <v>2</v>
      </c>
      <c r="F5" s="7">
        <v>1</v>
      </c>
      <c r="G5" s="7">
        <v>0</v>
      </c>
      <c r="H5" s="7">
        <v>3</v>
      </c>
      <c r="I5" s="7">
        <v>0</v>
      </c>
      <c r="J5" s="7">
        <v>2</v>
      </c>
      <c r="K5" s="7">
        <v>3</v>
      </c>
      <c r="L5" s="7">
        <v>0</v>
      </c>
      <c r="M5" s="7">
        <v>4</v>
      </c>
      <c r="R5"/>
      <c r="S5"/>
      <c r="T5"/>
      <c r="U5"/>
      <c r="V5"/>
      <c r="W5"/>
      <c r="X5"/>
      <c r="Y5"/>
    </row>
    <row r="6" spans="1:25">
      <c r="A6" s="7" t="s">
        <v>53</v>
      </c>
      <c r="B6" s="3">
        <v>0</v>
      </c>
      <c r="C6" s="7">
        <v>0</v>
      </c>
      <c r="D6" s="7">
        <v>0</v>
      </c>
      <c r="E6" s="7">
        <v>1</v>
      </c>
      <c r="F6" s="7">
        <v>0</v>
      </c>
      <c r="G6" s="7">
        <v>0</v>
      </c>
      <c r="H6" s="7">
        <v>1</v>
      </c>
      <c r="I6" s="7">
        <v>0</v>
      </c>
      <c r="J6" s="7">
        <v>2</v>
      </c>
      <c r="K6" s="7">
        <v>2</v>
      </c>
      <c r="L6" s="7">
        <v>0</v>
      </c>
      <c r="M6" s="7">
        <v>17</v>
      </c>
      <c r="R6"/>
      <c r="S6"/>
      <c r="T6"/>
      <c r="U6"/>
      <c r="V6"/>
      <c r="W6"/>
      <c r="X6"/>
      <c r="Y6"/>
    </row>
    <row r="7" spans="1:25">
      <c r="A7" s="7" t="s">
        <v>54</v>
      </c>
      <c r="B7" s="3">
        <v>0</v>
      </c>
      <c r="C7" s="7">
        <v>0</v>
      </c>
      <c r="D7" s="7">
        <v>0</v>
      </c>
      <c r="E7" s="7">
        <v>1</v>
      </c>
      <c r="F7" s="7">
        <v>0</v>
      </c>
      <c r="G7" s="7">
        <v>0</v>
      </c>
      <c r="H7" s="7">
        <v>1</v>
      </c>
      <c r="I7" s="7">
        <v>0</v>
      </c>
      <c r="J7" s="7">
        <v>3</v>
      </c>
      <c r="K7" s="7">
        <v>2</v>
      </c>
      <c r="L7" s="7">
        <v>0</v>
      </c>
      <c r="M7" s="7">
        <v>2</v>
      </c>
      <c r="R7"/>
      <c r="S7"/>
      <c r="T7"/>
      <c r="U7"/>
      <c r="V7"/>
      <c r="W7"/>
      <c r="X7"/>
      <c r="Y7"/>
    </row>
    <row r="8" spans="1:25">
      <c r="A8" s="7" t="s">
        <v>55</v>
      </c>
      <c r="B8" s="3">
        <v>0</v>
      </c>
      <c r="C8" s="7">
        <v>0</v>
      </c>
      <c r="D8" s="7">
        <v>3</v>
      </c>
      <c r="E8" s="7">
        <v>3</v>
      </c>
      <c r="F8" s="7">
        <v>0</v>
      </c>
      <c r="G8" s="7">
        <v>0</v>
      </c>
      <c r="H8" s="7">
        <v>10</v>
      </c>
      <c r="I8" s="7">
        <v>0</v>
      </c>
      <c r="J8" s="7">
        <v>9</v>
      </c>
      <c r="K8" s="7">
        <v>4</v>
      </c>
      <c r="L8" s="7">
        <v>0</v>
      </c>
      <c r="M8" s="7">
        <v>6</v>
      </c>
      <c r="R8"/>
      <c r="S8"/>
      <c r="T8"/>
      <c r="U8"/>
      <c r="V8"/>
      <c r="W8"/>
      <c r="X8"/>
      <c r="Y8"/>
    </row>
    <row r="9" spans="1:25">
      <c r="A9" s="7" t="s">
        <v>56</v>
      </c>
      <c r="B9" s="3">
        <v>0</v>
      </c>
      <c r="C9" s="7">
        <v>3</v>
      </c>
      <c r="D9" s="7">
        <v>3</v>
      </c>
      <c r="E9" s="7">
        <v>3</v>
      </c>
      <c r="F9" s="7">
        <v>0</v>
      </c>
      <c r="G9" s="7">
        <v>0</v>
      </c>
      <c r="H9" s="7">
        <v>9</v>
      </c>
      <c r="I9" s="7">
        <v>0</v>
      </c>
      <c r="J9" s="7">
        <v>3</v>
      </c>
      <c r="K9" s="7">
        <v>0</v>
      </c>
      <c r="L9" s="7">
        <v>0</v>
      </c>
      <c r="M9" s="7">
        <v>0</v>
      </c>
      <c r="R9"/>
      <c r="S9"/>
      <c r="T9"/>
      <c r="U9"/>
      <c r="V9"/>
      <c r="W9"/>
      <c r="X9"/>
      <c r="Y9"/>
    </row>
    <row r="10" spans="1:25">
      <c r="A10" s="7" t="s">
        <v>462</v>
      </c>
      <c r="B10" s="3">
        <v>1</v>
      </c>
      <c r="C10" s="7">
        <v>1</v>
      </c>
      <c r="D10" s="7">
        <v>1</v>
      </c>
      <c r="E10" s="7">
        <v>3</v>
      </c>
      <c r="F10" s="7">
        <v>1</v>
      </c>
      <c r="G10" s="7">
        <v>0</v>
      </c>
      <c r="H10" s="7">
        <v>6</v>
      </c>
      <c r="I10" s="7">
        <v>0</v>
      </c>
      <c r="J10" s="7">
        <v>4</v>
      </c>
      <c r="K10" s="7">
        <v>2</v>
      </c>
      <c r="L10" s="7">
        <v>0</v>
      </c>
      <c r="M10" s="7">
        <v>4</v>
      </c>
      <c r="R10"/>
      <c r="S10"/>
      <c r="T10"/>
      <c r="U10"/>
      <c r="V10"/>
      <c r="W10"/>
      <c r="X10"/>
      <c r="Y10"/>
    </row>
    <row r="11" spans="1:25">
      <c r="A11" s="7" t="s">
        <v>57</v>
      </c>
      <c r="B11" s="3">
        <v>0</v>
      </c>
      <c r="C11" s="7">
        <v>0</v>
      </c>
      <c r="D11" s="7">
        <v>3</v>
      </c>
      <c r="E11" s="7">
        <v>1</v>
      </c>
      <c r="F11" s="7">
        <v>0</v>
      </c>
      <c r="G11" s="7">
        <v>1</v>
      </c>
      <c r="H11" s="7">
        <v>13</v>
      </c>
      <c r="I11" s="7">
        <v>0</v>
      </c>
      <c r="J11" s="7">
        <v>3</v>
      </c>
      <c r="K11" s="7">
        <v>1</v>
      </c>
      <c r="L11" s="7">
        <v>0</v>
      </c>
      <c r="M11" s="7">
        <v>5</v>
      </c>
      <c r="R11"/>
      <c r="S11"/>
      <c r="T11"/>
      <c r="U11"/>
      <c r="V11"/>
      <c r="W11"/>
      <c r="X11"/>
      <c r="Y11"/>
    </row>
    <row r="12" spans="1:25">
      <c r="A12" s="7" t="s">
        <v>58</v>
      </c>
      <c r="B12" s="3">
        <v>0</v>
      </c>
      <c r="C12" s="7">
        <v>0</v>
      </c>
      <c r="D12" s="7">
        <v>2</v>
      </c>
      <c r="E12" s="7">
        <v>4</v>
      </c>
      <c r="F12" s="7">
        <v>1</v>
      </c>
      <c r="G12" s="7">
        <v>0</v>
      </c>
      <c r="H12" s="7">
        <v>7</v>
      </c>
      <c r="I12" s="7">
        <v>0</v>
      </c>
      <c r="J12" s="7">
        <v>6</v>
      </c>
      <c r="K12" s="7">
        <v>3</v>
      </c>
      <c r="L12" s="7">
        <v>0</v>
      </c>
      <c r="M12" s="7">
        <v>5</v>
      </c>
      <c r="R12"/>
      <c r="S12"/>
      <c r="T12"/>
      <c r="U12"/>
      <c r="V12"/>
      <c r="W12"/>
      <c r="X12"/>
      <c r="Y12"/>
    </row>
    <row r="13" spans="1:25">
      <c r="A13" s="7" t="s">
        <v>1463</v>
      </c>
      <c r="B13" s="3">
        <v>0</v>
      </c>
      <c r="C13" s="7">
        <v>1</v>
      </c>
      <c r="D13" s="7">
        <v>1</v>
      </c>
      <c r="E13" s="7">
        <v>2</v>
      </c>
      <c r="F13" s="7">
        <v>2</v>
      </c>
      <c r="G13" s="7">
        <v>0</v>
      </c>
      <c r="H13" s="7">
        <v>6</v>
      </c>
      <c r="I13" s="7">
        <v>0</v>
      </c>
      <c r="J13" s="7">
        <v>5</v>
      </c>
      <c r="K13" s="7">
        <v>4</v>
      </c>
      <c r="L13" s="7">
        <v>0</v>
      </c>
      <c r="M13" s="7">
        <v>4</v>
      </c>
      <c r="R13"/>
      <c r="S13"/>
      <c r="T13"/>
      <c r="U13"/>
      <c r="V13"/>
      <c r="W13"/>
      <c r="X13"/>
      <c r="Y13"/>
    </row>
    <row r="14" spans="1:25">
      <c r="A14" s="7" t="s">
        <v>59</v>
      </c>
      <c r="B14" s="3">
        <v>0</v>
      </c>
      <c r="C14" s="7">
        <v>0</v>
      </c>
      <c r="D14" s="7">
        <v>2</v>
      </c>
      <c r="E14" s="7">
        <v>1</v>
      </c>
      <c r="F14" s="7">
        <v>1</v>
      </c>
      <c r="G14" s="7">
        <v>0</v>
      </c>
      <c r="H14" s="7">
        <v>4</v>
      </c>
      <c r="I14" s="7">
        <v>0</v>
      </c>
      <c r="J14" s="7">
        <v>3</v>
      </c>
      <c r="K14" s="7">
        <v>4</v>
      </c>
      <c r="L14" s="7">
        <v>0</v>
      </c>
      <c r="M14" s="7">
        <v>4</v>
      </c>
      <c r="R14"/>
      <c r="S14"/>
      <c r="T14"/>
      <c r="U14"/>
      <c r="V14"/>
      <c r="W14"/>
      <c r="X14"/>
      <c r="Y14"/>
    </row>
    <row r="15" spans="1:25">
      <c r="A15" s="7" t="s">
        <v>60</v>
      </c>
      <c r="B15" s="3">
        <v>0</v>
      </c>
      <c r="C15" s="7">
        <v>0</v>
      </c>
      <c r="D15" s="7">
        <v>4</v>
      </c>
      <c r="E15" s="7">
        <v>4</v>
      </c>
      <c r="F15" s="7">
        <v>1</v>
      </c>
      <c r="G15" s="7">
        <v>0</v>
      </c>
      <c r="H15" s="7">
        <v>8</v>
      </c>
      <c r="I15" s="7">
        <v>0</v>
      </c>
      <c r="J15" s="7">
        <v>4</v>
      </c>
      <c r="K15" s="7">
        <v>3</v>
      </c>
      <c r="L15" s="7">
        <v>0</v>
      </c>
      <c r="M15" s="7">
        <v>3</v>
      </c>
      <c r="R15"/>
      <c r="S15"/>
      <c r="T15"/>
      <c r="U15"/>
      <c r="V15"/>
      <c r="W15"/>
      <c r="X15"/>
      <c r="Y15"/>
    </row>
    <row r="16" spans="1:25">
      <c r="A16" s="7" t="s">
        <v>61</v>
      </c>
      <c r="B16" s="3">
        <v>0</v>
      </c>
      <c r="C16" s="7">
        <v>0</v>
      </c>
      <c r="D16" s="7">
        <v>2</v>
      </c>
      <c r="E16" s="7">
        <v>4</v>
      </c>
      <c r="F16" s="7">
        <v>3</v>
      </c>
      <c r="G16" s="7">
        <v>0</v>
      </c>
      <c r="H16" s="7">
        <v>6</v>
      </c>
      <c r="I16" s="7">
        <v>0</v>
      </c>
      <c r="J16" s="7">
        <v>6</v>
      </c>
      <c r="K16" s="7">
        <v>3</v>
      </c>
      <c r="L16" s="7">
        <v>0</v>
      </c>
      <c r="M16" s="7">
        <v>5</v>
      </c>
      <c r="R16"/>
      <c r="S16"/>
      <c r="T16"/>
      <c r="U16"/>
      <c r="V16"/>
      <c r="W16"/>
      <c r="X16"/>
      <c r="Y16"/>
    </row>
    <row r="17" spans="1:25">
      <c r="A17" s="7" t="s">
        <v>62</v>
      </c>
      <c r="B17" s="3">
        <v>0</v>
      </c>
      <c r="C17" s="7">
        <v>0</v>
      </c>
      <c r="D17" s="7">
        <v>0</v>
      </c>
      <c r="E17" s="7">
        <v>3</v>
      </c>
      <c r="F17" s="7">
        <v>0</v>
      </c>
      <c r="G17" s="7">
        <v>0</v>
      </c>
      <c r="H17" s="7">
        <v>3</v>
      </c>
      <c r="I17" s="7">
        <v>0</v>
      </c>
      <c r="J17" s="7">
        <v>2</v>
      </c>
      <c r="K17" s="7">
        <v>0</v>
      </c>
      <c r="L17" s="7">
        <v>0</v>
      </c>
      <c r="M17" s="7">
        <v>3</v>
      </c>
      <c r="R17"/>
      <c r="S17"/>
      <c r="T17"/>
      <c r="U17"/>
      <c r="V17"/>
      <c r="W17"/>
      <c r="X17"/>
      <c r="Y17"/>
    </row>
    <row r="18" spans="1:25">
      <c r="A18" s="7" t="s">
        <v>63</v>
      </c>
      <c r="B18" s="3">
        <v>0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3</v>
      </c>
      <c r="K18" s="7">
        <v>1</v>
      </c>
      <c r="L18" s="7">
        <v>0</v>
      </c>
      <c r="M18" s="7">
        <v>5</v>
      </c>
      <c r="R18"/>
      <c r="S18"/>
      <c r="T18"/>
      <c r="U18"/>
      <c r="V18"/>
      <c r="W18"/>
      <c r="X18"/>
      <c r="Y18"/>
    </row>
    <row r="19" spans="1:25">
      <c r="A19" s="7" t="s">
        <v>2134</v>
      </c>
      <c r="B19" s="3">
        <v>0</v>
      </c>
      <c r="C19" s="7">
        <v>0</v>
      </c>
      <c r="D19" s="7">
        <v>1</v>
      </c>
      <c r="E19" s="7">
        <v>3</v>
      </c>
      <c r="F19" s="7">
        <v>6</v>
      </c>
      <c r="G19" s="7">
        <v>8</v>
      </c>
      <c r="H19" s="7">
        <v>0</v>
      </c>
      <c r="I19" s="7">
        <v>0</v>
      </c>
      <c r="J19" s="7">
        <v>6</v>
      </c>
      <c r="K19" s="7">
        <v>6</v>
      </c>
      <c r="L19" s="7">
        <v>0</v>
      </c>
      <c r="M19" s="7">
        <v>10</v>
      </c>
      <c r="R19"/>
      <c r="S19"/>
      <c r="T19"/>
      <c r="U19"/>
      <c r="V19"/>
      <c r="W19"/>
      <c r="X19"/>
      <c r="Y19"/>
    </row>
    <row r="20" spans="1:25">
      <c r="A20" s="7" t="s">
        <v>2135</v>
      </c>
      <c r="B20" s="3">
        <v>0</v>
      </c>
      <c r="C20" s="7">
        <v>0</v>
      </c>
      <c r="D20" s="7">
        <v>2</v>
      </c>
      <c r="E20" s="7">
        <v>4</v>
      </c>
      <c r="F20" s="7">
        <v>0</v>
      </c>
      <c r="G20" s="7">
        <v>0</v>
      </c>
      <c r="H20" s="7">
        <v>8</v>
      </c>
      <c r="I20" s="7">
        <v>0</v>
      </c>
      <c r="J20" s="7">
        <v>2</v>
      </c>
      <c r="K20" s="7">
        <v>3</v>
      </c>
      <c r="L20" s="7">
        <v>0</v>
      </c>
      <c r="M20" s="7">
        <v>9</v>
      </c>
      <c r="R20"/>
      <c r="S20"/>
      <c r="T20"/>
      <c r="U20"/>
      <c r="V20"/>
      <c r="W20"/>
      <c r="X20"/>
      <c r="Y20"/>
    </row>
    <row r="21" spans="1:25">
      <c r="A21" s="7" t="s">
        <v>64</v>
      </c>
      <c r="B21" s="3">
        <v>0</v>
      </c>
      <c r="C21" s="7">
        <v>0</v>
      </c>
      <c r="D21" s="7">
        <v>0</v>
      </c>
      <c r="E21" s="7">
        <v>2</v>
      </c>
      <c r="F21" s="7">
        <v>0</v>
      </c>
      <c r="G21" s="7">
        <v>0</v>
      </c>
      <c r="H21" s="7">
        <v>4</v>
      </c>
      <c r="I21" s="7">
        <v>0</v>
      </c>
      <c r="J21" s="7">
        <v>4</v>
      </c>
      <c r="K21" s="7">
        <v>0</v>
      </c>
      <c r="L21" s="7">
        <v>0</v>
      </c>
      <c r="M21" s="7">
        <v>3</v>
      </c>
      <c r="R21"/>
      <c r="S21"/>
      <c r="T21"/>
      <c r="U21"/>
      <c r="V21"/>
      <c r="W21"/>
      <c r="X21"/>
      <c r="Y21"/>
    </row>
    <row r="22" spans="1:25">
      <c r="A22" s="7" t="s">
        <v>65</v>
      </c>
      <c r="B22" s="3">
        <v>0</v>
      </c>
      <c r="C22" s="7">
        <v>0</v>
      </c>
      <c r="D22" s="7">
        <v>0</v>
      </c>
      <c r="E22" s="7">
        <v>0</v>
      </c>
      <c r="F22" s="7">
        <v>2</v>
      </c>
      <c r="G22" s="7">
        <v>0</v>
      </c>
      <c r="H22" s="7">
        <v>4</v>
      </c>
      <c r="I22" s="7">
        <v>0</v>
      </c>
      <c r="J22" s="7">
        <v>6</v>
      </c>
      <c r="K22" s="7">
        <v>3</v>
      </c>
      <c r="L22" s="7">
        <v>0</v>
      </c>
      <c r="M22" s="7">
        <v>3</v>
      </c>
      <c r="R22"/>
      <c r="S22"/>
      <c r="T22"/>
      <c r="U22"/>
      <c r="V22"/>
      <c r="W22"/>
      <c r="X22"/>
      <c r="Y22"/>
    </row>
    <row r="23" spans="1:25">
      <c r="A23" s="7" t="s">
        <v>66</v>
      </c>
      <c r="B23" s="3">
        <v>0</v>
      </c>
      <c r="C23" s="7">
        <v>0</v>
      </c>
      <c r="D23" s="7">
        <v>0</v>
      </c>
      <c r="E23" s="7">
        <v>5</v>
      </c>
      <c r="F23" s="7">
        <v>1</v>
      </c>
      <c r="G23" s="7">
        <v>0</v>
      </c>
      <c r="H23" s="7">
        <v>7</v>
      </c>
      <c r="I23" s="7">
        <v>0</v>
      </c>
      <c r="J23" s="7">
        <v>3</v>
      </c>
      <c r="K23" s="7">
        <v>2</v>
      </c>
      <c r="L23" s="7">
        <v>0</v>
      </c>
      <c r="M23" s="7">
        <v>6</v>
      </c>
      <c r="R23"/>
      <c r="S23"/>
      <c r="T23"/>
      <c r="U23"/>
      <c r="V23"/>
      <c r="W23"/>
      <c r="X23"/>
      <c r="Y23"/>
    </row>
    <row r="24" spans="1:25">
      <c r="A24" s="7" t="s">
        <v>67</v>
      </c>
      <c r="B24" s="3">
        <v>1</v>
      </c>
      <c r="C24" s="7">
        <v>0</v>
      </c>
      <c r="D24" s="7">
        <v>3</v>
      </c>
      <c r="E24" s="7">
        <v>1</v>
      </c>
      <c r="F24" s="7">
        <v>0</v>
      </c>
      <c r="G24" s="7">
        <v>0</v>
      </c>
      <c r="H24" s="7">
        <v>5</v>
      </c>
      <c r="I24" s="7">
        <v>0</v>
      </c>
      <c r="J24" s="7">
        <v>5</v>
      </c>
      <c r="K24" s="7">
        <v>0</v>
      </c>
      <c r="L24" s="7">
        <v>0</v>
      </c>
      <c r="M24" s="7">
        <v>1</v>
      </c>
      <c r="R24"/>
      <c r="S24"/>
      <c r="T24"/>
      <c r="U24"/>
      <c r="V24"/>
      <c r="W24"/>
      <c r="X24"/>
      <c r="Y24"/>
    </row>
    <row r="25" spans="1:25">
      <c r="A25" s="7" t="s">
        <v>68</v>
      </c>
      <c r="B25" s="3">
        <v>0</v>
      </c>
      <c r="C25" s="7">
        <v>0</v>
      </c>
      <c r="D25" s="7">
        <v>1</v>
      </c>
      <c r="E25" s="7">
        <v>2</v>
      </c>
      <c r="F25" s="7">
        <v>1</v>
      </c>
      <c r="G25" s="7">
        <v>0</v>
      </c>
      <c r="H25" s="7">
        <v>3</v>
      </c>
      <c r="I25" s="7">
        <v>0</v>
      </c>
      <c r="J25" s="7">
        <v>6</v>
      </c>
      <c r="K25" s="7">
        <v>1</v>
      </c>
      <c r="L25" s="7">
        <v>0</v>
      </c>
      <c r="M25" s="7">
        <v>2</v>
      </c>
      <c r="R25"/>
      <c r="S25"/>
      <c r="T25"/>
      <c r="U25"/>
      <c r="V25"/>
      <c r="W25"/>
      <c r="X25"/>
      <c r="Y25"/>
    </row>
    <row r="26" spans="1:25">
      <c r="A26" s="7" t="s">
        <v>69</v>
      </c>
      <c r="B26" s="3">
        <v>0</v>
      </c>
      <c r="C26" s="7">
        <v>0</v>
      </c>
      <c r="D26" s="7">
        <v>2</v>
      </c>
      <c r="E26" s="7">
        <v>2</v>
      </c>
      <c r="F26" s="7">
        <v>0</v>
      </c>
      <c r="G26" s="7">
        <v>0</v>
      </c>
      <c r="H26" s="7">
        <v>4</v>
      </c>
      <c r="I26" s="7">
        <v>0</v>
      </c>
      <c r="J26" s="7">
        <v>3</v>
      </c>
      <c r="K26" s="7">
        <v>1</v>
      </c>
      <c r="L26" s="7">
        <v>0</v>
      </c>
      <c r="M26" s="7">
        <v>0</v>
      </c>
      <c r="R26"/>
      <c r="S26"/>
      <c r="T26"/>
      <c r="U26"/>
      <c r="V26"/>
      <c r="W26"/>
      <c r="X26"/>
      <c r="Y26"/>
    </row>
    <row r="27" spans="1:25">
      <c r="A27" s="7" t="s">
        <v>70</v>
      </c>
      <c r="B27" s="3">
        <v>0</v>
      </c>
      <c r="C27" s="7">
        <v>0</v>
      </c>
      <c r="D27" s="7">
        <v>1</v>
      </c>
      <c r="E27" s="7">
        <v>4</v>
      </c>
      <c r="F27" s="7">
        <v>0</v>
      </c>
      <c r="G27" s="7">
        <v>0</v>
      </c>
      <c r="H27" s="7">
        <v>7</v>
      </c>
      <c r="I27" s="7">
        <v>0</v>
      </c>
      <c r="J27" s="7">
        <v>6</v>
      </c>
      <c r="K27" s="7">
        <v>3</v>
      </c>
      <c r="L27" s="7">
        <v>0</v>
      </c>
      <c r="M27" s="7">
        <v>7</v>
      </c>
      <c r="R27"/>
      <c r="S27"/>
      <c r="T27"/>
      <c r="U27"/>
      <c r="V27"/>
      <c r="W27"/>
      <c r="X27"/>
      <c r="Y27"/>
    </row>
    <row r="28" spans="1:25">
      <c r="A28" s="7" t="s">
        <v>71</v>
      </c>
      <c r="B28" s="3">
        <v>0</v>
      </c>
      <c r="C28" s="7">
        <v>0</v>
      </c>
      <c r="D28" s="7">
        <v>1</v>
      </c>
      <c r="E28" s="7">
        <v>5</v>
      </c>
      <c r="F28" s="7">
        <v>0</v>
      </c>
      <c r="G28" s="7">
        <v>0</v>
      </c>
      <c r="H28" s="7">
        <v>6</v>
      </c>
      <c r="I28" s="7">
        <v>0</v>
      </c>
      <c r="J28" s="7">
        <v>4</v>
      </c>
      <c r="K28" s="7">
        <v>1</v>
      </c>
      <c r="L28" s="7">
        <v>0</v>
      </c>
      <c r="M28" s="7">
        <v>3</v>
      </c>
      <c r="R28"/>
      <c r="S28"/>
      <c r="T28"/>
      <c r="U28"/>
      <c r="V28"/>
      <c r="W28"/>
      <c r="X28"/>
      <c r="Y28"/>
    </row>
    <row r="29" spans="1:25">
      <c r="A29" s="7" t="s">
        <v>72</v>
      </c>
      <c r="B29" s="3">
        <v>0</v>
      </c>
      <c r="C29" s="7">
        <v>0</v>
      </c>
      <c r="D29" s="7">
        <v>0</v>
      </c>
      <c r="E29" s="7">
        <v>1</v>
      </c>
      <c r="F29" s="7">
        <v>0</v>
      </c>
      <c r="G29" s="7">
        <v>0</v>
      </c>
      <c r="H29" s="7">
        <v>1</v>
      </c>
      <c r="I29" s="7">
        <v>0</v>
      </c>
      <c r="J29" s="7">
        <v>1</v>
      </c>
      <c r="K29" s="7">
        <v>1</v>
      </c>
      <c r="L29" s="7">
        <v>0</v>
      </c>
      <c r="M29" s="7">
        <v>4</v>
      </c>
      <c r="R29"/>
      <c r="S29"/>
      <c r="T29"/>
      <c r="U29"/>
      <c r="V29"/>
      <c r="W29"/>
      <c r="X29"/>
      <c r="Y29"/>
    </row>
    <row r="30" spans="1:25">
      <c r="A30" s="7" t="s">
        <v>73</v>
      </c>
      <c r="B30" s="3">
        <v>0</v>
      </c>
      <c r="C30" s="7">
        <v>0</v>
      </c>
      <c r="D30" s="7">
        <v>3</v>
      </c>
      <c r="E30" s="7">
        <v>2</v>
      </c>
      <c r="F30" s="7">
        <v>1</v>
      </c>
      <c r="G30" s="7">
        <v>0</v>
      </c>
      <c r="H30" s="7">
        <v>5</v>
      </c>
      <c r="I30" s="7">
        <v>0</v>
      </c>
      <c r="J30" s="7">
        <v>6</v>
      </c>
      <c r="K30" s="7">
        <v>4</v>
      </c>
      <c r="L30" s="7">
        <v>0</v>
      </c>
      <c r="M30" s="7">
        <v>6</v>
      </c>
      <c r="R30"/>
      <c r="S30"/>
      <c r="T30"/>
      <c r="U30"/>
      <c r="V30"/>
      <c r="W30"/>
      <c r="X30"/>
      <c r="Y30"/>
    </row>
    <row r="31" spans="1:25">
      <c r="A31" s="7" t="s">
        <v>74</v>
      </c>
      <c r="B31" s="3">
        <v>0</v>
      </c>
      <c r="C31" s="7">
        <v>0</v>
      </c>
      <c r="D31" s="7">
        <v>1</v>
      </c>
      <c r="E31" s="7">
        <v>2</v>
      </c>
      <c r="F31" s="7">
        <v>0</v>
      </c>
      <c r="G31" s="7">
        <v>0</v>
      </c>
      <c r="H31" s="7">
        <v>3</v>
      </c>
      <c r="I31" s="7">
        <v>0</v>
      </c>
      <c r="J31" s="7">
        <v>2</v>
      </c>
      <c r="K31" s="7">
        <v>1</v>
      </c>
      <c r="L31" s="7">
        <v>0</v>
      </c>
      <c r="M31" s="7">
        <v>3</v>
      </c>
      <c r="R31"/>
      <c r="S31"/>
      <c r="T31"/>
      <c r="U31"/>
      <c r="V31"/>
      <c r="W31"/>
      <c r="X31"/>
      <c r="Y31"/>
    </row>
    <row r="32" spans="1:25">
      <c r="A32" s="7" t="s">
        <v>75</v>
      </c>
      <c r="B32" s="3">
        <v>0</v>
      </c>
      <c r="C32" s="7">
        <v>0</v>
      </c>
      <c r="D32" s="7">
        <v>0</v>
      </c>
      <c r="E32" s="7">
        <v>1</v>
      </c>
      <c r="F32" s="7">
        <v>0</v>
      </c>
      <c r="G32" s="7">
        <v>0</v>
      </c>
      <c r="H32" s="7">
        <v>1</v>
      </c>
      <c r="I32" s="7">
        <v>0</v>
      </c>
      <c r="J32" s="7">
        <v>2</v>
      </c>
      <c r="K32" s="7">
        <v>0</v>
      </c>
      <c r="L32" s="7">
        <v>0</v>
      </c>
      <c r="M32" s="7">
        <v>5</v>
      </c>
      <c r="R32"/>
      <c r="S32"/>
      <c r="T32"/>
      <c r="U32"/>
      <c r="V32"/>
      <c r="W32"/>
      <c r="X32"/>
      <c r="Y32"/>
    </row>
    <row r="33" spans="1:25">
      <c r="A33" s="7" t="s">
        <v>76</v>
      </c>
      <c r="B33" s="3">
        <v>0</v>
      </c>
      <c r="C33" s="7">
        <v>0</v>
      </c>
      <c r="D33" s="7">
        <v>2</v>
      </c>
      <c r="E33" s="7">
        <v>2</v>
      </c>
      <c r="F33" s="7">
        <v>0</v>
      </c>
      <c r="G33" s="7">
        <v>0</v>
      </c>
      <c r="H33" s="7">
        <v>4</v>
      </c>
      <c r="I33" s="7">
        <v>0</v>
      </c>
      <c r="J33" s="7">
        <v>8</v>
      </c>
      <c r="K33" s="7">
        <v>2</v>
      </c>
      <c r="L33" s="7">
        <v>0</v>
      </c>
      <c r="M33" s="7">
        <v>2</v>
      </c>
      <c r="R33"/>
      <c r="S33"/>
      <c r="T33"/>
      <c r="U33"/>
      <c r="V33"/>
      <c r="W33"/>
      <c r="X33"/>
      <c r="Y33"/>
    </row>
    <row r="34" spans="1:25">
      <c r="A34" s="7" t="s">
        <v>77</v>
      </c>
      <c r="B34" s="3">
        <v>0</v>
      </c>
      <c r="C34" s="7">
        <v>1</v>
      </c>
      <c r="D34" s="7">
        <v>2</v>
      </c>
      <c r="E34" s="7">
        <v>0</v>
      </c>
      <c r="F34" s="7">
        <v>0</v>
      </c>
      <c r="G34" s="7">
        <v>0</v>
      </c>
      <c r="H34" s="7">
        <v>3</v>
      </c>
      <c r="I34" s="7">
        <v>0</v>
      </c>
      <c r="J34" s="7">
        <v>3</v>
      </c>
      <c r="K34" s="7">
        <v>1</v>
      </c>
      <c r="L34" s="7">
        <v>0</v>
      </c>
      <c r="M34" s="7">
        <v>8</v>
      </c>
      <c r="R34"/>
      <c r="S34"/>
      <c r="T34"/>
      <c r="U34"/>
      <c r="V34"/>
      <c r="W34"/>
      <c r="X34"/>
      <c r="Y34"/>
    </row>
    <row r="35" spans="1:25">
      <c r="A35" s="7" t="s">
        <v>2136</v>
      </c>
      <c r="B35" s="3">
        <v>0</v>
      </c>
      <c r="C35" s="7">
        <v>0</v>
      </c>
      <c r="D35" s="7">
        <v>0</v>
      </c>
      <c r="E35" s="7">
        <v>1</v>
      </c>
      <c r="F35" s="7">
        <v>0</v>
      </c>
      <c r="G35" s="7">
        <v>0</v>
      </c>
      <c r="H35" s="7">
        <v>1</v>
      </c>
      <c r="I35" s="7">
        <v>0</v>
      </c>
      <c r="J35" s="7">
        <v>1</v>
      </c>
      <c r="K35" s="7">
        <v>2</v>
      </c>
      <c r="L35" s="7">
        <v>0</v>
      </c>
      <c r="M35" s="7">
        <v>7</v>
      </c>
      <c r="R35"/>
      <c r="S35"/>
      <c r="T35"/>
      <c r="U35"/>
      <c r="V35"/>
      <c r="W35"/>
      <c r="X35"/>
      <c r="Y35"/>
    </row>
    <row r="36" spans="1:25">
      <c r="A36" s="7" t="s">
        <v>78</v>
      </c>
      <c r="B36" s="3">
        <v>0</v>
      </c>
      <c r="C36" s="7">
        <v>0</v>
      </c>
      <c r="D36" s="7">
        <v>0</v>
      </c>
      <c r="E36" s="7">
        <v>6</v>
      </c>
      <c r="F36" s="7">
        <v>0</v>
      </c>
      <c r="G36" s="7">
        <v>0</v>
      </c>
      <c r="H36" s="7">
        <v>6</v>
      </c>
      <c r="I36" s="7">
        <v>0</v>
      </c>
      <c r="J36" s="7">
        <v>0</v>
      </c>
      <c r="K36" s="7">
        <v>6</v>
      </c>
      <c r="L36" s="7">
        <v>0</v>
      </c>
      <c r="M36" s="7">
        <v>10</v>
      </c>
      <c r="R36"/>
      <c r="S36"/>
      <c r="T36"/>
      <c r="U36"/>
      <c r="V36"/>
      <c r="W36"/>
      <c r="X36"/>
      <c r="Y36"/>
    </row>
    <row r="37" spans="1:25">
      <c r="A37" s="7" t="s">
        <v>2137</v>
      </c>
      <c r="B37" s="3">
        <v>0</v>
      </c>
      <c r="C37" s="7">
        <v>1</v>
      </c>
      <c r="D37" s="7">
        <v>1</v>
      </c>
      <c r="E37" s="7">
        <v>1</v>
      </c>
      <c r="F37" s="7">
        <v>1</v>
      </c>
      <c r="G37" s="7">
        <v>0</v>
      </c>
      <c r="H37" s="7">
        <v>3</v>
      </c>
      <c r="I37" s="7">
        <v>0</v>
      </c>
      <c r="J37" s="7">
        <v>3</v>
      </c>
      <c r="K37" s="7">
        <v>0</v>
      </c>
      <c r="L37" s="7">
        <v>0</v>
      </c>
      <c r="M37" s="7">
        <v>8</v>
      </c>
      <c r="R37"/>
      <c r="S37"/>
      <c r="T37"/>
      <c r="U37"/>
      <c r="V37"/>
      <c r="W37"/>
      <c r="X37"/>
      <c r="Y37"/>
    </row>
    <row r="38" spans="1:25">
      <c r="A38" s="7" t="s">
        <v>79</v>
      </c>
      <c r="B38" s="3">
        <v>0</v>
      </c>
      <c r="C38" s="7">
        <v>0</v>
      </c>
      <c r="D38" s="7">
        <v>1</v>
      </c>
      <c r="E38" s="7">
        <v>2</v>
      </c>
      <c r="F38" s="7">
        <v>0</v>
      </c>
      <c r="G38" s="7">
        <v>0</v>
      </c>
      <c r="H38" s="7">
        <v>4</v>
      </c>
      <c r="I38" s="7">
        <v>0</v>
      </c>
      <c r="J38" s="7">
        <v>5</v>
      </c>
      <c r="K38" s="7">
        <v>0</v>
      </c>
      <c r="L38" s="7">
        <v>0</v>
      </c>
      <c r="M38" s="7">
        <v>2</v>
      </c>
      <c r="R38"/>
      <c r="S38"/>
      <c r="T38"/>
      <c r="U38"/>
      <c r="V38"/>
      <c r="W38"/>
      <c r="X38"/>
      <c r="Y38"/>
    </row>
    <row r="39" spans="1:25">
      <c r="A39" s="7" t="s">
        <v>80</v>
      </c>
      <c r="B39" s="3">
        <v>0</v>
      </c>
      <c r="C39" s="7">
        <v>0</v>
      </c>
      <c r="D39" s="7">
        <v>1</v>
      </c>
      <c r="E39" s="7">
        <v>3</v>
      </c>
      <c r="F39" s="7">
        <v>0</v>
      </c>
      <c r="G39" s="7">
        <v>0</v>
      </c>
      <c r="H39" s="7">
        <v>5</v>
      </c>
      <c r="I39" s="7">
        <v>0</v>
      </c>
      <c r="J39" s="7">
        <v>4</v>
      </c>
      <c r="K39" s="7">
        <v>1</v>
      </c>
      <c r="L39" s="7">
        <v>0</v>
      </c>
      <c r="M39" s="7">
        <v>3</v>
      </c>
      <c r="R39"/>
      <c r="S39"/>
      <c r="T39"/>
      <c r="U39"/>
      <c r="V39"/>
      <c r="W39"/>
      <c r="X39"/>
      <c r="Y39"/>
    </row>
    <row r="40" spans="1:25">
      <c r="A40" s="7" t="s">
        <v>2138</v>
      </c>
      <c r="B40" s="3">
        <v>0</v>
      </c>
      <c r="C40" s="7">
        <v>0</v>
      </c>
      <c r="D40" s="7">
        <v>4</v>
      </c>
      <c r="E40" s="7">
        <v>5</v>
      </c>
      <c r="F40" s="7">
        <v>0</v>
      </c>
      <c r="G40" s="7">
        <v>1</v>
      </c>
      <c r="H40" s="7">
        <v>13</v>
      </c>
      <c r="I40" s="7">
        <v>0</v>
      </c>
      <c r="J40" s="7">
        <v>6</v>
      </c>
      <c r="K40" s="7">
        <v>1</v>
      </c>
      <c r="L40" s="7">
        <v>0</v>
      </c>
      <c r="M40" s="7">
        <v>1</v>
      </c>
      <c r="R40"/>
      <c r="S40"/>
      <c r="T40"/>
      <c r="U40"/>
      <c r="V40"/>
      <c r="W40"/>
      <c r="X40"/>
      <c r="Y40"/>
    </row>
    <row r="41" spans="1:25">
      <c r="A41" s="7" t="s">
        <v>81</v>
      </c>
      <c r="B41" s="3">
        <v>0</v>
      </c>
      <c r="C41" s="7">
        <v>0</v>
      </c>
      <c r="D41" s="7">
        <v>2</v>
      </c>
      <c r="E41" s="7">
        <v>3</v>
      </c>
      <c r="F41" s="7">
        <v>0</v>
      </c>
      <c r="G41" s="7">
        <v>0</v>
      </c>
      <c r="H41" s="7">
        <v>7</v>
      </c>
      <c r="I41" s="7">
        <v>0</v>
      </c>
      <c r="J41" s="7">
        <v>4</v>
      </c>
      <c r="K41" s="7">
        <v>1</v>
      </c>
      <c r="L41" s="7">
        <v>0</v>
      </c>
      <c r="M41" s="7">
        <v>5</v>
      </c>
      <c r="R41"/>
      <c r="S41"/>
      <c r="T41"/>
      <c r="U41"/>
      <c r="V41"/>
      <c r="W41"/>
      <c r="X41"/>
      <c r="Y41"/>
    </row>
    <row r="42" spans="1:25">
      <c r="A42" s="7" t="s">
        <v>82</v>
      </c>
      <c r="B42" s="3">
        <v>0</v>
      </c>
      <c r="C42" s="7">
        <v>0</v>
      </c>
      <c r="D42" s="7">
        <v>0</v>
      </c>
      <c r="E42" s="7">
        <v>4</v>
      </c>
      <c r="F42" s="7">
        <v>0</v>
      </c>
      <c r="G42" s="7">
        <v>0</v>
      </c>
      <c r="H42" s="7">
        <v>6</v>
      </c>
      <c r="I42" s="7">
        <v>0</v>
      </c>
      <c r="J42" s="7">
        <v>1</v>
      </c>
      <c r="K42" s="7">
        <v>1</v>
      </c>
      <c r="L42" s="7">
        <v>0</v>
      </c>
      <c r="M42" s="7">
        <v>5</v>
      </c>
      <c r="R42"/>
      <c r="S42"/>
      <c r="T42"/>
      <c r="U42"/>
      <c r="V42"/>
      <c r="W42"/>
      <c r="X42"/>
      <c r="Y42"/>
    </row>
    <row r="43" spans="1:25">
      <c r="A43" s="7" t="s">
        <v>83</v>
      </c>
      <c r="B43" s="3">
        <v>0</v>
      </c>
      <c r="C43" s="7">
        <v>0</v>
      </c>
      <c r="D43" s="7">
        <v>1</v>
      </c>
      <c r="E43" s="7">
        <v>4</v>
      </c>
      <c r="F43" s="7">
        <v>0</v>
      </c>
      <c r="G43" s="7">
        <v>0</v>
      </c>
      <c r="H43" s="7">
        <v>5</v>
      </c>
      <c r="I43" s="7">
        <v>0</v>
      </c>
      <c r="J43" s="7">
        <v>5</v>
      </c>
      <c r="K43" s="7">
        <v>2</v>
      </c>
      <c r="L43" s="7">
        <v>0</v>
      </c>
      <c r="M43" s="7">
        <v>6</v>
      </c>
      <c r="R43"/>
      <c r="S43"/>
      <c r="T43"/>
      <c r="U43"/>
      <c r="V43"/>
      <c r="W43"/>
      <c r="X43"/>
      <c r="Y43"/>
    </row>
    <row r="44" spans="1:25">
      <c r="A44" s="7" t="s">
        <v>2139</v>
      </c>
      <c r="B44" s="3">
        <v>1</v>
      </c>
      <c r="C44" s="7">
        <v>0</v>
      </c>
      <c r="D44" s="7">
        <v>5</v>
      </c>
      <c r="E44" s="7">
        <v>4</v>
      </c>
      <c r="F44" s="7">
        <v>0</v>
      </c>
      <c r="G44" s="7">
        <v>0</v>
      </c>
      <c r="H44" s="7">
        <v>10</v>
      </c>
      <c r="I44" s="7">
        <v>0</v>
      </c>
      <c r="J44" s="7">
        <v>8</v>
      </c>
      <c r="K44" s="7">
        <v>4</v>
      </c>
      <c r="L44" s="7">
        <v>0</v>
      </c>
      <c r="M44" s="7">
        <v>9</v>
      </c>
      <c r="R44"/>
      <c r="S44"/>
      <c r="T44"/>
      <c r="U44"/>
      <c r="V44"/>
      <c r="W44"/>
      <c r="X44"/>
      <c r="Y44"/>
    </row>
    <row r="45" spans="1:25">
      <c r="A45" s="7" t="s">
        <v>84</v>
      </c>
      <c r="B45" s="3">
        <v>0</v>
      </c>
      <c r="C45" s="7">
        <v>0</v>
      </c>
      <c r="D45" s="7">
        <v>4</v>
      </c>
      <c r="E45" s="7">
        <v>1</v>
      </c>
      <c r="F45" s="7">
        <v>0</v>
      </c>
      <c r="G45" s="7">
        <v>0</v>
      </c>
      <c r="H45" s="7">
        <v>8</v>
      </c>
      <c r="I45" s="7">
        <v>0</v>
      </c>
      <c r="J45" s="7">
        <v>2</v>
      </c>
      <c r="K45" s="7">
        <v>1</v>
      </c>
      <c r="L45" s="7">
        <v>0</v>
      </c>
      <c r="M45" s="7">
        <v>3</v>
      </c>
      <c r="R45"/>
      <c r="S45"/>
      <c r="T45"/>
      <c r="U45"/>
      <c r="V45"/>
      <c r="W45"/>
      <c r="X45"/>
      <c r="Y45"/>
    </row>
    <row r="46" spans="1:25">
      <c r="A46" s="7" t="s">
        <v>85</v>
      </c>
      <c r="B46" s="3">
        <v>0</v>
      </c>
      <c r="C46" s="7">
        <v>0</v>
      </c>
      <c r="D46" s="7">
        <v>0</v>
      </c>
      <c r="E46" s="7">
        <v>1</v>
      </c>
      <c r="F46" s="7">
        <v>0</v>
      </c>
      <c r="G46" s="7">
        <v>0</v>
      </c>
      <c r="H46" s="7">
        <v>1</v>
      </c>
      <c r="I46" s="7">
        <v>0</v>
      </c>
      <c r="J46" s="7">
        <v>0</v>
      </c>
      <c r="K46" s="7">
        <v>0</v>
      </c>
      <c r="L46" s="7">
        <v>0</v>
      </c>
      <c r="M46" s="7">
        <v>7</v>
      </c>
      <c r="R46"/>
      <c r="S46"/>
      <c r="T46"/>
      <c r="U46"/>
      <c r="V46"/>
      <c r="W46"/>
      <c r="X46"/>
      <c r="Y46"/>
    </row>
    <row r="47" spans="1:25">
      <c r="A47" s="7" t="s">
        <v>86</v>
      </c>
      <c r="B47" s="3">
        <v>1</v>
      </c>
      <c r="C47" s="7">
        <v>0</v>
      </c>
      <c r="D47" s="7">
        <v>2</v>
      </c>
      <c r="E47" s="7">
        <v>3</v>
      </c>
      <c r="F47" s="7">
        <v>1</v>
      </c>
      <c r="G47" s="7">
        <v>0</v>
      </c>
      <c r="H47" s="7">
        <v>6</v>
      </c>
      <c r="I47" s="7">
        <v>0</v>
      </c>
      <c r="J47" s="7">
        <v>2</v>
      </c>
      <c r="K47" s="7">
        <v>2</v>
      </c>
      <c r="L47" s="7">
        <v>0</v>
      </c>
      <c r="M47" s="7">
        <v>4</v>
      </c>
      <c r="R47"/>
      <c r="S47"/>
      <c r="T47"/>
      <c r="U47"/>
      <c r="V47"/>
      <c r="W47"/>
      <c r="X47"/>
      <c r="Y47"/>
    </row>
    <row r="48" spans="1:25">
      <c r="A48" s="7" t="s">
        <v>87</v>
      </c>
      <c r="B48" s="3">
        <v>0</v>
      </c>
      <c r="C48" s="7">
        <v>0</v>
      </c>
      <c r="D48" s="7">
        <v>1</v>
      </c>
      <c r="E48" s="7">
        <v>0</v>
      </c>
      <c r="F48" s="7">
        <v>0</v>
      </c>
      <c r="G48" s="7">
        <v>0</v>
      </c>
      <c r="H48" s="7">
        <v>2</v>
      </c>
      <c r="I48" s="7">
        <v>0</v>
      </c>
      <c r="J48" s="7">
        <v>3</v>
      </c>
      <c r="K48" s="7">
        <v>3</v>
      </c>
      <c r="L48" s="7">
        <v>0</v>
      </c>
      <c r="M48" s="7">
        <v>1</v>
      </c>
      <c r="R48"/>
      <c r="S48"/>
      <c r="T48"/>
      <c r="U48"/>
      <c r="V48"/>
      <c r="W48"/>
      <c r="X48"/>
      <c r="Y48"/>
    </row>
    <row r="49" spans="1:25">
      <c r="A49" s="7" t="s">
        <v>88</v>
      </c>
      <c r="B49" s="3">
        <v>0</v>
      </c>
      <c r="C49" s="7">
        <v>0</v>
      </c>
      <c r="D49" s="7">
        <v>2</v>
      </c>
      <c r="E49" s="7">
        <v>3</v>
      </c>
      <c r="F49" s="7">
        <v>0</v>
      </c>
      <c r="G49" s="7">
        <v>0</v>
      </c>
      <c r="H49" s="7">
        <v>5</v>
      </c>
      <c r="I49" s="7">
        <v>0</v>
      </c>
      <c r="J49" s="7">
        <v>3</v>
      </c>
      <c r="K49" s="7">
        <v>2</v>
      </c>
      <c r="L49" s="7">
        <v>0</v>
      </c>
      <c r="M49" s="7">
        <v>7</v>
      </c>
      <c r="R49"/>
      <c r="S49"/>
      <c r="T49"/>
      <c r="U49"/>
      <c r="V49"/>
      <c r="W49"/>
      <c r="X49"/>
      <c r="Y49"/>
    </row>
    <row r="50" spans="1:25">
      <c r="A50" s="7" t="s">
        <v>89</v>
      </c>
      <c r="B50" s="3">
        <v>0</v>
      </c>
      <c r="C50" s="7">
        <v>0</v>
      </c>
      <c r="D50" s="7">
        <v>0</v>
      </c>
      <c r="E50" s="7">
        <v>4</v>
      </c>
      <c r="F50" s="7">
        <v>0</v>
      </c>
      <c r="G50" s="7">
        <v>0</v>
      </c>
      <c r="H50" s="7">
        <v>7</v>
      </c>
      <c r="I50" s="7">
        <v>0</v>
      </c>
      <c r="J50" s="7">
        <v>6</v>
      </c>
      <c r="K50" s="7">
        <v>8</v>
      </c>
      <c r="L50" s="7">
        <v>0</v>
      </c>
      <c r="M50" s="7">
        <v>10</v>
      </c>
      <c r="R50"/>
      <c r="S50"/>
      <c r="T50"/>
      <c r="U50"/>
      <c r="V50"/>
      <c r="W50"/>
      <c r="X50"/>
      <c r="Y50"/>
    </row>
    <row r="51" spans="1:25">
      <c r="A51" s="7" t="s">
        <v>90</v>
      </c>
      <c r="B51" s="3">
        <v>0</v>
      </c>
      <c r="C51" s="7">
        <v>0</v>
      </c>
      <c r="D51" s="7">
        <v>0</v>
      </c>
      <c r="E51" s="7">
        <v>2</v>
      </c>
      <c r="F51" s="7">
        <v>0</v>
      </c>
      <c r="G51" s="7">
        <v>0</v>
      </c>
      <c r="H51" s="7">
        <v>2</v>
      </c>
      <c r="I51" s="7">
        <v>0</v>
      </c>
      <c r="J51" s="7">
        <v>4</v>
      </c>
      <c r="K51" s="7">
        <v>2</v>
      </c>
      <c r="L51" s="7">
        <v>0</v>
      </c>
      <c r="M51" s="7">
        <v>6</v>
      </c>
      <c r="R51"/>
      <c r="S51"/>
      <c r="T51"/>
      <c r="U51"/>
      <c r="V51"/>
      <c r="W51"/>
      <c r="X51"/>
      <c r="Y51"/>
    </row>
    <row r="52" spans="1:25">
      <c r="A52" s="7" t="s">
        <v>91</v>
      </c>
      <c r="B52" s="3">
        <v>0</v>
      </c>
      <c r="C52" s="7">
        <v>1</v>
      </c>
      <c r="D52" s="7">
        <v>1</v>
      </c>
      <c r="E52" s="7">
        <v>1</v>
      </c>
      <c r="F52" s="7">
        <v>0</v>
      </c>
      <c r="G52" s="7">
        <v>0</v>
      </c>
      <c r="H52" s="7">
        <v>3</v>
      </c>
      <c r="I52" s="7">
        <v>0</v>
      </c>
      <c r="J52" s="7">
        <v>5</v>
      </c>
      <c r="K52" s="7">
        <v>4</v>
      </c>
      <c r="L52" s="7">
        <v>0</v>
      </c>
      <c r="M52" s="7">
        <v>4</v>
      </c>
      <c r="R52"/>
      <c r="S52"/>
      <c r="T52"/>
      <c r="U52"/>
      <c r="V52"/>
      <c r="W52"/>
      <c r="X52"/>
      <c r="Y52"/>
    </row>
    <row r="53" spans="1:25">
      <c r="A53" s="7" t="s">
        <v>92</v>
      </c>
      <c r="B53" s="3">
        <v>2</v>
      </c>
      <c r="C53" s="7">
        <v>2</v>
      </c>
      <c r="D53" s="7">
        <v>1</v>
      </c>
      <c r="E53" s="7">
        <v>4</v>
      </c>
      <c r="F53" s="7">
        <v>0</v>
      </c>
      <c r="G53" s="7">
        <v>0</v>
      </c>
      <c r="H53" s="7">
        <v>11</v>
      </c>
      <c r="I53" s="7">
        <v>0</v>
      </c>
      <c r="J53" s="7">
        <v>7</v>
      </c>
      <c r="K53" s="7">
        <v>7</v>
      </c>
      <c r="L53" s="7">
        <v>0</v>
      </c>
      <c r="M53" s="7">
        <v>36</v>
      </c>
      <c r="R53"/>
      <c r="S53"/>
      <c r="T53"/>
      <c r="U53"/>
      <c r="V53"/>
      <c r="W53"/>
      <c r="X53"/>
      <c r="Y53"/>
    </row>
    <row r="54" spans="1:25">
      <c r="A54" s="7" t="s">
        <v>2140</v>
      </c>
      <c r="B54" s="3">
        <v>0</v>
      </c>
      <c r="C54" s="7">
        <v>1</v>
      </c>
      <c r="D54" s="7">
        <v>1</v>
      </c>
      <c r="E54" s="7">
        <v>3</v>
      </c>
      <c r="F54" s="7">
        <v>0</v>
      </c>
      <c r="G54" s="7">
        <v>0</v>
      </c>
      <c r="H54" s="7">
        <v>5</v>
      </c>
      <c r="I54" s="7">
        <v>0</v>
      </c>
      <c r="J54" s="7">
        <v>3</v>
      </c>
      <c r="K54" s="7">
        <v>5</v>
      </c>
      <c r="L54" s="7">
        <v>0</v>
      </c>
      <c r="M54" s="7">
        <v>15</v>
      </c>
      <c r="R54"/>
      <c r="S54"/>
      <c r="T54"/>
      <c r="U54"/>
      <c r="V54"/>
      <c r="W54"/>
      <c r="X54"/>
      <c r="Y54"/>
    </row>
    <row r="55" spans="1:25">
      <c r="A55" s="7" t="s">
        <v>2141</v>
      </c>
      <c r="B55" s="3">
        <v>0</v>
      </c>
      <c r="C55" s="7">
        <v>1</v>
      </c>
      <c r="D55" s="7">
        <v>1</v>
      </c>
      <c r="E55" s="7">
        <v>2</v>
      </c>
      <c r="F55" s="7">
        <v>1</v>
      </c>
      <c r="G55" s="7">
        <v>0</v>
      </c>
      <c r="H55" s="7">
        <v>5</v>
      </c>
      <c r="I55" s="7">
        <v>0</v>
      </c>
      <c r="J55" s="7">
        <v>5</v>
      </c>
      <c r="K55" s="7">
        <v>5</v>
      </c>
      <c r="L55" s="7">
        <v>0</v>
      </c>
      <c r="M55" s="7">
        <v>15</v>
      </c>
      <c r="R55"/>
      <c r="S55"/>
      <c r="T55"/>
      <c r="U55"/>
      <c r="V55"/>
      <c r="W55"/>
      <c r="X55"/>
      <c r="Y55"/>
    </row>
    <row r="56" spans="1:25">
      <c r="A56" s="7" t="s">
        <v>93</v>
      </c>
      <c r="B56" s="3">
        <v>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2</v>
      </c>
      <c r="I56" s="7">
        <v>0</v>
      </c>
      <c r="J56" s="7">
        <v>2</v>
      </c>
      <c r="K56" s="7">
        <v>1</v>
      </c>
      <c r="L56" s="7">
        <v>0</v>
      </c>
      <c r="M56" s="7">
        <v>3</v>
      </c>
      <c r="R56"/>
      <c r="S56"/>
      <c r="T56"/>
      <c r="U56"/>
      <c r="V56"/>
      <c r="W56"/>
      <c r="X56"/>
      <c r="Y56"/>
    </row>
    <row r="57" spans="1:25">
      <c r="A57" s="7" t="s">
        <v>94</v>
      </c>
      <c r="B57" s="3">
        <v>0</v>
      </c>
      <c r="C57" s="7">
        <v>0</v>
      </c>
      <c r="D57" s="7">
        <v>1</v>
      </c>
      <c r="E57" s="7">
        <v>0</v>
      </c>
      <c r="F57" s="7">
        <v>0</v>
      </c>
      <c r="G57" s="7">
        <v>0</v>
      </c>
      <c r="H57" s="7">
        <v>4</v>
      </c>
      <c r="I57" s="7">
        <v>0</v>
      </c>
      <c r="J57" s="7">
        <v>1</v>
      </c>
      <c r="K57" s="7">
        <v>2</v>
      </c>
      <c r="L57" s="7">
        <v>0</v>
      </c>
      <c r="M57" s="7">
        <v>6</v>
      </c>
      <c r="R57"/>
      <c r="S57"/>
      <c r="T57"/>
      <c r="U57"/>
      <c r="V57"/>
      <c r="W57"/>
      <c r="X57"/>
      <c r="Y57"/>
    </row>
    <row r="58" spans="1:25">
      <c r="A58" s="7" t="s">
        <v>95</v>
      </c>
      <c r="B58" s="3">
        <v>0</v>
      </c>
      <c r="C58" s="7">
        <v>1</v>
      </c>
      <c r="D58" s="7">
        <v>0</v>
      </c>
      <c r="E58" s="7">
        <v>4</v>
      </c>
      <c r="F58" s="7">
        <v>1</v>
      </c>
      <c r="G58" s="7">
        <v>0</v>
      </c>
      <c r="H58" s="7">
        <v>5</v>
      </c>
      <c r="I58" s="7">
        <v>0</v>
      </c>
      <c r="J58" s="7">
        <v>5</v>
      </c>
      <c r="K58" s="7">
        <v>0</v>
      </c>
      <c r="L58" s="7">
        <v>0</v>
      </c>
      <c r="M58" s="7">
        <v>3</v>
      </c>
      <c r="R58"/>
      <c r="S58"/>
      <c r="T58"/>
      <c r="U58"/>
      <c r="V58"/>
      <c r="W58"/>
      <c r="X58"/>
      <c r="Y58"/>
    </row>
    <row r="59" spans="1:25">
      <c r="A59" s="7" t="s">
        <v>96</v>
      </c>
      <c r="B59" s="3">
        <v>0</v>
      </c>
      <c r="C59" s="7">
        <v>0</v>
      </c>
      <c r="D59" s="7">
        <v>1</v>
      </c>
      <c r="E59" s="7">
        <v>1</v>
      </c>
      <c r="F59" s="7">
        <v>2</v>
      </c>
      <c r="G59" s="7">
        <v>0</v>
      </c>
      <c r="H59" s="7">
        <v>6</v>
      </c>
      <c r="I59" s="7">
        <v>0</v>
      </c>
      <c r="J59" s="7">
        <v>2</v>
      </c>
      <c r="K59" s="7">
        <v>3</v>
      </c>
      <c r="L59" s="7">
        <v>0</v>
      </c>
      <c r="M59" s="7">
        <v>3</v>
      </c>
      <c r="R59"/>
      <c r="S59"/>
      <c r="T59"/>
      <c r="U59"/>
      <c r="V59"/>
      <c r="W59"/>
      <c r="X59"/>
      <c r="Y59"/>
    </row>
    <row r="60" spans="1:25">
      <c r="A60" s="7" t="s">
        <v>97</v>
      </c>
      <c r="B60" s="3">
        <v>0</v>
      </c>
      <c r="C60" s="7">
        <v>0</v>
      </c>
      <c r="D60" s="7">
        <v>0</v>
      </c>
      <c r="E60" s="7">
        <v>4</v>
      </c>
      <c r="F60" s="7">
        <v>1</v>
      </c>
      <c r="G60" s="7">
        <v>0</v>
      </c>
      <c r="H60" s="7">
        <v>5</v>
      </c>
      <c r="I60" s="7">
        <v>0</v>
      </c>
      <c r="J60" s="7">
        <v>4</v>
      </c>
      <c r="K60" s="7">
        <v>3</v>
      </c>
      <c r="L60" s="7">
        <v>0</v>
      </c>
      <c r="M60" s="7">
        <v>11</v>
      </c>
      <c r="R60"/>
      <c r="S60"/>
      <c r="T60"/>
      <c r="U60"/>
      <c r="V60"/>
      <c r="W60"/>
      <c r="X60"/>
      <c r="Y60"/>
    </row>
    <row r="61" spans="1:25">
      <c r="A61" s="7" t="s">
        <v>98</v>
      </c>
      <c r="B61" s="3">
        <v>0</v>
      </c>
      <c r="C61" s="7">
        <v>0</v>
      </c>
      <c r="D61" s="7">
        <v>0</v>
      </c>
      <c r="E61" s="7">
        <v>3</v>
      </c>
      <c r="F61" s="7">
        <v>0</v>
      </c>
      <c r="G61" s="7">
        <v>0</v>
      </c>
      <c r="H61" s="7">
        <v>8</v>
      </c>
      <c r="I61" s="7">
        <v>0</v>
      </c>
      <c r="J61" s="7">
        <v>2</v>
      </c>
      <c r="K61" s="7">
        <v>5</v>
      </c>
      <c r="L61" s="7">
        <v>0</v>
      </c>
      <c r="M61" s="7">
        <v>17</v>
      </c>
      <c r="R61"/>
      <c r="S61"/>
      <c r="T61"/>
      <c r="U61"/>
      <c r="V61"/>
      <c r="W61"/>
      <c r="X61"/>
      <c r="Y61"/>
    </row>
    <row r="62" spans="1:25">
      <c r="A62" s="7" t="s">
        <v>99</v>
      </c>
      <c r="B62" s="3">
        <v>0</v>
      </c>
      <c r="C62" s="7">
        <v>0</v>
      </c>
      <c r="D62" s="7">
        <v>2</v>
      </c>
      <c r="E62" s="7">
        <v>3</v>
      </c>
      <c r="F62" s="7">
        <v>0</v>
      </c>
      <c r="G62" s="7">
        <v>0</v>
      </c>
      <c r="H62" s="7">
        <v>7</v>
      </c>
      <c r="I62" s="7">
        <v>0</v>
      </c>
      <c r="J62" s="7">
        <v>13</v>
      </c>
      <c r="K62" s="7">
        <v>3</v>
      </c>
      <c r="L62" s="7">
        <v>0</v>
      </c>
      <c r="M62" s="7">
        <v>4</v>
      </c>
      <c r="R62"/>
      <c r="S62"/>
      <c r="T62"/>
      <c r="U62"/>
      <c r="V62"/>
      <c r="W62"/>
      <c r="X62"/>
      <c r="Y62"/>
    </row>
    <row r="63" spans="1:25">
      <c r="A63" s="7" t="s">
        <v>100</v>
      </c>
      <c r="B63" s="3">
        <v>0</v>
      </c>
      <c r="C63" s="7">
        <v>0</v>
      </c>
      <c r="D63" s="7">
        <v>0</v>
      </c>
      <c r="E63" s="7">
        <v>2</v>
      </c>
      <c r="F63" s="7">
        <v>0</v>
      </c>
      <c r="G63" s="7">
        <v>0</v>
      </c>
      <c r="H63" s="7">
        <v>2</v>
      </c>
      <c r="I63" s="7">
        <v>0</v>
      </c>
      <c r="J63" s="7">
        <v>5</v>
      </c>
      <c r="K63" s="7">
        <v>1</v>
      </c>
      <c r="L63" s="7">
        <v>0</v>
      </c>
      <c r="M63" s="7">
        <v>4</v>
      </c>
      <c r="R63"/>
      <c r="S63"/>
      <c r="T63"/>
      <c r="U63"/>
      <c r="V63"/>
      <c r="W63"/>
      <c r="X63"/>
      <c r="Y63"/>
    </row>
    <row r="64" spans="1:25">
      <c r="A64" s="7" t="s">
        <v>101</v>
      </c>
      <c r="B64" s="3">
        <v>0</v>
      </c>
      <c r="C64" s="7">
        <v>0</v>
      </c>
      <c r="D64" s="7">
        <v>1</v>
      </c>
      <c r="E64" s="7">
        <v>6</v>
      </c>
      <c r="F64" s="7">
        <v>1</v>
      </c>
      <c r="G64" s="7">
        <v>0</v>
      </c>
      <c r="H64" s="7">
        <v>7</v>
      </c>
      <c r="I64" s="7">
        <v>0</v>
      </c>
      <c r="J64" s="7">
        <v>6</v>
      </c>
      <c r="K64" s="7">
        <v>2</v>
      </c>
      <c r="L64" s="7">
        <v>0</v>
      </c>
      <c r="M64" s="7">
        <v>3</v>
      </c>
      <c r="R64"/>
      <c r="S64"/>
      <c r="T64"/>
      <c r="U64"/>
      <c r="V64"/>
      <c r="W64"/>
      <c r="X64"/>
      <c r="Y64"/>
    </row>
    <row r="65" spans="1:25">
      <c r="A65" s="7" t="s">
        <v>102</v>
      </c>
      <c r="B65" s="3">
        <v>1</v>
      </c>
      <c r="C65" s="7">
        <v>0</v>
      </c>
      <c r="D65" s="7">
        <v>0</v>
      </c>
      <c r="E65" s="7">
        <v>1</v>
      </c>
      <c r="F65" s="7">
        <v>1</v>
      </c>
      <c r="G65" s="7">
        <v>0</v>
      </c>
      <c r="H65" s="7">
        <v>4</v>
      </c>
      <c r="I65" s="7">
        <v>0</v>
      </c>
      <c r="J65" s="7">
        <v>5</v>
      </c>
      <c r="K65" s="7">
        <v>1</v>
      </c>
      <c r="L65" s="7">
        <v>0</v>
      </c>
      <c r="M65" s="7">
        <v>3</v>
      </c>
      <c r="R65"/>
      <c r="S65"/>
      <c r="T65"/>
      <c r="U65"/>
      <c r="V65"/>
      <c r="W65"/>
      <c r="X65"/>
      <c r="Y65"/>
    </row>
    <row r="66" spans="1:25">
      <c r="A66" s="7" t="s">
        <v>103</v>
      </c>
      <c r="B66" s="3">
        <v>0</v>
      </c>
      <c r="C66" s="7">
        <v>0</v>
      </c>
      <c r="D66" s="7">
        <v>1</v>
      </c>
      <c r="E66" s="7">
        <v>3</v>
      </c>
      <c r="F66" s="7">
        <v>2</v>
      </c>
      <c r="G66" s="7">
        <v>0</v>
      </c>
      <c r="H66" s="7">
        <v>4</v>
      </c>
      <c r="I66" s="7">
        <v>0</v>
      </c>
      <c r="J66" s="7">
        <v>10</v>
      </c>
      <c r="K66" s="7">
        <v>0</v>
      </c>
      <c r="L66" s="7">
        <v>0</v>
      </c>
      <c r="M66" s="7">
        <v>5</v>
      </c>
      <c r="R66"/>
      <c r="S66"/>
      <c r="T66"/>
      <c r="U66"/>
      <c r="V66"/>
      <c r="W66"/>
      <c r="X66"/>
      <c r="Y66"/>
    </row>
    <row r="67" spans="1:25">
      <c r="A67" s="7" t="s">
        <v>104</v>
      </c>
      <c r="B67" s="3">
        <v>1</v>
      </c>
      <c r="C67" s="7">
        <v>0</v>
      </c>
      <c r="D67" s="7">
        <v>2</v>
      </c>
      <c r="E67" s="7">
        <v>2</v>
      </c>
      <c r="F67" s="7">
        <v>0</v>
      </c>
      <c r="G67" s="7">
        <v>0</v>
      </c>
      <c r="H67" s="7">
        <v>6</v>
      </c>
      <c r="I67" s="7">
        <v>0</v>
      </c>
      <c r="J67" s="7">
        <v>3</v>
      </c>
      <c r="K67" s="7">
        <v>4</v>
      </c>
      <c r="L67" s="7">
        <v>0</v>
      </c>
      <c r="M67" s="7">
        <v>7</v>
      </c>
      <c r="R67"/>
      <c r="S67"/>
      <c r="T67"/>
      <c r="U67"/>
      <c r="V67"/>
      <c r="W67"/>
      <c r="X67"/>
      <c r="Y67"/>
    </row>
    <row r="68" spans="1:25">
      <c r="A68" s="7" t="s">
        <v>105</v>
      </c>
      <c r="B68" s="3">
        <v>0</v>
      </c>
      <c r="C68" s="7">
        <v>0</v>
      </c>
      <c r="D68" s="7">
        <v>3</v>
      </c>
      <c r="E68" s="7">
        <v>3</v>
      </c>
      <c r="F68" s="7">
        <v>0</v>
      </c>
      <c r="G68" s="7">
        <v>0</v>
      </c>
      <c r="H68" s="7">
        <v>10</v>
      </c>
      <c r="I68" s="7">
        <v>0</v>
      </c>
      <c r="J68" s="7">
        <v>6</v>
      </c>
      <c r="K68" s="7">
        <v>4</v>
      </c>
      <c r="L68" s="7">
        <v>0</v>
      </c>
      <c r="M68" s="7">
        <v>5</v>
      </c>
      <c r="R68"/>
      <c r="S68"/>
      <c r="T68"/>
      <c r="U68"/>
      <c r="V68"/>
      <c r="W68"/>
      <c r="X68"/>
      <c r="Y68"/>
    </row>
    <row r="69" spans="1:25">
      <c r="A69" s="7" t="s">
        <v>106</v>
      </c>
      <c r="B69" s="3">
        <v>1</v>
      </c>
      <c r="C69" s="7">
        <v>0</v>
      </c>
      <c r="D69" s="7">
        <v>1</v>
      </c>
      <c r="E69" s="7">
        <v>0</v>
      </c>
      <c r="F69" s="7">
        <v>0</v>
      </c>
      <c r="G69" s="7">
        <v>0</v>
      </c>
      <c r="H69" s="7">
        <v>5</v>
      </c>
      <c r="I69" s="7">
        <v>0</v>
      </c>
      <c r="J69" s="7">
        <v>5</v>
      </c>
      <c r="K69" s="7">
        <v>1</v>
      </c>
      <c r="L69" s="7">
        <v>0</v>
      </c>
      <c r="M69" s="7">
        <v>6</v>
      </c>
      <c r="R69"/>
      <c r="S69"/>
      <c r="T69"/>
      <c r="U69"/>
      <c r="V69"/>
      <c r="W69"/>
      <c r="X69"/>
      <c r="Y69"/>
    </row>
    <row r="70" spans="1:25">
      <c r="A70" s="7" t="s">
        <v>2142</v>
      </c>
      <c r="B70" s="3">
        <v>0</v>
      </c>
      <c r="C70" s="7">
        <v>1</v>
      </c>
      <c r="D70" s="7">
        <v>2</v>
      </c>
      <c r="E70" s="7">
        <v>2</v>
      </c>
      <c r="F70" s="7">
        <v>0</v>
      </c>
      <c r="G70" s="7">
        <v>0</v>
      </c>
      <c r="H70" s="7">
        <v>6</v>
      </c>
      <c r="I70" s="7">
        <v>0</v>
      </c>
      <c r="J70" s="7">
        <v>5</v>
      </c>
      <c r="K70" s="7">
        <v>3</v>
      </c>
      <c r="L70" s="7">
        <v>0</v>
      </c>
      <c r="M70" s="7">
        <v>5</v>
      </c>
      <c r="R70"/>
      <c r="S70"/>
      <c r="T70"/>
      <c r="U70"/>
      <c r="V70"/>
      <c r="W70"/>
      <c r="X70"/>
      <c r="Y70"/>
    </row>
    <row r="71" spans="1:25">
      <c r="A71" s="7" t="s">
        <v>107</v>
      </c>
      <c r="B71" s="3">
        <v>0</v>
      </c>
      <c r="C71" s="7">
        <v>2</v>
      </c>
      <c r="D71" s="7">
        <v>1</v>
      </c>
      <c r="E71" s="7">
        <v>1</v>
      </c>
      <c r="F71" s="7">
        <v>0</v>
      </c>
      <c r="G71" s="7">
        <v>0</v>
      </c>
      <c r="H71" s="7">
        <v>4</v>
      </c>
      <c r="I71" s="7">
        <v>0</v>
      </c>
      <c r="J71" s="7">
        <v>6</v>
      </c>
      <c r="K71" s="7">
        <v>0</v>
      </c>
      <c r="L71" s="7">
        <v>0</v>
      </c>
      <c r="M71" s="7">
        <v>1</v>
      </c>
      <c r="R71"/>
      <c r="S71"/>
      <c r="T71"/>
      <c r="U71"/>
      <c r="V71"/>
      <c r="W71"/>
      <c r="X71"/>
      <c r="Y71"/>
    </row>
    <row r="72" spans="1:25">
      <c r="A72" s="7" t="s">
        <v>108</v>
      </c>
      <c r="B72" s="3">
        <v>0</v>
      </c>
      <c r="C72" s="7">
        <v>0</v>
      </c>
      <c r="D72" s="7">
        <v>0</v>
      </c>
      <c r="E72" s="7">
        <v>2</v>
      </c>
      <c r="F72" s="7">
        <v>1</v>
      </c>
      <c r="G72" s="7">
        <v>0</v>
      </c>
      <c r="H72" s="7">
        <v>5</v>
      </c>
      <c r="I72" s="7">
        <v>0</v>
      </c>
      <c r="J72" s="7">
        <v>5</v>
      </c>
      <c r="K72" s="7">
        <v>1</v>
      </c>
      <c r="L72" s="7">
        <v>0</v>
      </c>
      <c r="M72" s="7">
        <v>8</v>
      </c>
      <c r="R72"/>
      <c r="S72"/>
      <c r="T72"/>
      <c r="U72"/>
      <c r="V72"/>
      <c r="W72"/>
      <c r="X72"/>
      <c r="Y72"/>
    </row>
    <row r="73" spans="1:25">
      <c r="A73" s="7" t="s">
        <v>109</v>
      </c>
      <c r="B73" s="3">
        <v>0</v>
      </c>
      <c r="C73" s="7">
        <v>0</v>
      </c>
      <c r="D73" s="7">
        <v>2</v>
      </c>
      <c r="E73" s="7">
        <v>1</v>
      </c>
      <c r="F73" s="7">
        <v>0</v>
      </c>
      <c r="G73" s="7">
        <v>0</v>
      </c>
      <c r="H73" s="7">
        <v>3</v>
      </c>
      <c r="I73" s="7">
        <v>0</v>
      </c>
      <c r="J73" s="7">
        <v>7</v>
      </c>
      <c r="K73" s="7">
        <v>2</v>
      </c>
      <c r="L73" s="7">
        <v>0</v>
      </c>
      <c r="M73" s="7">
        <v>6</v>
      </c>
      <c r="R73"/>
      <c r="S73"/>
      <c r="T73"/>
      <c r="U73"/>
      <c r="V73"/>
      <c r="W73"/>
      <c r="X73"/>
      <c r="Y73"/>
    </row>
    <row r="74" spans="1:25">
      <c r="A74" s="7" t="s">
        <v>110</v>
      </c>
      <c r="B74" s="3">
        <v>0</v>
      </c>
      <c r="C74" s="7">
        <v>0</v>
      </c>
      <c r="D74" s="7">
        <v>2</v>
      </c>
      <c r="E74" s="7">
        <v>2</v>
      </c>
      <c r="F74" s="7">
        <v>1</v>
      </c>
      <c r="G74" s="7">
        <v>0</v>
      </c>
      <c r="H74" s="7">
        <v>6</v>
      </c>
      <c r="I74" s="7">
        <v>0</v>
      </c>
      <c r="J74" s="7">
        <v>4</v>
      </c>
      <c r="K74" s="7">
        <v>0</v>
      </c>
      <c r="L74" s="7">
        <v>0</v>
      </c>
      <c r="M74" s="7">
        <v>3</v>
      </c>
      <c r="R74"/>
      <c r="S74"/>
      <c r="T74"/>
      <c r="U74"/>
      <c r="V74"/>
      <c r="W74"/>
      <c r="X74"/>
      <c r="Y74"/>
    </row>
    <row r="75" spans="1:25">
      <c r="A75" s="7" t="s">
        <v>111</v>
      </c>
      <c r="B75" s="3">
        <v>0</v>
      </c>
      <c r="C75" s="7">
        <v>0</v>
      </c>
      <c r="D75" s="7">
        <v>0</v>
      </c>
      <c r="E75" s="7">
        <v>0</v>
      </c>
      <c r="F75" s="7">
        <v>0</v>
      </c>
      <c r="G75" s="7">
        <v>0</v>
      </c>
      <c r="H75" s="7">
        <v>0</v>
      </c>
      <c r="I75" s="7">
        <v>0</v>
      </c>
      <c r="J75" s="7">
        <v>2</v>
      </c>
      <c r="K75" s="7">
        <v>4</v>
      </c>
      <c r="L75" s="7">
        <v>0</v>
      </c>
      <c r="M75" s="7">
        <v>6</v>
      </c>
      <c r="R75"/>
      <c r="S75"/>
      <c r="T75"/>
      <c r="U75"/>
      <c r="V75"/>
      <c r="W75"/>
      <c r="X75"/>
      <c r="Y75"/>
    </row>
    <row r="76" spans="1:25">
      <c r="A76" s="7" t="s">
        <v>112</v>
      </c>
      <c r="B76" s="3">
        <v>1</v>
      </c>
      <c r="C76" s="7">
        <v>0</v>
      </c>
      <c r="D76" s="7">
        <v>5</v>
      </c>
      <c r="E76" s="7">
        <v>3</v>
      </c>
      <c r="F76" s="7">
        <v>1</v>
      </c>
      <c r="G76" s="7">
        <v>0</v>
      </c>
      <c r="H76" s="7">
        <v>15</v>
      </c>
      <c r="I76" s="7">
        <v>0</v>
      </c>
      <c r="J76" s="7">
        <v>6</v>
      </c>
      <c r="K76" s="7">
        <v>7</v>
      </c>
      <c r="L76" s="7">
        <v>0</v>
      </c>
      <c r="M76" s="7">
        <v>17</v>
      </c>
      <c r="R76"/>
      <c r="S76"/>
      <c r="T76"/>
      <c r="U76"/>
      <c r="V76"/>
      <c r="W76"/>
      <c r="X76"/>
      <c r="Y76"/>
    </row>
    <row r="77" spans="1:25">
      <c r="A77" s="7" t="s">
        <v>113</v>
      </c>
      <c r="B77" s="3">
        <v>0</v>
      </c>
      <c r="C77" s="7">
        <v>0</v>
      </c>
      <c r="D77" s="7">
        <v>1</v>
      </c>
      <c r="E77" s="7">
        <v>9</v>
      </c>
      <c r="F77" s="7">
        <v>0</v>
      </c>
      <c r="G77" s="7">
        <v>0</v>
      </c>
      <c r="H77" s="7">
        <v>10</v>
      </c>
      <c r="I77" s="7">
        <v>0</v>
      </c>
      <c r="J77" s="7">
        <v>4</v>
      </c>
      <c r="K77" s="7">
        <v>2</v>
      </c>
      <c r="L77" s="7">
        <v>0</v>
      </c>
      <c r="M77" s="7">
        <v>7</v>
      </c>
      <c r="R77"/>
      <c r="S77"/>
      <c r="T77"/>
      <c r="U77"/>
      <c r="V77"/>
      <c r="W77"/>
      <c r="X77"/>
      <c r="Y77"/>
    </row>
    <row r="78" spans="1:25">
      <c r="A78" s="7" t="s">
        <v>114</v>
      </c>
      <c r="B78" s="3">
        <v>0</v>
      </c>
      <c r="C78" s="7">
        <v>0</v>
      </c>
      <c r="D78" s="7">
        <v>0</v>
      </c>
      <c r="E78" s="7">
        <v>2</v>
      </c>
      <c r="F78" s="7">
        <v>1</v>
      </c>
      <c r="G78" s="7">
        <v>0</v>
      </c>
      <c r="H78" s="7">
        <v>2</v>
      </c>
      <c r="I78" s="7">
        <v>0</v>
      </c>
      <c r="J78" s="7">
        <v>1</v>
      </c>
      <c r="K78" s="7">
        <v>2</v>
      </c>
      <c r="L78" s="7">
        <v>0</v>
      </c>
      <c r="M78" s="7">
        <v>7</v>
      </c>
      <c r="R78"/>
      <c r="S78"/>
      <c r="T78"/>
      <c r="U78"/>
      <c r="V78"/>
      <c r="W78"/>
      <c r="X78"/>
      <c r="Y78"/>
    </row>
    <row r="79" spans="1:25">
      <c r="A79" s="7" t="s">
        <v>115</v>
      </c>
      <c r="B79" s="3">
        <v>0</v>
      </c>
      <c r="C79" s="7">
        <v>0</v>
      </c>
      <c r="D79" s="7">
        <v>0</v>
      </c>
      <c r="E79" s="7">
        <v>1</v>
      </c>
      <c r="F79" s="7">
        <v>0</v>
      </c>
      <c r="G79" s="7">
        <v>0</v>
      </c>
      <c r="H79" s="7">
        <v>6</v>
      </c>
      <c r="I79" s="7">
        <v>0</v>
      </c>
      <c r="J79" s="7">
        <v>4</v>
      </c>
      <c r="K79" s="7">
        <v>3</v>
      </c>
      <c r="L79" s="7">
        <v>0</v>
      </c>
      <c r="M79" s="7">
        <v>3</v>
      </c>
      <c r="R79"/>
      <c r="S79"/>
      <c r="T79"/>
      <c r="U79"/>
      <c r="V79"/>
      <c r="W79"/>
      <c r="X79"/>
      <c r="Y79"/>
    </row>
    <row r="80" spans="1:25">
      <c r="A80" s="7" t="s">
        <v>116</v>
      </c>
      <c r="B80" s="3">
        <v>0</v>
      </c>
      <c r="C80" s="7">
        <v>0</v>
      </c>
      <c r="D80" s="7">
        <v>0</v>
      </c>
      <c r="E80" s="7">
        <v>7</v>
      </c>
      <c r="F80" s="7">
        <v>0</v>
      </c>
      <c r="G80" s="7">
        <v>0</v>
      </c>
      <c r="H80" s="7">
        <v>7</v>
      </c>
      <c r="I80" s="7">
        <v>0</v>
      </c>
      <c r="J80" s="7">
        <v>3</v>
      </c>
      <c r="K80" s="7">
        <v>2</v>
      </c>
      <c r="L80" s="7">
        <v>0</v>
      </c>
      <c r="M80" s="7">
        <v>5</v>
      </c>
      <c r="R80"/>
      <c r="S80"/>
      <c r="T80"/>
      <c r="U80"/>
      <c r="V80"/>
      <c r="W80"/>
      <c r="X80"/>
      <c r="Y80"/>
    </row>
    <row r="81" spans="1:25">
      <c r="A81" s="7" t="s">
        <v>117</v>
      </c>
      <c r="B81" s="3">
        <v>0</v>
      </c>
      <c r="C81" s="7">
        <v>1</v>
      </c>
      <c r="D81" s="7">
        <v>2</v>
      </c>
      <c r="E81" s="7">
        <v>2</v>
      </c>
      <c r="F81" s="7">
        <v>0</v>
      </c>
      <c r="G81" s="7">
        <v>0</v>
      </c>
      <c r="H81" s="7">
        <v>5</v>
      </c>
      <c r="I81" s="7">
        <v>0</v>
      </c>
      <c r="J81" s="7">
        <v>2</v>
      </c>
      <c r="K81" s="7">
        <v>2</v>
      </c>
      <c r="L81" s="7">
        <v>0</v>
      </c>
      <c r="M81" s="7">
        <v>4</v>
      </c>
      <c r="R81"/>
      <c r="S81"/>
      <c r="T81"/>
      <c r="U81"/>
      <c r="V81"/>
      <c r="W81"/>
      <c r="X81"/>
      <c r="Y81"/>
    </row>
    <row r="82" spans="1:25">
      <c r="A82" s="7" t="s">
        <v>118</v>
      </c>
      <c r="B82" s="3">
        <v>0</v>
      </c>
      <c r="C82" s="7">
        <v>0</v>
      </c>
      <c r="D82" s="7">
        <v>1</v>
      </c>
      <c r="E82" s="7">
        <v>2</v>
      </c>
      <c r="F82" s="7">
        <v>0</v>
      </c>
      <c r="G82" s="7">
        <v>0</v>
      </c>
      <c r="H82" s="7">
        <v>4</v>
      </c>
      <c r="I82" s="7">
        <v>0</v>
      </c>
      <c r="J82" s="7">
        <v>4</v>
      </c>
      <c r="K82" s="7">
        <v>2</v>
      </c>
      <c r="L82" s="7">
        <v>0</v>
      </c>
      <c r="M82" s="7">
        <v>2</v>
      </c>
      <c r="R82"/>
      <c r="S82"/>
      <c r="T82"/>
      <c r="U82"/>
      <c r="V82"/>
      <c r="W82"/>
      <c r="X82"/>
      <c r="Y82"/>
    </row>
    <row r="83" spans="1:25">
      <c r="A83" s="7" t="s">
        <v>119</v>
      </c>
      <c r="B83" s="3">
        <v>0</v>
      </c>
      <c r="C83" s="7">
        <v>0</v>
      </c>
      <c r="D83" s="7">
        <v>0</v>
      </c>
      <c r="E83" s="7">
        <v>4</v>
      </c>
      <c r="F83" s="7">
        <v>0</v>
      </c>
      <c r="G83" s="7">
        <v>0</v>
      </c>
      <c r="H83" s="7">
        <v>6</v>
      </c>
      <c r="I83" s="7">
        <v>0</v>
      </c>
      <c r="J83" s="7">
        <v>5</v>
      </c>
      <c r="K83" s="7">
        <v>2</v>
      </c>
      <c r="L83" s="7">
        <v>0</v>
      </c>
      <c r="M83" s="7">
        <v>7</v>
      </c>
      <c r="R83"/>
      <c r="S83"/>
      <c r="T83"/>
      <c r="U83"/>
      <c r="V83"/>
      <c r="W83"/>
      <c r="X83"/>
      <c r="Y83"/>
    </row>
    <row r="84" spans="1:25">
      <c r="A84" s="7" t="s">
        <v>120</v>
      </c>
      <c r="B84" s="3">
        <v>0</v>
      </c>
      <c r="C84" s="7">
        <v>0</v>
      </c>
      <c r="D84" s="7">
        <v>0</v>
      </c>
      <c r="E84" s="7">
        <v>3</v>
      </c>
      <c r="F84" s="7">
        <v>0</v>
      </c>
      <c r="G84" s="7">
        <v>0</v>
      </c>
      <c r="H84" s="7">
        <v>7</v>
      </c>
      <c r="I84" s="7">
        <v>0</v>
      </c>
      <c r="J84" s="7">
        <v>4</v>
      </c>
      <c r="K84" s="7">
        <v>2</v>
      </c>
      <c r="L84" s="7">
        <v>0</v>
      </c>
      <c r="M84" s="7">
        <v>5</v>
      </c>
      <c r="R84"/>
      <c r="S84"/>
      <c r="T84"/>
      <c r="U84"/>
      <c r="V84"/>
      <c r="W84"/>
      <c r="X84"/>
      <c r="Y84"/>
    </row>
    <row r="85" spans="1:25">
      <c r="A85" s="7" t="s">
        <v>463</v>
      </c>
      <c r="B85" s="3">
        <v>1</v>
      </c>
      <c r="C85" s="7">
        <v>0</v>
      </c>
      <c r="D85" s="7">
        <v>2</v>
      </c>
      <c r="E85" s="7">
        <v>5</v>
      </c>
      <c r="F85" s="7">
        <v>0</v>
      </c>
      <c r="G85" s="7">
        <v>0</v>
      </c>
      <c r="H85" s="7">
        <v>8</v>
      </c>
      <c r="I85" s="7">
        <v>0</v>
      </c>
      <c r="J85" s="7">
        <v>5</v>
      </c>
      <c r="K85" s="7">
        <v>3</v>
      </c>
      <c r="L85" s="7">
        <v>0</v>
      </c>
      <c r="M85" s="7">
        <v>6</v>
      </c>
      <c r="R85"/>
      <c r="S85"/>
      <c r="T85"/>
      <c r="U85"/>
      <c r="V85"/>
      <c r="W85"/>
      <c r="X85"/>
      <c r="Y85"/>
    </row>
    <row r="86" spans="1:25">
      <c r="A86" s="7" t="s">
        <v>121</v>
      </c>
      <c r="B86" s="3">
        <v>1</v>
      </c>
      <c r="C86" s="7">
        <v>0</v>
      </c>
      <c r="D86" s="7">
        <v>1</v>
      </c>
      <c r="E86" s="7">
        <v>0</v>
      </c>
      <c r="F86" s="7">
        <v>0</v>
      </c>
      <c r="G86" s="7">
        <v>0</v>
      </c>
      <c r="H86" s="7">
        <v>2</v>
      </c>
      <c r="I86" s="7">
        <v>0</v>
      </c>
      <c r="J86" s="7">
        <v>5</v>
      </c>
      <c r="K86" s="7">
        <v>0</v>
      </c>
      <c r="L86" s="7">
        <v>0</v>
      </c>
      <c r="M86" s="7">
        <v>6</v>
      </c>
      <c r="R86"/>
      <c r="S86"/>
      <c r="T86"/>
      <c r="U86"/>
      <c r="V86"/>
      <c r="W86"/>
      <c r="X86"/>
      <c r="Y86"/>
    </row>
    <row r="87" spans="1:25">
      <c r="A87" s="7" t="s">
        <v>122</v>
      </c>
      <c r="B87" s="3">
        <v>0</v>
      </c>
      <c r="C87" s="7">
        <v>0</v>
      </c>
      <c r="D87" s="7">
        <v>1</v>
      </c>
      <c r="E87" s="7">
        <v>3</v>
      </c>
      <c r="F87" s="7">
        <v>0</v>
      </c>
      <c r="G87" s="7">
        <v>0</v>
      </c>
      <c r="H87" s="7">
        <v>4</v>
      </c>
      <c r="I87" s="7">
        <v>0</v>
      </c>
      <c r="J87" s="7">
        <v>4</v>
      </c>
      <c r="K87" s="7">
        <v>2</v>
      </c>
      <c r="L87" s="7">
        <v>0</v>
      </c>
      <c r="M87" s="7">
        <v>7</v>
      </c>
      <c r="R87"/>
      <c r="S87"/>
      <c r="T87"/>
      <c r="U87"/>
      <c r="V87"/>
      <c r="W87"/>
      <c r="X87"/>
      <c r="Y87"/>
    </row>
    <row r="88" spans="1:25">
      <c r="A88" s="7" t="s">
        <v>3137</v>
      </c>
      <c r="B88" s="3">
        <v>2</v>
      </c>
      <c r="C88" s="7">
        <v>1</v>
      </c>
      <c r="D88" s="7">
        <v>0</v>
      </c>
      <c r="E88" s="7">
        <v>1</v>
      </c>
      <c r="F88" s="7">
        <v>2</v>
      </c>
      <c r="G88" s="7">
        <v>0</v>
      </c>
      <c r="H88" s="7">
        <v>4</v>
      </c>
      <c r="I88" s="7">
        <v>0</v>
      </c>
      <c r="J88" s="7">
        <v>6</v>
      </c>
      <c r="K88" s="7">
        <v>10</v>
      </c>
      <c r="L88" s="7">
        <v>0</v>
      </c>
      <c r="M88" s="7">
        <v>8</v>
      </c>
      <c r="R88"/>
      <c r="S88"/>
      <c r="T88"/>
      <c r="U88"/>
      <c r="V88"/>
      <c r="W88"/>
      <c r="X88"/>
      <c r="Y88"/>
    </row>
    <row r="89" spans="1:25">
      <c r="A89" s="7" t="s">
        <v>123</v>
      </c>
      <c r="B89" s="3">
        <v>0</v>
      </c>
      <c r="C89" s="7">
        <v>0</v>
      </c>
      <c r="D89" s="7">
        <v>0</v>
      </c>
      <c r="E89" s="7">
        <v>2</v>
      </c>
      <c r="F89" s="7">
        <v>1</v>
      </c>
      <c r="G89" s="7">
        <v>0</v>
      </c>
      <c r="H89" s="7">
        <v>2</v>
      </c>
      <c r="I89" s="7">
        <v>0</v>
      </c>
      <c r="J89" s="7">
        <v>0</v>
      </c>
      <c r="K89" s="7">
        <v>2</v>
      </c>
      <c r="L89" s="7">
        <v>0</v>
      </c>
      <c r="M89" s="7">
        <v>3</v>
      </c>
      <c r="R89"/>
      <c r="S89"/>
      <c r="T89"/>
      <c r="U89"/>
      <c r="V89"/>
      <c r="W89"/>
      <c r="X89"/>
      <c r="Y89"/>
    </row>
    <row r="90" spans="1:25">
      <c r="A90" s="7" t="s">
        <v>124</v>
      </c>
      <c r="B90" s="3">
        <v>2</v>
      </c>
      <c r="C90" s="7">
        <v>0</v>
      </c>
      <c r="D90" s="7">
        <v>2</v>
      </c>
      <c r="E90" s="7">
        <v>2</v>
      </c>
      <c r="F90" s="7">
        <v>0</v>
      </c>
      <c r="G90" s="7">
        <v>0</v>
      </c>
      <c r="H90" s="7">
        <v>6</v>
      </c>
      <c r="I90" s="7">
        <v>0</v>
      </c>
      <c r="J90" s="7">
        <v>6</v>
      </c>
      <c r="K90" s="7">
        <v>0</v>
      </c>
      <c r="L90" s="7">
        <v>0</v>
      </c>
      <c r="M90" s="7">
        <v>4</v>
      </c>
      <c r="R90"/>
      <c r="S90"/>
      <c r="T90"/>
      <c r="U90"/>
      <c r="V90"/>
      <c r="W90"/>
      <c r="X90"/>
      <c r="Y90"/>
    </row>
    <row r="91" spans="1:25">
      <c r="A91" s="7" t="s">
        <v>1443</v>
      </c>
      <c r="B91" s="3">
        <v>1</v>
      </c>
      <c r="C91" s="7">
        <v>0</v>
      </c>
      <c r="D91" s="7">
        <v>0</v>
      </c>
      <c r="E91" s="7">
        <v>1</v>
      </c>
      <c r="F91" s="7">
        <v>0</v>
      </c>
      <c r="G91" s="7">
        <v>0</v>
      </c>
      <c r="H91" s="7">
        <v>4</v>
      </c>
      <c r="I91" s="7">
        <v>0</v>
      </c>
      <c r="J91" s="7">
        <v>3</v>
      </c>
      <c r="K91" s="7">
        <v>2</v>
      </c>
      <c r="L91" s="7">
        <v>0</v>
      </c>
      <c r="M91" s="7">
        <v>12</v>
      </c>
      <c r="R91"/>
      <c r="S91"/>
      <c r="T91"/>
      <c r="U91"/>
      <c r="V91"/>
      <c r="W91"/>
      <c r="X91"/>
      <c r="Y91"/>
    </row>
    <row r="92" spans="1:25">
      <c r="A92" s="7" t="s">
        <v>125</v>
      </c>
      <c r="B92" s="3">
        <v>0</v>
      </c>
      <c r="C92" s="7">
        <v>1</v>
      </c>
      <c r="D92" s="7">
        <v>1</v>
      </c>
      <c r="E92" s="7">
        <v>4</v>
      </c>
      <c r="F92" s="7">
        <v>0</v>
      </c>
      <c r="G92" s="7">
        <v>0</v>
      </c>
      <c r="H92" s="7">
        <v>7</v>
      </c>
      <c r="I92" s="7">
        <v>0</v>
      </c>
      <c r="J92" s="7">
        <v>5</v>
      </c>
      <c r="K92" s="7">
        <v>6</v>
      </c>
      <c r="L92" s="7">
        <v>0</v>
      </c>
      <c r="M92" s="7">
        <v>5</v>
      </c>
      <c r="R92"/>
      <c r="S92"/>
      <c r="T92"/>
      <c r="U92"/>
      <c r="V92"/>
      <c r="W92"/>
      <c r="X92"/>
      <c r="Y92"/>
    </row>
    <row r="93" spans="1:25">
      <c r="A93" s="7" t="s">
        <v>464</v>
      </c>
      <c r="B93" s="3">
        <v>1</v>
      </c>
      <c r="C93" s="7">
        <v>0</v>
      </c>
      <c r="D93" s="7">
        <v>1</v>
      </c>
      <c r="E93" s="7">
        <v>2</v>
      </c>
      <c r="F93" s="7">
        <v>0</v>
      </c>
      <c r="G93" s="7">
        <v>0</v>
      </c>
      <c r="H93" s="7">
        <v>4</v>
      </c>
      <c r="I93" s="7">
        <v>0</v>
      </c>
      <c r="J93" s="7">
        <v>0</v>
      </c>
      <c r="K93" s="7">
        <v>2</v>
      </c>
      <c r="L93" s="7">
        <v>0</v>
      </c>
      <c r="M93" s="7">
        <v>6</v>
      </c>
      <c r="R93"/>
      <c r="S93"/>
      <c r="T93"/>
      <c r="U93"/>
      <c r="V93"/>
      <c r="W93"/>
      <c r="X93"/>
      <c r="Y93"/>
    </row>
    <row r="94" spans="1:25">
      <c r="A94" s="7" t="s">
        <v>126</v>
      </c>
      <c r="B94" s="3">
        <v>0</v>
      </c>
      <c r="C94" s="7">
        <v>0</v>
      </c>
      <c r="D94" s="7">
        <v>1</v>
      </c>
      <c r="E94" s="7">
        <v>2</v>
      </c>
      <c r="F94" s="7">
        <v>1</v>
      </c>
      <c r="G94" s="7">
        <v>0</v>
      </c>
      <c r="H94" s="7">
        <v>3</v>
      </c>
      <c r="I94" s="7">
        <v>4</v>
      </c>
      <c r="J94" s="7">
        <v>9</v>
      </c>
      <c r="K94" s="7">
        <v>2</v>
      </c>
      <c r="L94" s="7">
        <v>0</v>
      </c>
      <c r="M94" s="7">
        <v>8</v>
      </c>
      <c r="R94"/>
      <c r="S94"/>
      <c r="T94"/>
      <c r="U94"/>
      <c r="V94"/>
      <c r="W94"/>
      <c r="X94"/>
      <c r="Y94"/>
    </row>
    <row r="95" spans="1:25">
      <c r="A95" s="7" t="s">
        <v>127</v>
      </c>
      <c r="B95" s="3">
        <v>0</v>
      </c>
      <c r="C95" s="7">
        <v>0</v>
      </c>
      <c r="D95" s="7">
        <v>7</v>
      </c>
      <c r="E95" s="7">
        <v>3</v>
      </c>
      <c r="F95" s="7">
        <v>0</v>
      </c>
      <c r="G95" s="7">
        <v>0</v>
      </c>
      <c r="H95" s="7">
        <v>18</v>
      </c>
      <c r="I95" s="7">
        <v>5</v>
      </c>
      <c r="J95" s="7">
        <v>15</v>
      </c>
      <c r="K95" s="7">
        <v>9</v>
      </c>
      <c r="L95" s="7">
        <v>0</v>
      </c>
      <c r="M95" s="7">
        <v>13</v>
      </c>
      <c r="R95"/>
      <c r="S95"/>
      <c r="T95"/>
      <c r="U95"/>
      <c r="V95"/>
      <c r="W95"/>
      <c r="X95"/>
      <c r="Y95"/>
    </row>
    <row r="96" spans="1:25">
      <c r="A96" s="7" t="s">
        <v>128</v>
      </c>
      <c r="B96" s="3">
        <v>0</v>
      </c>
      <c r="C96" s="7">
        <v>0</v>
      </c>
      <c r="D96" s="7">
        <v>2</v>
      </c>
      <c r="E96" s="7">
        <v>4</v>
      </c>
      <c r="F96" s="7">
        <v>0</v>
      </c>
      <c r="G96" s="7">
        <v>0</v>
      </c>
      <c r="H96" s="7">
        <v>7</v>
      </c>
      <c r="I96" s="7">
        <v>0</v>
      </c>
      <c r="J96" s="7">
        <v>7</v>
      </c>
      <c r="K96" s="7">
        <v>6</v>
      </c>
      <c r="L96" s="7">
        <v>0</v>
      </c>
      <c r="M96" s="7">
        <v>8</v>
      </c>
      <c r="R96"/>
      <c r="S96"/>
      <c r="T96"/>
      <c r="U96"/>
      <c r="V96"/>
      <c r="W96"/>
      <c r="X96"/>
      <c r="Y96"/>
    </row>
    <row r="97" spans="1:25">
      <c r="A97" s="7" t="s">
        <v>129</v>
      </c>
      <c r="B97" s="3">
        <v>0</v>
      </c>
      <c r="C97" s="7">
        <v>1</v>
      </c>
      <c r="D97" s="7">
        <v>4</v>
      </c>
      <c r="E97" s="7">
        <v>0</v>
      </c>
      <c r="F97" s="7">
        <v>1</v>
      </c>
      <c r="G97" s="7">
        <v>0</v>
      </c>
      <c r="H97" s="7">
        <v>10</v>
      </c>
      <c r="I97" s="7">
        <v>2</v>
      </c>
      <c r="J97" s="7">
        <v>8</v>
      </c>
      <c r="K97" s="7">
        <v>5</v>
      </c>
      <c r="L97" s="7">
        <v>0</v>
      </c>
      <c r="M97" s="7">
        <v>9</v>
      </c>
      <c r="R97"/>
      <c r="S97"/>
      <c r="T97"/>
      <c r="U97"/>
      <c r="V97"/>
      <c r="W97"/>
      <c r="X97"/>
      <c r="Y97"/>
    </row>
    <row r="98" spans="1:25">
      <c r="A98" s="7" t="s">
        <v>130</v>
      </c>
      <c r="B98" s="3">
        <v>1</v>
      </c>
      <c r="C98" s="7">
        <v>0</v>
      </c>
      <c r="D98" s="7">
        <v>0</v>
      </c>
      <c r="E98" s="7">
        <v>2</v>
      </c>
      <c r="F98" s="7">
        <v>1</v>
      </c>
      <c r="G98" s="7">
        <v>0</v>
      </c>
      <c r="H98" s="7">
        <v>3</v>
      </c>
      <c r="I98" s="7">
        <v>1</v>
      </c>
      <c r="J98" s="7">
        <v>4</v>
      </c>
      <c r="K98" s="7">
        <v>4</v>
      </c>
      <c r="L98" s="7">
        <v>0</v>
      </c>
      <c r="M98" s="7">
        <v>9</v>
      </c>
      <c r="R98"/>
      <c r="S98"/>
      <c r="T98"/>
      <c r="U98"/>
      <c r="V98"/>
      <c r="W98"/>
      <c r="X98"/>
      <c r="Y98"/>
    </row>
    <row r="99" spans="1:25">
      <c r="A99" s="7" t="s">
        <v>131</v>
      </c>
      <c r="B99" s="3">
        <v>0</v>
      </c>
      <c r="C99" s="7">
        <v>0</v>
      </c>
      <c r="D99" s="7">
        <v>0</v>
      </c>
      <c r="E99" s="7">
        <v>0</v>
      </c>
      <c r="F99" s="7">
        <v>0</v>
      </c>
      <c r="G99" s="7">
        <v>0</v>
      </c>
      <c r="H99" s="7">
        <v>2</v>
      </c>
      <c r="I99" s="7">
        <v>0</v>
      </c>
      <c r="J99" s="7">
        <v>5</v>
      </c>
      <c r="K99" s="7">
        <v>3</v>
      </c>
      <c r="L99" s="7">
        <v>0</v>
      </c>
      <c r="M99" s="7">
        <v>24</v>
      </c>
      <c r="R99"/>
      <c r="S99"/>
      <c r="T99"/>
      <c r="U99"/>
      <c r="V99"/>
      <c r="W99"/>
      <c r="X99"/>
      <c r="Y99"/>
    </row>
    <row r="100" spans="1:25">
      <c r="A100" s="7" t="s">
        <v>132</v>
      </c>
      <c r="B100" s="3">
        <v>0</v>
      </c>
      <c r="C100" s="7">
        <v>0</v>
      </c>
      <c r="D100" s="7">
        <v>0</v>
      </c>
      <c r="E100" s="7">
        <v>1</v>
      </c>
      <c r="F100" s="7">
        <v>0</v>
      </c>
      <c r="G100" s="7">
        <v>0</v>
      </c>
      <c r="H100" s="7">
        <v>1</v>
      </c>
      <c r="I100" s="7">
        <v>2</v>
      </c>
      <c r="J100" s="7">
        <v>4</v>
      </c>
      <c r="K100" s="7">
        <v>3</v>
      </c>
      <c r="L100" s="7">
        <v>0</v>
      </c>
      <c r="M100" s="7">
        <v>3</v>
      </c>
      <c r="R100"/>
      <c r="S100"/>
      <c r="T100"/>
      <c r="U100"/>
      <c r="V100"/>
      <c r="W100"/>
      <c r="X100"/>
      <c r="Y100"/>
    </row>
    <row r="101" spans="1:25">
      <c r="A101" s="7" t="s">
        <v>133</v>
      </c>
      <c r="B101" s="3">
        <v>0</v>
      </c>
      <c r="C101" s="7">
        <v>0</v>
      </c>
      <c r="D101" s="7">
        <v>3</v>
      </c>
      <c r="E101" s="7">
        <v>4</v>
      </c>
      <c r="F101" s="7">
        <v>0</v>
      </c>
      <c r="G101" s="7">
        <v>0</v>
      </c>
      <c r="H101" s="7">
        <v>9</v>
      </c>
      <c r="I101" s="7">
        <v>3</v>
      </c>
      <c r="J101" s="7">
        <v>13</v>
      </c>
      <c r="K101" s="7">
        <v>9</v>
      </c>
      <c r="L101" s="7">
        <v>0</v>
      </c>
      <c r="M101" s="7">
        <v>18</v>
      </c>
      <c r="R101"/>
      <c r="S101"/>
      <c r="T101"/>
      <c r="U101"/>
      <c r="V101"/>
      <c r="W101"/>
      <c r="X101"/>
      <c r="Y101"/>
    </row>
    <row r="102" spans="1:25">
      <c r="A102" s="7" t="s">
        <v>134</v>
      </c>
      <c r="B102" s="3">
        <v>0</v>
      </c>
      <c r="C102" s="7">
        <v>2</v>
      </c>
      <c r="D102" s="7">
        <v>3</v>
      </c>
      <c r="E102" s="7">
        <v>3</v>
      </c>
      <c r="F102" s="7">
        <v>0</v>
      </c>
      <c r="G102" s="7">
        <v>1</v>
      </c>
      <c r="H102" s="7">
        <v>8</v>
      </c>
      <c r="I102" s="7">
        <v>2</v>
      </c>
      <c r="J102" s="7">
        <v>7</v>
      </c>
      <c r="K102" s="7">
        <v>1</v>
      </c>
      <c r="L102" s="7">
        <v>0</v>
      </c>
      <c r="M102" s="7">
        <v>3</v>
      </c>
      <c r="R102"/>
      <c r="S102"/>
      <c r="T102"/>
      <c r="U102"/>
      <c r="V102"/>
      <c r="W102"/>
      <c r="X102"/>
      <c r="Y102"/>
    </row>
    <row r="103" spans="1:25">
      <c r="A103" s="7" t="s">
        <v>465</v>
      </c>
      <c r="B103" s="3">
        <v>1</v>
      </c>
      <c r="C103" s="7">
        <v>1</v>
      </c>
      <c r="D103" s="7">
        <v>1</v>
      </c>
      <c r="E103" s="7">
        <v>3</v>
      </c>
      <c r="F103" s="7">
        <v>1</v>
      </c>
      <c r="G103" s="7">
        <v>0</v>
      </c>
      <c r="H103" s="7">
        <v>6</v>
      </c>
      <c r="I103" s="7">
        <v>1</v>
      </c>
      <c r="J103" s="7">
        <v>9</v>
      </c>
      <c r="K103" s="7">
        <v>3</v>
      </c>
      <c r="L103" s="7">
        <v>0</v>
      </c>
      <c r="M103" s="7">
        <v>8</v>
      </c>
      <c r="R103"/>
      <c r="S103"/>
      <c r="T103"/>
      <c r="U103"/>
      <c r="V103"/>
      <c r="W103"/>
      <c r="X103"/>
      <c r="Y103"/>
    </row>
    <row r="104" spans="1:25">
      <c r="A104" s="7" t="s">
        <v>135</v>
      </c>
      <c r="B104" s="3">
        <v>0</v>
      </c>
      <c r="C104" s="7">
        <v>0</v>
      </c>
      <c r="D104" s="7">
        <v>4</v>
      </c>
      <c r="E104" s="7">
        <v>2</v>
      </c>
      <c r="F104" s="7">
        <v>0</v>
      </c>
      <c r="G104" s="7">
        <v>1</v>
      </c>
      <c r="H104" s="7">
        <v>12</v>
      </c>
      <c r="I104" s="7">
        <v>1</v>
      </c>
      <c r="J104" s="7">
        <v>8</v>
      </c>
      <c r="K104" s="7">
        <v>4</v>
      </c>
      <c r="L104" s="7">
        <v>0</v>
      </c>
      <c r="M104" s="7">
        <v>9</v>
      </c>
      <c r="R104"/>
      <c r="S104"/>
      <c r="T104"/>
      <c r="U104"/>
      <c r="V104"/>
      <c r="W104"/>
      <c r="X104"/>
      <c r="Y104"/>
    </row>
    <row r="105" spans="1:25">
      <c r="A105" s="7" t="s">
        <v>136</v>
      </c>
      <c r="B105" s="3">
        <v>0</v>
      </c>
      <c r="C105" s="7">
        <v>0</v>
      </c>
      <c r="D105" s="7">
        <v>2</v>
      </c>
      <c r="E105" s="7">
        <v>3</v>
      </c>
      <c r="F105" s="7">
        <v>1</v>
      </c>
      <c r="G105" s="7">
        <v>0</v>
      </c>
      <c r="H105" s="7">
        <v>6</v>
      </c>
      <c r="I105" s="7">
        <v>0</v>
      </c>
      <c r="J105" s="7">
        <v>9</v>
      </c>
      <c r="K105" s="7">
        <v>6</v>
      </c>
      <c r="L105" s="7">
        <v>0</v>
      </c>
      <c r="M105" s="7">
        <v>16</v>
      </c>
      <c r="R105"/>
      <c r="S105"/>
      <c r="T105"/>
      <c r="U105"/>
      <c r="V105"/>
      <c r="W105"/>
      <c r="X105"/>
      <c r="Y105"/>
    </row>
    <row r="106" spans="1:25">
      <c r="A106" s="7" t="s">
        <v>137</v>
      </c>
      <c r="B106" s="3">
        <v>0</v>
      </c>
      <c r="C106" s="7">
        <v>0</v>
      </c>
      <c r="D106" s="7">
        <v>3</v>
      </c>
      <c r="E106" s="7">
        <v>0</v>
      </c>
      <c r="F106" s="7">
        <v>0</v>
      </c>
      <c r="G106" s="7">
        <v>0</v>
      </c>
      <c r="H106" s="7">
        <v>5</v>
      </c>
      <c r="I106" s="7">
        <v>3</v>
      </c>
      <c r="J106" s="7">
        <v>11</v>
      </c>
      <c r="K106" s="7">
        <v>9</v>
      </c>
      <c r="L106" s="7">
        <v>0</v>
      </c>
      <c r="M106" s="7">
        <v>26</v>
      </c>
      <c r="R106"/>
      <c r="S106"/>
      <c r="T106"/>
      <c r="U106"/>
      <c r="V106"/>
      <c r="W106"/>
      <c r="X106"/>
      <c r="Y106"/>
    </row>
    <row r="107" spans="1:25">
      <c r="A107" s="7" t="s">
        <v>1464</v>
      </c>
      <c r="B107" s="3">
        <v>0</v>
      </c>
      <c r="C107" s="7">
        <v>1</v>
      </c>
      <c r="D107" s="7">
        <v>1</v>
      </c>
      <c r="E107" s="7">
        <v>2</v>
      </c>
      <c r="F107" s="7">
        <v>1</v>
      </c>
      <c r="G107" s="7">
        <v>0</v>
      </c>
      <c r="H107" s="7">
        <v>7</v>
      </c>
      <c r="I107" s="7">
        <v>1</v>
      </c>
      <c r="J107" s="7">
        <v>7</v>
      </c>
      <c r="K107" s="7">
        <v>6</v>
      </c>
      <c r="L107" s="7">
        <v>0</v>
      </c>
      <c r="M107" s="7">
        <v>8</v>
      </c>
      <c r="R107"/>
      <c r="S107"/>
      <c r="T107"/>
      <c r="U107"/>
      <c r="V107"/>
      <c r="W107"/>
      <c r="X107"/>
      <c r="Y107"/>
    </row>
    <row r="108" spans="1:25">
      <c r="A108" s="7" t="s">
        <v>138</v>
      </c>
      <c r="B108" s="3">
        <v>0</v>
      </c>
      <c r="C108" s="7">
        <v>0</v>
      </c>
      <c r="D108" s="7">
        <v>3</v>
      </c>
      <c r="E108" s="7">
        <v>0</v>
      </c>
      <c r="F108" s="7">
        <v>1</v>
      </c>
      <c r="G108" s="7">
        <v>0</v>
      </c>
      <c r="H108" s="7">
        <v>4</v>
      </c>
      <c r="I108" s="7">
        <v>1</v>
      </c>
      <c r="J108" s="7">
        <v>4</v>
      </c>
      <c r="K108" s="7">
        <v>5</v>
      </c>
      <c r="L108" s="7">
        <v>0</v>
      </c>
      <c r="M108" s="7">
        <v>6</v>
      </c>
      <c r="R108"/>
      <c r="S108"/>
      <c r="T108"/>
      <c r="U108"/>
      <c r="V108"/>
      <c r="W108"/>
      <c r="X108"/>
      <c r="Y108"/>
    </row>
    <row r="109" spans="1:25">
      <c r="A109" s="7" t="s">
        <v>139</v>
      </c>
      <c r="B109" s="3">
        <v>0</v>
      </c>
      <c r="C109" s="7">
        <v>0</v>
      </c>
      <c r="D109" s="7">
        <v>3</v>
      </c>
      <c r="E109" s="7">
        <v>6</v>
      </c>
      <c r="F109" s="7">
        <v>0</v>
      </c>
      <c r="G109" s="7">
        <v>0</v>
      </c>
      <c r="H109" s="7">
        <v>9</v>
      </c>
      <c r="I109" s="7">
        <v>1</v>
      </c>
      <c r="J109" s="7">
        <v>9</v>
      </c>
      <c r="K109" s="7">
        <v>3</v>
      </c>
      <c r="L109" s="7">
        <v>0</v>
      </c>
      <c r="M109" s="7">
        <v>3</v>
      </c>
      <c r="R109"/>
      <c r="S109"/>
      <c r="T109"/>
      <c r="U109"/>
      <c r="V109"/>
      <c r="W109"/>
      <c r="X109"/>
      <c r="Y109"/>
    </row>
    <row r="110" spans="1:25">
      <c r="A110" s="7" t="s">
        <v>140</v>
      </c>
      <c r="B110" s="3">
        <v>0</v>
      </c>
      <c r="C110" s="7">
        <v>0</v>
      </c>
      <c r="D110" s="7">
        <v>0</v>
      </c>
      <c r="E110" s="7">
        <v>3</v>
      </c>
      <c r="F110" s="7">
        <v>0</v>
      </c>
      <c r="G110" s="7">
        <v>1</v>
      </c>
      <c r="H110" s="7">
        <v>5</v>
      </c>
      <c r="I110" s="7">
        <v>1</v>
      </c>
      <c r="J110" s="7">
        <v>8</v>
      </c>
      <c r="K110" s="7">
        <v>7</v>
      </c>
      <c r="L110" s="7">
        <v>0</v>
      </c>
      <c r="M110" s="7">
        <v>11</v>
      </c>
      <c r="R110"/>
      <c r="S110"/>
      <c r="T110"/>
      <c r="U110"/>
      <c r="V110"/>
      <c r="W110"/>
      <c r="X110"/>
      <c r="Y110"/>
    </row>
    <row r="111" spans="1:25">
      <c r="A111" s="7" t="s">
        <v>141</v>
      </c>
      <c r="B111" s="3">
        <v>0</v>
      </c>
      <c r="C111" s="7">
        <v>0</v>
      </c>
      <c r="D111" s="7">
        <v>2</v>
      </c>
      <c r="E111" s="7">
        <v>5</v>
      </c>
      <c r="F111" s="7">
        <v>4</v>
      </c>
      <c r="G111" s="7">
        <v>0</v>
      </c>
      <c r="H111" s="7">
        <v>7</v>
      </c>
      <c r="I111" s="7">
        <v>3</v>
      </c>
      <c r="J111" s="7">
        <v>9</v>
      </c>
      <c r="K111" s="7">
        <v>4</v>
      </c>
      <c r="L111" s="7">
        <v>0</v>
      </c>
      <c r="M111" s="7">
        <v>5</v>
      </c>
      <c r="R111"/>
      <c r="S111"/>
      <c r="T111"/>
      <c r="U111"/>
      <c r="V111"/>
      <c r="W111"/>
      <c r="X111"/>
      <c r="Y111"/>
    </row>
    <row r="112" spans="1:25">
      <c r="A112" s="7" t="s">
        <v>142</v>
      </c>
      <c r="B112" s="3">
        <v>0</v>
      </c>
      <c r="C112" s="7">
        <v>0</v>
      </c>
      <c r="D112" s="7">
        <v>0</v>
      </c>
      <c r="E112" s="7">
        <v>3</v>
      </c>
      <c r="F112" s="7">
        <v>0</v>
      </c>
      <c r="G112" s="7">
        <v>0</v>
      </c>
      <c r="H112" s="7">
        <v>3</v>
      </c>
      <c r="I112" s="7">
        <v>5</v>
      </c>
      <c r="J112" s="7">
        <v>5</v>
      </c>
      <c r="K112" s="7">
        <v>3</v>
      </c>
      <c r="L112" s="7">
        <v>0</v>
      </c>
      <c r="M112" s="7">
        <v>3</v>
      </c>
      <c r="R112"/>
      <c r="S112"/>
      <c r="T112"/>
      <c r="U112"/>
      <c r="V112"/>
      <c r="W112"/>
      <c r="X112"/>
      <c r="Y112"/>
    </row>
    <row r="113" spans="1:25">
      <c r="A113" s="7" t="s">
        <v>143</v>
      </c>
      <c r="B113" s="3">
        <v>0</v>
      </c>
      <c r="C113" s="7">
        <v>0</v>
      </c>
      <c r="D113" s="7">
        <v>0</v>
      </c>
      <c r="E113" s="7">
        <v>1</v>
      </c>
      <c r="F113" s="7">
        <v>0</v>
      </c>
      <c r="G113" s="7">
        <v>0</v>
      </c>
      <c r="H113" s="7">
        <v>1</v>
      </c>
      <c r="I113" s="7">
        <v>0</v>
      </c>
      <c r="J113" s="7">
        <v>3</v>
      </c>
      <c r="K113" s="7">
        <v>2</v>
      </c>
      <c r="L113" s="7">
        <v>0</v>
      </c>
      <c r="M113" s="7">
        <v>9</v>
      </c>
      <c r="R113"/>
      <c r="S113"/>
      <c r="T113"/>
      <c r="U113"/>
      <c r="V113"/>
      <c r="W113"/>
      <c r="X113"/>
      <c r="Y113"/>
    </row>
    <row r="114" spans="1:25">
      <c r="A114" s="7" t="s">
        <v>2143</v>
      </c>
      <c r="B114" s="3">
        <v>0</v>
      </c>
      <c r="C114" s="7">
        <v>0</v>
      </c>
      <c r="D114" s="7">
        <v>2</v>
      </c>
      <c r="E114" s="7">
        <v>6</v>
      </c>
      <c r="F114" s="7">
        <v>10</v>
      </c>
      <c r="G114" s="7">
        <v>0</v>
      </c>
      <c r="H114" s="7">
        <v>13</v>
      </c>
      <c r="I114" s="7">
        <v>3</v>
      </c>
      <c r="J114" s="7">
        <v>10</v>
      </c>
      <c r="K114" s="7">
        <v>14</v>
      </c>
      <c r="L114" s="7">
        <v>0</v>
      </c>
      <c r="M114" s="7">
        <v>19</v>
      </c>
      <c r="R114"/>
      <c r="S114"/>
      <c r="T114"/>
      <c r="U114"/>
      <c r="V114"/>
      <c r="W114"/>
      <c r="X114"/>
      <c r="Y114"/>
    </row>
    <row r="115" spans="1:25">
      <c r="A115" s="7" t="s">
        <v>2144</v>
      </c>
      <c r="B115" s="3">
        <v>0</v>
      </c>
      <c r="C115" s="7">
        <v>0</v>
      </c>
      <c r="D115" s="7">
        <v>1</v>
      </c>
      <c r="E115" s="7">
        <v>1</v>
      </c>
      <c r="F115" s="7">
        <v>0</v>
      </c>
      <c r="G115" s="7">
        <v>0</v>
      </c>
      <c r="H115" s="7">
        <v>8</v>
      </c>
      <c r="I115" s="7">
        <v>1</v>
      </c>
      <c r="J115" s="7">
        <v>3</v>
      </c>
      <c r="K115" s="7">
        <v>8</v>
      </c>
      <c r="L115" s="7">
        <v>0</v>
      </c>
      <c r="M115" s="7">
        <v>21</v>
      </c>
      <c r="R115"/>
      <c r="S115"/>
      <c r="T115"/>
      <c r="U115"/>
      <c r="V115"/>
      <c r="W115"/>
      <c r="X115"/>
      <c r="Y115"/>
    </row>
    <row r="116" spans="1:25">
      <c r="A116" s="7" t="s">
        <v>144</v>
      </c>
      <c r="B116" s="3">
        <v>0</v>
      </c>
      <c r="C116" s="7">
        <v>0</v>
      </c>
      <c r="D116" s="7">
        <v>1</v>
      </c>
      <c r="E116" s="7">
        <v>1</v>
      </c>
      <c r="F116" s="7">
        <v>0</v>
      </c>
      <c r="G116" s="7">
        <v>0</v>
      </c>
      <c r="H116" s="7">
        <v>4</v>
      </c>
      <c r="I116" s="7">
        <v>2</v>
      </c>
      <c r="J116" s="7">
        <v>5</v>
      </c>
      <c r="K116" s="7">
        <v>1</v>
      </c>
      <c r="L116" s="7">
        <v>0</v>
      </c>
      <c r="M116" s="7">
        <v>7</v>
      </c>
      <c r="R116"/>
      <c r="S116"/>
      <c r="T116"/>
      <c r="U116"/>
      <c r="V116"/>
      <c r="W116"/>
      <c r="X116"/>
      <c r="Y116"/>
    </row>
    <row r="117" spans="1:25">
      <c r="A117" s="7" t="s">
        <v>145</v>
      </c>
      <c r="B117" s="3">
        <v>0</v>
      </c>
      <c r="C117" s="7">
        <v>0</v>
      </c>
      <c r="D117" s="7">
        <v>0</v>
      </c>
      <c r="E117" s="7">
        <v>1</v>
      </c>
      <c r="F117" s="7">
        <v>3</v>
      </c>
      <c r="G117" s="7">
        <v>0</v>
      </c>
      <c r="H117" s="7">
        <v>7</v>
      </c>
      <c r="I117" s="7">
        <v>2</v>
      </c>
      <c r="J117" s="7">
        <v>8</v>
      </c>
      <c r="K117" s="7">
        <v>5</v>
      </c>
      <c r="L117" s="7">
        <v>0</v>
      </c>
      <c r="M117" s="7">
        <v>9</v>
      </c>
      <c r="R117"/>
      <c r="S117"/>
      <c r="T117"/>
      <c r="U117"/>
      <c r="V117"/>
      <c r="W117"/>
      <c r="X117"/>
      <c r="Y117"/>
    </row>
    <row r="118" spans="1:25">
      <c r="A118" s="7" t="s">
        <v>146</v>
      </c>
      <c r="B118" s="3">
        <v>0</v>
      </c>
      <c r="C118" s="7">
        <v>0</v>
      </c>
      <c r="D118" s="7">
        <v>1</v>
      </c>
      <c r="E118" s="7">
        <v>6</v>
      </c>
      <c r="F118" s="7">
        <v>3</v>
      </c>
      <c r="G118" s="7">
        <v>0</v>
      </c>
      <c r="H118" s="7">
        <v>10</v>
      </c>
      <c r="I118" s="7">
        <v>3</v>
      </c>
      <c r="J118" s="7">
        <v>7</v>
      </c>
      <c r="K118" s="7">
        <v>4</v>
      </c>
      <c r="L118" s="7">
        <v>0</v>
      </c>
      <c r="M118" s="7">
        <v>15</v>
      </c>
      <c r="R118"/>
      <c r="S118"/>
      <c r="T118"/>
      <c r="U118"/>
      <c r="V118"/>
      <c r="W118"/>
      <c r="X118"/>
      <c r="Y118"/>
    </row>
    <row r="119" spans="1:25">
      <c r="A119" s="7" t="s">
        <v>147</v>
      </c>
      <c r="B119" s="3">
        <v>1</v>
      </c>
      <c r="C119" s="7">
        <v>0</v>
      </c>
      <c r="D119" s="7">
        <v>3</v>
      </c>
      <c r="E119" s="7">
        <v>1</v>
      </c>
      <c r="F119" s="7">
        <v>0</v>
      </c>
      <c r="G119" s="7">
        <v>0</v>
      </c>
      <c r="H119" s="7">
        <v>5</v>
      </c>
      <c r="I119" s="7">
        <v>1</v>
      </c>
      <c r="J119" s="7">
        <v>6</v>
      </c>
      <c r="K119" s="7">
        <v>4</v>
      </c>
      <c r="L119" s="7">
        <v>0</v>
      </c>
      <c r="M119" s="7">
        <v>7</v>
      </c>
      <c r="R119"/>
      <c r="S119"/>
      <c r="T119"/>
      <c r="U119"/>
      <c r="V119"/>
      <c r="W119"/>
      <c r="X119"/>
      <c r="Y119"/>
    </row>
    <row r="120" spans="1:25">
      <c r="A120" s="7" t="s">
        <v>148</v>
      </c>
      <c r="B120" s="3">
        <v>0</v>
      </c>
      <c r="C120" s="7">
        <v>0</v>
      </c>
      <c r="D120" s="7">
        <v>1</v>
      </c>
      <c r="E120" s="7">
        <v>2</v>
      </c>
      <c r="F120" s="7">
        <v>1</v>
      </c>
      <c r="G120" s="7">
        <v>0</v>
      </c>
      <c r="H120" s="7">
        <v>3</v>
      </c>
      <c r="I120" s="7">
        <v>0</v>
      </c>
      <c r="J120" s="7">
        <v>7</v>
      </c>
      <c r="K120" s="7">
        <v>5</v>
      </c>
      <c r="L120" s="7">
        <v>0</v>
      </c>
      <c r="M120" s="7">
        <v>10</v>
      </c>
      <c r="R120"/>
      <c r="S120"/>
      <c r="T120"/>
      <c r="U120"/>
      <c r="V120"/>
      <c r="W120"/>
      <c r="X120"/>
      <c r="Y120"/>
    </row>
    <row r="121" spans="1:25">
      <c r="A121" s="7" t="s">
        <v>149</v>
      </c>
      <c r="B121" s="3">
        <v>0</v>
      </c>
      <c r="C121" s="7">
        <v>0</v>
      </c>
      <c r="D121" s="7">
        <v>1</v>
      </c>
      <c r="E121" s="7">
        <v>1</v>
      </c>
      <c r="F121" s="7">
        <v>0</v>
      </c>
      <c r="G121" s="7">
        <v>3</v>
      </c>
      <c r="H121" s="7">
        <v>6</v>
      </c>
      <c r="I121" s="7">
        <v>3</v>
      </c>
      <c r="J121" s="7">
        <v>5</v>
      </c>
      <c r="K121" s="7">
        <v>1</v>
      </c>
      <c r="L121" s="7">
        <v>0</v>
      </c>
      <c r="M121" s="7">
        <v>0</v>
      </c>
      <c r="R121"/>
      <c r="S121"/>
      <c r="T121"/>
      <c r="U121"/>
      <c r="V121"/>
      <c r="W121"/>
      <c r="X121"/>
      <c r="Y121"/>
    </row>
    <row r="122" spans="1:25">
      <c r="A122" s="7" t="s">
        <v>150</v>
      </c>
      <c r="B122" s="3">
        <v>0</v>
      </c>
      <c r="C122" s="7">
        <v>0</v>
      </c>
      <c r="D122" s="7">
        <v>1</v>
      </c>
      <c r="E122" s="7">
        <v>7</v>
      </c>
      <c r="F122" s="7">
        <v>1</v>
      </c>
      <c r="G122" s="7">
        <v>0</v>
      </c>
      <c r="H122" s="7">
        <v>11</v>
      </c>
      <c r="I122" s="7">
        <v>3</v>
      </c>
      <c r="J122" s="7">
        <v>8</v>
      </c>
      <c r="K122" s="7">
        <v>10</v>
      </c>
      <c r="L122" s="7">
        <v>0</v>
      </c>
      <c r="M122" s="7">
        <v>17</v>
      </c>
      <c r="R122"/>
      <c r="S122"/>
      <c r="T122"/>
      <c r="U122"/>
      <c r="V122"/>
      <c r="W122"/>
      <c r="X122"/>
      <c r="Y122"/>
    </row>
    <row r="123" spans="1:25">
      <c r="A123" s="7" t="s">
        <v>151</v>
      </c>
      <c r="B123" s="3">
        <v>0</v>
      </c>
      <c r="C123" s="7">
        <v>0</v>
      </c>
      <c r="D123" s="7">
        <v>2</v>
      </c>
      <c r="E123" s="7">
        <v>5</v>
      </c>
      <c r="F123" s="7">
        <v>0</v>
      </c>
      <c r="G123" s="7">
        <v>0</v>
      </c>
      <c r="H123" s="7">
        <v>7</v>
      </c>
      <c r="I123" s="7">
        <v>2</v>
      </c>
      <c r="J123" s="7">
        <v>8</v>
      </c>
      <c r="K123" s="7">
        <v>5</v>
      </c>
      <c r="L123" s="7">
        <v>0</v>
      </c>
      <c r="M123" s="7">
        <v>11</v>
      </c>
      <c r="R123"/>
      <c r="S123"/>
      <c r="T123"/>
      <c r="U123"/>
      <c r="V123"/>
      <c r="W123"/>
      <c r="X123"/>
      <c r="Y123"/>
    </row>
    <row r="124" spans="1:25">
      <c r="A124" s="7" t="s">
        <v>152</v>
      </c>
      <c r="B124" s="3">
        <v>0</v>
      </c>
      <c r="C124" s="7">
        <v>0</v>
      </c>
      <c r="D124" s="7">
        <v>0</v>
      </c>
      <c r="E124" s="7">
        <v>2</v>
      </c>
      <c r="F124" s="7">
        <v>0</v>
      </c>
      <c r="G124" s="7">
        <v>0</v>
      </c>
      <c r="H124" s="7">
        <v>2</v>
      </c>
      <c r="I124" s="7">
        <v>0</v>
      </c>
      <c r="J124" s="7">
        <v>2</v>
      </c>
      <c r="K124" s="7">
        <v>1</v>
      </c>
      <c r="L124" s="7">
        <v>0</v>
      </c>
      <c r="M124" s="7">
        <v>8</v>
      </c>
      <c r="R124"/>
      <c r="S124"/>
      <c r="T124"/>
      <c r="U124"/>
      <c r="V124"/>
      <c r="W124"/>
      <c r="X124"/>
      <c r="Y124"/>
    </row>
    <row r="125" spans="1:25">
      <c r="A125" s="7" t="s">
        <v>153</v>
      </c>
      <c r="B125" s="3">
        <v>0</v>
      </c>
      <c r="C125" s="7">
        <v>1</v>
      </c>
      <c r="D125" s="7">
        <v>2</v>
      </c>
      <c r="E125" s="7">
        <v>2</v>
      </c>
      <c r="F125" s="7">
        <v>1</v>
      </c>
      <c r="G125" s="7">
        <v>0</v>
      </c>
      <c r="H125" s="7">
        <v>6</v>
      </c>
      <c r="I125" s="7">
        <v>3</v>
      </c>
      <c r="J125" s="7">
        <v>9</v>
      </c>
      <c r="K125" s="7">
        <v>7</v>
      </c>
      <c r="L125" s="7">
        <v>0</v>
      </c>
      <c r="M125" s="7">
        <v>17</v>
      </c>
      <c r="R125"/>
      <c r="S125"/>
      <c r="T125"/>
      <c r="U125"/>
      <c r="V125"/>
      <c r="W125"/>
      <c r="X125"/>
      <c r="Y125"/>
    </row>
    <row r="126" spans="1:25">
      <c r="A126" s="7" t="s">
        <v>154</v>
      </c>
      <c r="B126" s="3">
        <v>0</v>
      </c>
      <c r="C126" s="7">
        <v>0</v>
      </c>
      <c r="D126" s="7">
        <v>1</v>
      </c>
      <c r="E126" s="7">
        <v>0</v>
      </c>
      <c r="F126" s="7">
        <v>1</v>
      </c>
      <c r="G126" s="7">
        <v>0</v>
      </c>
      <c r="H126" s="7">
        <v>1</v>
      </c>
      <c r="I126" s="7">
        <v>2</v>
      </c>
      <c r="J126" s="7">
        <v>3</v>
      </c>
      <c r="K126" s="7">
        <v>4</v>
      </c>
      <c r="L126" s="7">
        <v>0</v>
      </c>
      <c r="M126" s="7">
        <v>9</v>
      </c>
      <c r="R126"/>
      <c r="S126"/>
      <c r="T126"/>
      <c r="U126"/>
      <c r="V126"/>
      <c r="W126"/>
      <c r="X126"/>
      <c r="Y126"/>
    </row>
    <row r="127" spans="1:25">
      <c r="A127" s="7" t="s">
        <v>155</v>
      </c>
      <c r="B127" s="3">
        <v>0</v>
      </c>
      <c r="C127" s="7">
        <v>0</v>
      </c>
      <c r="D127" s="7">
        <v>2</v>
      </c>
      <c r="E127" s="7">
        <v>3</v>
      </c>
      <c r="F127" s="7">
        <v>1</v>
      </c>
      <c r="G127" s="7">
        <v>0</v>
      </c>
      <c r="H127" s="7">
        <v>5</v>
      </c>
      <c r="I127" s="7">
        <v>1</v>
      </c>
      <c r="J127" s="7">
        <v>13</v>
      </c>
      <c r="K127" s="7">
        <v>3</v>
      </c>
      <c r="L127" s="7">
        <v>0</v>
      </c>
      <c r="M127" s="7">
        <v>4</v>
      </c>
      <c r="R127"/>
      <c r="S127"/>
      <c r="T127"/>
      <c r="U127"/>
      <c r="V127"/>
      <c r="W127"/>
      <c r="X127"/>
      <c r="Y127"/>
    </row>
    <row r="128" spans="1:25">
      <c r="A128" s="7" t="s">
        <v>156</v>
      </c>
      <c r="B128" s="3">
        <v>1</v>
      </c>
      <c r="C128" s="7">
        <v>0</v>
      </c>
      <c r="D128" s="7">
        <v>2</v>
      </c>
      <c r="E128" s="7">
        <v>0</v>
      </c>
      <c r="F128" s="7">
        <v>1</v>
      </c>
      <c r="G128" s="7">
        <v>0</v>
      </c>
      <c r="H128" s="7">
        <v>3</v>
      </c>
      <c r="I128" s="7">
        <v>2</v>
      </c>
      <c r="J128" s="7">
        <v>4</v>
      </c>
      <c r="K128" s="7">
        <v>3</v>
      </c>
      <c r="L128" s="7">
        <v>0</v>
      </c>
      <c r="M128" s="7">
        <v>8</v>
      </c>
      <c r="R128"/>
      <c r="S128"/>
      <c r="T128"/>
      <c r="U128"/>
      <c r="V128"/>
      <c r="W128"/>
      <c r="X128"/>
      <c r="Y128"/>
    </row>
    <row r="129" spans="1:25">
      <c r="A129" s="7" t="s">
        <v>2145</v>
      </c>
      <c r="B129" s="3">
        <v>0</v>
      </c>
      <c r="C129" s="7">
        <v>0</v>
      </c>
      <c r="D129" s="7">
        <v>0</v>
      </c>
      <c r="E129" s="7">
        <v>3</v>
      </c>
      <c r="F129" s="7">
        <v>0</v>
      </c>
      <c r="G129" s="7">
        <v>0</v>
      </c>
      <c r="H129" s="7">
        <v>7</v>
      </c>
      <c r="I129" s="7">
        <v>1</v>
      </c>
      <c r="J129" s="7">
        <v>6</v>
      </c>
      <c r="K129" s="7">
        <v>9</v>
      </c>
      <c r="L129" s="7">
        <v>0</v>
      </c>
      <c r="M129" s="7">
        <v>12</v>
      </c>
      <c r="R129"/>
      <c r="S129"/>
      <c r="T129"/>
      <c r="U129"/>
      <c r="V129"/>
      <c r="W129"/>
      <c r="X129"/>
      <c r="Y129"/>
    </row>
    <row r="130" spans="1:25">
      <c r="A130" s="7" t="s">
        <v>2146</v>
      </c>
      <c r="B130" s="3">
        <v>0</v>
      </c>
      <c r="C130" s="7">
        <v>0</v>
      </c>
      <c r="D130" s="7">
        <v>1</v>
      </c>
      <c r="E130" s="7">
        <v>3</v>
      </c>
      <c r="F130" s="7">
        <v>0</v>
      </c>
      <c r="G130" s="7">
        <v>0</v>
      </c>
      <c r="H130" s="7">
        <v>4</v>
      </c>
      <c r="I130" s="7">
        <v>0</v>
      </c>
      <c r="J130" s="7">
        <v>1</v>
      </c>
      <c r="K130" s="7">
        <v>4</v>
      </c>
      <c r="L130" s="7">
        <v>0</v>
      </c>
      <c r="M130" s="7">
        <v>13</v>
      </c>
      <c r="R130"/>
      <c r="S130"/>
      <c r="T130"/>
      <c r="U130"/>
      <c r="V130"/>
      <c r="W130"/>
      <c r="X130"/>
      <c r="Y130"/>
    </row>
    <row r="131" spans="1:25">
      <c r="A131" s="7" t="s">
        <v>157</v>
      </c>
      <c r="B131" s="3">
        <v>0</v>
      </c>
      <c r="C131" s="7">
        <v>0</v>
      </c>
      <c r="D131" s="7">
        <v>0</v>
      </c>
      <c r="E131" s="7">
        <v>7</v>
      </c>
      <c r="F131" s="7">
        <v>0</v>
      </c>
      <c r="G131" s="7">
        <v>0</v>
      </c>
      <c r="H131" s="7">
        <v>8</v>
      </c>
      <c r="I131" s="7">
        <v>0</v>
      </c>
      <c r="J131" s="7">
        <v>2</v>
      </c>
      <c r="K131" s="7">
        <v>8</v>
      </c>
      <c r="L131" s="7">
        <v>0</v>
      </c>
      <c r="M131" s="7">
        <v>13</v>
      </c>
      <c r="R131"/>
      <c r="S131"/>
      <c r="T131"/>
      <c r="U131"/>
      <c r="V131"/>
      <c r="W131"/>
      <c r="X131"/>
      <c r="Y131"/>
    </row>
    <row r="132" spans="1:25">
      <c r="A132" s="7" t="s">
        <v>2147</v>
      </c>
      <c r="B132" s="3">
        <v>0</v>
      </c>
      <c r="C132" s="7">
        <v>0</v>
      </c>
      <c r="D132" s="7">
        <v>1</v>
      </c>
      <c r="E132" s="7">
        <v>0</v>
      </c>
      <c r="F132" s="7">
        <v>0</v>
      </c>
      <c r="G132" s="7">
        <v>1</v>
      </c>
      <c r="H132" s="7">
        <v>2</v>
      </c>
      <c r="I132" s="7">
        <v>2</v>
      </c>
      <c r="J132" s="7">
        <v>5</v>
      </c>
      <c r="K132" s="7">
        <v>4</v>
      </c>
      <c r="L132" s="7">
        <v>0</v>
      </c>
      <c r="M132" s="7">
        <v>18</v>
      </c>
      <c r="R132"/>
      <c r="S132"/>
      <c r="T132"/>
      <c r="U132"/>
      <c r="V132"/>
      <c r="W132"/>
      <c r="X132"/>
      <c r="Y132"/>
    </row>
    <row r="133" spans="1:25">
      <c r="A133" s="7" t="s">
        <v>158</v>
      </c>
      <c r="B133" s="3">
        <v>0</v>
      </c>
      <c r="C133" s="7">
        <v>0</v>
      </c>
      <c r="D133" s="7">
        <v>1</v>
      </c>
      <c r="E133" s="7">
        <v>2</v>
      </c>
      <c r="F133" s="7">
        <v>0</v>
      </c>
      <c r="G133" s="7">
        <v>0</v>
      </c>
      <c r="H133" s="7">
        <v>4</v>
      </c>
      <c r="I133" s="7">
        <v>1</v>
      </c>
      <c r="J133" s="7">
        <v>6</v>
      </c>
      <c r="K133" s="7">
        <v>4</v>
      </c>
      <c r="L133" s="7">
        <v>0</v>
      </c>
      <c r="M133" s="7">
        <v>4</v>
      </c>
      <c r="R133"/>
      <c r="S133"/>
      <c r="T133"/>
      <c r="U133"/>
      <c r="V133"/>
      <c r="W133"/>
      <c r="X133"/>
      <c r="Y133"/>
    </row>
    <row r="134" spans="1:25">
      <c r="A134" s="7" t="s">
        <v>159</v>
      </c>
      <c r="B134" s="3">
        <v>0</v>
      </c>
      <c r="C134" s="7">
        <v>0</v>
      </c>
      <c r="D134" s="7">
        <v>3</v>
      </c>
      <c r="E134" s="7">
        <v>2</v>
      </c>
      <c r="F134" s="7">
        <v>0</v>
      </c>
      <c r="G134" s="7">
        <v>0</v>
      </c>
      <c r="H134" s="7">
        <v>5</v>
      </c>
      <c r="I134" s="7">
        <v>2</v>
      </c>
      <c r="J134" s="7">
        <v>10</v>
      </c>
      <c r="K134" s="7">
        <v>3</v>
      </c>
      <c r="L134" s="7">
        <v>0</v>
      </c>
      <c r="M134" s="7">
        <v>4</v>
      </c>
      <c r="R134"/>
      <c r="S134"/>
      <c r="T134"/>
      <c r="U134"/>
      <c r="V134"/>
      <c r="W134"/>
      <c r="X134"/>
      <c r="Y134"/>
    </row>
    <row r="135" spans="1:25">
      <c r="A135" s="7" t="s">
        <v>2148</v>
      </c>
      <c r="B135" s="3">
        <v>0</v>
      </c>
      <c r="C135" s="7">
        <v>0</v>
      </c>
      <c r="D135" s="7">
        <v>6</v>
      </c>
      <c r="E135" s="7">
        <v>5</v>
      </c>
      <c r="F135" s="7">
        <v>0</v>
      </c>
      <c r="G135" s="7">
        <v>1</v>
      </c>
      <c r="H135" s="7">
        <v>14</v>
      </c>
      <c r="I135" s="7">
        <v>3</v>
      </c>
      <c r="J135" s="7">
        <v>18</v>
      </c>
      <c r="K135" s="7">
        <v>5</v>
      </c>
      <c r="L135" s="7">
        <v>0</v>
      </c>
      <c r="M135" s="7">
        <v>6</v>
      </c>
      <c r="R135"/>
      <c r="S135"/>
      <c r="T135"/>
      <c r="U135"/>
      <c r="V135"/>
      <c r="W135"/>
      <c r="X135"/>
      <c r="Y135"/>
    </row>
    <row r="136" spans="1:25">
      <c r="A136" s="7" t="s">
        <v>160</v>
      </c>
      <c r="B136" s="3">
        <v>0</v>
      </c>
      <c r="C136" s="7">
        <v>0</v>
      </c>
      <c r="D136" s="7">
        <v>1</v>
      </c>
      <c r="E136" s="7">
        <v>3</v>
      </c>
      <c r="F136" s="7">
        <v>0</v>
      </c>
      <c r="G136" s="7">
        <v>0</v>
      </c>
      <c r="H136" s="7">
        <v>7</v>
      </c>
      <c r="I136" s="7">
        <v>2</v>
      </c>
      <c r="J136" s="7">
        <v>7</v>
      </c>
      <c r="K136" s="7">
        <v>4</v>
      </c>
      <c r="L136" s="7">
        <v>0</v>
      </c>
      <c r="M136" s="7">
        <v>9</v>
      </c>
      <c r="R136"/>
      <c r="S136"/>
      <c r="T136"/>
      <c r="U136"/>
      <c r="V136"/>
      <c r="W136"/>
      <c r="X136"/>
      <c r="Y136"/>
    </row>
    <row r="137" spans="1:25">
      <c r="A137" s="7" t="s">
        <v>161</v>
      </c>
      <c r="B137" s="3">
        <v>0</v>
      </c>
      <c r="C137" s="7">
        <v>0</v>
      </c>
      <c r="D137" s="7">
        <v>0</v>
      </c>
      <c r="E137" s="7">
        <v>4</v>
      </c>
      <c r="F137" s="7">
        <v>0</v>
      </c>
      <c r="G137" s="7">
        <v>0</v>
      </c>
      <c r="H137" s="7">
        <v>6</v>
      </c>
      <c r="I137" s="7">
        <v>1</v>
      </c>
      <c r="J137" s="7">
        <v>3</v>
      </c>
      <c r="K137" s="7">
        <v>1</v>
      </c>
      <c r="L137" s="7">
        <v>0</v>
      </c>
      <c r="M137" s="7">
        <v>7</v>
      </c>
      <c r="R137"/>
      <c r="S137"/>
      <c r="T137"/>
      <c r="U137"/>
      <c r="V137"/>
      <c r="W137"/>
      <c r="X137"/>
      <c r="Y137"/>
    </row>
    <row r="138" spans="1:25">
      <c r="A138" s="7" t="s">
        <v>162</v>
      </c>
      <c r="B138" s="3">
        <v>0</v>
      </c>
      <c r="C138" s="7">
        <v>0</v>
      </c>
      <c r="D138" s="7">
        <v>2</v>
      </c>
      <c r="E138" s="7">
        <v>4</v>
      </c>
      <c r="F138" s="7">
        <v>0</v>
      </c>
      <c r="G138" s="7">
        <v>0</v>
      </c>
      <c r="H138" s="7">
        <v>6</v>
      </c>
      <c r="I138" s="7">
        <v>1</v>
      </c>
      <c r="J138" s="7">
        <v>6</v>
      </c>
      <c r="K138" s="7">
        <v>5</v>
      </c>
      <c r="L138" s="7">
        <v>0</v>
      </c>
      <c r="M138" s="7">
        <v>10</v>
      </c>
      <c r="R138"/>
      <c r="S138"/>
      <c r="T138"/>
      <c r="U138"/>
      <c r="V138"/>
      <c r="W138"/>
      <c r="X138"/>
      <c r="Y138"/>
    </row>
    <row r="139" spans="1:25">
      <c r="A139" s="7" t="s">
        <v>2149</v>
      </c>
      <c r="B139" s="3">
        <v>0</v>
      </c>
      <c r="C139" s="7">
        <v>0</v>
      </c>
      <c r="D139" s="7">
        <v>5</v>
      </c>
      <c r="E139" s="7">
        <v>3</v>
      </c>
      <c r="F139" s="7">
        <v>1</v>
      </c>
      <c r="G139" s="7">
        <v>0</v>
      </c>
      <c r="H139" s="7">
        <v>9</v>
      </c>
      <c r="I139" s="7">
        <v>4</v>
      </c>
      <c r="J139" s="7">
        <v>12</v>
      </c>
      <c r="K139" s="7">
        <v>4</v>
      </c>
      <c r="L139" s="7">
        <v>0</v>
      </c>
      <c r="M139" s="7">
        <v>11</v>
      </c>
      <c r="R139"/>
      <c r="S139"/>
      <c r="T139"/>
      <c r="U139"/>
      <c r="V139"/>
      <c r="W139"/>
      <c r="X139"/>
      <c r="Y139"/>
    </row>
    <row r="140" spans="1:25">
      <c r="A140" s="7" t="s">
        <v>163</v>
      </c>
      <c r="B140" s="3">
        <v>0</v>
      </c>
      <c r="C140" s="7">
        <v>2</v>
      </c>
      <c r="D140" s="7">
        <v>2</v>
      </c>
      <c r="E140" s="7">
        <v>1</v>
      </c>
      <c r="F140" s="7">
        <v>2</v>
      </c>
      <c r="G140" s="7">
        <v>0</v>
      </c>
      <c r="H140" s="7">
        <v>7</v>
      </c>
      <c r="I140" s="7">
        <v>6</v>
      </c>
      <c r="J140" s="7">
        <v>5</v>
      </c>
      <c r="K140" s="7">
        <v>3</v>
      </c>
      <c r="L140" s="7">
        <v>0</v>
      </c>
      <c r="M140" s="7">
        <v>12</v>
      </c>
      <c r="R140"/>
      <c r="S140"/>
      <c r="T140"/>
      <c r="U140"/>
      <c r="V140"/>
      <c r="W140"/>
      <c r="X140"/>
      <c r="Y140"/>
    </row>
    <row r="141" spans="1:25">
      <c r="A141" s="7" t="s">
        <v>164</v>
      </c>
      <c r="B141" s="3">
        <v>0</v>
      </c>
      <c r="C141" s="7">
        <v>0</v>
      </c>
      <c r="D141" s="7">
        <v>0</v>
      </c>
      <c r="E141" s="7">
        <v>1</v>
      </c>
      <c r="F141" s="7">
        <v>0</v>
      </c>
      <c r="G141" s="7">
        <v>0</v>
      </c>
      <c r="H141" s="7">
        <v>1</v>
      </c>
      <c r="I141" s="7">
        <v>1</v>
      </c>
      <c r="J141" s="7">
        <v>4</v>
      </c>
      <c r="K141" s="7">
        <v>0</v>
      </c>
      <c r="L141" s="7">
        <v>0</v>
      </c>
      <c r="M141" s="7">
        <v>13</v>
      </c>
      <c r="R141"/>
      <c r="S141"/>
      <c r="T141"/>
      <c r="U141"/>
      <c r="V141"/>
      <c r="W141"/>
      <c r="X141"/>
      <c r="Y141"/>
    </row>
    <row r="142" spans="1:25">
      <c r="A142" s="7" t="s">
        <v>165</v>
      </c>
      <c r="B142" s="3">
        <v>0</v>
      </c>
      <c r="C142" s="7">
        <v>0</v>
      </c>
      <c r="D142" s="7">
        <v>0</v>
      </c>
      <c r="E142" s="7">
        <v>1</v>
      </c>
      <c r="F142" s="7">
        <v>0</v>
      </c>
      <c r="G142" s="7">
        <v>0</v>
      </c>
      <c r="H142" s="7">
        <v>2</v>
      </c>
      <c r="I142" s="7">
        <v>0</v>
      </c>
      <c r="J142" s="7">
        <v>4</v>
      </c>
      <c r="K142" s="7">
        <v>3</v>
      </c>
      <c r="L142" s="7">
        <v>0</v>
      </c>
      <c r="M142" s="7">
        <v>5</v>
      </c>
      <c r="R142"/>
      <c r="S142"/>
      <c r="T142"/>
      <c r="U142"/>
      <c r="V142"/>
      <c r="W142"/>
      <c r="X142"/>
      <c r="Y142"/>
    </row>
    <row r="143" spans="1:25">
      <c r="A143" s="7" t="s">
        <v>166</v>
      </c>
      <c r="B143" s="3">
        <v>1</v>
      </c>
      <c r="C143" s="7">
        <v>0</v>
      </c>
      <c r="D143" s="7">
        <v>2</v>
      </c>
      <c r="E143" s="7">
        <v>3</v>
      </c>
      <c r="F143" s="7">
        <v>1</v>
      </c>
      <c r="G143" s="7">
        <v>0</v>
      </c>
      <c r="H143" s="7">
        <v>6</v>
      </c>
      <c r="I143" s="7">
        <v>0</v>
      </c>
      <c r="J143" s="7">
        <v>4</v>
      </c>
      <c r="K143" s="7">
        <v>4</v>
      </c>
      <c r="L143" s="7">
        <v>0</v>
      </c>
      <c r="M143" s="7">
        <v>8</v>
      </c>
      <c r="R143"/>
      <c r="S143"/>
      <c r="T143"/>
      <c r="U143"/>
      <c r="V143"/>
      <c r="W143"/>
      <c r="X143"/>
      <c r="Y143"/>
    </row>
    <row r="144" spans="1:25">
      <c r="A144" s="7" t="s">
        <v>167</v>
      </c>
      <c r="B144" s="3">
        <v>0</v>
      </c>
      <c r="C144" s="7">
        <v>0</v>
      </c>
      <c r="D144" s="7">
        <v>1</v>
      </c>
      <c r="E144" s="7">
        <v>0</v>
      </c>
      <c r="F144" s="7">
        <v>0</v>
      </c>
      <c r="G144" s="7">
        <v>0</v>
      </c>
      <c r="H144" s="7">
        <v>1</v>
      </c>
      <c r="I144" s="7">
        <v>2</v>
      </c>
      <c r="J144" s="7">
        <v>3</v>
      </c>
      <c r="K144" s="7">
        <v>3</v>
      </c>
      <c r="L144" s="7">
        <v>0</v>
      </c>
      <c r="M144" s="7">
        <v>2</v>
      </c>
      <c r="R144"/>
      <c r="S144"/>
      <c r="T144"/>
      <c r="U144"/>
      <c r="V144"/>
      <c r="W144"/>
      <c r="X144"/>
      <c r="Y144"/>
    </row>
    <row r="145" spans="1:25">
      <c r="A145" s="7" t="s">
        <v>168</v>
      </c>
      <c r="B145" s="3">
        <v>0</v>
      </c>
      <c r="C145" s="7">
        <v>0</v>
      </c>
      <c r="D145" s="7">
        <v>2</v>
      </c>
      <c r="E145" s="7">
        <v>3</v>
      </c>
      <c r="F145" s="7">
        <v>0</v>
      </c>
      <c r="G145" s="7">
        <v>0</v>
      </c>
      <c r="H145" s="7">
        <v>5</v>
      </c>
      <c r="I145" s="7">
        <v>1</v>
      </c>
      <c r="J145" s="7">
        <v>3</v>
      </c>
      <c r="K145" s="7">
        <v>3</v>
      </c>
      <c r="L145" s="7">
        <v>0</v>
      </c>
      <c r="M145" s="7">
        <v>12</v>
      </c>
      <c r="R145"/>
      <c r="S145"/>
      <c r="T145"/>
      <c r="U145"/>
      <c r="V145"/>
      <c r="W145"/>
      <c r="X145"/>
      <c r="Y145"/>
    </row>
    <row r="146" spans="1:25">
      <c r="A146" s="7" t="s">
        <v>169</v>
      </c>
      <c r="B146" s="3">
        <v>0</v>
      </c>
      <c r="C146" s="7">
        <v>0</v>
      </c>
      <c r="D146" s="7">
        <v>0</v>
      </c>
      <c r="E146" s="7">
        <v>5</v>
      </c>
      <c r="F146" s="7">
        <v>0</v>
      </c>
      <c r="G146" s="7">
        <v>0</v>
      </c>
      <c r="H146" s="7">
        <v>8</v>
      </c>
      <c r="I146" s="7">
        <v>1</v>
      </c>
      <c r="J146" s="7">
        <v>10</v>
      </c>
      <c r="K146" s="7">
        <v>16</v>
      </c>
      <c r="L146" s="7">
        <v>0</v>
      </c>
      <c r="M146" s="7">
        <v>21</v>
      </c>
      <c r="R146"/>
      <c r="S146"/>
      <c r="T146"/>
      <c r="U146"/>
      <c r="V146"/>
      <c r="W146"/>
      <c r="X146"/>
      <c r="Y146"/>
    </row>
    <row r="147" spans="1:25">
      <c r="A147" s="7" t="s">
        <v>170</v>
      </c>
      <c r="B147" s="3">
        <v>0</v>
      </c>
      <c r="C147" s="7">
        <v>0</v>
      </c>
      <c r="D147" s="7">
        <v>0</v>
      </c>
      <c r="E147" s="7">
        <v>1</v>
      </c>
      <c r="F147" s="7">
        <v>0</v>
      </c>
      <c r="G147" s="7">
        <v>0</v>
      </c>
      <c r="H147" s="7">
        <v>1</v>
      </c>
      <c r="I147" s="7">
        <v>0</v>
      </c>
      <c r="J147" s="7">
        <v>4</v>
      </c>
      <c r="K147" s="7">
        <v>3</v>
      </c>
      <c r="L147" s="7">
        <v>0</v>
      </c>
      <c r="M147" s="7">
        <v>12</v>
      </c>
      <c r="R147"/>
      <c r="S147"/>
      <c r="T147"/>
      <c r="U147"/>
      <c r="V147"/>
      <c r="W147"/>
      <c r="X147"/>
      <c r="Y147"/>
    </row>
    <row r="148" spans="1:25">
      <c r="A148" s="7" t="s">
        <v>171</v>
      </c>
      <c r="B148" s="3">
        <v>0</v>
      </c>
      <c r="C148" s="7">
        <v>0</v>
      </c>
      <c r="D148" s="7">
        <v>0</v>
      </c>
      <c r="E148" s="7">
        <v>0</v>
      </c>
      <c r="F148" s="7">
        <v>0</v>
      </c>
      <c r="G148" s="7">
        <v>0</v>
      </c>
      <c r="H148" s="7">
        <v>0</v>
      </c>
      <c r="I148" s="7">
        <v>0</v>
      </c>
      <c r="J148" s="7">
        <v>0</v>
      </c>
      <c r="K148" s="7">
        <v>0</v>
      </c>
      <c r="L148" s="7">
        <v>0</v>
      </c>
      <c r="M148" s="7">
        <v>0</v>
      </c>
      <c r="R148"/>
      <c r="S148"/>
      <c r="T148"/>
      <c r="U148"/>
      <c r="V148"/>
      <c r="W148"/>
      <c r="X148"/>
      <c r="Y148"/>
    </row>
    <row r="149" spans="1:25">
      <c r="A149" s="7" t="s">
        <v>172</v>
      </c>
      <c r="B149" s="3">
        <v>2</v>
      </c>
      <c r="C149" s="7">
        <v>1</v>
      </c>
      <c r="D149" s="7">
        <v>2</v>
      </c>
      <c r="E149" s="7">
        <v>4</v>
      </c>
      <c r="F149" s="7">
        <v>3</v>
      </c>
      <c r="G149" s="7">
        <v>0</v>
      </c>
      <c r="H149" s="7">
        <v>9</v>
      </c>
      <c r="I149" s="7">
        <v>2</v>
      </c>
      <c r="J149" s="7">
        <v>11</v>
      </c>
      <c r="K149" s="7">
        <v>7</v>
      </c>
      <c r="L149" s="7">
        <v>0</v>
      </c>
      <c r="M149" s="7">
        <v>42</v>
      </c>
      <c r="R149"/>
      <c r="S149"/>
      <c r="T149"/>
      <c r="U149"/>
      <c r="V149"/>
      <c r="W149"/>
      <c r="X149"/>
      <c r="Y149"/>
    </row>
    <row r="150" spans="1:25">
      <c r="A150" s="7" t="s">
        <v>2150</v>
      </c>
      <c r="B150" s="3">
        <v>0</v>
      </c>
      <c r="C150" s="7">
        <v>2</v>
      </c>
      <c r="D150" s="7">
        <v>0</v>
      </c>
      <c r="E150" s="7">
        <v>3</v>
      </c>
      <c r="F150" s="7">
        <v>2</v>
      </c>
      <c r="G150" s="7">
        <v>0</v>
      </c>
      <c r="H150" s="7">
        <v>5</v>
      </c>
      <c r="I150" s="7">
        <v>2</v>
      </c>
      <c r="J150" s="7">
        <v>6</v>
      </c>
      <c r="K150" s="7">
        <v>8</v>
      </c>
      <c r="L150" s="7">
        <v>0</v>
      </c>
      <c r="M150" s="7">
        <v>19</v>
      </c>
      <c r="R150"/>
      <c r="S150"/>
      <c r="T150"/>
      <c r="U150"/>
      <c r="V150"/>
      <c r="W150"/>
      <c r="X150"/>
      <c r="Y150"/>
    </row>
    <row r="151" spans="1:25">
      <c r="A151" s="7" t="s">
        <v>2151</v>
      </c>
      <c r="B151" s="3">
        <v>0</v>
      </c>
      <c r="C151" s="7">
        <v>0</v>
      </c>
      <c r="D151" s="7">
        <v>3</v>
      </c>
      <c r="E151" s="7">
        <v>2</v>
      </c>
      <c r="F151" s="7">
        <v>0</v>
      </c>
      <c r="G151" s="7">
        <v>0</v>
      </c>
      <c r="H151" s="7">
        <v>6</v>
      </c>
      <c r="I151" s="7">
        <v>5</v>
      </c>
      <c r="J151" s="7">
        <v>11</v>
      </c>
      <c r="K151" s="7">
        <v>8</v>
      </c>
      <c r="L151" s="7">
        <v>0</v>
      </c>
      <c r="M151" s="7">
        <v>25</v>
      </c>
      <c r="R151"/>
      <c r="S151"/>
      <c r="T151"/>
      <c r="U151"/>
      <c r="V151"/>
      <c r="W151"/>
      <c r="X151"/>
      <c r="Y151"/>
    </row>
    <row r="152" spans="1:25">
      <c r="A152" s="7" t="s">
        <v>173</v>
      </c>
      <c r="B152" s="3">
        <v>0</v>
      </c>
      <c r="C152" s="7">
        <v>0</v>
      </c>
      <c r="D152" s="7">
        <v>0</v>
      </c>
      <c r="E152" s="7">
        <v>2</v>
      </c>
      <c r="F152" s="7">
        <v>0</v>
      </c>
      <c r="G152" s="7">
        <v>0</v>
      </c>
      <c r="H152" s="7">
        <v>3</v>
      </c>
      <c r="I152" s="7">
        <v>0</v>
      </c>
      <c r="J152" s="7">
        <v>5</v>
      </c>
      <c r="K152" s="7">
        <v>2</v>
      </c>
      <c r="L152" s="7">
        <v>0</v>
      </c>
      <c r="M152" s="7">
        <v>4</v>
      </c>
      <c r="R152"/>
      <c r="S152"/>
      <c r="T152"/>
      <c r="U152"/>
      <c r="V152"/>
      <c r="W152"/>
      <c r="X152"/>
      <c r="Y152"/>
    </row>
    <row r="153" spans="1:25">
      <c r="A153" s="7" t="s">
        <v>174</v>
      </c>
      <c r="B153" s="3">
        <v>0</v>
      </c>
      <c r="C153" s="7">
        <v>0</v>
      </c>
      <c r="D153" s="7">
        <v>1</v>
      </c>
      <c r="E153" s="7">
        <v>1</v>
      </c>
      <c r="F153" s="7">
        <v>0</v>
      </c>
      <c r="G153" s="7">
        <v>0</v>
      </c>
      <c r="H153" s="7">
        <v>5</v>
      </c>
      <c r="I153" s="7">
        <v>0</v>
      </c>
      <c r="J153" s="7">
        <v>6</v>
      </c>
      <c r="K153" s="7">
        <v>3</v>
      </c>
      <c r="L153" s="7">
        <v>0</v>
      </c>
      <c r="M153" s="7">
        <v>18</v>
      </c>
      <c r="R153"/>
      <c r="S153"/>
      <c r="T153"/>
      <c r="U153"/>
      <c r="V153"/>
      <c r="W153"/>
      <c r="X153"/>
      <c r="Y153"/>
    </row>
    <row r="154" spans="1:25">
      <c r="A154" s="7" t="s">
        <v>175</v>
      </c>
      <c r="B154" s="3">
        <v>0</v>
      </c>
      <c r="C154" s="7">
        <v>1</v>
      </c>
      <c r="D154" s="7">
        <v>0</v>
      </c>
      <c r="E154" s="7">
        <v>3</v>
      </c>
      <c r="F154" s="7">
        <v>1</v>
      </c>
      <c r="G154" s="7">
        <v>0</v>
      </c>
      <c r="H154" s="7">
        <v>4</v>
      </c>
      <c r="I154" s="7">
        <v>1</v>
      </c>
      <c r="J154" s="7">
        <v>8</v>
      </c>
      <c r="K154" s="7">
        <v>2</v>
      </c>
      <c r="L154" s="7">
        <v>0</v>
      </c>
      <c r="M154" s="7">
        <v>10</v>
      </c>
      <c r="R154"/>
      <c r="S154"/>
      <c r="T154"/>
      <c r="U154"/>
      <c r="V154"/>
      <c r="W154"/>
      <c r="X154"/>
      <c r="Y154"/>
    </row>
    <row r="155" spans="1:25">
      <c r="A155" s="7" t="s">
        <v>176</v>
      </c>
      <c r="B155" s="3">
        <v>0</v>
      </c>
      <c r="C155" s="7">
        <v>0</v>
      </c>
      <c r="D155" s="7">
        <v>2</v>
      </c>
      <c r="E155" s="7">
        <v>1</v>
      </c>
      <c r="F155" s="7">
        <v>2</v>
      </c>
      <c r="G155" s="7">
        <v>0</v>
      </c>
      <c r="H155" s="7">
        <v>3</v>
      </c>
      <c r="I155" s="7">
        <v>1</v>
      </c>
      <c r="J155" s="7">
        <v>4</v>
      </c>
      <c r="K155" s="7">
        <v>3</v>
      </c>
      <c r="L155" s="7">
        <v>0</v>
      </c>
      <c r="M155" s="7">
        <v>4</v>
      </c>
      <c r="R155"/>
      <c r="S155"/>
      <c r="T155"/>
      <c r="U155"/>
      <c r="V155"/>
      <c r="W155"/>
      <c r="X155"/>
      <c r="Y155"/>
    </row>
    <row r="156" spans="1:25">
      <c r="A156" s="7" t="s">
        <v>177</v>
      </c>
      <c r="B156" s="3">
        <v>0</v>
      </c>
      <c r="C156" s="7">
        <v>0</v>
      </c>
      <c r="D156" s="7">
        <v>0</v>
      </c>
      <c r="E156" s="7">
        <v>3</v>
      </c>
      <c r="F156" s="7">
        <v>2</v>
      </c>
      <c r="G156" s="7">
        <v>0</v>
      </c>
      <c r="H156" s="7">
        <v>4</v>
      </c>
      <c r="I156" s="7">
        <v>0</v>
      </c>
      <c r="J156" s="7">
        <v>11</v>
      </c>
      <c r="K156" s="7">
        <v>11</v>
      </c>
      <c r="L156" s="7">
        <v>0</v>
      </c>
      <c r="M156" s="7">
        <v>21</v>
      </c>
      <c r="R156"/>
      <c r="S156"/>
      <c r="T156"/>
      <c r="U156"/>
      <c r="V156"/>
      <c r="W156"/>
      <c r="X156"/>
      <c r="Y156"/>
    </row>
    <row r="157" spans="1:25">
      <c r="A157" s="7" t="s">
        <v>178</v>
      </c>
      <c r="B157" s="3">
        <v>0</v>
      </c>
      <c r="C157" s="7">
        <v>0</v>
      </c>
      <c r="D157" s="7">
        <v>0</v>
      </c>
      <c r="E157" s="7">
        <v>5</v>
      </c>
      <c r="F157" s="7">
        <v>0</v>
      </c>
      <c r="G157" s="7">
        <v>0</v>
      </c>
      <c r="H157" s="7">
        <v>5</v>
      </c>
      <c r="I157" s="7">
        <v>0</v>
      </c>
      <c r="J157" s="7">
        <v>10</v>
      </c>
      <c r="K157" s="7">
        <v>8</v>
      </c>
      <c r="L157" s="7">
        <v>0</v>
      </c>
      <c r="M157" s="7">
        <v>32</v>
      </c>
      <c r="R157"/>
      <c r="S157"/>
      <c r="T157"/>
      <c r="U157"/>
      <c r="V157"/>
      <c r="W157"/>
      <c r="X157"/>
      <c r="Y157"/>
    </row>
    <row r="158" spans="1:25">
      <c r="A158" s="7" t="s">
        <v>179</v>
      </c>
      <c r="B158" s="3">
        <v>0</v>
      </c>
      <c r="C158" s="7">
        <v>0</v>
      </c>
      <c r="D158" s="7">
        <v>3</v>
      </c>
      <c r="E158" s="7">
        <v>4</v>
      </c>
      <c r="F158" s="7">
        <v>0</v>
      </c>
      <c r="G158" s="7">
        <v>0</v>
      </c>
      <c r="H158" s="7">
        <v>9</v>
      </c>
      <c r="I158" s="7">
        <v>3</v>
      </c>
      <c r="J158" s="7">
        <v>14</v>
      </c>
      <c r="K158" s="7">
        <v>5</v>
      </c>
      <c r="L158" s="7">
        <v>0</v>
      </c>
      <c r="M158" s="7">
        <v>5</v>
      </c>
      <c r="R158"/>
      <c r="S158"/>
      <c r="T158"/>
      <c r="U158"/>
      <c r="V158"/>
      <c r="W158"/>
      <c r="X158"/>
      <c r="Y158"/>
    </row>
    <row r="159" spans="1:25">
      <c r="A159" s="7" t="s">
        <v>180</v>
      </c>
      <c r="B159" s="3">
        <v>0</v>
      </c>
      <c r="C159" s="7">
        <v>0</v>
      </c>
      <c r="D159" s="7">
        <v>0</v>
      </c>
      <c r="E159" s="7">
        <v>3</v>
      </c>
      <c r="F159" s="7">
        <v>0</v>
      </c>
      <c r="G159" s="7">
        <v>0</v>
      </c>
      <c r="H159" s="7">
        <v>3</v>
      </c>
      <c r="I159" s="7">
        <v>1</v>
      </c>
      <c r="J159" s="7">
        <v>8</v>
      </c>
      <c r="K159" s="7">
        <v>5</v>
      </c>
      <c r="L159" s="7">
        <v>0</v>
      </c>
      <c r="M159" s="7">
        <v>8</v>
      </c>
      <c r="R159"/>
      <c r="S159"/>
      <c r="T159"/>
      <c r="U159"/>
      <c r="V159"/>
      <c r="W159"/>
      <c r="X159"/>
      <c r="Y159"/>
    </row>
    <row r="160" spans="1:25">
      <c r="A160" s="7" t="s">
        <v>181</v>
      </c>
      <c r="B160" s="3">
        <v>0</v>
      </c>
      <c r="C160" s="7">
        <v>0</v>
      </c>
      <c r="D160" s="7">
        <v>0</v>
      </c>
      <c r="E160" s="7">
        <v>4</v>
      </c>
      <c r="F160" s="7">
        <v>1</v>
      </c>
      <c r="G160" s="7">
        <v>0</v>
      </c>
      <c r="H160" s="7">
        <v>4</v>
      </c>
      <c r="I160" s="7">
        <v>1</v>
      </c>
      <c r="J160" s="7">
        <v>10</v>
      </c>
      <c r="K160" s="7">
        <v>3</v>
      </c>
      <c r="L160" s="7">
        <v>0</v>
      </c>
      <c r="M160" s="7">
        <v>6</v>
      </c>
      <c r="R160"/>
      <c r="S160"/>
      <c r="T160"/>
      <c r="U160"/>
      <c r="V160"/>
      <c r="W160"/>
      <c r="X160"/>
      <c r="Y160"/>
    </row>
    <row r="161" spans="1:25">
      <c r="A161" s="7" t="s">
        <v>182</v>
      </c>
      <c r="B161" s="3">
        <v>0</v>
      </c>
      <c r="C161" s="7">
        <v>0</v>
      </c>
      <c r="D161" s="7">
        <v>0</v>
      </c>
      <c r="E161" s="7">
        <v>2</v>
      </c>
      <c r="F161" s="7">
        <v>1</v>
      </c>
      <c r="G161" s="7">
        <v>1</v>
      </c>
      <c r="H161" s="7">
        <v>3</v>
      </c>
      <c r="I161" s="7">
        <v>1</v>
      </c>
      <c r="J161" s="7">
        <v>8</v>
      </c>
      <c r="K161" s="7">
        <v>3</v>
      </c>
      <c r="L161" s="7">
        <v>0</v>
      </c>
      <c r="M161" s="7">
        <v>6</v>
      </c>
      <c r="R161"/>
      <c r="S161"/>
      <c r="T161"/>
      <c r="U161"/>
      <c r="V161"/>
      <c r="W161"/>
      <c r="X161"/>
      <c r="Y161"/>
    </row>
    <row r="162" spans="1:25">
      <c r="A162" s="7" t="s">
        <v>183</v>
      </c>
      <c r="B162" s="3">
        <v>0</v>
      </c>
      <c r="C162" s="7">
        <v>1</v>
      </c>
      <c r="D162" s="7">
        <v>1</v>
      </c>
      <c r="E162" s="7">
        <v>2</v>
      </c>
      <c r="F162" s="7">
        <v>1</v>
      </c>
      <c r="G162" s="7">
        <v>0</v>
      </c>
      <c r="H162" s="7">
        <v>4</v>
      </c>
      <c r="I162" s="7">
        <v>1</v>
      </c>
      <c r="J162" s="7">
        <v>11</v>
      </c>
      <c r="K162" s="7">
        <v>1</v>
      </c>
      <c r="L162" s="7">
        <v>0</v>
      </c>
      <c r="M162" s="7">
        <v>10</v>
      </c>
      <c r="R162"/>
      <c r="S162"/>
      <c r="T162"/>
      <c r="U162"/>
      <c r="V162"/>
      <c r="W162"/>
      <c r="X162"/>
      <c r="Y162"/>
    </row>
    <row r="163" spans="1:25">
      <c r="A163" s="7" t="s">
        <v>184</v>
      </c>
      <c r="B163" s="3">
        <v>1</v>
      </c>
      <c r="C163" s="7">
        <v>0</v>
      </c>
      <c r="D163" s="7">
        <v>2</v>
      </c>
      <c r="E163" s="7">
        <v>3</v>
      </c>
      <c r="F163" s="7">
        <v>1</v>
      </c>
      <c r="G163" s="7">
        <v>0</v>
      </c>
      <c r="H163" s="7">
        <v>6</v>
      </c>
      <c r="I163" s="7">
        <v>2</v>
      </c>
      <c r="J163" s="7">
        <v>6</v>
      </c>
      <c r="K163" s="7">
        <v>5</v>
      </c>
      <c r="L163" s="7">
        <v>0</v>
      </c>
      <c r="M163" s="7">
        <v>8</v>
      </c>
      <c r="R163"/>
      <c r="S163"/>
      <c r="T163"/>
      <c r="U163"/>
      <c r="V163"/>
      <c r="W163"/>
      <c r="X163"/>
      <c r="Y163"/>
    </row>
    <row r="164" spans="1:25">
      <c r="A164" s="7" t="s">
        <v>185</v>
      </c>
      <c r="B164" s="3">
        <v>0</v>
      </c>
      <c r="C164" s="7">
        <v>0</v>
      </c>
      <c r="D164" s="7">
        <v>3</v>
      </c>
      <c r="E164" s="7">
        <v>3</v>
      </c>
      <c r="F164" s="7">
        <v>0</v>
      </c>
      <c r="G164" s="7">
        <v>0</v>
      </c>
      <c r="H164" s="7">
        <v>10</v>
      </c>
      <c r="I164" s="7">
        <v>0</v>
      </c>
      <c r="J164" s="7">
        <v>10</v>
      </c>
      <c r="K164" s="7">
        <v>7</v>
      </c>
      <c r="L164" s="7">
        <v>0</v>
      </c>
      <c r="M164" s="7">
        <v>9</v>
      </c>
      <c r="R164"/>
      <c r="S164"/>
      <c r="T164"/>
      <c r="U164"/>
      <c r="V164"/>
      <c r="W164"/>
      <c r="X164"/>
      <c r="Y164"/>
    </row>
    <row r="165" spans="1:25">
      <c r="A165" s="7" t="s">
        <v>186</v>
      </c>
      <c r="B165" s="3">
        <v>1</v>
      </c>
      <c r="C165" s="7">
        <v>0</v>
      </c>
      <c r="D165" s="7">
        <v>1</v>
      </c>
      <c r="E165" s="7">
        <v>0</v>
      </c>
      <c r="F165" s="7">
        <v>0</v>
      </c>
      <c r="G165" s="7">
        <v>0</v>
      </c>
      <c r="H165" s="7">
        <v>6</v>
      </c>
      <c r="I165" s="7">
        <v>2</v>
      </c>
      <c r="J165" s="7">
        <v>7</v>
      </c>
      <c r="K165" s="7">
        <v>2</v>
      </c>
      <c r="L165" s="7">
        <v>0</v>
      </c>
      <c r="M165" s="7">
        <v>14</v>
      </c>
      <c r="R165"/>
      <c r="S165"/>
      <c r="T165"/>
      <c r="U165"/>
      <c r="V165"/>
      <c r="W165"/>
      <c r="X165"/>
      <c r="Y165"/>
    </row>
    <row r="166" spans="1:25">
      <c r="A166" s="7" t="s">
        <v>2152</v>
      </c>
      <c r="B166" s="3">
        <v>0</v>
      </c>
      <c r="C166" s="7">
        <v>1</v>
      </c>
      <c r="D166" s="7">
        <v>2</v>
      </c>
      <c r="E166" s="7">
        <v>2</v>
      </c>
      <c r="F166" s="7">
        <v>0</v>
      </c>
      <c r="G166" s="7">
        <v>0</v>
      </c>
      <c r="H166" s="7">
        <v>6</v>
      </c>
      <c r="I166" s="7">
        <v>2</v>
      </c>
      <c r="J166" s="7">
        <v>7</v>
      </c>
      <c r="K166" s="7">
        <v>3</v>
      </c>
      <c r="L166" s="7">
        <v>0</v>
      </c>
      <c r="M166" s="7">
        <v>11</v>
      </c>
      <c r="R166"/>
      <c r="S166"/>
      <c r="T166"/>
      <c r="U166"/>
      <c r="V166"/>
      <c r="W166"/>
      <c r="X166"/>
      <c r="Y166"/>
    </row>
    <row r="167" spans="1:25">
      <c r="A167" s="7" t="s">
        <v>187</v>
      </c>
      <c r="B167" s="3">
        <v>0</v>
      </c>
      <c r="C167" s="7">
        <v>2</v>
      </c>
      <c r="D167" s="7">
        <v>1</v>
      </c>
      <c r="E167" s="7">
        <v>1</v>
      </c>
      <c r="F167" s="7">
        <v>2</v>
      </c>
      <c r="G167" s="7">
        <v>0</v>
      </c>
      <c r="H167" s="7">
        <v>4</v>
      </c>
      <c r="I167" s="7">
        <v>2</v>
      </c>
      <c r="J167" s="7">
        <v>8</v>
      </c>
      <c r="K167" s="7">
        <v>4</v>
      </c>
      <c r="L167" s="7">
        <v>0</v>
      </c>
      <c r="M167" s="7">
        <v>9</v>
      </c>
      <c r="R167"/>
      <c r="S167"/>
      <c r="T167"/>
      <c r="U167"/>
      <c r="V167"/>
      <c r="W167"/>
      <c r="X167"/>
      <c r="Y167"/>
    </row>
    <row r="168" spans="1:25">
      <c r="A168" s="7" t="s">
        <v>188</v>
      </c>
      <c r="B168" s="3">
        <v>0</v>
      </c>
      <c r="C168" s="7">
        <v>0</v>
      </c>
      <c r="D168" s="7">
        <v>0</v>
      </c>
      <c r="E168" s="7">
        <v>3</v>
      </c>
      <c r="F168" s="7">
        <v>2</v>
      </c>
      <c r="G168" s="7">
        <v>0</v>
      </c>
      <c r="H168" s="7">
        <v>4</v>
      </c>
      <c r="I168" s="7">
        <v>2</v>
      </c>
      <c r="J168" s="7">
        <v>10</v>
      </c>
      <c r="K168" s="7">
        <v>5</v>
      </c>
      <c r="L168" s="7">
        <v>0</v>
      </c>
      <c r="M168" s="7">
        <v>12</v>
      </c>
      <c r="R168"/>
      <c r="S168"/>
      <c r="T168"/>
      <c r="U168"/>
      <c r="V168"/>
      <c r="W168"/>
      <c r="X168"/>
      <c r="Y168"/>
    </row>
    <row r="169" spans="1:25">
      <c r="A169" s="7" t="s">
        <v>189</v>
      </c>
      <c r="B169" s="3">
        <v>0</v>
      </c>
      <c r="C169" s="7">
        <v>0</v>
      </c>
      <c r="D169" s="7">
        <v>1</v>
      </c>
      <c r="E169" s="7">
        <v>2</v>
      </c>
      <c r="F169" s="7">
        <v>2</v>
      </c>
      <c r="G169" s="7">
        <v>0</v>
      </c>
      <c r="H169" s="7">
        <v>4</v>
      </c>
      <c r="I169" s="7">
        <v>3</v>
      </c>
      <c r="J169" s="7">
        <v>10</v>
      </c>
      <c r="K169" s="7">
        <v>8</v>
      </c>
      <c r="L169" s="7">
        <v>0</v>
      </c>
      <c r="M169" s="7">
        <v>15</v>
      </c>
      <c r="R169"/>
      <c r="S169"/>
      <c r="T169"/>
      <c r="U169"/>
      <c r="V169"/>
      <c r="W169"/>
      <c r="X169"/>
      <c r="Y169"/>
    </row>
    <row r="170" spans="1:25">
      <c r="A170" s="7" t="s">
        <v>190</v>
      </c>
      <c r="B170" s="3">
        <v>0</v>
      </c>
      <c r="C170" s="7">
        <v>0</v>
      </c>
      <c r="D170" s="7">
        <v>1</v>
      </c>
      <c r="E170" s="7">
        <v>5</v>
      </c>
      <c r="F170" s="7">
        <v>0</v>
      </c>
      <c r="G170" s="7">
        <v>0</v>
      </c>
      <c r="H170" s="7">
        <v>6</v>
      </c>
      <c r="I170" s="7">
        <v>0</v>
      </c>
      <c r="J170" s="7">
        <v>7</v>
      </c>
      <c r="K170" s="7">
        <v>5</v>
      </c>
      <c r="L170" s="7">
        <v>0</v>
      </c>
      <c r="M170" s="7">
        <v>12</v>
      </c>
      <c r="R170"/>
      <c r="S170"/>
      <c r="T170"/>
      <c r="U170"/>
      <c r="V170"/>
      <c r="W170"/>
      <c r="X170"/>
      <c r="Y170"/>
    </row>
    <row r="171" spans="1:25">
      <c r="A171" s="7" t="s">
        <v>191</v>
      </c>
      <c r="B171" s="3">
        <v>0</v>
      </c>
      <c r="C171" s="7">
        <v>0</v>
      </c>
      <c r="D171" s="7">
        <v>0</v>
      </c>
      <c r="E171" s="7">
        <v>0</v>
      </c>
      <c r="F171" s="7">
        <v>1</v>
      </c>
      <c r="G171" s="7">
        <v>0</v>
      </c>
      <c r="H171" s="7">
        <v>1</v>
      </c>
      <c r="I171" s="7">
        <v>0</v>
      </c>
      <c r="J171" s="7">
        <v>2</v>
      </c>
      <c r="K171" s="7">
        <v>7</v>
      </c>
      <c r="L171" s="7">
        <v>0</v>
      </c>
      <c r="M171" s="7">
        <v>19</v>
      </c>
      <c r="R171"/>
      <c r="S171"/>
      <c r="T171"/>
      <c r="U171"/>
      <c r="V171"/>
      <c r="W171"/>
      <c r="X171"/>
      <c r="Y171"/>
    </row>
    <row r="172" spans="1:25">
      <c r="A172" s="7" t="s">
        <v>192</v>
      </c>
      <c r="B172" s="3">
        <v>0</v>
      </c>
      <c r="C172" s="7">
        <v>1</v>
      </c>
      <c r="D172" s="7">
        <v>5</v>
      </c>
      <c r="E172" s="7">
        <v>1</v>
      </c>
      <c r="F172" s="7">
        <v>0</v>
      </c>
      <c r="G172" s="7">
        <v>1</v>
      </c>
      <c r="H172" s="7">
        <v>16</v>
      </c>
      <c r="I172" s="7">
        <v>3</v>
      </c>
      <c r="J172" s="7">
        <v>10</v>
      </c>
      <c r="K172" s="7">
        <v>11</v>
      </c>
      <c r="L172" s="7">
        <v>0</v>
      </c>
      <c r="M172" s="7">
        <v>28</v>
      </c>
      <c r="R172"/>
      <c r="S172"/>
      <c r="T172"/>
      <c r="U172"/>
      <c r="V172"/>
      <c r="W172"/>
      <c r="X172"/>
      <c r="Y172"/>
    </row>
    <row r="173" spans="1:25">
      <c r="A173" s="7" t="s">
        <v>193</v>
      </c>
      <c r="B173" s="3">
        <v>0</v>
      </c>
      <c r="C173" s="7">
        <v>0</v>
      </c>
      <c r="D173" s="7">
        <v>2</v>
      </c>
      <c r="E173" s="7">
        <v>9</v>
      </c>
      <c r="F173" s="7">
        <v>0</v>
      </c>
      <c r="G173" s="7">
        <v>0</v>
      </c>
      <c r="H173" s="7">
        <v>11</v>
      </c>
      <c r="I173" s="7">
        <v>1</v>
      </c>
      <c r="J173" s="7">
        <v>8</v>
      </c>
      <c r="K173" s="7">
        <v>5</v>
      </c>
      <c r="L173" s="7">
        <v>0</v>
      </c>
      <c r="M173" s="7">
        <v>14</v>
      </c>
      <c r="R173"/>
      <c r="S173"/>
      <c r="T173"/>
      <c r="U173"/>
      <c r="V173"/>
      <c r="W173"/>
      <c r="X173"/>
      <c r="Y173"/>
    </row>
    <row r="174" spans="1:25">
      <c r="A174" s="7" t="s">
        <v>194</v>
      </c>
      <c r="B174" s="3">
        <v>0</v>
      </c>
      <c r="C174" s="7">
        <v>0</v>
      </c>
      <c r="D174" s="7">
        <v>2</v>
      </c>
      <c r="E174" s="7">
        <v>3</v>
      </c>
      <c r="F174" s="7">
        <v>0</v>
      </c>
      <c r="G174" s="7">
        <v>0</v>
      </c>
      <c r="H174" s="7">
        <v>5</v>
      </c>
      <c r="I174" s="7">
        <v>2</v>
      </c>
      <c r="J174" s="7">
        <v>2</v>
      </c>
      <c r="K174" s="7">
        <v>6</v>
      </c>
      <c r="L174" s="7">
        <v>0</v>
      </c>
      <c r="M174" s="7">
        <v>13</v>
      </c>
      <c r="R174"/>
      <c r="S174"/>
      <c r="T174"/>
      <c r="U174"/>
      <c r="V174"/>
      <c r="W174"/>
      <c r="X174"/>
      <c r="Y174"/>
    </row>
    <row r="175" spans="1:25">
      <c r="A175" s="7" t="s">
        <v>195</v>
      </c>
      <c r="B175" s="3">
        <v>0</v>
      </c>
      <c r="C175" s="7">
        <v>0</v>
      </c>
      <c r="D175" s="7">
        <v>0</v>
      </c>
      <c r="E175" s="7">
        <v>2</v>
      </c>
      <c r="F175" s="7">
        <v>0</v>
      </c>
      <c r="G175" s="7">
        <v>0</v>
      </c>
      <c r="H175" s="7">
        <v>7</v>
      </c>
      <c r="I175" s="7">
        <v>2</v>
      </c>
      <c r="J175" s="7">
        <v>7</v>
      </c>
      <c r="K175" s="7">
        <v>5</v>
      </c>
      <c r="L175" s="7">
        <v>0</v>
      </c>
      <c r="M175" s="7">
        <v>7</v>
      </c>
      <c r="R175"/>
      <c r="S175"/>
      <c r="T175"/>
      <c r="U175"/>
      <c r="V175"/>
      <c r="W175"/>
      <c r="X175"/>
      <c r="Y175"/>
    </row>
    <row r="176" spans="1:25">
      <c r="A176" s="7" t="s">
        <v>196</v>
      </c>
      <c r="B176" s="3">
        <v>0</v>
      </c>
      <c r="C176" s="7">
        <v>0</v>
      </c>
      <c r="D176" s="7">
        <v>1</v>
      </c>
      <c r="E176" s="7">
        <v>6</v>
      </c>
      <c r="F176" s="7">
        <v>0</v>
      </c>
      <c r="G176" s="7">
        <v>0</v>
      </c>
      <c r="H176" s="7">
        <v>7</v>
      </c>
      <c r="I176" s="7">
        <v>2</v>
      </c>
      <c r="J176" s="7">
        <v>8</v>
      </c>
      <c r="K176" s="7">
        <v>2</v>
      </c>
      <c r="L176" s="7">
        <v>0</v>
      </c>
      <c r="M176" s="7">
        <v>11</v>
      </c>
      <c r="R176"/>
      <c r="S176"/>
      <c r="T176"/>
      <c r="U176"/>
      <c r="V176"/>
      <c r="W176"/>
      <c r="X176"/>
      <c r="Y176"/>
    </row>
    <row r="177" spans="1:25">
      <c r="A177" s="7" t="s">
        <v>197</v>
      </c>
      <c r="B177" s="3">
        <v>0</v>
      </c>
      <c r="C177" s="7">
        <v>1</v>
      </c>
      <c r="D177" s="7">
        <v>2</v>
      </c>
      <c r="E177" s="7">
        <v>2</v>
      </c>
      <c r="F177" s="7">
        <v>0</v>
      </c>
      <c r="G177" s="7">
        <v>0</v>
      </c>
      <c r="H177" s="7">
        <v>5</v>
      </c>
      <c r="I177" s="7">
        <v>1</v>
      </c>
      <c r="J177" s="7">
        <v>10</v>
      </c>
      <c r="K177" s="7">
        <v>6</v>
      </c>
      <c r="L177" s="7">
        <v>0</v>
      </c>
      <c r="M177" s="7">
        <v>7</v>
      </c>
      <c r="R177"/>
      <c r="S177"/>
      <c r="T177"/>
      <c r="U177"/>
      <c r="V177"/>
      <c r="W177"/>
      <c r="X177"/>
      <c r="Y177"/>
    </row>
    <row r="178" spans="1:25">
      <c r="A178" s="7" t="s">
        <v>198</v>
      </c>
      <c r="B178" s="3">
        <v>0</v>
      </c>
      <c r="C178" s="7">
        <v>0</v>
      </c>
      <c r="D178" s="7">
        <v>1</v>
      </c>
      <c r="E178" s="7">
        <v>2</v>
      </c>
      <c r="F178" s="7">
        <v>0</v>
      </c>
      <c r="G178" s="7">
        <v>0</v>
      </c>
      <c r="H178" s="7">
        <v>4</v>
      </c>
      <c r="I178" s="7">
        <v>4</v>
      </c>
      <c r="J178" s="7">
        <v>8</v>
      </c>
      <c r="K178" s="7">
        <v>4</v>
      </c>
      <c r="L178" s="7">
        <v>0</v>
      </c>
      <c r="M178" s="7">
        <v>5</v>
      </c>
      <c r="R178"/>
      <c r="S178"/>
      <c r="T178"/>
      <c r="U178"/>
      <c r="V178"/>
      <c r="W178"/>
      <c r="X178"/>
      <c r="Y178"/>
    </row>
    <row r="179" spans="1:25">
      <c r="A179" s="7" t="s">
        <v>199</v>
      </c>
      <c r="B179" s="3">
        <v>0</v>
      </c>
      <c r="C179" s="7">
        <v>0</v>
      </c>
      <c r="D179" s="7">
        <v>0</v>
      </c>
      <c r="E179" s="7">
        <v>3</v>
      </c>
      <c r="F179" s="7">
        <v>0</v>
      </c>
      <c r="G179" s="7">
        <v>0</v>
      </c>
      <c r="H179" s="7">
        <v>4</v>
      </c>
      <c r="I179" s="7">
        <v>0</v>
      </c>
      <c r="J179" s="7">
        <v>6</v>
      </c>
      <c r="K179" s="7">
        <v>3</v>
      </c>
      <c r="L179" s="7">
        <v>0</v>
      </c>
      <c r="M179" s="7">
        <v>11</v>
      </c>
      <c r="R179"/>
      <c r="S179"/>
      <c r="T179"/>
      <c r="U179"/>
      <c r="V179"/>
      <c r="W179"/>
      <c r="X179"/>
      <c r="Y179"/>
    </row>
    <row r="180" spans="1:25">
      <c r="A180" s="7" t="s">
        <v>200</v>
      </c>
      <c r="B180" s="3">
        <v>0</v>
      </c>
      <c r="C180" s="7">
        <v>0</v>
      </c>
      <c r="D180" s="7">
        <v>0</v>
      </c>
      <c r="E180" s="7">
        <v>3</v>
      </c>
      <c r="F180" s="7">
        <v>0</v>
      </c>
      <c r="G180" s="7">
        <v>0</v>
      </c>
      <c r="H180" s="7">
        <v>9</v>
      </c>
      <c r="I180" s="7">
        <v>0</v>
      </c>
      <c r="J180" s="7">
        <v>4</v>
      </c>
      <c r="K180" s="7">
        <v>3</v>
      </c>
      <c r="L180" s="7">
        <v>0</v>
      </c>
      <c r="M180" s="7">
        <v>10</v>
      </c>
      <c r="R180"/>
      <c r="S180"/>
      <c r="T180"/>
      <c r="U180"/>
      <c r="V180"/>
      <c r="W180"/>
      <c r="X180"/>
      <c r="Y180"/>
    </row>
    <row r="181" spans="1:25">
      <c r="A181" s="7" t="s">
        <v>466</v>
      </c>
      <c r="B181" s="3">
        <v>1</v>
      </c>
      <c r="C181" s="7">
        <v>0</v>
      </c>
      <c r="D181" s="7">
        <v>3</v>
      </c>
      <c r="E181" s="7">
        <v>4</v>
      </c>
      <c r="F181" s="7">
        <v>0</v>
      </c>
      <c r="G181" s="7">
        <v>0</v>
      </c>
      <c r="H181" s="7">
        <v>8</v>
      </c>
      <c r="I181" s="7">
        <v>2</v>
      </c>
      <c r="J181" s="7">
        <v>9</v>
      </c>
      <c r="K181" s="7">
        <v>5</v>
      </c>
      <c r="L181" s="7">
        <v>0</v>
      </c>
      <c r="M181" s="7">
        <v>12</v>
      </c>
      <c r="R181"/>
      <c r="S181"/>
      <c r="T181"/>
      <c r="U181"/>
      <c r="V181"/>
      <c r="W181"/>
      <c r="X181"/>
      <c r="Y181"/>
    </row>
    <row r="182" spans="1:25">
      <c r="A182" s="7" t="s">
        <v>201</v>
      </c>
      <c r="B182" s="3">
        <v>1</v>
      </c>
      <c r="C182" s="7">
        <v>0</v>
      </c>
      <c r="D182" s="7">
        <v>1</v>
      </c>
      <c r="E182" s="7">
        <v>0</v>
      </c>
      <c r="F182" s="7">
        <v>0</v>
      </c>
      <c r="G182" s="7">
        <v>0</v>
      </c>
      <c r="H182" s="7">
        <v>2</v>
      </c>
      <c r="I182" s="7">
        <v>2</v>
      </c>
      <c r="J182" s="7">
        <v>6</v>
      </c>
      <c r="K182" s="7">
        <v>0</v>
      </c>
      <c r="L182" s="7">
        <v>0</v>
      </c>
      <c r="M182" s="7">
        <v>11</v>
      </c>
      <c r="R182"/>
      <c r="S182"/>
      <c r="T182"/>
      <c r="U182"/>
      <c r="V182"/>
      <c r="W182"/>
      <c r="X182"/>
      <c r="Y182"/>
    </row>
    <row r="183" spans="1:25">
      <c r="A183" s="7" t="s">
        <v>3138</v>
      </c>
      <c r="B183" s="3">
        <v>0</v>
      </c>
      <c r="C183" s="7">
        <v>1</v>
      </c>
      <c r="D183" s="7">
        <v>0</v>
      </c>
      <c r="E183" s="7">
        <v>1</v>
      </c>
      <c r="F183" s="7">
        <v>0</v>
      </c>
      <c r="G183" s="7">
        <v>2</v>
      </c>
      <c r="H183" s="7">
        <v>2</v>
      </c>
      <c r="I183" s="7">
        <v>0</v>
      </c>
      <c r="J183" s="7">
        <v>9</v>
      </c>
      <c r="K183" s="7">
        <v>11</v>
      </c>
      <c r="L183" s="7">
        <v>0</v>
      </c>
      <c r="M183" s="7">
        <v>10</v>
      </c>
      <c r="R183"/>
      <c r="S183"/>
      <c r="T183"/>
      <c r="U183"/>
      <c r="V183"/>
      <c r="W183"/>
      <c r="X183"/>
      <c r="Y183"/>
    </row>
    <row r="184" spans="1:25">
      <c r="A184" s="7" t="s">
        <v>202</v>
      </c>
      <c r="B184" s="3">
        <v>0</v>
      </c>
      <c r="C184" s="7">
        <v>0</v>
      </c>
      <c r="D184" s="7">
        <v>0</v>
      </c>
      <c r="E184" s="7">
        <v>4</v>
      </c>
      <c r="F184" s="7">
        <v>3</v>
      </c>
      <c r="G184" s="7">
        <v>0</v>
      </c>
      <c r="H184" s="7">
        <v>4</v>
      </c>
      <c r="I184" s="7">
        <v>0</v>
      </c>
      <c r="J184" s="7">
        <v>2</v>
      </c>
      <c r="K184" s="7">
        <v>3</v>
      </c>
      <c r="L184" s="7">
        <v>0</v>
      </c>
      <c r="M184" s="7">
        <v>5</v>
      </c>
      <c r="R184"/>
      <c r="S184"/>
      <c r="T184"/>
      <c r="U184"/>
      <c r="V184"/>
      <c r="W184"/>
      <c r="X184"/>
      <c r="Y184"/>
    </row>
    <row r="185" spans="1:25">
      <c r="A185" s="7" t="s">
        <v>203</v>
      </c>
      <c r="B185" s="3">
        <v>1</v>
      </c>
      <c r="C185" s="7">
        <v>0</v>
      </c>
      <c r="D185" s="7">
        <v>2</v>
      </c>
      <c r="E185" s="7">
        <v>2</v>
      </c>
      <c r="F185" s="7">
        <v>0</v>
      </c>
      <c r="G185" s="7">
        <v>1</v>
      </c>
      <c r="H185" s="7">
        <v>5</v>
      </c>
      <c r="I185" s="7">
        <v>2</v>
      </c>
      <c r="J185" s="7">
        <v>10</v>
      </c>
      <c r="K185" s="7">
        <v>0</v>
      </c>
      <c r="L185" s="7">
        <v>0</v>
      </c>
      <c r="M185" s="7">
        <v>4</v>
      </c>
      <c r="R185"/>
      <c r="S185"/>
      <c r="T185"/>
      <c r="U185"/>
      <c r="V185"/>
      <c r="W185"/>
      <c r="X185"/>
      <c r="Y185"/>
    </row>
    <row r="186" spans="1:25">
      <c r="A186" s="7" t="s">
        <v>1444</v>
      </c>
      <c r="B186" s="3">
        <v>1</v>
      </c>
      <c r="C186" s="7">
        <v>0</v>
      </c>
      <c r="D186" s="7">
        <v>0</v>
      </c>
      <c r="E186" s="7">
        <v>1</v>
      </c>
      <c r="F186" s="7">
        <v>0</v>
      </c>
      <c r="G186" s="7">
        <v>0</v>
      </c>
      <c r="H186" s="7">
        <v>4</v>
      </c>
      <c r="I186" s="7">
        <v>1</v>
      </c>
      <c r="J186" s="7">
        <v>5</v>
      </c>
      <c r="K186" s="7">
        <v>2</v>
      </c>
      <c r="L186" s="7">
        <v>0</v>
      </c>
      <c r="M186" s="7">
        <v>14</v>
      </c>
      <c r="R186"/>
      <c r="S186"/>
      <c r="T186"/>
      <c r="U186"/>
      <c r="V186"/>
      <c r="W186"/>
      <c r="X186"/>
      <c r="Y186"/>
    </row>
    <row r="187" spans="1:25">
      <c r="A187" s="7" t="s">
        <v>204</v>
      </c>
      <c r="B187" s="3">
        <v>0</v>
      </c>
      <c r="C187" s="7">
        <v>0</v>
      </c>
      <c r="D187" s="7">
        <v>1</v>
      </c>
      <c r="E187" s="7">
        <v>4</v>
      </c>
      <c r="F187" s="7">
        <v>1</v>
      </c>
      <c r="G187" s="7">
        <v>0</v>
      </c>
      <c r="H187" s="7">
        <v>7</v>
      </c>
      <c r="I187" s="7">
        <v>4</v>
      </c>
      <c r="J187" s="7">
        <v>9</v>
      </c>
      <c r="K187" s="7">
        <v>7</v>
      </c>
      <c r="L187" s="7">
        <v>0</v>
      </c>
      <c r="M187" s="7">
        <v>10</v>
      </c>
      <c r="R187"/>
      <c r="S187"/>
      <c r="T187"/>
      <c r="U187"/>
      <c r="V187"/>
      <c r="W187"/>
      <c r="X187"/>
      <c r="Y187"/>
    </row>
    <row r="188" spans="1:25">
      <c r="A188" s="7" t="s">
        <v>467</v>
      </c>
      <c r="B188" s="3">
        <v>1</v>
      </c>
      <c r="C188" s="7">
        <v>0</v>
      </c>
      <c r="D188" s="7">
        <v>1</v>
      </c>
      <c r="E188" s="7">
        <v>2</v>
      </c>
      <c r="F188" s="7">
        <v>1</v>
      </c>
      <c r="G188" s="7">
        <v>0</v>
      </c>
      <c r="H188" s="7">
        <v>4</v>
      </c>
      <c r="I188" s="7">
        <v>1</v>
      </c>
      <c r="J188" s="7">
        <v>0</v>
      </c>
      <c r="K188" s="7">
        <v>4</v>
      </c>
      <c r="L188" s="7">
        <v>0</v>
      </c>
      <c r="M188" s="7">
        <v>12</v>
      </c>
      <c r="R188"/>
      <c r="S188"/>
      <c r="T188"/>
      <c r="U188"/>
      <c r="V188"/>
      <c r="W188"/>
      <c r="X188"/>
      <c r="Y188"/>
    </row>
    <row r="189" spans="1:25">
      <c r="A189" s="7" t="s">
        <v>205</v>
      </c>
      <c r="B189" s="3">
        <v>0</v>
      </c>
      <c r="C189" s="7">
        <v>0</v>
      </c>
      <c r="D189" s="7">
        <v>3</v>
      </c>
      <c r="E189" s="7">
        <v>3</v>
      </c>
      <c r="F189" s="7">
        <v>0</v>
      </c>
      <c r="G189" s="7">
        <v>0</v>
      </c>
      <c r="H189" s="7">
        <v>6</v>
      </c>
      <c r="I189" s="7">
        <v>3</v>
      </c>
      <c r="J189" s="7">
        <v>13</v>
      </c>
      <c r="K189" s="7">
        <v>5</v>
      </c>
      <c r="L189" s="7">
        <v>0</v>
      </c>
      <c r="M189" s="7">
        <v>7</v>
      </c>
      <c r="R189"/>
      <c r="S189"/>
      <c r="T189"/>
      <c r="U189"/>
      <c r="V189"/>
      <c r="W189"/>
      <c r="X189"/>
      <c r="Y189"/>
    </row>
    <row r="190" spans="1:25">
      <c r="A190" s="7" t="s">
        <v>206</v>
      </c>
      <c r="B190" s="3">
        <v>0</v>
      </c>
      <c r="C190" s="7">
        <v>0</v>
      </c>
      <c r="D190" s="7">
        <v>7</v>
      </c>
      <c r="E190" s="7">
        <v>5</v>
      </c>
      <c r="F190" s="7">
        <v>0</v>
      </c>
      <c r="G190" s="7">
        <v>0</v>
      </c>
      <c r="H190" s="7">
        <v>14</v>
      </c>
      <c r="I190" s="7">
        <v>3</v>
      </c>
      <c r="J190" s="7">
        <v>8</v>
      </c>
      <c r="K190" s="7">
        <v>7</v>
      </c>
      <c r="L190" s="7">
        <v>0</v>
      </c>
      <c r="M190" s="7">
        <v>12</v>
      </c>
      <c r="R190"/>
      <c r="S190"/>
      <c r="T190"/>
      <c r="U190"/>
      <c r="V190"/>
      <c r="W190"/>
      <c r="X190"/>
      <c r="Y190"/>
    </row>
    <row r="191" spans="1:25">
      <c r="A191" s="7" t="s">
        <v>207</v>
      </c>
      <c r="B191" s="3">
        <v>0</v>
      </c>
      <c r="C191" s="7">
        <v>0</v>
      </c>
      <c r="D191" s="7">
        <v>0</v>
      </c>
      <c r="E191" s="7">
        <v>3</v>
      </c>
      <c r="F191" s="7">
        <v>0</v>
      </c>
      <c r="G191" s="7">
        <v>0</v>
      </c>
      <c r="H191" s="7">
        <v>4</v>
      </c>
      <c r="I191" s="7">
        <v>0</v>
      </c>
      <c r="J191" s="7">
        <v>5</v>
      </c>
      <c r="K191" s="7">
        <v>3</v>
      </c>
      <c r="L191" s="7">
        <v>0</v>
      </c>
      <c r="M191" s="7">
        <v>8</v>
      </c>
      <c r="R191"/>
      <c r="S191"/>
      <c r="T191"/>
      <c r="U191"/>
      <c r="V191"/>
      <c r="W191"/>
      <c r="X191"/>
      <c r="Y191"/>
    </row>
    <row r="192" spans="1:25">
      <c r="A192" s="7" t="s">
        <v>208</v>
      </c>
      <c r="B192" s="3">
        <v>0</v>
      </c>
      <c r="C192" s="7">
        <v>1</v>
      </c>
      <c r="D192" s="7">
        <v>3</v>
      </c>
      <c r="E192" s="7">
        <v>1</v>
      </c>
      <c r="F192" s="7">
        <v>0</v>
      </c>
      <c r="G192" s="7">
        <v>1</v>
      </c>
      <c r="H192" s="7">
        <v>10</v>
      </c>
      <c r="I192" s="7">
        <v>2</v>
      </c>
      <c r="J192" s="7">
        <v>7</v>
      </c>
      <c r="K192" s="7">
        <v>5</v>
      </c>
      <c r="L192" s="7">
        <v>0</v>
      </c>
      <c r="M192" s="7">
        <v>7</v>
      </c>
      <c r="R192"/>
      <c r="S192"/>
      <c r="T192"/>
      <c r="U192"/>
      <c r="V192"/>
      <c r="W192"/>
      <c r="X192"/>
      <c r="Y192"/>
    </row>
    <row r="193" spans="1:25">
      <c r="A193" s="7" t="s">
        <v>209</v>
      </c>
      <c r="B193" s="3">
        <v>1</v>
      </c>
      <c r="C193" s="7">
        <v>0</v>
      </c>
      <c r="D193" s="7">
        <v>0</v>
      </c>
      <c r="E193" s="7">
        <v>3</v>
      </c>
      <c r="F193" s="7">
        <v>1</v>
      </c>
      <c r="G193" s="7">
        <v>0</v>
      </c>
      <c r="H193" s="7">
        <v>4</v>
      </c>
      <c r="I193" s="7">
        <v>0</v>
      </c>
      <c r="J193" s="7">
        <v>9</v>
      </c>
      <c r="K193" s="7">
        <v>6</v>
      </c>
      <c r="L193" s="7">
        <v>0</v>
      </c>
      <c r="M193" s="7">
        <v>4</v>
      </c>
      <c r="R193"/>
      <c r="S193"/>
      <c r="T193"/>
      <c r="U193"/>
      <c r="V193"/>
      <c r="W193"/>
      <c r="X193"/>
      <c r="Y193"/>
    </row>
    <row r="194" spans="1:25">
      <c r="A194" s="7" t="s">
        <v>210</v>
      </c>
      <c r="B194" s="3">
        <v>0</v>
      </c>
      <c r="C194" s="7">
        <v>0</v>
      </c>
      <c r="D194" s="7">
        <v>1</v>
      </c>
      <c r="E194" s="7">
        <v>1</v>
      </c>
      <c r="F194" s="7">
        <v>0</v>
      </c>
      <c r="G194" s="7">
        <v>0</v>
      </c>
      <c r="H194" s="7">
        <v>2</v>
      </c>
      <c r="I194" s="7">
        <v>0</v>
      </c>
      <c r="J194" s="7">
        <v>5</v>
      </c>
      <c r="K194" s="7">
        <v>1</v>
      </c>
      <c r="L194" s="7">
        <v>0</v>
      </c>
      <c r="M194" s="7">
        <v>23</v>
      </c>
      <c r="R194"/>
      <c r="S194"/>
      <c r="T194"/>
      <c r="U194"/>
      <c r="V194"/>
      <c r="W194"/>
      <c r="X194"/>
      <c r="Y194"/>
    </row>
    <row r="195" spans="1:25">
      <c r="A195" s="7" t="s">
        <v>211</v>
      </c>
      <c r="B195" s="3">
        <v>0</v>
      </c>
      <c r="C195" s="7">
        <v>0</v>
      </c>
      <c r="D195" s="7">
        <v>0</v>
      </c>
      <c r="E195" s="7">
        <v>1</v>
      </c>
      <c r="F195" s="7">
        <v>0</v>
      </c>
      <c r="G195" s="7">
        <v>0</v>
      </c>
      <c r="H195" s="7">
        <v>2</v>
      </c>
      <c r="I195" s="7">
        <v>1</v>
      </c>
      <c r="J195" s="7">
        <v>6</v>
      </c>
      <c r="K195" s="7">
        <v>5</v>
      </c>
      <c r="L195" s="7">
        <v>0</v>
      </c>
      <c r="M195" s="7">
        <v>10</v>
      </c>
      <c r="R195"/>
      <c r="S195"/>
      <c r="T195"/>
      <c r="U195"/>
      <c r="V195"/>
      <c r="W195"/>
      <c r="X195"/>
      <c r="Y195"/>
    </row>
    <row r="196" spans="1:25">
      <c r="A196" s="7" t="s">
        <v>212</v>
      </c>
      <c r="B196" s="3">
        <v>0</v>
      </c>
      <c r="C196" s="7">
        <v>1</v>
      </c>
      <c r="D196" s="7">
        <v>0</v>
      </c>
      <c r="E196" s="7">
        <v>4</v>
      </c>
      <c r="F196" s="7">
        <v>0</v>
      </c>
      <c r="G196" s="7">
        <v>0</v>
      </c>
      <c r="H196" s="7">
        <v>9</v>
      </c>
      <c r="I196" s="7">
        <v>1</v>
      </c>
      <c r="J196" s="7">
        <v>9</v>
      </c>
      <c r="K196" s="7">
        <v>5</v>
      </c>
      <c r="L196" s="7">
        <v>0</v>
      </c>
      <c r="M196" s="7">
        <v>16</v>
      </c>
      <c r="R196"/>
      <c r="S196"/>
      <c r="T196"/>
      <c r="U196"/>
      <c r="V196"/>
      <c r="W196"/>
      <c r="X196"/>
      <c r="Y196"/>
    </row>
    <row r="197" spans="1:25">
      <c r="A197" s="7" t="s">
        <v>213</v>
      </c>
      <c r="B197" s="3">
        <v>0</v>
      </c>
      <c r="C197" s="7">
        <v>1</v>
      </c>
      <c r="D197" s="7">
        <v>3</v>
      </c>
      <c r="E197" s="7">
        <v>3</v>
      </c>
      <c r="F197" s="7">
        <v>0</v>
      </c>
      <c r="G197" s="7">
        <v>1</v>
      </c>
      <c r="H197" s="7">
        <v>7</v>
      </c>
      <c r="I197" s="7">
        <v>3</v>
      </c>
      <c r="J197" s="7">
        <v>2</v>
      </c>
      <c r="K197" s="7">
        <v>0</v>
      </c>
      <c r="L197" s="7">
        <v>0</v>
      </c>
      <c r="M197" s="7">
        <v>3</v>
      </c>
      <c r="R197"/>
      <c r="S197"/>
      <c r="T197"/>
      <c r="U197"/>
      <c r="V197"/>
      <c r="W197"/>
      <c r="X197"/>
      <c r="Y197"/>
    </row>
    <row r="198" spans="1:25">
      <c r="A198" s="7" t="s">
        <v>468</v>
      </c>
      <c r="B198" s="3">
        <v>1</v>
      </c>
      <c r="C198" s="7">
        <v>1</v>
      </c>
      <c r="D198" s="7">
        <v>2</v>
      </c>
      <c r="E198" s="7">
        <v>2</v>
      </c>
      <c r="F198" s="7">
        <v>1</v>
      </c>
      <c r="G198" s="7">
        <v>0</v>
      </c>
      <c r="H198" s="7">
        <v>7</v>
      </c>
      <c r="I198" s="7">
        <v>0</v>
      </c>
      <c r="J198" s="7">
        <v>9</v>
      </c>
      <c r="K198" s="7">
        <v>8</v>
      </c>
      <c r="L198" s="7">
        <v>0</v>
      </c>
      <c r="M198" s="7">
        <v>10</v>
      </c>
      <c r="R198"/>
      <c r="S198"/>
      <c r="T198"/>
      <c r="U198"/>
      <c r="V198"/>
      <c r="W198"/>
      <c r="X198"/>
      <c r="Y198"/>
    </row>
    <row r="199" spans="1:25">
      <c r="A199" s="7" t="s">
        <v>214</v>
      </c>
      <c r="B199" s="3">
        <v>0</v>
      </c>
      <c r="C199" s="7">
        <v>0</v>
      </c>
      <c r="D199" s="7">
        <v>4</v>
      </c>
      <c r="E199" s="7">
        <v>0</v>
      </c>
      <c r="F199" s="7">
        <v>0</v>
      </c>
      <c r="G199" s="7">
        <v>0</v>
      </c>
      <c r="H199" s="7">
        <v>5</v>
      </c>
      <c r="I199" s="7">
        <v>0</v>
      </c>
      <c r="J199" s="7">
        <v>6</v>
      </c>
      <c r="K199" s="7">
        <v>1</v>
      </c>
      <c r="L199" s="7">
        <v>0</v>
      </c>
      <c r="M199" s="7">
        <v>7</v>
      </c>
      <c r="R199"/>
      <c r="S199"/>
      <c r="T199"/>
      <c r="U199"/>
      <c r="V199"/>
      <c r="W199"/>
      <c r="X199"/>
      <c r="Y199"/>
    </row>
    <row r="200" spans="1:25">
      <c r="A200" s="7" t="s">
        <v>215</v>
      </c>
      <c r="B200" s="3">
        <v>0</v>
      </c>
      <c r="C200" s="7">
        <v>0</v>
      </c>
      <c r="D200" s="7">
        <v>1</v>
      </c>
      <c r="E200" s="7">
        <v>4</v>
      </c>
      <c r="F200" s="7">
        <v>0</v>
      </c>
      <c r="G200" s="7">
        <v>0</v>
      </c>
      <c r="H200" s="7">
        <v>9</v>
      </c>
      <c r="I200" s="7">
        <v>0</v>
      </c>
      <c r="J200" s="7">
        <v>7</v>
      </c>
      <c r="K200" s="7">
        <v>5</v>
      </c>
      <c r="L200" s="7">
        <v>0</v>
      </c>
      <c r="M200" s="7">
        <v>11</v>
      </c>
      <c r="R200"/>
      <c r="S200"/>
      <c r="T200"/>
      <c r="U200"/>
      <c r="V200"/>
      <c r="W200"/>
      <c r="X200"/>
      <c r="Y200"/>
    </row>
    <row r="201" spans="1:25">
      <c r="A201" s="7" t="s">
        <v>216</v>
      </c>
      <c r="B201" s="3">
        <v>0</v>
      </c>
      <c r="C201" s="7">
        <v>0</v>
      </c>
      <c r="D201" s="7">
        <v>3</v>
      </c>
      <c r="E201" s="7">
        <v>0</v>
      </c>
      <c r="F201" s="7">
        <v>0</v>
      </c>
      <c r="G201" s="7">
        <v>0</v>
      </c>
      <c r="H201" s="7">
        <v>7</v>
      </c>
      <c r="I201" s="7">
        <v>3</v>
      </c>
      <c r="J201" s="7">
        <v>8</v>
      </c>
      <c r="K201" s="7">
        <v>5</v>
      </c>
      <c r="L201" s="7">
        <v>0</v>
      </c>
      <c r="M201" s="7">
        <v>11</v>
      </c>
      <c r="R201"/>
      <c r="S201"/>
      <c r="T201"/>
      <c r="U201"/>
      <c r="V201"/>
      <c r="W201"/>
      <c r="X201"/>
      <c r="Y201"/>
    </row>
    <row r="202" spans="1:25">
      <c r="A202" s="7" t="s">
        <v>1465</v>
      </c>
      <c r="B202" s="3">
        <v>0</v>
      </c>
      <c r="C202" s="7">
        <v>0</v>
      </c>
      <c r="D202" s="7">
        <v>1</v>
      </c>
      <c r="E202" s="7">
        <v>1</v>
      </c>
      <c r="F202" s="7">
        <v>0</v>
      </c>
      <c r="G202" s="7">
        <v>0</v>
      </c>
      <c r="H202" s="7">
        <v>2</v>
      </c>
      <c r="I202" s="7">
        <v>4</v>
      </c>
      <c r="J202" s="7">
        <v>11</v>
      </c>
      <c r="K202" s="7">
        <v>4</v>
      </c>
      <c r="L202" s="7">
        <v>0</v>
      </c>
      <c r="M202" s="7">
        <v>7</v>
      </c>
      <c r="R202"/>
      <c r="S202"/>
      <c r="T202"/>
      <c r="U202"/>
      <c r="V202"/>
      <c r="W202"/>
      <c r="X202"/>
      <c r="Y202"/>
    </row>
    <row r="203" spans="1:25">
      <c r="A203" s="7" t="s">
        <v>217</v>
      </c>
      <c r="B203" s="3">
        <v>0</v>
      </c>
      <c r="C203" s="7">
        <v>0</v>
      </c>
      <c r="D203" s="7">
        <v>3</v>
      </c>
      <c r="E203" s="7">
        <v>0</v>
      </c>
      <c r="F203" s="7">
        <v>0</v>
      </c>
      <c r="G203" s="7">
        <v>0</v>
      </c>
      <c r="H203" s="7">
        <v>6</v>
      </c>
      <c r="I203" s="7">
        <v>2</v>
      </c>
      <c r="J203" s="7">
        <v>5</v>
      </c>
      <c r="K203" s="7">
        <v>4</v>
      </c>
      <c r="L203" s="7">
        <v>0</v>
      </c>
      <c r="M203" s="7">
        <v>6</v>
      </c>
      <c r="R203"/>
      <c r="S203"/>
      <c r="T203"/>
      <c r="U203"/>
      <c r="V203"/>
      <c r="W203"/>
      <c r="X203"/>
      <c r="Y203"/>
    </row>
    <row r="204" spans="1:25">
      <c r="A204" s="7" t="s">
        <v>218</v>
      </c>
      <c r="B204" s="3">
        <v>0</v>
      </c>
      <c r="C204" s="7">
        <v>0</v>
      </c>
      <c r="D204" s="7">
        <v>3</v>
      </c>
      <c r="E204" s="7">
        <v>4</v>
      </c>
      <c r="F204" s="7">
        <v>0</v>
      </c>
      <c r="G204" s="7">
        <v>0</v>
      </c>
      <c r="H204" s="7">
        <v>7</v>
      </c>
      <c r="I204" s="7">
        <v>1</v>
      </c>
      <c r="J204" s="7">
        <v>6</v>
      </c>
      <c r="K204" s="7">
        <v>5</v>
      </c>
      <c r="L204" s="7">
        <v>0</v>
      </c>
      <c r="M204" s="7">
        <v>19</v>
      </c>
      <c r="R204"/>
      <c r="S204"/>
      <c r="T204"/>
      <c r="U204"/>
      <c r="V204"/>
      <c r="W204"/>
      <c r="X204"/>
      <c r="Y204"/>
    </row>
    <row r="205" spans="1:25">
      <c r="A205" s="7" t="s">
        <v>219</v>
      </c>
      <c r="B205" s="3">
        <v>0</v>
      </c>
      <c r="C205" s="7">
        <v>0</v>
      </c>
      <c r="D205" s="7">
        <v>0</v>
      </c>
      <c r="E205" s="7">
        <v>3</v>
      </c>
      <c r="F205" s="7">
        <v>0</v>
      </c>
      <c r="G205" s="7">
        <v>0</v>
      </c>
      <c r="H205" s="7">
        <v>8</v>
      </c>
      <c r="I205" s="7">
        <v>1</v>
      </c>
      <c r="J205" s="7">
        <v>4</v>
      </c>
      <c r="K205" s="7">
        <v>6</v>
      </c>
      <c r="L205" s="7">
        <v>0</v>
      </c>
      <c r="M205" s="7">
        <v>13</v>
      </c>
      <c r="R205"/>
      <c r="S205"/>
      <c r="T205"/>
      <c r="U205"/>
      <c r="V205"/>
      <c r="W205"/>
      <c r="X205"/>
      <c r="Y205"/>
    </row>
    <row r="206" spans="1:25">
      <c r="A206" s="7" t="s">
        <v>220</v>
      </c>
      <c r="B206" s="3">
        <v>0</v>
      </c>
      <c r="C206" s="7">
        <v>1</v>
      </c>
      <c r="D206" s="7">
        <v>2</v>
      </c>
      <c r="E206" s="7">
        <v>4</v>
      </c>
      <c r="F206" s="7">
        <v>0</v>
      </c>
      <c r="G206" s="7">
        <v>0</v>
      </c>
      <c r="H206" s="7">
        <v>7</v>
      </c>
      <c r="I206" s="7">
        <v>3</v>
      </c>
      <c r="J206" s="7">
        <v>11</v>
      </c>
      <c r="K206" s="7">
        <v>5</v>
      </c>
      <c r="L206" s="7">
        <v>0</v>
      </c>
      <c r="M206" s="7">
        <v>1</v>
      </c>
      <c r="R206"/>
      <c r="S206"/>
      <c r="T206"/>
      <c r="U206"/>
      <c r="V206"/>
      <c r="W206"/>
      <c r="X206"/>
      <c r="Y206"/>
    </row>
    <row r="207" spans="1:25">
      <c r="A207" s="7" t="s">
        <v>221</v>
      </c>
      <c r="B207" s="3">
        <v>0</v>
      </c>
      <c r="C207" s="7">
        <v>0</v>
      </c>
      <c r="D207" s="7">
        <v>0</v>
      </c>
      <c r="E207" s="7">
        <v>5</v>
      </c>
      <c r="F207" s="7">
        <v>0</v>
      </c>
      <c r="G207" s="7">
        <v>0</v>
      </c>
      <c r="H207" s="7">
        <v>5</v>
      </c>
      <c r="I207" s="7">
        <v>1</v>
      </c>
      <c r="J207" s="7">
        <v>9</v>
      </c>
      <c r="K207" s="7">
        <v>2</v>
      </c>
      <c r="L207" s="7">
        <v>0</v>
      </c>
      <c r="M207" s="7">
        <v>3</v>
      </c>
      <c r="R207"/>
      <c r="S207"/>
      <c r="T207"/>
      <c r="U207"/>
      <c r="V207"/>
      <c r="W207"/>
      <c r="X207"/>
      <c r="Y207"/>
    </row>
    <row r="208" spans="1:25">
      <c r="A208" s="7" t="s">
        <v>222</v>
      </c>
      <c r="B208" s="3">
        <v>0</v>
      </c>
      <c r="C208" s="7">
        <v>0</v>
      </c>
      <c r="D208" s="7">
        <v>0</v>
      </c>
      <c r="E208" s="7">
        <v>1</v>
      </c>
      <c r="F208" s="7">
        <v>0</v>
      </c>
      <c r="G208" s="7">
        <v>0</v>
      </c>
      <c r="H208" s="7">
        <v>1</v>
      </c>
      <c r="I208" s="7">
        <v>2</v>
      </c>
      <c r="J208" s="7">
        <v>3</v>
      </c>
      <c r="K208" s="7">
        <v>1</v>
      </c>
      <c r="L208" s="7">
        <v>0</v>
      </c>
      <c r="M208" s="7">
        <v>9</v>
      </c>
      <c r="R208"/>
      <c r="S208"/>
      <c r="T208"/>
      <c r="U208"/>
      <c r="V208"/>
      <c r="W208"/>
      <c r="X208"/>
      <c r="Y208"/>
    </row>
    <row r="209" spans="1:25">
      <c r="A209" s="7" t="s">
        <v>2153</v>
      </c>
      <c r="B209" s="3">
        <v>0</v>
      </c>
      <c r="C209" s="7">
        <v>0</v>
      </c>
      <c r="D209" s="7">
        <v>5</v>
      </c>
      <c r="E209" s="7">
        <v>2</v>
      </c>
      <c r="F209" s="7">
        <v>0</v>
      </c>
      <c r="G209" s="7">
        <v>0</v>
      </c>
      <c r="H209" s="7">
        <v>10</v>
      </c>
      <c r="I209" s="7">
        <v>6</v>
      </c>
      <c r="J209" s="7">
        <v>8</v>
      </c>
      <c r="K209" s="7">
        <v>14</v>
      </c>
      <c r="L209" s="7">
        <v>0</v>
      </c>
      <c r="M209" s="7">
        <v>13</v>
      </c>
      <c r="R209"/>
      <c r="S209"/>
      <c r="T209"/>
      <c r="U209"/>
      <c r="V209"/>
      <c r="W209"/>
      <c r="X209"/>
      <c r="Y209"/>
    </row>
    <row r="210" spans="1:25">
      <c r="A210" s="7" t="s">
        <v>2154</v>
      </c>
      <c r="B210" s="3">
        <v>0</v>
      </c>
      <c r="C210" s="7">
        <v>0</v>
      </c>
      <c r="D210" s="7">
        <v>3</v>
      </c>
      <c r="E210" s="7">
        <v>6</v>
      </c>
      <c r="F210" s="7">
        <v>0</v>
      </c>
      <c r="G210" s="7">
        <v>0</v>
      </c>
      <c r="H210" s="7">
        <v>12</v>
      </c>
      <c r="I210" s="7">
        <v>1</v>
      </c>
      <c r="J210" s="7">
        <v>9</v>
      </c>
      <c r="K210" s="7">
        <v>7</v>
      </c>
      <c r="L210" s="7">
        <v>0</v>
      </c>
      <c r="M210" s="7">
        <v>20</v>
      </c>
      <c r="R210"/>
      <c r="S210"/>
      <c r="T210"/>
      <c r="U210"/>
      <c r="V210"/>
      <c r="W210"/>
      <c r="X210"/>
      <c r="Y210"/>
    </row>
    <row r="211" spans="1:25">
      <c r="A211" s="7" t="s">
        <v>223</v>
      </c>
      <c r="B211" s="3">
        <v>1</v>
      </c>
      <c r="C211" s="7">
        <v>0</v>
      </c>
      <c r="D211" s="7">
        <v>0</v>
      </c>
      <c r="E211" s="7">
        <v>1</v>
      </c>
      <c r="F211" s="7">
        <v>0</v>
      </c>
      <c r="G211" s="7">
        <v>0</v>
      </c>
      <c r="H211" s="7">
        <v>3</v>
      </c>
      <c r="I211" s="7">
        <v>4</v>
      </c>
      <c r="J211" s="7">
        <v>6</v>
      </c>
      <c r="K211" s="7">
        <v>3</v>
      </c>
      <c r="L211" s="7">
        <v>0</v>
      </c>
      <c r="M211" s="7">
        <v>13</v>
      </c>
      <c r="R211"/>
      <c r="S211"/>
      <c r="T211"/>
      <c r="U211"/>
      <c r="V211"/>
      <c r="W211"/>
      <c r="X211"/>
      <c r="Y211"/>
    </row>
    <row r="212" spans="1:25">
      <c r="A212" s="7" t="s">
        <v>224</v>
      </c>
      <c r="B212" s="3">
        <v>0</v>
      </c>
      <c r="C212" s="7">
        <v>0</v>
      </c>
      <c r="D212" s="7">
        <v>0</v>
      </c>
      <c r="E212" s="7">
        <v>1</v>
      </c>
      <c r="F212" s="7">
        <v>0</v>
      </c>
      <c r="G212" s="7">
        <v>0</v>
      </c>
      <c r="H212" s="7">
        <v>7</v>
      </c>
      <c r="I212" s="7">
        <v>4</v>
      </c>
      <c r="J212" s="7">
        <v>11</v>
      </c>
      <c r="K212" s="7">
        <v>6</v>
      </c>
      <c r="L212" s="7">
        <v>0</v>
      </c>
      <c r="M212" s="7">
        <v>1</v>
      </c>
      <c r="R212"/>
      <c r="S212"/>
      <c r="T212"/>
      <c r="U212"/>
      <c r="V212"/>
      <c r="W212"/>
      <c r="X212"/>
      <c r="Y212"/>
    </row>
    <row r="213" spans="1:25">
      <c r="A213" s="7" t="s">
        <v>225</v>
      </c>
      <c r="B213" s="3">
        <v>0</v>
      </c>
      <c r="C213" s="7">
        <v>1</v>
      </c>
      <c r="D213" s="7">
        <v>0</v>
      </c>
      <c r="E213" s="7">
        <v>6</v>
      </c>
      <c r="F213" s="7">
        <v>0</v>
      </c>
      <c r="G213" s="7">
        <v>0</v>
      </c>
      <c r="H213" s="7">
        <v>9</v>
      </c>
      <c r="I213" s="7">
        <v>2</v>
      </c>
      <c r="J213" s="7">
        <v>5</v>
      </c>
      <c r="K213" s="7">
        <v>4</v>
      </c>
      <c r="L213" s="7">
        <v>0</v>
      </c>
      <c r="M213" s="7">
        <v>13</v>
      </c>
      <c r="R213"/>
      <c r="S213"/>
      <c r="T213"/>
      <c r="U213"/>
      <c r="V213"/>
      <c r="W213"/>
      <c r="X213"/>
      <c r="Y213"/>
    </row>
    <row r="214" spans="1:25">
      <c r="A214" s="7" t="s">
        <v>226</v>
      </c>
      <c r="B214" s="3">
        <v>0</v>
      </c>
      <c r="C214" s="7">
        <v>0</v>
      </c>
      <c r="D214" s="7">
        <v>2</v>
      </c>
      <c r="E214" s="7">
        <v>2</v>
      </c>
      <c r="F214" s="7">
        <v>0</v>
      </c>
      <c r="G214" s="7">
        <v>1</v>
      </c>
      <c r="H214" s="7">
        <v>4</v>
      </c>
      <c r="I214" s="7">
        <v>1</v>
      </c>
      <c r="J214" s="7">
        <v>8</v>
      </c>
      <c r="K214" s="7">
        <v>1</v>
      </c>
      <c r="L214" s="7">
        <v>0</v>
      </c>
      <c r="M214" s="7">
        <v>4</v>
      </c>
      <c r="R214"/>
      <c r="S214"/>
      <c r="T214"/>
      <c r="U214"/>
      <c r="V214"/>
      <c r="W214"/>
      <c r="X214"/>
      <c r="Y214"/>
    </row>
    <row r="215" spans="1:25">
      <c r="A215" s="7" t="s">
        <v>227</v>
      </c>
      <c r="B215" s="3">
        <v>0</v>
      </c>
      <c r="C215" s="7">
        <v>0</v>
      </c>
      <c r="D215" s="7">
        <v>0</v>
      </c>
      <c r="E215" s="7">
        <v>0</v>
      </c>
      <c r="F215" s="7">
        <v>0</v>
      </c>
      <c r="G215" s="7">
        <v>0</v>
      </c>
      <c r="H215" s="7">
        <v>3</v>
      </c>
      <c r="I215" s="7">
        <v>0</v>
      </c>
      <c r="J215" s="7">
        <v>1</v>
      </c>
      <c r="K215" s="7">
        <v>4</v>
      </c>
      <c r="L215" s="7">
        <v>0</v>
      </c>
      <c r="M215" s="7">
        <v>12</v>
      </c>
      <c r="R215"/>
      <c r="S215"/>
      <c r="T215"/>
      <c r="U215"/>
      <c r="V215"/>
      <c r="W215"/>
      <c r="X215"/>
      <c r="Y215"/>
    </row>
    <row r="216" spans="1:25">
      <c r="A216" s="7" t="s">
        <v>228</v>
      </c>
      <c r="B216" s="3">
        <v>0</v>
      </c>
      <c r="C216" s="7">
        <v>0</v>
      </c>
      <c r="D216" s="7">
        <v>1</v>
      </c>
      <c r="E216" s="7">
        <v>2</v>
      </c>
      <c r="F216" s="7">
        <v>0</v>
      </c>
      <c r="G216" s="7">
        <v>0</v>
      </c>
      <c r="H216" s="7">
        <v>3</v>
      </c>
      <c r="I216" s="7">
        <v>3</v>
      </c>
      <c r="J216" s="7">
        <v>7</v>
      </c>
      <c r="K216" s="7">
        <v>7</v>
      </c>
      <c r="L216" s="7">
        <v>0</v>
      </c>
      <c r="M216" s="7">
        <v>5</v>
      </c>
      <c r="R216"/>
      <c r="S216"/>
      <c r="T216"/>
      <c r="U216"/>
      <c r="V216"/>
      <c r="W216"/>
      <c r="X216"/>
      <c r="Y216"/>
    </row>
    <row r="217" spans="1:25">
      <c r="A217" s="7" t="s">
        <v>229</v>
      </c>
      <c r="B217" s="3">
        <v>0</v>
      </c>
      <c r="C217" s="7">
        <v>0</v>
      </c>
      <c r="D217" s="7">
        <v>1</v>
      </c>
      <c r="E217" s="7">
        <v>2</v>
      </c>
      <c r="F217" s="7">
        <v>0</v>
      </c>
      <c r="G217" s="7">
        <v>0</v>
      </c>
      <c r="H217" s="7">
        <v>5</v>
      </c>
      <c r="I217" s="7">
        <v>3</v>
      </c>
      <c r="J217" s="7">
        <v>5</v>
      </c>
      <c r="K217" s="7">
        <v>0</v>
      </c>
      <c r="L217" s="7">
        <v>0</v>
      </c>
      <c r="M217" s="7">
        <v>11</v>
      </c>
      <c r="R217"/>
      <c r="S217"/>
      <c r="T217"/>
      <c r="U217"/>
      <c r="V217"/>
      <c r="W217"/>
      <c r="X217"/>
      <c r="Y217"/>
    </row>
    <row r="218" spans="1:25">
      <c r="A218" s="7" t="s">
        <v>230</v>
      </c>
      <c r="B218" s="3">
        <v>0</v>
      </c>
      <c r="C218" s="7">
        <v>0</v>
      </c>
      <c r="D218" s="7">
        <v>3</v>
      </c>
      <c r="E218" s="7">
        <v>4</v>
      </c>
      <c r="F218" s="7">
        <v>0</v>
      </c>
      <c r="G218" s="7">
        <v>0</v>
      </c>
      <c r="H218" s="7">
        <v>12</v>
      </c>
      <c r="I218" s="7">
        <v>3</v>
      </c>
      <c r="J218" s="7">
        <v>5</v>
      </c>
      <c r="K218" s="7">
        <v>14</v>
      </c>
      <c r="L218" s="7">
        <v>0</v>
      </c>
      <c r="M218" s="7">
        <v>18</v>
      </c>
      <c r="R218"/>
      <c r="S218"/>
      <c r="T218"/>
      <c r="U218"/>
      <c r="V218"/>
      <c r="W218"/>
      <c r="X218"/>
      <c r="Y218"/>
    </row>
    <row r="219" spans="1:25">
      <c r="A219" s="7" t="s">
        <v>231</v>
      </c>
      <c r="B219" s="3">
        <v>0</v>
      </c>
      <c r="C219" s="7">
        <v>0</v>
      </c>
      <c r="D219" s="7">
        <v>1</v>
      </c>
      <c r="E219" s="7">
        <v>2</v>
      </c>
      <c r="F219" s="7">
        <v>0</v>
      </c>
      <c r="G219" s="7">
        <v>0</v>
      </c>
      <c r="H219" s="7">
        <v>3</v>
      </c>
      <c r="I219" s="7">
        <v>2</v>
      </c>
      <c r="J219" s="7">
        <v>6</v>
      </c>
      <c r="K219" s="7">
        <v>8</v>
      </c>
      <c r="L219" s="7">
        <v>0</v>
      </c>
      <c r="M219" s="7">
        <v>26</v>
      </c>
      <c r="R219"/>
      <c r="S219"/>
      <c r="T219"/>
      <c r="U219"/>
      <c r="V219"/>
      <c r="W219"/>
      <c r="X219"/>
      <c r="Y219"/>
    </row>
    <row r="220" spans="1:25">
      <c r="A220" s="7" t="s">
        <v>232</v>
      </c>
      <c r="B220" s="3">
        <v>0</v>
      </c>
      <c r="C220" s="7">
        <v>0</v>
      </c>
      <c r="D220" s="7">
        <v>1</v>
      </c>
      <c r="E220" s="7">
        <v>1</v>
      </c>
      <c r="F220" s="7">
        <v>0</v>
      </c>
      <c r="G220" s="7">
        <v>1</v>
      </c>
      <c r="H220" s="7">
        <v>2</v>
      </c>
      <c r="I220" s="7">
        <v>0</v>
      </c>
      <c r="J220" s="7">
        <v>9</v>
      </c>
      <c r="K220" s="7">
        <v>4</v>
      </c>
      <c r="L220" s="7">
        <v>0</v>
      </c>
      <c r="M220" s="7">
        <v>7</v>
      </c>
      <c r="R220"/>
      <c r="S220"/>
      <c r="T220"/>
      <c r="U220"/>
      <c r="V220"/>
      <c r="W220"/>
      <c r="X220"/>
      <c r="Y220"/>
    </row>
    <row r="221" spans="1:25">
      <c r="A221" s="7" t="s">
        <v>233</v>
      </c>
      <c r="B221" s="3">
        <v>0</v>
      </c>
      <c r="C221" s="7">
        <v>0</v>
      </c>
      <c r="D221" s="7">
        <v>0</v>
      </c>
      <c r="E221" s="7">
        <v>2</v>
      </c>
      <c r="F221" s="7">
        <v>0</v>
      </c>
      <c r="G221" s="7">
        <v>0</v>
      </c>
      <c r="H221" s="7">
        <v>2</v>
      </c>
      <c r="I221" s="7">
        <v>2</v>
      </c>
      <c r="J221" s="7">
        <v>4</v>
      </c>
      <c r="K221" s="7">
        <v>1</v>
      </c>
      <c r="L221" s="7">
        <v>0</v>
      </c>
      <c r="M221" s="7">
        <v>9</v>
      </c>
      <c r="R221"/>
      <c r="S221"/>
      <c r="T221"/>
      <c r="U221"/>
      <c r="V221"/>
      <c r="W221"/>
      <c r="X221"/>
      <c r="Y221"/>
    </row>
    <row r="222" spans="1:25">
      <c r="A222" s="7" t="s">
        <v>234</v>
      </c>
      <c r="B222" s="3">
        <v>0</v>
      </c>
      <c r="C222" s="7">
        <v>0</v>
      </c>
      <c r="D222" s="7">
        <v>2</v>
      </c>
      <c r="E222" s="7">
        <v>0</v>
      </c>
      <c r="F222" s="7">
        <v>0</v>
      </c>
      <c r="G222" s="7">
        <v>1</v>
      </c>
      <c r="H222" s="7">
        <v>4</v>
      </c>
      <c r="I222" s="7">
        <v>3</v>
      </c>
      <c r="J222" s="7">
        <v>12</v>
      </c>
      <c r="K222" s="7">
        <v>3</v>
      </c>
      <c r="L222" s="7">
        <v>0</v>
      </c>
      <c r="M222" s="7">
        <v>5</v>
      </c>
      <c r="R222"/>
      <c r="S222"/>
      <c r="T222"/>
      <c r="U222"/>
      <c r="V222"/>
      <c r="W222"/>
      <c r="X222"/>
      <c r="Y222"/>
    </row>
    <row r="223" spans="1:25">
      <c r="A223" s="7" t="s">
        <v>235</v>
      </c>
      <c r="B223" s="3">
        <v>0</v>
      </c>
      <c r="C223" s="7">
        <v>0</v>
      </c>
      <c r="D223" s="7">
        <v>0</v>
      </c>
      <c r="E223" s="7">
        <v>0</v>
      </c>
      <c r="F223" s="7">
        <v>0</v>
      </c>
      <c r="G223" s="7">
        <v>0</v>
      </c>
      <c r="H223" s="7">
        <v>0</v>
      </c>
      <c r="I223" s="7">
        <v>1</v>
      </c>
      <c r="J223" s="7">
        <v>2</v>
      </c>
      <c r="K223" s="7">
        <v>6</v>
      </c>
      <c r="L223" s="7">
        <v>0</v>
      </c>
      <c r="M223" s="7">
        <v>14</v>
      </c>
      <c r="R223"/>
      <c r="S223"/>
      <c r="T223"/>
      <c r="U223"/>
      <c r="V223"/>
      <c r="W223"/>
      <c r="X223"/>
      <c r="Y223"/>
    </row>
    <row r="224" spans="1:25">
      <c r="A224" s="7" t="s">
        <v>2155</v>
      </c>
      <c r="B224" s="3">
        <v>0</v>
      </c>
      <c r="C224" s="7">
        <v>0</v>
      </c>
      <c r="D224" s="7">
        <v>0</v>
      </c>
      <c r="E224" s="7">
        <v>4</v>
      </c>
      <c r="F224" s="7">
        <v>0</v>
      </c>
      <c r="G224" s="7">
        <v>0</v>
      </c>
      <c r="H224" s="7">
        <v>6</v>
      </c>
      <c r="I224" s="7">
        <v>0</v>
      </c>
      <c r="J224" s="7">
        <v>6</v>
      </c>
      <c r="K224" s="7">
        <v>10</v>
      </c>
      <c r="L224" s="7">
        <v>0</v>
      </c>
      <c r="M224" s="7">
        <v>20</v>
      </c>
      <c r="R224"/>
      <c r="S224"/>
      <c r="T224"/>
      <c r="U224"/>
      <c r="V224"/>
      <c r="W224"/>
      <c r="X224"/>
      <c r="Y224"/>
    </row>
    <row r="225" spans="1:25">
      <c r="A225" s="7" t="s">
        <v>2156</v>
      </c>
      <c r="B225" s="3">
        <v>0</v>
      </c>
      <c r="C225" s="7">
        <v>0</v>
      </c>
      <c r="D225" s="7">
        <v>0</v>
      </c>
      <c r="E225" s="7">
        <v>6</v>
      </c>
      <c r="F225" s="7">
        <v>0</v>
      </c>
      <c r="G225" s="7">
        <v>0</v>
      </c>
      <c r="H225" s="7">
        <v>6</v>
      </c>
      <c r="I225" s="7">
        <v>4</v>
      </c>
      <c r="J225" s="7">
        <v>7</v>
      </c>
      <c r="K225" s="7">
        <v>6</v>
      </c>
      <c r="L225" s="7">
        <v>0</v>
      </c>
      <c r="M225" s="7">
        <v>12</v>
      </c>
      <c r="R225"/>
      <c r="S225"/>
      <c r="T225"/>
      <c r="U225"/>
      <c r="V225"/>
      <c r="W225"/>
      <c r="X225"/>
      <c r="Y225"/>
    </row>
    <row r="226" spans="1:25">
      <c r="A226" s="7" t="s">
        <v>236</v>
      </c>
      <c r="B226" s="3">
        <v>0</v>
      </c>
      <c r="C226" s="7">
        <v>0</v>
      </c>
      <c r="D226" s="7">
        <v>0</v>
      </c>
      <c r="E226" s="7">
        <v>2</v>
      </c>
      <c r="F226" s="7">
        <v>0</v>
      </c>
      <c r="G226" s="7">
        <v>0</v>
      </c>
      <c r="H226" s="7">
        <v>2</v>
      </c>
      <c r="I226" s="7">
        <v>0</v>
      </c>
      <c r="J226" s="7">
        <v>4</v>
      </c>
      <c r="K226" s="7">
        <v>4</v>
      </c>
      <c r="L226" s="7">
        <v>0</v>
      </c>
      <c r="M226" s="7">
        <v>7</v>
      </c>
      <c r="R226"/>
      <c r="S226"/>
      <c r="T226"/>
      <c r="U226"/>
      <c r="V226"/>
      <c r="W226"/>
      <c r="X226"/>
      <c r="Y226"/>
    </row>
    <row r="227" spans="1:25">
      <c r="A227" s="7" t="s">
        <v>2157</v>
      </c>
      <c r="B227" s="3">
        <v>0</v>
      </c>
      <c r="C227" s="7">
        <v>0</v>
      </c>
      <c r="D227" s="7">
        <v>0</v>
      </c>
      <c r="E227" s="7">
        <v>1</v>
      </c>
      <c r="F227" s="7">
        <v>0</v>
      </c>
      <c r="G227" s="7">
        <v>0</v>
      </c>
      <c r="H227" s="7">
        <v>1</v>
      </c>
      <c r="I227" s="7">
        <v>1</v>
      </c>
      <c r="J227" s="7">
        <v>5</v>
      </c>
      <c r="K227" s="7">
        <v>2</v>
      </c>
      <c r="L227" s="7">
        <v>0</v>
      </c>
      <c r="M227" s="7">
        <v>14</v>
      </c>
      <c r="R227"/>
      <c r="S227"/>
      <c r="T227"/>
      <c r="U227"/>
      <c r="V227"/>
      <c r="W227"/>
      <c r="X227"/>
      <c r="Y227"/>
    </row>
    <row r="228" spans="1:25">
      <c r="A228" s="7" t="s">
        <v>237</v>
      </c>
      <c r="B228" s="3">
        <v>0</v>
      </c>
      <c r="C228" s="7">
        <v>0</v>
      </c>
      <c r="D228" s="7">
        <v>1</v>
      </c>
      <c r="E228" s="7">
        <v>1</v>
      </c>
      <c r="F228" s="7">
        <v>0</v>
      </c>
      <c r="G228" s="7">
        <v>0</v>
      </c>
      <c r="H228" s="7">
        <v>5</v>
      </c>
      <c r="I228" s="7">
        <v>1</v>
      </c>
      <c r="J228" s="7">
        <v>4</v>
      </c>
      <c r="K228" s="7">
        <v>8</v>
      </c>
      <c r="L228" s="7">
        <v>0</v>
      </c>
      <c r="M228" s="7">
        <v>17</v>
      </c>
      <c r="R228"/>
      <c r="S228"/>
      <c r="T228"/>
      <c r="U228"/>
      <c r="V228"/>
      <c r="W228"/>
      <c r="X228"/>
      <c r="Y228"/>
    </row>
    <row r="229" spans="1:25">
      <c r="A229" s="7" t="s">
        <v>238</v>
      </c>
      <c r="B229" s="3">
        <v>0</v>
      </c>
      <c r="C229" s="7">
        <v>0</v>
      </c>
      <c r="D229" s="7">
        <v>2</v>
      </c>
      <c r="E229" s="7">
        <v>2</v>
      </c>
      <c r="F229" s="7">
        <v>0</v>
      </c>
      <c r="G229" s="7">
        <v>0</v>
      </c>
      <c r="H229" s="7">
        <v>4</v>
      </c>
      <c r="I229" s="7">
        <v>0</v>
      </c>
      <c r="J229" s="7">
        <v>9</v>
      </c>
      <c r="K229" s="7">
        <v>5</v>
      </c>
      <c r="L229" s="7">
        <v>0</v>
      </c>
      <c r="M229" s="7">
        <v>7</v>
      </c>
      <c r="R229"/>
      <c r="S229"/>
      <c r="T229"/>
      <c r="U229"/>
      <c r="V229"/>
      <c r="W229"/>
      <c r="X229"/>
      <c r="Y229"/>
    </row>
    <row r="230" spans="1:25">
      <c r="A230" s="7" t="s">
        <v>2158</v>
      </c>
      <c r="B230" s="3">
        <v>0</v>
      </c>
      <c r="C230" s="7">
        <v>0</v>
      </c>
      <c r="D230" s="7">
        <v>7</v>
      </c>
      <c r="E230" s="7">
        <v>4</v>
      </c>
      <c r="F230" s="7">
        <v>1</v>
      </c>
      <c r="G230" s="7">
        <v>0</v>
      </c>
      <c r="H230" s="7">
        <v>12</v>
      </c>
      <c r="I230" s="7">
        <v>2</v>
      </c>
      <c r="J230" s="7">
        <v>16</v>
      </c>
      <c r="K230" s="7">
        <v>4</v>
      </c>
      <c r="L230" s="7">
        <v>0</v>
      </c>
      <c r="M230" s="7">
        <v>8</v>
      </c>
      <c r="R230"/>
      <c r="S230"/>
      <c r="T230"/>
      <c r="U230"/>
      <c r="V230"/>
      <c r="W230"/>
      <c r="X230"/>
      <c r="Y230"/>
    </row>
    <row r="231" spans="1:25">
      <c r="A231" s="7" t="s">
        <v>239</v>
      </c>
      <c r="B231" s="3">
        <v>0</v>
      </c>
      <c r="C231" s="7">
        <v>0</v>
      </c>
      <c r="D231" s="7">
        <v>2</v>
      </c>
      <c r="E231" s="7">
        <v>3</v>
      </c>
      <c r="F231" s="7">
        <v>0</v>
      </c>
      <c r="G231" s="7">
        <v>0</v>
      </c>
      <c r="H231" s="7">
        <v>9</v>
      </c>
      <c r="I231" s="7">
        <v>2</v>
      </c>
      <c r="J231" s="7">
        <v>7</v>
      </c>
      <c r="K231" s="7">
        <v>4</v>
      </c>
      <c r="L231" s="7">
        <v>0</v>
      </c>
      <c r="M231" s="7">
        <v>9</v>
      </c>
      <c r="R231"/>
      <c r="S231"/>
      <c r="T231"/>
      <c r="U231"/>
      <c r="V231"/>
      <c r="W231"/>
      <c r="X231"/>
      <c r="Y231"/>
    </row>
    <row r="232" spans="1:25">
      <c r="A232" s="7" t="s">
        <v>240</v>
      </c>
      <c r="B232" s="3">
        <v>0</v>
      </c>
      <c r="C232" s="7">
        <v>0</v>
      </c>
      <c r="D232" s="7">
        <v>0</v>
      </c>
      <c r="E232" s="7">
        <v>2</v>
      </c>
      <c r="F232" s="7">
        <v>0</v>
      </c>
      <c r="G232" s="7">
        <v>0</v>
      </c>
      <c r="H232" s="7">
        <v>3</v>
      </c>
      <c r="I232" s="7">
        <v>0</v>
      </c>
      <c r="J232" s="7">
        <v>4</v>
      </c>
      <c r="K232" s="7">
        <v>4</v>
      </c>
      <c r="L232" s="7">
        <v>0</v>
      </c>
      <c r="M232" s="7">
        <v>16</v>
      </c>
      <c r="R232"/>
      <c r="S232"/>
      <c r="T232"/>
      <c r="U232"/>
      <c r="V232"/>
      <c r="W232"/>
      <c r="X232"/>
      <c r="Y232"/>
    </row>
    <row r="233" spans="1:25">
      <c r="A233" s="7" t="s">
        <v>241</v>
      </c>
      <c r="B233" s="3">
        <v>0</v>
      </c>
      <c r="C233" s="7">
        <v>0</v>
      </c>
      <c r="D233" s="7">
        <v>2</v>
      </c>
      <c r="E233" s="7">
        <v>2</v>
      </c>
      <c r="F233" s="7">
        <v>0</v>
      </c>
      <c r="G233" s="7">
        <v>0</v>
      </c>
      <c r="H233" s="7">
        <v>4</v>
      </c>
      <c r="I233" s="7">
        <v>4</v>
      </c>
      <c r="J233" s="7">
        <v>7</v>
      </c>
      <c r="K233" s="7">
        <v>2</v>
      </c>
      <c r="L233" s="7">
        <v>0</v>
      </c>
      <c r="M233" s="7">
        <v>7</v>
      </c>
      <c r="R233"/>
      <c r="S233"/>
      <c r="T233"/>
      <c r="U233"/>
      <c r="V233"/>
      <c r="W233"/>
      <c r="X233"/>
      <c r="Y233"/>
    </row>
    <row r="234" spans="1:25">
      <c r="A234" s="7" t="s">
        <v>2159</v>
      </c>
      <c r="B234" s="3">
        <v>1</v>
      </c>
      <c r="C234" s="7">
        <v>0</v>
      </c>
      <c r="D234" s="7">
        <v>5</v>
      </c>
      <c r="E234" s="7">
        <v>4</v>
      </c>
      <c r="F234" s="7">
        <v>1</v>
      </c>
      <c r="G234" s="7">
        <v>0</v>
      </c>
      <c r="H234" s="7">
        <v>9</v>
      </c>
      <c r="I234" s="7">
        <v>6</v>
      </c>
      <c r="J234" s="7">
        <v>15</v>
      </c>
      <c r="K234" s="7">
        <v>5</v>
      </c>
      <c r="L234" s="7">
        <v>0</v>
      </c>
      <c r="M234" s="7">
        <v>4</v>
      </c>
      <c r="R234"/>
      <c r="S234"/>
      <c r="T234"/>
      <c r="U234"/>
      <c r="V234"/>
      <c r="W234"/>
      <c r="X234"/>
      <c r="Y234"/>
    </row>
    <row r="235" spans="1:25">
      <c r="A235" s="7" t="s">
        <v>242</v>
      </c>
      <c r="B235" s="3">
        <v>0</v>
      </c>
      <c r="C235" s="7">
        <v>2</v>
      </c>
      <c r="D235" s="7">
        <v>4</v>
      </c>
      <c r="E235" s="7">
        <v>2</v>
      </c>
      <c r="F235" s="7">
        <v>2</v>
      </c>
      <c r="G235" s="7">
        <v>0</v>
      </c>
      <c r="H235" s="7">
        <v>9</v>
      </c>
      <c r="I235" s="7">
        <v>3</v>
      </c>
      <c r="J235" s="7">
        <v>6</v>
      </c>
      <c r="K235" s="7">
        <v>3</v>
      </c>
      <c r="L235" s="7">
        <v>0</v>
      </c>
      <c r="M235" s="7">
        <v>14</v>
      </c>
      <c r="R235"/>
      <c r="S235"/>
      <c r="T235"/>
      <c r="U235"/>
      <c r="V235"/>
      <c r="W235"/>
      <c r="X235"/>
      <c r="Y235"/>
    </row>
    <row r="236" spans="1:25">
      <c r="A236" s="7" t="s">
        <v>243</v>
      </c>
      <c r="B236" s="3">
        <v>0</v>
      </c>
      <c r="C236" s="7">
        <v>0</v>
      </c>
      <c r="D236" s="7">
        <v>1</v>
      </c>
      <c r="E236" s="7">
        <v>0</v>
      </c>
      <c r="F236" s="7">
        <v>0</v>
      </c>
      <c r="G236" s="7">
        <v>0</v>
      </c>
      <c r="H236" s="7">
        <v>1</v>
      </c>
      <c r="I236" s="7">
        <v>3</v>
      </c>
      <c r="J236" s="7">
        <v>1</v>
      </c>
      <c r="K236" s="7">
        <v>1</v>
      </c>
      <c r="L236" s="7">
        <v>0</v>
      </c>
      <c r="M236" s="7">
        <v>17</v>
      </c>
      <c r="R236"/>
      <c r="S236"/>
      <c r="T236"/>
      <c r="U236"/>
      <c r="V236"/>
      <c r="W236"/>
      <c r="X236"/>
      <c r="Y236"/>
    </row>
    <row r="237" spans="1:25">
      <c r="A237" s="7" t="s">
        <v>244</v>
      </c>
      <c r="B237" s="3">
        <v>0</v>
      </c>
      <c r="C237" s="7">
        <v>0</v>
      </c>
      <c r="D237" s="7">
        <v>0</v>
      </c>
      <c r="E237" s="7">
        <v>0</v>
      </c>
      <c r="F237" s="7">
        <v>0</v>
      </c>
      <c r="G237" s="7">
        <v>0</v>
      </c>
      <c r="H237" s="7">
        <v>1</v>
      </c>
      <c r="I237" s="7">
        <v>0</v>
      </c>
      <c r="J237" s="7">
        <v>5</v>
      </c>
      <c r="K237" s="7">
        <v>0</v>
      </c>
      <c r="L237" s="7">
        <v>0</v>
      </c>
      <c r="M237" s="7">
        <v>4</v>
      </c>
      <c r="R237"/>
      <c r="S237"/>
      <c r="T237"/>
      <c r="U237"/>
      <c r="V237"/>
      <c r="W237"/>
      <c r="X237"/>
      <c r="Y237"/>
    </row>
    <row r="238" spans="1:25">
      <c r="A238" s="7" t="s">
        <v>245</v>
      </c>
      <c r="B238" s="3">
        <v>1</v>
      </c>
      <c r="C238" s="7">
        <v>0</v>
      </c>
      <c r="D238" s="7">
        <v>2</v>
      </c>
      <c r="E238" s="7">
        <v>3</v>
      </c>
      <c r="F238" s="7">
        <v>1</v>
      </c>
      <c r="G238" s="7">
        <v>0</v>
      </c>
      <c r="H238" s="7">
        <v>6</v>
      </c>
      <c r="I238" s="7">
        <v>0</v>
      </c>
      <c r="J238" s="7">
        <v>4</v>
      </c>
      <c r="K238" s="7">
        <v>4</v>
      </c>
      <c r="L238" s="7">
        <v>0</v>
      </c>
      <c r="M238" s="7">
        <v>6</v>
      </c>
      <c r="R238"/>
      <c r="S238"/>
      <c r="T238"/>
      <c r="U238"/>
      <c r="V238"/>
      <c r="W238"/>
      <c r="X238"/>
      <c r="Y238"/>
    </row>
    <row r="239" spans="1:25">
      <c r="A239" s="7" t="s">
        <v>246</v>
      </c>
      <c r="B239" s="3">
        <v>0</v>
      </c>
      <c r="C239" s="7">
        <v>0</v>
      </c>
      <c r="D239" s="7">
        <v>1</v>
      </c>
      <c r="E239" s="7">
        <v>0</v>
      </c>
      <c r="F239" s="7">
        <v>0</v>
      </c>
      <c r="G239" s="7">
        <v>0</v>
      </c>
      <c r="H239" s="7">
        <v>2</v>
      </c>
      <c r="I239" s="7">
        <v>2</v>
      </c>
      <c r="J239" s="7">
        <v>2</v>
      </c>
      <c r="K239" s="7">
        <v>2</v>
      </c>
      <c r="L239" s="7">
        <v>0</v>
      </c>
      <c r="M239" s="7">
        <v>11</v>
      </c>
      <c r="R239"/>
      <c r="S239"/>
      <c r="T239"/>
      <c r="U239"/>
      <c r="V239"/>
      <c r="W239"/>
      <c r="X239"/>
      <c r="Y239"/>
    </row>
    <row r="240" spans="1:25">
      <c r="A240" s="7" t="s">
        <v>247</v>
      </c>
      <c r="B240" s="3">
        <v>0</v>
      </c>
      <c r="C240" s="7">
        <v>0</v>
      </c>
      <c r="D240" s="7">
        <v>0</v>
      </c>
      <c r="E240" s="7">
        <v>2</v>
      </c>
      <c r="F240" s="7">
        <v>0</v>
      </c>
      <c r="G240" s="7">
        <v>0</v>
      </c>
      <c r="H240" s="7">
        <v>2</v>
      </c>
      <c r="I240" s="7">
        <v>0</v>
      </c>
      <c r="J240" s="7">
        <v>4</v>
      </c>
      <c r="K240" s="7">
        <v>4</v>
      </c>
      <c r="L240" s="7">
        <v>0</v>
      </c>
      <c r="M240" s="7">
        <v>1</v>
      </c>
      <c r="R240"/>
      <c r="S240"/>
      <c r="T240"/>
      <c r="U240"/>
      <c r="V240"/>
      <c r="W240"/>
      <c r="X240"/>
      <c r="Y240"/>
    </row>
    <row r="241" spans="1:25">
      <c r="A241" s="7" t="s">
        <v>248</v>
      </c>
      <c r="B241" s="3">
        <v>0</v>
      </c>
      <c r="C241" s="7">
        <v>0</v>
      </c>
      <c r="D241" s="7">
        <v>1</v>
      </c>
      <c r="E241" s="7">
        <v>5</v>
      </c>
      <c r="F241" s="7">
        <v>0</v>
      </c>
      <c r="G241" s="7">
        <v>0</v>
      </c>
      <c r="H241" s="7">
        <v>9</v>
      </c>
      <c r="I241" s="7">
        <v>2</v>
      </c>
      <c r="J241" s="7">
        <v>8</v>
      </c>
      <c r="K241" s="7">
        <v>5</v>
      </c>
      <c r="L241" s="7">
        <v>0</v>
      </c>
      <c r="M241" s="7">
        <v>12</v>
      </c>
      <c r="R241"/>
      <c r="S241"/>
      <c r="T241"/>
      <c r="U241"/>
      <c r="V241"/>
      <c r="W241"/>
      <c r="X241"/>
      <c r="Y241"/>
    </row>
    <row r="242" spans="1:25">
      <c r="A242" s="7" t="s">
        <v>249</v>
      </c>
      <c r="B242" s="3">
        <v>0</v>
      </c>
      <c r="C242" s="7">
        <v>0</v>
      </c>
      <c r="D242" s="7">
        <v>2</v>
      </c>
      <c r="E242" s="7">
        <v>4</v>
      </c>
      <c r="F242" s="7">
        <v>0</v>
      </c>
      <c r="G242" s="7">
        <v>0</v>
      </c>
      <c r="H242" s="7">
        <v>7</v>
      </c>
      <c r="I242" s="7">
        <v>0</v>
      </c>
      <c r="J242" s="7">
        <v>4</v>
      </c>
      <c r="K242" s="7">
        <v>3</v>
      </c>
      <c r="L242" s="7">
        <v>0</v>
      </c>
      <c r="M242" s="7">
        <v>13</v>
      </c>
      <c r="R242"/>
      <c r="S242"/>
      <c r="T242"/>
      <c r="U242"/>
      <c r="V242"/>
      <c r="W242"/>
      <c r="X242"/>
      <c r="Y242"/>
    </row>
    <row r="243" spans="1:25">
      <c r="A243" s="7" t="s">
        <v>250</v>
      </c>
      <c r="B243" s="3">
        <v>0</v>
      </c>
      <c r="C243" s="7">
        <v>0</v>
      </c>
      <c r="D243" s="7">
        <v>2</v>
      </c>
      <c r="E243" s="7">
        <v>2</v>
      </c>
      <c r="F243" s="7">
        <v>0</v>
      </c>
      <c r="G243" s="7">
        <v>1</v>
      </c>
      <c r="H243" s="7">
        <v>5</v>
      </c>
      <c r="I243" s="7">
        <v>0</v>
      </c>
      <c r="J243" s="7">
        <v>10</v>
      </c>
      <c r="K243" s="7">
        <v>7</v>
      </c>
      <c r="L243" s="7">
        <v>0</v>
      </c>
      <c r="M243" s="7">
        <v>18</v>
      </c>
      <c r="R243"/>
      <c r="S243"/>
      <c r="T243"/>
      <c r="U243"/>
      <c r="V243"/>
      <c r="W243"/>
      <c r="X243"/>
      <c r="Y243"/>
    </row>
    <row r="244" spans="1:25">
      <c r="A244" s="7" t="s">
        <v>251</v>
      </c>
      <c r="B244" s="3">
        <v>0</v>
      </c>
      <c r="C244" s="7">
        <v>0</v>
      </c>
      <c r="D244" s="7">
        <v>0</v>
      </c>
      <c r="E244" s="7">
        <v>1</v>
      </c>
      <c r="F244" s="7">
        <v>0</v>
      </c>
      <c r="G244" s="7">
        <v>0</v>
      </c>
      <c r="H244" s="7">
        <v>1</v>
      </c>
      <c r="I244" s="7">
        <v>0</v>
      </c>
      <c r="J244" s="7">
        <v>2</v>
      </c>
      <c r="K244" s="7">
        <v>1</v>
      </c>
      <c r="L244" s="7">
        <v>0</v>
      </c>
      <c r="M244" s="7">
        <v>10</v>
      </c>
      <c r="R244"/>
      <c r="S244"/>
      <c r="T244"/>
      <c r="U244"/>
      <c r="V244"/>
      <c r="W244"/>
      <c r="X244"/>
      <c r="Y244"/>
    </row>
    <row r="245" spans="1:25">
      <c r="A245" s="7" t="s">
        <v>252</v>
      </c>
      <c r="B245" s="3">
        <v>1</v>
      </c>
      <c r="C245" s="7">
        <v>0</v>
      </c>
      <c r="D245" s="7">
        <v>1</v>
      </c>
      <c r="E245" s="7">
        <v>3</v>
      </c>
      <c r="F245" s="7">
        <v>1</v>
      </c>
      <c r="G245" s="7">
        <v>1</v>
      </c>
      <c r="H245" s="7">
        <v>5</v>
      </c>
      <c r="I245" s="7">
        <v>3</v>
      </c>
      <c r="J245" s="7">
        <v>8</v>
      </c>
      <c r="K245" s="7">
        <v>1</v>
      </c>
      <c r="L245" s="7">
        <v>0</v>
      </c>
      <c r="M245" s="7">
        <v>6</v>
      </c>
      <c r="R245"/>
      <c r="S245"/>
      <c r="T245"/>
      <c r="U245"/>
      <c r="V245"/>
      <c r="W245"/>
      <c r="X245"/>
      <c r="Y245"/>
    </row>
    <row r="246" spans="1:25">
      <c r="A246" s="7" t="s">
        <v>253</v>
      </c>
      <c r="B246" s="3">
        <v>0</v>
      </c>
      <c r="C246" s="7">
        <v>0</v>
      </c>
      <c r="D246" s="7">
        <v>3</v>
      </c>
      <c r="E246" s="7">
        <v>2</v>
      </c>
      <c r="F246" s="7">
        <v>0</v>
      </c>
      <c r="G246" s="7">
        <v>1</v>
      </c>
      <c r="H246" s="7">
        <v>5</v>
      </c>
      <c r="I246" s="7">
        <v>1</v>
      </c>
      <c r="J246" s="7">
        <v>9</v>
      </c>
      <c r="K246" s="7">
        <v>3</v>
      </c>
      <c r="L246" s="7">
        <v>0</v>
      </c>
      <c r="M246" s="7">
        <v>29</v>
      </c>
      <c r="R246"/>
      <c r="S246"/>
      <c r="T246"/>
      <c r="U246"/>
      <c r="V246"/>
      <c r="W246"/>
      <c r="X246"/>
      <c r="Y246"/>
    </row>
    <row r="247" spans="1:25">
      <c r="A247" s="7" t="s">
        <v>254</v>
      </c>
      <c r="B247" s="3">
        <v>0</v>
      </c>
      <c r="C247" s="7">
        <v>1</v>
      </c>
      <c r="D247" s="7">
        <v>0</v>
      </c>
      <c r="E247" s="7">
        <v>4</v>
      </c>
      <c r="F247" s="7">
        <v>0</v>
      </c>
      <c r="G247" s="7">
        <v>1</v>
      </c>
      <c r="H247" s="7">
        <v>5</v>
      </c>
      <c r="I247" s="7">
        <v>0</v>
      </c>
      <c r="J247" s="7">
        <v>2</v>
      </c>
      <c r="K247" s="7">
        <v>4</v>
      </c>
      <c r="L247" s="7">
        <v>0</v>
      </c>
      <c r="M247" s="7">
        <v>12</v>
      </c>
      <c r="R247"/>
      <c r="S247"/>
      <c r="T247"/>
      <c r="U247"/>
      <c r="V247"/>
      <c r="W247"/>
      <c r="X247"/>
      <c r="Y247"/>
    </row>
    <row r="248" spans="1:25">
      <c r="A248" s="7" t="s">
        <v>2160</v>
      </c>
      <c r="B248" s="3">
        <v>0</v>
      </c>
      <c r="C248" s="7">
        <v>0</v>
      </c>
      <c r="D248" s="7">
        <v>0</v>
      </c>
      <c r="E248" s="7">
        <v>0</v>
      </c>
      <c r="F248" s="7">
        <v>0</v>
      </c>
      <c r="G248" s="7">
        <v>0</v>
      </c>
      <c r="H248" s="7">
        <v>1</v>
      </c>
      <c r="I248" s="7">
        <v>0</v>
      </c>
      <c r="J248" s="7">
        <v>1</v>
      </c>
      <c r="K248" s="7">
        <v>3</v>
      </c>
      <c r="L248" s="7">
        <v>0</v>
      </c>
      <c r="M248" s="7">
        <v>6</v>
      </c>
      <c r="R248"/>
      <c r="S248"/>
      <c r="T248"/>
      <c r="U248"/>
      <c r="V248"/>
      <c r="W248"/>
      <c r="X248"/>
      <c r="Y248"/>
    </row>
    <row r="249" spans="1:25">
      <c r="A249" s="7" t="s">
        <v>2161</v>
      </c>
      <c r="B249" s="3">
        <v>0</v>
      </c>
      <c r="C249" s="7">
        <v>0</v>
      </c>
      <c r="D249" s="7">
        <v>3</v>
      </c>
      <c r="E249" s="7">
        <v>2</v>
      </c>
      <c r="F249" s="7">
        <v>0</v>
      </c>
      <c r="G249" s="7">
        <v>0</v>
      </c>
      <c r="H249" s="7">
        <v>6</v>
      </c>
      <c r="I249" s="7">
        <v>2</v>
      </c>
      <c r="J249" s="7">
        <v>8</v>
      </c>
      <c r="K249" s="7">
        <v>9</v>
      </c>
      <c r="L249" s="7">
        <v>0</v>
      </c>
      <c r="M249" s="7">
        <v>8</v>
      </c>
      <c r="R249"/>
      <c r="S249"/>
      <c r="T249"/>
      <c r="U249"/>
      <c r="V249"/>
      <c r="W249"/>
      <c r="X249"/>
      <c r="Y249"/>
    </row>
    <row r="250" spans="1:25">
      <c r="A250" s="7" t="s">
        <v>255</v>
      </c>
      <c r="B250" s="3">
        <v>0</v>
      </c>
      <c r="C250" s="7">
        <v>0</v>
      </c>
      <c r="D250" s="7">
        <v>0</v>
      </c>
      <c r="E250" s="7">
        <v>2</v>
      </c>
      <c r="F250" s="7">
        <v>0</v>
      </c>
      <c r="G250" s="7">
        <v>0</v>
      </c>
      <c r="H250" s="7">
        <v>3</v>
      </c>
      <c r="I250" s="7">
        <v>0</v>
      </c>
      <c r="J250" s="7">
        <v>2</v>
      </c>
      <c r="K250" s="7">
        <v>2</v>
      </c>
      <c r="L250" s="7">
        <v>0</v>
      </c>
      <c r="M250" s="7">
        <v>21</v>
      </c>
      <c r="R250"/>
      <c r="S250"/>
      <c r="T250"/>
      <c r="U250"/>
      <c r="V250"/>
      <c r="W250"/>
      <c r="X250"/>
      <c r="Y250"/>
    </row>
    <row r="251" spans="1:25">
      <c r="A251" s="7" t="s">
        <v>256</v>
      </c>
      <c r="B251" s="3">
        <v>0</v>
      </c>
      <c r="C251" s="7">
        <v>0</v>
      </c>
      <c r="D251" s="7">
        <v>1</v>
      </c>
      <c r="E251" s="7">
        <v>0</v>
      </c>
      <c r="F251" s="7">
        <v>0</v>
      </c>
      <c r="G251" s="7">
        <v>0</v>
      </c>
      <c r="H251" s="7">
        <v>3</v>
      </c>
      <c r="I251" s="7">
        <v>0</v>
      </c>
      <c r="J251" s="7">
        <v>6</v>
      </c>
      <c r="K251" s="7">
        <v>2</v>
      </c>
      <c r="L251" s="7">
        <v>0</v>
      </c>
      <c r="M251" s="7">
        <v>16</v>
      </c>
      <c r="R251"/>
      <c r="S251"/>
      <c r="T251"/>
      <c r="U251"/>
      <c r="V251"/>
      <c r="W251"/>
      <c r="X251"/>
      <c r="Y251"/>
    </row>
    <row r="252" spans="1:25">
      <c r="A252" s="7" t="s">
        <v>257</v>
      </c>
      <c r="B252" s="3">
        <v>0</v>
      </c>
      <c r="C252" s="7">
        <v>0</v>
      </c>
      <c r="D252" s="7">
        <v>1</v>
      </c>
      <c r="E252" s="7">
        <v>2</v>
      </c>
      <c r="F252" s="7">
        <v>0</v>
      </c>
      <c r="G252" s="7">
        <v>1</v>
      </c>
      <c r="H252" s="7">
        <v>5</v>
      </c>
      <c r="I252" s="7">
        <v>0</v>
      </c>
      <c r="J252" s="7">
        <v>4</v>
      </c>
      <c r="K252" s="7">
        <v>4</v>
      </c>
      <c r="L252" s="7">
        <v>0</v>
      </c>
      <c r="M252" s="7">
        <v>20</v>
      </c>
      <c r="R252"/>
      <c r="S252"/>
      <c r="T252"/>
      <c r="U252"/>
      <c r="V252"/>
      <c r="W252"/>
      <c r="X252"/>
      <c r="Y252"/>
    </row>
    <row r="253" spans="1:25">
      <c r="A253" s="7" t="s">
        <v>258</v>
      </c>
      <c r="B253" s="3">
        <v>0</v>
      </c>
      <c r="C253" s="7">
        <v>0</v>
      </c>
      <c r="D253" s="7">
        <v>1</v>
      </c>
      <c r="E253" s="7">
        <v>0</v>
      </c>
      <c r="F253" s="7">
        <v>0</v>
      </c>
      <c r="G253" s="7">
        <v>0</v>
      </c>
      <c r="H253" s="7">
        <v>1</v>
      </c>
      <c r="I253" s="7">
        <v>1</v>
      </c>
      <c r="J253" s="7">
        <v>3</v>
      </c>
      <c r="K253" s="7">
        <v>5</v>
      </c>
      <c r="L253" s="7">
        <v>0</v>
      </c>
      <c r="M253" s="7">
        <v>8</v>
      </c>
      <c r="R253"/>
      <c r="S253"/>
      <c r="T253"/>
      <c r="U253"/>
      <c r="V253"/>
      <c r="W253"/>
      <c r="X253"/>
      <c r="Y253"/>
    </row>
    <row r="254" spans="1:25">
      <c r="A254" s="7" t="s">
        <v>259</v>
      </c>
      <c r="B254" s="3">
        <v>0</v>
      </c>
      <c r="C254" s="7">
        <v>0</v>
      </c>
      <c r="D254" s="7">
        <v>0</v>
      </c>
      <c r="E254" s="7">
        <v>4</v>
      </c>
      <c r="F254" s="7">
        <v>0</v>
      </c>
      <c r="G254" s="7">
        <v>0</v>
      </c>
      <c r="H254" s="7">
        <v>4</v>
      </c>
      <c r="I254" s="7">
        <v>2</v>
      </c>
      <c r="J254" s="7">
        <v>9</v>
      </c>
      <c r="K254" s="7">
        <v>5</v>
      </c>
      <c r="L254" s="7">
        <v>0</v>
      </c>
      <c r="M254" s="7">
        <v>8</v>
      </c>
      <c r="R254"/>
      <c r="S254"/>
      <c r="T254"/>
      <c r="U254"/>
      <c r="V254"/>
      <c r="W254"/>
      <c r="X254"/>
      <c r="Y254"/>
    </row>
    <row r="255" spans="1:25">
      <c r="A255" s="7" t="s">
        <v>260</v>
      </c>
      <c r="B255" s="3">
        <v>0</v>
      </c>
      <c r="C255" s="7">
        <v>0</v>
      </c>
      <c r="D255" s="7">
        <v>1</v>
      </c>
      <c r="E255" s="7">
        <v>2</v>
      </c>
      <c r="F255" s="7">
        <v>0</v>
      </c>
      <c r="G255" s="7">
        <v>0</v>
      </c>
      <c r="H255" s="7">
        <v>3</v>
      </c>
      <c r="I255" s="7">
        <v>2</v>
      </c>
      <c r="J255" s="7">
        <v>3</v>
      </c>
      <c r="K255" s="7">
        <v>6</v>
      </c>
      <c r="L255" s="7">
        <v>0</v>
      </c>
      <c r="M255" s="7">
        <v>23</v>
      </c>
      <c r="R255"/>
      <c r="S255"/>
      <c r="T255"/>
      <c r="U255"/>
      <c r="V255"/>
      <c r="W255"/>
      <c r="X255"/>
      <c r="Y255"/>
    </row>
    <row r="256" spans="1:25">
      <c r="A256" s="7" t="s">
        <v>261</v>
      </c>
      <c r="B256" s="3">
        <v>0</v>
      </c>
      <c r="C256" s="7">
        <v>1</v>
      </c>
      <c r="D256" s="7">
        <v>1</v>
      </c>
      <c r="E256" s="7">
        <v>4</v>
      </c>
      <c r="F256" s="7">
        <v>0</v>
      </c>
      <c r="G256" s="7">
        <v>0</v>
      </c>
      <c r="H256" s="7">
        <v>6</v>
      </c>
      <c r="I256" s="7">
        <v>1</v>
      </c>
      <c r="J256" s="7">
        <v>11</v>
      </c>
      <c r="K256" s="7">
        <v>1</v>
      </c>
      <c r="L256" s="7">
        <v>0</v>
      </c>
      <c r="M256" s="7">
        <v>10</v>
      </c>
      <c r="R256"/>
      <c r="S256"/>
      <c r="T256"/>
      <c r="U256"/>
      <c r="V256"/>
      <c r="W256"/>
      <c r="X256"/>
      <c r="Y256"/>
    </row>
    <row r="257" spans="1:25">
      <c r="A257" s="7" t="s">
        <v>262</v>
      </c>
      <c r="B257" s="3">
        <v>0</v>
      </c>
      <c r="C257" s="7">
        <v>0</v>
      </c>
      <c r="D257" s="7">
        <v>0</v>
      </c>
      <c r="E257" s="7">
        <v>3</v>
      </c>
      <c r="F257" s="7">
        <v>0</v>
      </c>
      <c r="G257" s="7">
        <v>0</v>
      </c>
      <c r="H257" s="7">
        <v>3</v>
      </c>
      <c r="I257" s="7">
        <v>2</v>
      </c>
      <c r="J257" s="7">
        <v>6</v>
      </c>
      <c r="K257" s="7">
        <v>5</v>
      </c>
      <c r="L257" s="7">
        <v>0</v>
      </c>
      <c r="M257" s="7">
        <v>10</v>
      </c>
      <c r="R257"/>
      <c r="S257"/>
      <c r="T257"/>
      <c r="U257"/>
      <c r="V257"/>
      <c r="W257"/>
      <c r="X257"/>
      <c r="Y257"/>
    </row>
    <row r="258" spans="1:25">
      <c r="A258" s="7" t="s">
        <v>263</v>
      </c>
      <c r="B258" s="3">
        <v>0</v>
      </c>
      <c r="C258" s="7">
        <v>0</v>
      </c>
      <c r="D258" s="7">
        <v>1</v>
      </c>
      <c r="E258" s="7">
        <v>3</v>
      </c>
      <c r="F258" s="7">
        <v>0</v>
      </c>
      <c r="G258" s="7">
        <v>0</v>
      </c>
      <c r="H258" s="7">
        <v>4</v>
      </c>
      <c r="I258" s="7">
        <v>2</v>
      </c>
      <c r="J258" s="7">
        <v>10</v>
      </c>
      <c r="K258" s="7">
        <v>9</v>
      </c>
      <c r="L258" s="7">
        <v>0</v>
      </c>
      <c r="M258" s="7">
        <v>15</v>
      </c>
      <c r="R258"/>
      <c r="S258"/>
      <c r="T258"/>
      <c r="U258"/>
      <c r="V258"/>
      <c r="W258"/>
      <c r="X258"/>
      <c r="Y258"/>
    </row>
    <row r="259" spans="1:25">
      <c r="A259" s="7" t="s">
        <v>264</v>
      </c>
      <c r="B259" s="3">
        <v>0</v>
      </c>
      <c r="C259" s="7">
        <v>0</v>
      </c>
      <c r="D259" s="7">
        <v>1</v>
      </c>
      <c r="E259" s="7">
        <v>3</v>
      </c>
      <c r="F259" s="7">
        <v>0</v>
      </c>
      <c r="G259" s="7">
        <v>0</v>
      </c>
      <c r="H259" s="7">
        <v>4</v>
      </c>
      <c r="I259" s="7">
        <v>4</v>
      </c>
      <c r="J259" s="7">
        <v>8</v>
      </c>
      <c r="K259" s="7">
        <v>2</v>
      </c>
      <c r="L259" s="7">
        <v>0</v>
      </c>
      <c r="M259" s="7">
        <v>8</v>
      </c>
      <c r="R259"/>
      <c r="S259"/>
      <c r="T259"/>
      <c r="U259"/>
      <c r="V259"/>
      <c r="W259"/>
      <c r="X259"/>
      <c r="Y259"/>
    </row>
    <row r="260" spans="1:25">
      <c r="A260" s="7" t="s">
        <v>265</v>
      </c>
      <c r="B260" s="3">
        <v>0</v>
      </c>
      <c r="C260" s="7">
        <v>0</v>
      </c>
      <c r="D260" s="7">
        <v>3</v>
      </c>
      <c r="E260" s="7">
        <v>3</v>
      </c>
      <c r="F260" s="7">
        <v>0</v>
      </c>
      <c r="G260" s="7">
        <v>1</v>
      </c>
      <c r="H260" s="7">
        <v>10</v>
      </c>
      <c r="I260" s="7">
        <v>2</v>
      </c>
      <c r="J260" s="7">
        <v>8</v>
      </c>
      <c r="K260" s="7">
        <v>6</v>
      </c>
      <c r="L260" s="7">
        <v>0</v>
      </c>
      <c r="M260" s="7">
        <v>18</v>
      </c>
      <c r="R260"/>
      <c r="S260"/>
      <c r="T260"/>
      <c r="U260"/>
      <c r="V260"/>
      <c r="W260"/>
      <c r="X260"/>
      <c r="Y260"/>
    </row>
    <row r="261" spans="1:25">
      <c r="A261" s="7" t="s">
        <v>266</v>
      </c>
      <c r="B261" s="3">
        <v>0</v>
      </c>
      <c r="C261" s="7">
        <v>0</v>
      </c>
      <c r="D261" s="7">
        <v>2</v>
      </c>
      <c r="E261" s="7">
        <v>3</v>
      </c>
      <c r="F261" s="7">
        <v>0</v>
      </c>
      <c r="G261" s="7">
        <v>1</v>
      </c>
      <c r="H261" s="7">
        <v>6</v>
      </c>
      <c r="I261" s="7">
        <v>2</v>
      </c>
      <c r="J261" s="7">
        <v>8</v>
      </c>
      <c r="K261" s="7">
        <v>3</v>
      </c>
      <c r="L261" s="7">
        <v>0</v>
      </c>
      <c r="M261" s="7">
        <v>11</v>
      </c>
      <c r="R261"/>
      <c r="S261"/>
      <c r="T261"/>
      <c r="U261"/>
      <c r="V261"/>
      <c r="W261"/>
      <c r="X261"/>
      <c r="Y261"/>
    </row>
    <row r="262" spans="1:25">
      <c r="A262" s="7" t="s">
        <v>267</v>
      </c>
      <c r="B262" s="3">
        <v>0</v>
      </c>
      <c r="C262" s="7">
        <v>0</v>
      </c>
      <c r="D262" s="7">
        <v>3</v>
      </c>
      <c r="E262" s="7">
        <v>1</v>
      </c>
      <c r="F262" s="7">
        <v>0</v>
      </c>
      <c r="G262" s="7">
        <v>0</v>
      </c>
      <c r="H262" s="7">
        <v>7</v>
      </c>
      <c r="I262" s="7">
        <v>4</v>
      </c>
      <c r="J262" s="7">
        <v>8</v>
      </c>
      <c r="K262" s="7">
        <v>6</v>
      </c>
      <c r="L262" s="7">
        <v>0</v>
      </c>
      <c r="M262" s="7">
        <v>13</v>
      </c>
      <c r="R262"/>
      <c r="S262"/>
      <c r="T262"/>
      <c r="U262"/>
      <c r="V262"/>
      <c r="W262"/>
      <c r="X262"/>
      <c r="Y262"/>
    </row>
    <row r="263" spans="1:25">
      <c r="A263" s="7" t="s">
        <v>268</v>
      </c>
      <c r="B263" s="3">
        <v>0</v>
      </c>
      <c r="C263" s="7">
        <v>0</v>
      </c>
      <c r="D263" s="7">
        <v>1</v>
      </c>
      <c r="E263" s="7">
        <v>4</v>
      </c>
      <c r="F263" s="7">
        <v>0</v>
      </c>
      <c r="G263" s="7">
        <v>0</v>
      </c>
      <c r="H263" s="7">
        <v>7</v>
      </c>
      <c r="I263" s="7">
        <v>1</v>
      </c>
      <c r="J263" s="7">
        <v>10</v>
      </c>
      <c r="K263" s="7">
        <v>7</v>
      </c>
      <c r="L263" s="7">
        <v>0</v>
      </c>
      <c r="M263" s="7">
        <v>21</v>
      </c>
      <c r="R263"/>
      <c r="S263"/>
      <c r="T263"/>
      <c r="U263"/>
      <c r="V263"/>
      <c r="W263"/>
      <c r="X263"/>
      <c r="Y263"/>
    </row>
    <row r="264" spans="1:25">
      <c r="A264" s="7" t="s">
        <v>2162</v>
      </c>
      <c r="B264" s="3">
        <v>0</v>
      </c>
      <c r="C264" s="7">
        <v>1</v>
      </c>
      <c r="D264" s="7">
        <v>4</v>
      </c>
      <c r="E264" s="7">
        <v>2</v>
      </c>
      <c r="F264" s="7">
        <v>0</v>
      </c>
      <c r="G264" s="7">
        <v>0</v>
      </c>
      <c r="H264" s="7">
        <v>9</v>
      </c>
      <c r="I264" s="7">
        <v>5</v>
      </c>
      <c r="J264" s="7">
        <v>9</v>
      </c>
      <c r="K264" s="7">
        <v>5</v>
      </c>
      <c r="L264" s="7">
        <v>0</v>
      </c>
      <c r="M264" s="7">
        <v>16</v>
      </c>
      <c r="R264"/>
      <c r="S264"/>
      <c r="T264"/>
      <c r="U264"/>
      <c r="V264"/>
      <c r="W264"/>
      <c r="X264"/>
      <c r="Y264"/>
    </row>
    <row r="265" spans="1:25">
      <c r="A265" s="7" t="s">
        <v>269</v>
      </c>
      <c r="B265" s="3">
        <v>0</v>
      </c>
      <c r="C265" s="7">
        <v>1</v>
      </c>
      <c r="D265" s="7">
        <v>0</v>
      </c>
      <c r="E265" s="7">
        <v>0</v>
      </c>
      <c r="F265" s="7">
        <v>0</v>
      </c>
      <c r="G265" s="7">
        <v>2</v>
      </c>
      <c r="H265" s="7">
        <v>1</v>
      </c>
      <c r="I265" s="7">
        <v>1</v>
      </c>
      <c r="J265" s="7">
        <v>10</v>
      </c>
      <c r="K265" s="7">
        <v>5</v>
      </c>
      <c r="L265" s="7">
        <v>0</v>
      </c>
      <c r="M265" s="7">
        <v>10</v>
      </c>
      <c r="R265"/>
      <c r="S265"/>
      <c r="T265"/>
      <c r="U265"/>
      <c r="V265"/>
      <c r="W265"/>
      <c r="X265"/>
      <c r="Y265"/>
    </row>
    <row r="266" spans="1:25">
      <c r="A266" s="7" t="s">
        <v>270</v>
      </c>
      <c r="B266" s="3">
        <v>0</v>
      </c>
      <c r="C266" s="7">
        <v>0</v>
      </c>
      <c r="D266" s="7">
        <v>0</v>
      </c>
      <c r="E266" s="7">
        <v>3</v>
      </c>
      <c r="F266" s="7">
        <v>0</v>
      </c>
      <c r="G266" s="7">
        <v>0</v>
      </c>
      <c r="H266" s="7">
        <v>4</v>
      </c>
      <c r="I266" s="7">
        <v>3</v>
      </c>
      <c r="J266" s="7">
        <v>7</v>
      </c>
      <c r="K266" s="7">
        <v>5</v>
      </c>
      <c r="L266" s="7">
        <v>0</v>
      </c>
      <c r="M266" s="7">
        <v>17</v>
      </c>
      <c r="R266"/>
      <c r="S266"/>
      <c r="T266"/>
      <c r="U266"/>
      <c r="V266"/>
      <c r="W266"/>
      <c r="X266"/>
      <c r="Y266"/>
    </row>
    <row r="267" spans="1:25">
      <c r="A267" s="7" t="s">
        <v>271</v>
      </c>
      <c r="B267" s="3">
        <v>0</v>
      </c>
      <c r="C267" s="7">
        <v>0</v>
      </c>
      <c r="D267" s="7">
        <v>1</v>
      </c>
      <c r="E267" s="7">
        <v>2</v>
      </c>
      <c r="F267" s="7">
        <v>0</v>
      </c>
      <c r="G267" s="7">
        <v>0</v>
      </c>
      <c r="H267" s="7">
        <v>3</v>
      </c>
      <c r="I267" s="7">
        <v>1</v>
      </c>
      <c r="J267" s="7">
        <v>7</v>
      </c>
      <c r="K267" s="7">
        <v>6</v>
      </c>
      <c r="L267" s="7">
        <v>0</v>
      </c>
      <c r="M267" s="7">
        <v>15</v>
      </c>
      <c r="R267"/>
      <c r="S267"/>
      <c r="T267"/>
      <c r="U267"/>
      <c r="V267"/>
      <c r="W267"/>
      <c r="X267"/>
      <c r="Y267"/>
    </row>
    <row r="268" spans="1:25">
      <c r="A268" s="7" t="s">
        <v>272</v>
      </c>
      <c r="B268" s="3">
        <v>0</v>
      </c>
      <c r="C268" s="7">
        <v>0</v>
      </c>
      <c r="D268" s="7">
        <v>1</v>
      </c>
      <c r="E268" s="7">
        <v>1</v>
      </c>
      <c r="F268" s="7">
        <v>0</v>
      </c>
      <c r="G268" s="7">
        <v>0</v>
      </c>
      <c r="H268" s="7">
        <v>2</v>
      </c>
      <c r="I268" s="7">
        <v>0</v>
      </c>
      <c r="J268" s="7">
        <v>2</v>
      </c>
      <c r="K268" s="7">
        <v>0</v>
      </c>
      <c r="L268" s="7">
        <v>0</v>
      </c>
      <c r="M268" s="7">
        <v>9</v>
      </c>
      <c r="R268"/>
      <c r="S268"/>
      <c r="T268"/>
      <c r="U268"/>
      <c r="V268"/>
      <c r="W268"/>
      <c r="X268"/>
      <c r="Y268"/>
    </row>
    <row r="269" spans="1:25">
      <c r="A269" s="7" t="s">
        <v>273</v>
      </c>
      <c r="B269" s="3">
        <v>0</v>
      </c>
      <c r="C269" s="7">
        <v>0</v>
      </c>
      <c r="D269" s="7">
        <v>0</v>
      </c>
      <c r="E269" s="7">
        <v>1</v>
      </c>
      <c r="F269" s="7">
        <v>0</v>
      </c>
      <c r="G269" s="7">
        <v>0</v>
      </c>
      <c r="H269" s="7">
        <v>2</v>
      </c>
      <c r="I269" s="7">
        <v>2</v>
      </c>
      <c r="J269" s="7">
        <v>10</v>
      </c>
      <c r="K269" s="7">
        <v>12</v>
      </c>
      <c r="L269" s="7">
        <v>0</v>
      </c>
      <c r="M269" s="7">
        <v>15</v>
      </c>
      <c r="R269"/>
      <c r="S269"/>
      <c r="T269"/>
      <c r="U269"/>
      <c r="V269"/>
      <c r="W269"/>
      <c r="X269"/>
      <c r="Y269"/>
    </row>
    <row r="270" spans="1:25">
      <c r="A270" s="7" t="s">
        <v>274</v>
      </c>
      <c r="B270" s="3">
        <v>0</v>
      </c>
      <c r="C270" s="7">
        <v>0</v>
      </c>
      <c r="D270" s="7">
        <v>6</v>
      </c>
      <c r="E270" s="7">
        <v>3</v>
      </c>
      <c r="F270" s="7">
        <v>0</v>
      </c>
      <c r="G270" s="7">
        <v>0</v>
      </c>
      <c r="H270" s="7">
        <v>15</v>
      </c>
      <c r="I270" s="7">
        <v>4</v>
      </c>
      <c r="J270" s="7">
        <v>11</v>
      </c>
      <c r="K270" s="7">
        <v>6</v>
      </c>
      <c r="L270" s="7">
        <v>0</v>
      </c>
      <c r="M270" s="7">
        <v>20</v>
      </c>
      <c r="R270"/>
      <c r="S270"/>
      <c r="T270"/>
      <c r="U270"/>
      <c r="V270"/>
      <c r="W270"/>
      <c r="X270"/>
      <c r="Y270"/>
    </row>
    <row r="271" spans="1:25">
      <c r="A271" s="7" t="s">
        <v>275</v>
      </c>
      <c r="B271" s="3">
        <v>0</v>
      </c>
      <c r="C271" s="7">
        <v>0</v>
      </c>
      <c r="D271" s="7">
        <v>3</v>
      </c>
      <c r="E271" s="7">
        <v>3</v>
      </c>
      <c r="F271" s="7">
        <v>0</v>
      </c>
      <c r="G271" s="7">
        <v>0</v>
      </c>
      <c r="H271" s="7">
        <v>6</v>
      </c>
      <c r="I271" s="7">
        <v>1</v>
      </c>
      <c r="J271" s="7">
        <v>6</v>
      </c>
      <c r="K271" s="7">
        <v>3</v>
      </c>
      <c r="L271" s="7">
        <v>0</v>
      </c>
      <c r="M271" s="7">
        <v>19</v>
      </c>
      <c r="R271"/>
      <c r="S271"/>
      <c r="T271"/>
      <c r="U271"/>
      <c r="V271"/>
      <c r="W271"/>
      <c r="X271"/>
      <c r="Y271"/>
    </row>
    <row r="272" spans="1:25">
      <c r="A272" s="7" t="s">
        <v>276</v>
      </c>
      <c r="B272" s="3">
        <v>0</v>
      </c>
      <c r="C272" s="7">
        <v>0</v>
      </c>
      <c r="D272" s="7">
        <v>1</v>
      </c>
      <c r="E272" s="7">
        <v>2</v>
      </c>
      <c r="F272" s="7">
        <v>0</v>
      </c>
      <c r="G272" s="7">
        <v>0</v>
      </c>
      <c r="H272" s="7">
        <v>3</v>
      </c>
      <c r="I272" s="7">
        <v>0</v>
      </c>
      <c r="J272" s="7">
        <v>1</v>
      </c>
      <c r="K272" s="7">
        <v>3</v>
      </c>
      <c r="L272" s="7">
        <v>0</v>
      </c>
      <c r="M272" s="7">
        <v>17</v>
      </c>
      <c r="R272"/>
      <c r="S272"/>
      <c r="T272"/>
      <c r="U272"/>
      <c r="V272"/>
      <c r="W272"/>
      <c r="X272"/>
      <c r="Y272"/>
    </row>
    <row r="273" spans="1:25">
      <c r="A273" s="7" t="s">
        <v>277</v>
      </c>
      <c r="B273" s="3">
        <v>0</v>
      </c>
      <c r="C273" s="7">
        <v>0</v>
      </c>
      <c r="D273" s="7">
        <v>1</v>
      </c>
      <c r="E273" s="7">
        <v>1</v>
      </c>
      <c r="F273" s="7">
        <v>0</v>
      </c>
      <c r="G273" s="7">
        <v>0</v>
      </c>
      <c r="H273" s="7">
        <v>5</v>
      </c>
      <c r="I273" s="7">
        <v>1</v>
      </c>
      <c r="J273" s="7">
        <v>8</v>
      </c>
      <c r="K273" s="7">
        <v>6</v>
      </c>
      <c r="L273" s="7">
        <v>0</v>
      </c>
      <c r="M273" s="7">
        <v>3</v>
      </c>
      <c r="R273"/>
      <c r="S273"/>
      <c r="T273"/>
      <c r="U273"/>
      <c r="V273"/>
      <c r="W273"/>
      <c r="X273"/>
      <c r="Y273"/>
    </row>
    <row r="274" spans="1:25">
      <c r="A274" s="7" t="s">
        <v>278</v>
      </c>
      <c r="B274" s="3">
        <v>0</v>
      </c>
      <c r="C274" s="7">
        <v>0</v>
      </c>
      <c r="D274" s="7">
        <v>1</v>
      </c>
      <c r="E274" s="7">
        <v>5</v>
      </c>
      <c r="F274" s="7">
        <v>0</v>
      </c>
      <c r="G274" s="7">
        <v>0</v>
      </c>
      <c r="H274" s="7">
        <v>6</v>
      </c>
      <c r="I274" s="7">
        <v>2</v>
      </c>
      <c r="J274" s="7">
        <v>6</v>
      </c>
      <c r="K274" s="7">
        <v>4</v>
      </c>
      <c r="L274" s="7">
        <v>0</v>
      </c>
      <c r="M274" s="7">
        <v>15</v>
      </c>
      <c r="R274"/>
      <c r="S274"/>
      <c r="T274"/>
      <c r="U274"/>
      <c r="V274"/>
      <c r="W274"/>
      <c r="X274"/>
      <c r="Y274"/>
    </row>
    <row r="275" spans="1:25">
      <c r="A275" s="7" t="s">
        <v>279</v>
      </c>
      <c r="B275" s="3">
        <v>0</v>
      </c>
      <c r="C275" s="7">
        <v>0</v>
      </c>
      <c r="D275" s="7">
        <v>2</v>
      </c>
      <c r="E275" s="7">
        <v>2</v>
      </c>
      <c r="F275" s="7">
        <v>0</v>
      </c>
      <c r="G275" s="7">
        <v>1</v>
      </c>
      <c r="H275" s="7">
        <v>7</v>
      </c>
      <c r="I275" s="7">
        <v>2</v>
      </c>
      <c r="J275" s="7">
        <v>9</v>
      </c>
      <c r="K275" s="7">
        <v>5</v>
      </c>
      <c r="L275" s="7">
        <v>0</v>
      </c>
      <c r="M275" s="7">
        <v>9</v>
      </c>
      <c r="R275"/>
      <c r="S275"/>
      <c r="T275"/>
      <c r="U275"/>
      <c r="V275"/>
      <c r="W275"/>
      <c r="X275"/>
      <c r="Y275"/>
    </row>
    <row r="276" spans="1:25">
      <c r="A276" s="7" t="s">
        <v>280</v>
      </c>
      <c r="B276" s="3">
        <v>0</v>
      </c>
      <c r="C276" s="7">
        <v>0</v>
      </c>
      <c r="D276" s="7">
        <v>2</v>
      </c>
      <c r="E276" s="7">
        <v>3</v>
      </c>
      <c r="F276" s="7">
        <v>0</v>
      </c>
      <c r="G276" s="7">
        <v>0</v>
      </c>
      <c r="H276" s="7">
        <v>11</v>
      </c>
      <c r="I276" s="7">
        <v>2</v>
      </c>
      <c r="J276" s="7">
        <v>5</v>
      </c>
      <c r="K276" s="7">
        <v>1</v>
      </c>
      <c r="L276" s="7">
        <v>0</v>
      </c>
      <c r="M276" s="7">
        <v>7</v>
      </c>
      <c r="R276"/>
      <c r="S276"/>
      <c r="T276"/>
      <c r="U276"/>
      <c r="V276"/>
      <c r="W276"/>
      <c r="X276"/>
      <c r="Y276"/>
    </row>
    <row r="277" spans="1:25">
      <c r="A277" s="7" t="s">
        <v>281</v>
      </c>
      <c r="B277" s="3">
        <v>0</v>
      </c>
      <c r="C277" s="7">
        <v>0</v>
      </c>
      <c r="D277" s="7">
        <v>1</v>
      </c>
      <c r="E277" s="7">
        <v>1</v>
      </c>
      <c r="F277" s="7">
        <v>0</v>
      </c>
      <c r="G277" s="7">
        <v>0</v>
      </c>
      <c r="H277" s="7">
        <v>7</v>
      </c>
      <c r="I277" s="7">
        <v>3</v>
      </c>
      <c r="J277" s="7">
        <v>4</v>
      </c>
      <c r="K277" s="7">
        <v>7</v>
      </c>
      <c r="L277" s="7">
        <v>0</v>
      </c>
      <c r="M277" s="7">
        <v>11</v>
      </c>
      <c r="R277"/>
      <c r="S277"/>
      <c r="T277"/>
      <c r="U277"/>
      <c r="V277"/>
      <c r="W277"/>
      <c r="X277"/>
      <c r="Y277"/>
    </row>
    <row r="278" spans="1:25">
      <c r="A278" s="7" t="s">
        <v>282</v>
      </c>
      <c r="B278" s="3">
        <v>0</v>
      </c>
      <c r="C278" s="7">
        <v>0</v>
      </c>
      <c r="D278" s="7">
        <v>0</v>
      </c>
      <c r="E278" s="7">
        <v>2</v>
      </c>
      <c r="F278" s="7">
        <v>0</v>
      </c>
      <c r="G278" s="7">
        <v>0</v>
      </c>
      <c r="H278" s="7">
        <v>4</v>
      </c>
      <c r="I278" s="7">
        <v>0</v>
      </c>
      <c r="J278" s="7">
        <v>4</v>
      </c>
      <c r="K278" s="7">
        <v>1</v>
      </c>
      <c r="L278" s="7">
        <v>0</v>
      </c>
      <c r="M278" s="7">
        <v>8</v>
      </c>
      <c r="R278"/>
      <c r="S278"/>
      <c r="T278"/>
      <c r="U278"/>
      <c r="V278"/>
      <c r="W278"/>
      <c r="X278"/>
      <c r="Y278"/>
    </row>
    <row r="279" spans="1:25">
      <c r="A279" s="7" t="s">
        <v>469</v>
      </c>
      <c r="B279" s="3">
        <v>0</v>
      </c>
      <c r="C279" s="7">
        <v>0</v>
      </c>
      <c r="D279" s="7">
        <v>4</v>
      </c>
      <c r="E279" s="7">
        <v>3</v>
      </c>
      <c r="F279" s="7">
        <v>0</v>
      </c>
      <c r="G279" s="7">
        <v>0</v>
      </c>
      <c r="H279" s="7">
        <v>7</v>
      </c>
      <c r="I279" s="7">
        <v>2</v>
      </c>
      <c r="J279" s="7">
        <v>7</v>
      </c>
      <c r="K279" s="7">
        <v>7</v>
      </c>
      <c r="L279" s="7">
        <v>0</v>
      </c>
      <c r="M279" s="7">
        <v>21</v>
      </c>
      <c r="R279"/>
      <c r="S279"/>
      <c r="T279"/>
      <c r="U279"/>
      <c r="V279"/>
      <c r="W279"/>
      <c r="X279"/>
      <c r="Y279"/>
    </row>
    <row r="280" spans="1:25">
      <c r="A280" s="7" t="s">
        <v>283</v>
      </c>
      <c r="B280" s="3">
        <v>0</v>
      </c>
      <c r="C280" s="7">
        <v>0</v>
      </c>
      <c r="D280" s="7">
        <v>1</v>
      </c>
      <c r="E280" s="7">
        <v>0</v>
      </c>
      <c r="F280" s="7">
        <v>1</v>
      </c>
      <c r="G280" s="7">
        <v>1</v>
      </c>
      <c r="H280" s="7">
        <v>1</v>
      </c>
      <c r="I280" s="7">
        <v>1</v>
      </c>
      <c r="J280" s="7">
        <v>3</v>
      </c>
      <c r="K280" s="7">
        <v>1</v>
      </c>
      <c r="L280" s="7">
        <v>0</v>
      </c>
      <c r="M280" s="7">
        <v>5</v>
      </c>
      <c r="R280"/>
      <c r="S280"/>
      <c r="T280"/>
      <c r="U280"/>
      <c r="V280"/>
      <c r="W280"/>
      <c r="X280"/>
      <c r="Y280"/>
    </row>
    <row r="281" spans="1:25">
      <c r="A281" s="7" t="s">
        <v>284</v>
      </c>
      <c r="B281" s="3">
        <v>0</v>
      </c>
      <c r="C281" s="7">
        <v>0</v>
      </c>
      <c r="D281" s="7">
        <v>2</v>
      </c>
      <c r="E281" s="7">
        <v>2</v>
      </c>
      <c r="F281" s="7">
        <v>1</v>
      </c>
      <c r="G281" s="7">
        <v>0</v>
      </c>
      <c r="H281" s="7">
        <v>4</v>
      </c>
      <c r="I281" s="7">
        <v>2</v>
      </c>
      <c r="J281" s="7">
        <v>5</v>
      </c>
      <c r="K281" s="7">
        <v>1</v>
      </c>
      <c r="L281" s="7">
        <v>0</v>
      </c>
      <c r="M281" s="7">
        <v>3</v>
      </c>
      <c r="R281"/>
      <c r="S281"/>
      <c r="T281"/>
      <c r="U281"/>
      <c r="V281"/>
      <c r="W281"/>
      <c r="X281"/>
      <c r="Y281"/>
    </row>
    <row r="282" spans="1:25">
      <c r="A282" s="7" t="s">
        <v>3139</v>
      </c>
      <c r="B282" s="3">
        <v>0</v>
      </c>
      <c r="C282" s="7">
        <v>1</v>
      </c>
      <c r="D282" s="7">
        <v>0</v>
      </c>
      <c r="E282" s="7">
        <v>2</v>
      </c>
      <c r="F282" s="7">
        <v>0</v>
      </c>
      <c r="G282" s="7">
        <v>0</v>
      </c>
      <c r="H282" s="7">
        <v>3</v>
      </c>
      <c r="I282" s="7">
        <v>0</v>
      </c>
      <c r="J282" s="7">
        <v>6</v>
      </c>
      <c r="K282" s="7">
        <v>2</v>
      </c>
      <c r="L282" s="7">
        <v>0</v>
      </c>
      <c r="M282" s="7">
        <v>9</v>
      </c>
      <c r="R282"/>
      <c r="S282"/>
      <c r="T282"/>
      <c r="U282"/>
      <c r="V282"/>
      <c r="W282"/>
      <c r="X282"/>
      <c r="Y282"/>
    </row>
    <row r="283" spans="1:25">
      <c r="A283" s="7" t="s">
        <v>285</v>
      </c>
      <c r="B283" s="3">
        <v>0</v>
      </c>
      <c r="C283" s="7">
        <v>0</v>
      </c>
      <c r="D283" s="7">
        <v>0</v>
      </c>
      <c r="E283" s="7">
        <v>4</v>
      </c>
      <c r="F283" s="7">
        <v>0</v>
      </c>
      <c r="G283" s="7">
        <v>0</v>
      </c>
      <c r="H283" s="7">
        <v>4</v>
      </c>
      <c r="I283" s="7">
        <v>1</v>
      </c>
      <c r="J283" s="7">
        <v>2</v>
      </c>
      <c r="K283" s="7">
        <v>2</v>
      </c>
      <c r="L283" s="7">
        <v>0</v>
      </c>
      <c r="M283" s="7">
        <v>3</v>
      </c>
      <c r="R283"/>
      <c r="S283"/>
      <c r="T283"/>
      <c r="U283"/>
      <c r="V283"/>
      <c r="W283"/>
      <c r="X283"/>
      <c r="Y283"/>
    </row>
    <row r="284" spans="1:25">
      <c r="A284" s="7" t="s">
        <v>286</v>
      </c>
      <c r="B284" s="3">
        <v>1</v>
      </c>
      <c r="C284" s="7">
        <v>0</v>
      </c>
      <c r="D284" s="7">
        <v>2</v>
      </c>
      <c r="E284" s="7">
        <v>2</v>
      </c>
      <c r="F284" s="7">
        <v>0</v>
      </c>
      <c r="G284" s="7">
        <v>0</v>
      </c>
      <c r="H284" s="7">
        <v>5</v>
      </c>
      <c r="I284" s="7">
        <v>2</v>
      </c>
      <c r="J284" s="7">
        <v>10</v>
      </c>
      <c r="K284" s="7">
        <v>1</v>
      </c>
      <c r="L284" s="7">
        <v>0</v>
      </c>
      <c r="M284" s="7">
        <v>3</v>
      </c>
      <c r="R284"/>
      <c r="S284"/>
      <c r="T284"/>
      <c r="U284"/>
      <c r="V284"/>
      <c r="W284"/>
      <c r="X284"/>
      <c r="Y284"/>
    </row>
    <row r="285" spans="1:25">
      <c r="A285" s="7" t="s">
        <v>1445</v>
      </c>
      <c r="B285" s="3">
        <v>0</v>
      </c>
      <c r="C285" s="7">
        <v>0</v>
      </c>
      <c r="D285" s="7">
        <v>0</v>
      </c>
      <c r="E285" s="7">
        <v>1</v>
      </c>
      <c r="F285" s="7">
        <v>0</v>
      </c>
      <c r="G285" s="7">
        <v>1</v>
      </c>
      <c r="H285" s="7">
        <v>3</v>
      </c>
      <c r="I285" s="7">
        <v>1</v>
      </c>
      <c r="J285" s="7">
        <v>3</v>
      </c>
      <c r="K285" s="7">
        <v>5</v>
      </c>
      <c r="L285" s="7">
        <v>0</v>
      </c>
      <c r="M285" s="7">
        <v>16</v>
      </c>
      <c r="R285"/>
      <c r="S285"/>
      <c r="T285"/>
      <c r="U285"/>
      <c r="V285"/>
      <c r="W285"/>
      <c r="X285"/>
      <c r="Y285"/>
    </row>
    <row r="286" spans="1:25">
      <c r="A286" s="7" t="s">
        <v>287</v>
      </c>
      <c r="B286" s="3">
        <v>0</v>
      </c>
      <c r="C286" s="7">
        <v>0</v>
      </c>
      <c r="D286" s="7">
        <v>1</v>
      </c>
      <c r="E286" s="7">
        <v>5</v>
      </c>
      <c r="F286" s="7">
        <v>0</v>
      </c>
      <c r="G286" s="7">
        <v>0</v>
      </c>
      <c r="H286" s="7">
        <v>7</v>
      </c>
      <c r="I286" s="7">
        <v>3</v>
      </c>
      <c r="J286" s="7">
        <v>7</v>
      </c>
      <c r="K286" s="7">
        <v>1</v>
      </c>
      <c r="L286" s="7">
        <v>0</v>
      </c>
      <c r="M286" s="7">
        <v>9</v>
      </c>
      <c r="R286"/>
      <c r="S286"/>
      <c r="T286"/>
      <c r="U286"/>
      <c r="V286"/>
      <c r="W286"/>
      <c r="X286"/>
      <c r="Y286"/>
    </row>
    <row r="287" spans="1:25">
      <c r="A287" s="7" t="s">
        <v>470</v>
      </c>
      <c r="B287" s="3">
        <v>0</v>
      </c>
      <c r="C287" s="7">
        <v>1</v>
      </c>
      <c r="D287" s="7">
        <v>0</v>
      </c>
      <c r="E287" s="7">
        <v>2</v>
      </c>
      <c r="F287" s="7">
        <v>0</v>
      </c>
      <c r="G287" s="7">
        <v>0</v>
      </c>
      <c r="H287" s="7">
        <v>3</v>
      </c>
      <c r="I287" s="7">
        <v>2</v>
      </c>
      <c r="J287" s="7">
        <v>2</v>
      </c>
      <c r="K287" s="7">
        <v>2</v>
      </c>
      <c r="L287" s="7">
        <v>0</v>
      </c>
      <c r="M287" s="7">
        <v>6</v>
      </c>
      <c r="R287"/>
      <c r="S287"/>
      <c r="T287"/>
      <c r="U287"/>
      <c r="V287"/>
      <c r="W287"/>
      <c r="X287"/>
      <c r="Y287"/>
    </row>
    <row r="288" spans="1:25">
      <c r="A288" s="7" t="s">
        <v>288</v>
      </c>
      <c r="B288" s="3">
        <v>0</v>
      </c>
      <c r="C288" s="7">
        <v>0</v>
      </c>
      <c r="D288" s="7">
        <v>3</v>
      </c>
      <c r="E288" s="7">
        <v>4</v>
      </c>
      <c r="F288" s="7">
        <v>0</v>
      </c>
      <c r="G288" s="7">
        <v>0</v>
      </c>
      <c r="H288" s="7">
        <v>7</v>
      </c>
      <c r="I288" s="7">
        <v>2</v>
      </c>
      <c r="J288" s="7">
        <v>10</v>
      </c>
      <c r="K288" s="7">
        <v>4</v>
      </c>
      <c r="L288" s="7">
        <v>0</v>
      </c>
      <c r="M288" s="7">
        <v>11</v>
      </c>
      <c r="R288"/>
      <c r="S288"/>
      <c r="T288"/>
      <c r="U288"/>
      <c r="V288"/>
      <c r="W288"/>
      <c r="X288"/>
      <c r="Y288"/>
    </row>
    <row r="289" spans="1:25">
      <c r="A289" s="7" t="s">
        <v>289</v>
      </c>
      <c r="B289" s="3">
        <v>0</v>
      </c>
      <c r="C289" s="7">
        <v>0</v>
      </c>
      <c r="D289" s="7">
        <v>7</v>
      </c>
      <c r="E289" s="7">
        <v>5</v>
      </c>
      <c r="F289" s="7">
        <v>0</v>
      </c>
      <c r="G289" s="7">
        <v>0</v>
      </c>
      <c r="H289" s="7">
        <v>23</v>
      </c>
      <c r="I289" s="7">
        <v>0</v>
      </c>
      <c r="J289" s="7">
        <v>5</v>
      </c>
      <c r="K289" s="7">
        <v>7</v>
      </c>
      <c r="L289" s="7">
        <v>1</v>
      </c>
      <c r="M289" s="7">
        <v>16</v>
      </c>
      <c r="R289"/>
      <c r="S289"/>
      <c r="T289"/>
      <c r="U289"/>
      <c r="V289"/>
      <c r="W289"/>
      <c r="X289"/>
      <c r="Y289"/>
    </row>
    <row r="290" spans="1:25">
      <c r="A290" s="7" t="s">
        <v>290</v>
      </c>
      <c r="B290" s="3">
        <v>0</v>
      </c>
      <c r="C290" s="7">
        <v>0</v>
      </c>
      <c r="D290" s="7">
        <v>0</v>
      </c>
      <c r="E290" s="7">
        <v>3</v>
      </c>
      <c r="F290" s="7">
        <v>0</v>
      </c>
      <c r="G290" s="7">
        <v>0</v>
      </c>
      <c r="H290" s="7">
        <v>5</v>
      </c>
      <c r="I290" s="7">
        <v>0</v>
      </c>
      <c r="J290" s="7">
        <v>4</v>
      </c>
      <c r="K290" s="7">
        <v>2</v>
      </c>
      <c r="L290" s="7">
        <v>0</v>
      </c>
      <c r="M290" s="7">
        <v>7</v>
      </c>
      <c r="R290"/>
      <c r="S290"/>
      <c r="T290"/>
      <c r="U290"/>
      <c r="V290"/>
      <c r="W290"/>
      <c r="X290"/>
      <c r="Y290"/>
    </row>
    <row r="291" spans="1:25">
      <c r="A291" s="7" t="s">
        <v>291</v>
      </c>
      <c r="B291" s="3">
        <v>1</v>
      </c>
      <c r="C291" s="7">
        <v>0</v>
      </c>
      <c r="D291" s="7">
        <v>3</v>
      </c>
      <c r="E291" s="7">
        <v>3</v>
      </c>
      <c r="F291" s="7">
        <v>0</v>
      </c>
      <c r="G291" s="7">
        <v>0</v>
      </c>
      <c r="H291" s="7">
        <v>9</v>
      </c>
      <c r="I291" s="7">
        <v>1</v>
      </c>
      <c r="J291" s="7">
        <v>8</v>
      </c>
      <c r="K291" s="7">
        <v>6</v>
      </c>
      <c r="L291" s="7">
        <v>0</v>
      </c>
      <c r="M291" s="7">
        <v>6</v>
      </c>
      <c r="R291"/>
      <c r="S291"/>
      <c r="T291"/>
      <c r="U291"/>
      <c r="V291"/>
      <c r="W291"/>
      <c r="X291"/>
      <c r="Y291"/>
    </row>
    <row r="292" spans="1:25">
      <c r="A292" s="7" t="s">
        <v>292</v>
      </c>
      <c r="B292" s="3">
        <v>1</v>
      </c>
      <c r="C292" s="7">
        <v>0</v>
      </c>
      <c r="D292" s="7">
        <v>0</v>
      </c>
      <c r="E292" s="7">
        <v>1</v>
      </c>
      <c r="F292" s="7">
        <v>0</v>
      </c>
      <c r="G292" s="7">
        <v>0</v>
      </c>
      <c r="H292" s="7">
        <v>2</v>
      </c>
      <c r="I292" s="7">
        <v>1</v>
      </c>
      <c r="J292" s="7">
        <v>7</v>
      </c>
      <c r="K292" s="7">
        <v>7</v>
      </c>
      <c r="L292" s="7">
        <v>0</v>
      </c>
      <c r="M292" s="7">
        <v>14</v>
      </c>
      <c r="R292"/>
      <c r="S292"/>
      <c r="T292"/>
      <c r="U292"/>
      <c r="V292"/>
      <c r="W292"/>
      <c r="X292"/>
      <c r="Y292"/>
    </row>
    <row r="293" spans="1:25">
      <c r="A293" s="7" t="s">
        <v>293</v>
      </c>
      <c r="B293" s="3">
        <v>0</v>
      </c>
      <c r="C293" s="7">
        <v>0</v>
      </c>
      <c r="D293" s="7">
        <v>1</v>
      </c>
      <c r="E293" s="7">
        <v>1</v>
      </c>
      <c r="F293" s="7">
        <v>0</v>
      </c>
      <c r="G293" s="7">
        <v>0</v>
      </c>
      <c r="H293" s="7">
        <v>2</v>
      </c>
      <c r="I293" s="7">
        <v>2</v>
      </c>
      <c r="J293" s="7">
        <v>1</v>
      </c>
      <c r="K293" s="7">
        <v>3</v>
      </c>
      <c r="L293" s="7">
        <v>0</v>
      </c>
      <c r="M293" s="7">
        <v>20</v>
      </c>
      <c r="R293"/>
      <c r="S293"/>
      <c r="T293"/>
      <c r="U293"/>
      <c r="V293"/>
      <c r="W293"/>
      <c r="X293"/>
      <c r="Y293"/>
    </row>
    <row r="294" spans="1:25">
      <c r="A294" s="7" t="s">
        <v>294</v>
      </c>
      <c r="B294" s="3">
        <v>0</v>
      </c>
      <c r="C294" s="7">
        <v>0</v>
      </c>
      <c r="D294" s="7">
        <v>1</v>
      </c>
      <c r="E294" s="7">
        <v>4</v>
      </c>
      <c r="F294" s="7">
        <v>0</v>
      </c>
      <c r="G294" s="7">
        <v>0</v>
      </c>
      <c r="H294" s="7">
        <v>5</v>
      </c>
      <c r="I294" s="7">
        <v>1</v>
      </c>
      <c r="J294" s="7">
        <v>6</v>
      </c>
      <c r="K294" s="7">
        <v>5</v>
      </c>
      <c r="L294" s="7">
        <v>0</v>
      </c>
      <c r="M294" s="7">
        <v>14</v>
      </c>
      <c r="R294"/>
      <c r="S294"/>
      <c r="T294"/>
      <c r="U294"/>
      <c r="V294"/>
      <c r="W294"/>
      <c r="X294"/>
      <c r="Y294"/>
    </row>
    <row r="295" spans="1:25">
      <c r="A295" s="7" t="s">
        <v>295</v>
      </c>
      <c r="B295" s="3">
        <v>0</v>
      </c>
      <c r="C295" s="7">
        <v>1</v>
      </c>
      <c r="D295" s="7">
        <v>0</v>
      </c>
      <c r="E295" s="7">
        <v>1</v>
      </c>
      <c r="F295" s="7">
        <v>0</v>
      </c>
      <c r="G295" s="7">
        <v>0</v>
      </c>
      <c r="H295" s="7">
        <v>9</v>
      </c>
      <c r="I295" s="7">
        <v>0</v>
      </c>
      <c r="J295" s="7">
        <v>12</v>
      </c>
      <c r="K295" s="7">
        <v>5</v>
      </c>
      <c r="L295" s="7">
        <v>0</v>
      </c>
      <c r="M295" s="7">
        <v>7</v>
      </c>
      <c r="R295"/>
      <c r="S295"/>
      <c r="T295"/>
      <c r="U295"/>
      <c r="V295"/>
      <c r="W295"/>
      <c r="X295"/>
      <c r="Y295"/>
    </row>
    <row r="296" spans="1:25">
      <c r="A296" s="7" t="s">
        <v>296</v>
      </c>
      <c r="B296" s="3">
        <v>0</v>
      </c>
      <c r="C296" s="7">
        <v>1</v>
      </c>
      <c r="D296" s="7">
        <v>3</v>
      </c>
      <c r="E296" s="7">
        <v>3</v>
      </c>
      <c r="F296" s="7">
        <v>0</v>
      </c>
      <c r="G296" s="7">
        <v>0</v>
      </c>
      <c r="H296" s="7">
        <v>7</v>
      </c>
      <c r="I296" s="7">
        <v>0</v>
      </c>
      <c r="J296" s="7">
        <v>5</v>
      </c>
      <c r="K296" s="7">
        <v>2</v>
      </c>
      <c r="L296" s="7">
        <v>0</v>
      </c>
      <c r="M296" s="7">
        <v>4</v>
      </c>
      <c r="R296"/>
      <c r="S296"/>
      <c r="T296"/>
      <c r="U296"/>
      <c r="V296"/>
      <c r="W296"/>
      <c r="X296"/>
      <c r="Y296"/>
    </row>
    <row r="297" spans="1:25">
      <c r="A297" s="7" t="s">
        <v>471</v>
      </c>
      <c r="B297" s="3">
        <v>1</v>
      </c>
      <c r="C297" s="7">
        <v>1</v>
      </c>
      <c r="D297" s="7">
        <v>2</v>
      </c>
      <c r="E297" s="7">
        <v>2</v>
      </c>
      <c r="F297" s="7">
        <v>0</v>
      </c>
      <c r="G297" s="7">
        <v>0</v>
      </c>
      <c r="H297" s="7">
        <v>7</v>
      </c>
      <c r="I297" s="7">
        <v>1</v>
      </c>
      <c r="J297" s="7">
        <v>10</v>
      </c>
      <c r="K297" s="7">
        <v>6</v>
      </c>
      <c r="L297" s="7">
        <v>2</v>
      </c>
      <c r="M297" s="7">
        <v>8</v>
      </c>
      <c r="R297"/>
      <c r="S297"/>
      <c r="T297"/>
      <c r="U297"/>
      <c r="V297"/>
      <c r="W297"/>
      <c r="X297"/>
      <c r="Y297"/>
    </row>
    <row r="298" spans="1:25">
      <c r="A298" s="7" t="s">
        <v>297</v>
      </c>
      <c r="B298" s="3">
        <v>0</v>
      </c>
      <c r="C298" s="7">
        <v>0</v>
      </c>
      <c r="D298" s="7">
        <v>2</v>
      </c>
      <c r="E298" s="7">
        <v>0</v>
      </c>
      <c r="F298" s="7">
        <v>0</v>
      </c>
      <c r="G298" s="7">
        <v>0</v>
      </c>
      <c r="H298" s="7">
        <v>4</v>
      </c>
      <c r="I298" s="7">
        <v>2</v>
      </c>
      <c r="J298" s="7">
        <v>7</v>
      </c>
      <c r="K298" s="7">
        <v>0</v>
      </c>
      <c r="L298" s="7">
        <v>0</v>
      </c>
      <c r="M298" s="7">
        <v>20</v>
      </c>
      <c r="R298"/>
      <c r="S298"/>
      <c r="T298"/>
      <c r="U298"/>
      <c r="V298"/>
      <c r="W298"/>
      <c r="X298"/>
      <c r="Y298"/>
    </row>
    <row r="299" spans="1:25">
      <c r="A299" s="7" t="s">
        <v>298</v>
      </c>
      <c r="B299" s="3">
        <v>0</v>
      </c>
      <c r="C299" s="7">
        <v>0</v>
      </c>
      <c r="D299" s="7">
        <v>0</v>
      </c>
      <c r="E299" s="7">
        <v>6</v>
      </c>
      <c r="F299" s="7">
        <v>0</v>
      </c>
      <c r="G299" s="7">
        <v>0</v>
      </c>
      <c r="H299" s="7">
        <v>7</v>
      </c>
      <c r="I299" s="7">
        <v>0</v>
      </c>
      <c r="J299" s="7">
        <v>8</v>
      </c>
      <c r="K299" s="7">
        <v>3</v>
      </c>
      <c r="L299" s="7">
        <v>1</v>
      </c>
      <c r="M299" s="7">
        <v>6</v>
      </c>
      <c r="R299"/>
      <c r="S299"/>
      <c r="T299"/>
      <c r="U299"/>
      <c r="V299"/>
      <c r="W299"/>
      <c r="X299"/>
      <c r="Y299"/>
    </row>
    <row r="300" spans="1:25">
      <c r="A300" s="7" t="s">
        <v>299</v>
      </c>
      <c r="B300" s="3">
        <v>0</v>
      </c>
      <c r="C300" s="7">
        <v>1</v>
      </c>
      <c r="D300" s="7">
        <v>2</v>
      </c>
      <c r="E300" s="7">
        <v>0</v>
      </c>
      <c r="F300" s="7">
        <v>0</v>
      </c>
      <c r="G300" s="7">
        <v>0</v>
      </c>
      <c r="H300" s="7">
        <v>6</v>
      </c>
      <c r="I300" s="7">
        <v>3</v>
      </c>
      <c r="J300" s="7">
        <v>3</v>
      </c>
      <c r="K300" s="7">
        <v>10</v>
      </c>
      <c r="L300" s="7">
        <v>0</v>
      </c>
      <c r="M300" s="7">
        <v>20</v>
      </c>
      <c r="R300"/>
      <c r="S300"/>
      <c r="T300"/>
      <c r="U300"/>
      <c r="V300"/>
      <c r="W300"/>
      <c r="X300"/>
      <c r="Y300"/>
    </row>
    <row r="301" spans="1:25">
      <c r="A301" s="7" t="s">
        <v>1466</v>
      </c>
      <c r="B301" s="3">
        <v>0</v>
      </c>
      <c r="C301" s="7">
        <v>0</v>
      </c>
      <c r="D301" s="7">
        <v>0</v>
      </c>
      <c r="E301" s="7">
        <v>0</v>
      </c>
      <c r="F301" s="7">
        <v>0</v>
      </c>
      <c r="G301" s="7">
        <v>0</v>
      </c>
      <c r="H301" s="7">
        <v>3</v>
      </c>
      <c r="I301" s="7">
        <v>6</v>
      </c>
      <c r="J301" s="7">
        <v>7</v>
      </c>
      <c r="K301" s="7">
        <v>4</v>
      </c>
      <c r="L301" s="7">
        <v>0</v>
      </c>
      <c r="M301" s="7">
        <v>6</v>
      </c>
      <c r="R301"/>
      <c r="S301"/>
      <c r="T301"/>
      <c r="U301"/>
      <c r="V301"/>
      <c r="W301"/>
      <c r="X301"/>
      <c r="Y301"/>
    </row>
    <row r="302" spans="1:25">
      <c r="A302" s="7" t="s">
        <v>300</v>
      </c>
      <c r="B302" s="3">
        <v>0</v>
      </c>
      <c r="C302" s="7">
        <v>0</v>
      </c>
      <c r="D302" s="7">
        <v>3</v>
      </c>
      <c r="E302" s="7">
        <v>0</v>
      </c>
      <c r="F302" s="7">
        <v>0</v>
      </c>
      <c r="G302" s="7">
        <v>0</v>
      </c>
      <c r="H302" s="7">
        <v>5</v>
      </c>
      <c r="I302" s="7">
        <v>0</v>
      </c>
      <c r="J302" s="7">
        <v>4</v>
      </c>
      <c r="K302" s="7">
        <v>3</v>
      </c>
      <c r="L302" s="7">
        <v>0</v>
      </c>
      <c r="M302" s="7">
        <v>9</v>
      </c>
      <c r="R302"/>
      <c r="S302"/>
      <c r="T302"/>
      <c r="U302"/>
      <c r="V302"/>
      <c r="W302"/>
      <c r="X302"/>
      <c r="Y302"/>
    </row>
    <row r="303" spans="1:25">
      <c r="A303" s="7" t="s">
        <v>301</v>
      </c>
      <c r="B303" s="3">
        <v>0</v>
      </c>
      <c r="C303" s="7">
        <v>0</v>
      </c>
      <c r="D303" s="7">
        <v>3</v>
      </c>
      <c r="E303" s="7">
        <v>6</v>
      </c>
      <c r="F303" s="7">
        <v>0</v>
      </c>
      <c r="G303" s="7">
        <v>0</v>
      </c>
      <c r="H303" s="7">
        <v>9</v>
      </c>
      <c r="I303" s="7">
        <v>0</v>
      </c>
      <c r="J303" s="7">
        <v>8</v>
      </c>
      <c r="K303" s="7">
        <v>4</v>
      </c>
      <c r="L303" s="7">
        <v>0</v>
      </c>
      <c r="M303" s="7">
        <v>2</v>
      </c>
      <c r="R303"/>
      <c r="S303"/>
      <c r="T303"/>
      <c r="U303"/>
      <c r="V303"/>
      <c r="W303"/>
      <c r="X303"/>
      <c r="Y303"/>
    </row>
    <row r="304" spans="1:25">
      <c r="A304" s="7" t="s">
        <v>302</v>
      </c>
      <c r="B304" s="3">
        <v>0</v>
      </c>
      <c r="C304" s="7">
        <v>0</v>
      </c>
      <c r="D304" s="7">
        <v>0</v>
      </c>
      <c r="E304" s="7">
        <v>3</v>
      </c>
      <c r="F304" s="7">
        <v>0</v>
      </c>
      <c r="G304" s="7">
        <v>0</v>
      </c>
      <c r="H304" s="7">
        <v>4</v>
      </c>
      <c r="I304" s="7">
        <v>1</v>
      </c>
      <c r="J304" s="7">
        <v>5</v>
      </c>
      <c r="K304" s="7">
        <v>2</v>
      </c>
      <c r="L304" s="7">
        <v>0</v>
      </c>
      <c r="M304" s="7">
        <v>4</v>
      </c>
      <c r="R304"/>
      <c r="S304"/>
      <c r="T304"/>
      <c r="U304"/>
      <c r="V304"/>
      <c r="W304"/>
      <c r="X304"/>
      <c r="Y304"/>
    </row>
    <row r="305" spans="1:25">
      <c r="A305" s="7" t="s">
        <v>303</v>
      </c>
      <c r="B305" s="3">
        <v>0</v>
      </c>
      <c r="C305" s="7">
        <v>1</v>
      </c>
      <c r="D305" s="7">
        <v>1</v>
      </c>
      <c r="E305" s="7">
        <v>4</v>
      </c>
      <c r="F305" s="7">
        <v>0</v>
      </c>
      <c r="G305" s="7">
        <v>0</v>
      </c>
      <c r="H305" s="7">
        <v>6</v>
      </c>
      <c r="I305" s="7">
        <v>4</v>
      </c>
      <c r="J305" s="7">
        <v>9</v>
      </c>
      <c r="K305" s="7">
        <v>2</v>
      </c>
      <c r="L305" s="7">
        <v>0</v>
      </c>
      <c r="M305" s="7">
        <v>3</v>
      </c>
      <c r="R305"/>
      <c r="S305"/>
      <c r="T305"/>
      <c r="U305"/>
      <c r="V305"/>
      <c r="W305"/>
      <c r="X305"/>
      <c r="Y305"/>
    </row>
    <row r="306" spans="1:25">
      <c r="A306" s="7" t="s">
        <v>304</v>
      </c>
      <c r="B306" s="3">
        <v>0</v>
      </c>
      <c r="C306" s="7">
        <v>0</v>
      </c>
      <c r="D306" s="7">
        <v>0</v>
      </c>
      <c r="E306" s="7">
        <v>7</v>
      </c>
      <c r="F306" s="7">
        <v>0</v>
      </c>
      <c r="G306" s="7">
        <v>0</v>
      </c>
      <c r="H306" s="7">
        <v>7</v>
      </c>
      <c r="I306" s="7">
        <v>5</v>
      </c>
      <c r="J306" s="7">
        <v>4</v>
      </c>
      <c r="K306" s="7">
        <v>6</v>
      </c>
      <c r="L306" s="7">
        <v>0</v>
      </c>
      <c r="M306" s="7">
        <v>8</v>
      </c>
      <c r="R306"/>
      <c r="S306"/>
      <c r="T306"/>
      <c r="U306"/>
      <c r="V306"/>
      <c r="W306"/>
      <c r="X306"/>
      <c r="Y306"/>
    </row>
    <row r="307" spans="1:25">
      <c r="A307" s="7" t="s">
        <v>305</v>
      </c>
      <c r="B307" s="3">
        <v>0</v>
      </c>
      <c r="C307" s="7">
        <v>0</v>
      </c>
      <c r="D307" s="7">
        <v>0</v>
      </c>
      <c r="E307" s="7">
        <v>0</v>
      </c>
      <c r="F307" s="7">
        <v>0</v>
      </c>
      <c r="G307" s="7">
        <v>0</v>
      </c>
      <c r="H307" s="7">
        <v>1</v>
      </c>
      <c r="I307" s="7">
        <v>0</v>
      </c>
      <c r="J307" s="7">
        <v>2</v>
      </c>
      <c r="K307" s="7">
        <v>3</v>
      </c>
      <c r="L307" s="7">
        <v>0</v>
      </c>
      <c r="M307" s="7">
        <v>7</v>
      </c>
      <c r="R307"/>
      <c r="S307"/>
      <c r="T307"/>
      <c r="U307"/>
      <c r="V307"/>
      <c r="W307"/>
      <c r="X307"/>
      <c r="Y307"/>
    </row>
    <row r="308" spans="1:25">
      <c r="A308" s="7" t="s">
        <v>2163</v>
      </c>
      <c r="B308" s="3">
        <v>0</v>
      </c>
      <c r="C308" s="7">
        <v>0</v>
      </c>
      <c r="D308" s="7">
        <v>7</v>
      </c>
      <c r="E308" s="7">
        <v>0</v>
      </c>
      <c r="F308" s="7">
        <v>0</v>
      </c>
      <c r="G308" s="7">
        <v>0</v>
      </c>
      <c r="H308" s="7">
        <v>12</v>
      </c>
      <c r="I308" s="7">
        <v>3</v>
      </c>
      <c r="J308" s="7">
        <v>11</v>
      </c>
      <c r="K308" s="7">
        <v>11</v>
      </c>
      <c r="L308" s="7">
        <v>0</v>
      </c>
      <c r="M308" s="7">
        <v>8</v>
      </c>
      <c r="R308"/>
      <c r="S308"/>
      <c r="T308"/>
      <c r="U308"/>
      <c r="V308"/>
      <c r="W308"/>
      <c r="X308"/>
      <c r="Y308"/>
    </row>
    <row r="309" spans="1:25">
      <c r="A309" s="7" t="s">
        <v>2164</v>
      </c>
      <c r="B309" s="3">
        <v>0</v>
      </c>
      <c r="C309" s="7">
        <v>1</v>
      </c>
      <c r="D309" s="7">
        <v>2</v>
      </c>
      <c r="E309" s="7">
        <v>8</v>
      </c>
      <c r="F309" s="7">
        <v>0</v>
      </c>
      <c r="G309" s="7">
        <v>0</v>
      </c>
      <c r="H309" s="7">
        <v>14</v>
      </c>
      <c r="I309" s="7">
        <v>0</v>
      </c>
      <c r="J309" s="7">
        <v>7</v>
      </c>
      <c r="K309" s="7">
        <v>6</v>
      </c>
      <c r="L309" s="7">
        <v>0</v>
      </c>
      <c r="M309" s="7">
        <v>13</v>
      </c>
      <c r="R309"/>
      <c r="S309"/>
      <c r="T309"/>
      <c r="U309"/>
      <c r="V309"/>
      <c r="W309"/>
      <c r="X309"/>
      <c r="Y309"/>
    </row>
    <row r="310" spans="1:25">
      <c r="A310" s="7" t="s">
        <v>306</v>
      </c>
      <c r="B310" s="3">
        <v>0</v>
      </c>
      <c r="C310" s="7">
        <v>0</v>
      </c>
      <c r="D310" s="7">
        <v>0</v>
      </c>
      <c r="E310" s="7">
        <v>0</v>
      </c>
      <c r="F310" s="7">
        <v>0</v>
      </c>
      <c r="G310" s="7">
        <v>1</v>
      </c>
      <c r="H310" s="7">
        <v>3</v>
      </c>
      <c r="I310" s="7">
        <v>2</v>
      </c>
      <c r="J310" s="7">
        <v>4</v>
      </c>
      <c r="K310" s="7">
        <v>1</v>
      </c>
      <c r="L310" s="7">
        <v>0</v>
      </c>
      <c r="M310" s="7">
        <v>7</v>
      </c>
      <c r="R310"/>
      <c r="S310"/>
      <c r="T310"/>
      <c r="U310"/>
      <c r="V310"/>
      <c r="W310"/>
      <c r="X310"/>
      <c r="Y310"/>
    </row>
    <row r="311" spans="1:25">
      <c r="A311" s="7" t="s">
        <v>307</v>
      </c>
      <c r="B311" s="3">
        <v>0</v>
      </c>
      <c r="C311" s="7">
        <v>0</v>
      </c>
      <c r="D311" s="7">
        <v>0</v>
      </c>
      <c r="E311" s="7">
        <v>1</v>
      </c>
      <c r="F311" s="7">
        <v>0</v>
      </c>
      <c r="G311" s="7">
        <v>0</v>
      </c>
      <c r="H311" s="7">
        <v>3</v>
      </c>
      <c r="I311" s="7">
        <v>3</v>
      </c>
      <c r="J311" s="7">
        <v>7</v>
      </c>
      <c r="K311" s="7">
        <v>3</v>
      </c>
      <c r="L311" s="7">
        <v>0</v>
      </c>
      <c r="M311" s="7">
        <v>5</v>
      </c>
      <c r="R311"/>
      <c r="S311"/>
      <c r="T311"/>
      <c r="U311"/>
      <c r="V311"/>
      <c r="W311"/>
      <c r="X311"/>
      <c r="Y311"/>
    </row>
    <row r="312" spans="1:25">
      <c r="A312" s="7" t="s">
        <v>308</v>
      </c>
      <c r="B312" s="3">
        <v>0</v>
      </c>
      <c r="C312" s="7">
        <v>1</v>
      </c>
      <c r="D312" s="7">
        <v>0</v>
      </c>
      <c r="E312" s="7">
        <v>5</v>
      </c>
      <c r="F312" s="7">
        <v>0</v>
      </c>
      <c r="G312" s="7">
        <v>0</v>
      </c>
      <c r="H312" s="7">
        <v>7</v>
      </c>
      <c r="I312" s="7">
        <v>1</v>
      </c>
      <c r="J312" s="7">
        <v>12</v>
      </c>
      <c r="K312" s="7">
        <v>4</v>
      </c>
      <c r="L312" s="7">
        <v>0</v>
      </c>
      <c r="M312" s="7">
        <v>11</v>
      </c>
      <c r="R312"/>
      <c r="S312"/>
      <c r="T312"/>
      <c r="U312"/>
      <c r="V312"/>
      <c r="W312"/>
      <c r="X312"/>
      <c r="Y312"/>
    </row>
    <row r="313" spans="1:25">
      <c r="A313" s="7" t="s">
        <v>309</v>
      </c>
      <c r="B313" s="3">
        <v>0</v>
      </c>
      <c r="C313" s="7">
        <v>0</v>
      </c>
      <c r="D313" s="7">
        <v>1</v>
      </c>
      <c r="E313" s="7">
        <v>3</v>
      </c>
      <c r="F313" s="7">
        <v>0</v>
      </c>
      <c r="G313" s="7">
        <v>0</v>
      </c>
      <c r="H313" s="7">
        <v>4</v>
      </c>
      <c r="I313" s="7">
        <v>1</v>
      </c>
      <c r="J313" s="7">
        <v>8</v>
      </c>
      <c r="K313" s="7">
        <v>7</v>
      </c>
      <c r="L313" s="7">
        <v>0</v>
      </c>
      <c r="M313" s="7">
        <v>9</v>
      </c>
      <c r="R313"/>
      <c r="S313"/>
      <c r="T313"/>
      <c r="U313"/>
      <c r="V313"/>
      <c r="W313"/>
      <c r="X313"/>
      <c r="Y313"/>
    </row>
    <row r="314" spans="1:25">
      <c r="A314" s="7" t="s">
        <v>310</v>
      </c>
      <c r="B314" s="3">
        <v>0</v>
      </c>
      <c r="C314" s="7">
        <v>0</v>
      </c>
      <c r="D314" s="7">
        <v>1</v>
      </c>
      <c r="E314" s="7">
        <v>4</v>
      </c>
      <c r="F314" s="7">
        <v>0</v>
      </c>
      <c r="G314" s="7">
        <v>0</v>
      </c>
      <c r="H314" s="7">
        <v>6</v>
      </c>
      <c r="I314" s="7">
        <v>1</v>
      </c>
      <c r="J314" s="7">
        <v>7</v>
      </c>
      <c r="K314" s="7">
        <v>10</v>
      </c>
      <c r="L314" s="7">
        <v>0</v>
      </c>
      <c r="M314" s="7">
        <v>18</v>
      </c>
      <c r="R314"/>
      <c r="S314"/>
      <c r="T314"/>
      <c r="U314"/>
      <c r="V314"/>
      <c r="W314"/>
      <c r="X314"/>
      <c r="Y314"/>
    </row>
    <row r="315" spans="1:25">
      <c r="A315" s="7" t="s">
        <v>311</v>
      </c>
      <c r="B315" s="3">
        <v>0</v>
      </c>
      <c r="C315" s="7">
        <v>1</v>
      </c>
      <c r="D315" s="7">
        <v>1</v>
      </c>
      <c r="E315" s="7">
        <v>0</v>
      </c>
      <c r="F315" s="7">
        <v>0</v>
      </c>
      <c r="G315" s="7">
        <v>0</v>
      </c>
      <c r="H315" s="7">
        <v>2</v>
      </c>
      <c r="I315" s="7">
        <v>2</v>
      </c>
      <c r="J315" s="7">
        <v>8</v>
      </c>
      <c r="K315" s="7">
        <v>2</v>
      </c>
      <c r="L315" s="7">
        <v>0</v>
      </c>
      <c r="M315" s="7">
        <v>3</v>
      </c>
      <c r="R315"/>
      <c r="S315"/>
      <c r="T315"/>
      <c r="U315"/>
      <c r="V315"/>
      <c r="W315"/>
      <c r="X315"/>
      <c r="Y315"/>
    </row>
    <row r="316" spans="1:25">
      <c r="A316" s="7" t="s">
        <v>312</v>
      </c>
      <c r="B316" s="3">
        <v>0</v>
      </c>
      <c r="C316" s="7">
        <v>0</v>
      </c>
      <c r="D316" s="7">
        <v>1</v>
      </c>
      <c r="E316" s="7">
        <v>0</v>
      </c>
      <c r="F316" s="7">
        <v>0</v>
      </c>
      <c r="G316" s="7">
        <v>0</v>
      </c>
      <c r="H316" s="7">
        <v>1</v>
      </c>
      <c r="I316" s="7">
        <v>2</v>
      </c>
      <c r="J316" s="7">
        <v>4</v>
      </c>
      <c r="K316" s="7">
        <v>2</v>
      </c>
      <c r="L316" s="7">
        <v>0</v>
      </c>
      <c r="M316" s="7">
        <v>7</v>
      </c>
      <c r="R316"/>
      <c r="S316"/>
      <c r="T316"/>
      <c r="U316"/>
      <c r="V316"/>
      <c r="W316"/>
      <c r="X316"/>
      <c r="Y316"/>
    </row>
    <row r="317" spans="1:25">
      <c r="A317" s="7" t="s">
        <v>313</v>
      </c>
      <c r="B317" s="3">
        <v>0</v>
      </c>
      <c r="C317" s="7">
        <v>1</v>
      </c>
      <c r="D317" s="7">
        <v>2</v>
      </c>
      <c r="E317" s="7">
        <v>5</v>
      </c>
      <c r="F317" s="7">
        <v>0</v>
      </c>
      <c r="G317" s="7">
        <v>0</v>
      </c>
      <c r="H317" s="7">
        <v>12</v>
      </c>
      <c r="I317" s="7">
        <v>4</v>
      </c>
      <c r="J317" s="7">
        <v>5</v>
      </c>
      <c r="K317" s="7">
        <v>16</v>
      </c>
      <c r="L317" s="7">
        <v>0</v>
      </c>
      <c r="M317" s="7">
        <v>27</v>
      </c>
      <c r="R317"/>
      <c r="S317"/>
      <c r="T317"/>
      <c r="U317"/>
      <c r="V317"/>
      <c r="W317"/>
      <c r="X317"/>
      <c r="Y317"/>
    </row>
    <row r="318" spans="1:25">
      <c r="A318" s="7" t="s">
        <v>314</v>
      </c>
      <c r="B318" s="3">
        <v>0</v>
      </c>
      <c r="C318" s="7">
        <v>0</v>
      </c>
      <c r="D318" s="7">
        <v>2</v>
      </c>
      <c r="E318" s="7">
        <v>4</v>
      </c>
      <c r="F318" s="7">
        <v>0</v>
      </c>
      <c r="G318" s="7">
        <v>0</v>
      </c>
      <c r="H318" s="7">
        <v>6</v>
      </c>
      <c r="I318" s="7">
        <v>1</v>
      </c>
      <c r="J318" s="7">
        <v>4</v>
      </c>
      <c r="K318" s="7">
        <v>9</v>
      </c>
      <c r="L318" s="7">
        <v>0</v>
      </c>
      <c r="M318" s="7">
        <v>13</v>
      </c>
      <c r="R318"/>
      <c r="S318"/>
      <c r="T318"/>
      <c r="U318"/>
      <c r="V318"/>
      <c r="W318"/>
      <c r="X318"/>
      <c r="Y318"/>
    </row>
    <row r="319" spans="1:25">
      <c r="A319" s="7" t="s">
        <v>315</v>
      </c>
      <c r="B319" s="3">
        <v>0</v>
      </c>
      <c r="C319" s="7">
        <v>0</v>
      </c>
      <c r="D319" s="7">
        <v>1</v>
      </c>
      <c r="E319" s="7">
        <v>2</v>
      </c>
      <c r="F319" s="7">
        <v>0</v>
      </c>
      <c r="G319" s="7">
        <v>0</v>
      </c>
      <c r="H319" s="7">
        <v>3</v>
      </c>
      <c r="I319" s="7">
        <v>1</v>
      </c>
      <c r="J319" s="7">
        <v>4</v>
      </c>
      <c r="K319" s="7">
        <v>2</v>
      </c>
      <c r="L319" s="7">
        <v>0</v>
      </c>
      <c r="M319" s="7">
        <v>7</v>
      </c>
      <c r="R319"/>
      <c r="S319"/>
      <c r="T319"/>
      <c r="U319"/>
      <c r="V319"/>
      <c r="W319"/>
      <c r="X319"/>
      <c r="Y319"/>
    </row>
    <row r="320" spans="1:25">
      <c r="A320" s="7" t="s">
        <v>316</v>
      </c>
      <c r="B320" s="3">
        <v>0</v>
      </c>
      <c r="C320" s="7">
        <v>0</v>
      </c>
      <c r="D320" s="7">
        <v>1</v>
      </c>
      <c r="E320" s="7">
        <v>2</v>
      </c>
      <c r="F320" s="7">
        <v>0</v>
      </c>
      <c r="G320" s="7">
        <v>0</v>
      </c>
      <c r="H320" s="7">
        <v>3</v>
      </c>
      <c r="I320" s="7">
        <v>0</v>
      </c>
      <c r="J320" s="7">
        <v>3</v>
      </c>
      <c r="K320" s="7">
        <v>2</v>
      </c>
      <c r="L320" s="7">
        <v>0</v>
      </c>
      <c r="M320" s="7">
        <v>10</v>
      </c>
      <c r="R320"/>
      <c r="S320"/>
      <c r="T320"/>
      <c r="U320"/>
      <c r="V320"/>
      <c r="W320"/>
      <c r="X320"/>
      <c r="Y320"/>
    </row>
    <row r="321" spans="1:25">
      <c r="A321" s="7" t="s">
        <v>317</v>
      </c>
      <c r="B321" s="3">
        <v>0</v>
      </c>
      <c r="C321" s="7">
        <v>0</v>
      </c>
      <c r="D321" s="7">
        <v>0</v>
      </c>
      <c r="E321" s="7">
        <v>2</v>
      </c>
      <c r="F321" s="7">
        <v>0</v>
      </c>
      <c r="G321" s="7">
        <v>0</v>
      </c>
      <c r="H321" s="7">
        <v>2</v>
      </c>
      <c r="I321" s="7">
        <v>1</v>
      </c>
      <c r="J321" s="7">
        <v>2</v>
      </c>
      <c r="K321" s="7">
        <v>0</v>
      </c>
      <c r="L321" s="7">
        <v>1</v>
      </c>
      <c r="M321" s="7">
        <v>1</v>
      </c>
      <c r="R321"/>
      <c r="S321"/>
      <c r="T321"/>
      <c r="U321"/>
      <c r="V321"/>
      <c r="W321"/>
      <c r="X321"/>
      <c r="Y321"/>
    </row>
    <row r="322" spans="1:25">
      <c r="A322" s="7" t="s">
        <v>318</v>
      </c>
      <c r="B322" s="3">
        <v>0</v>
      </c>
      <c r="C322" s="7">
        <v>0</v>
      </c>
      <c r="D322" s="7">
        <v>2</v>
      </c>
      <c r="E322" s="7">
        <v>2</v>
      </c>
      <c r="F322" s="7">
        <v>0</v>
      </c>
      <c r="G322" s="7">
        <v>0</v>
      </c>
      <c r="H322" s="7">
        <v>4</v>
      </c>
      <c r="I322" s="7">
        <v>4</v>
      </c>
      <c r="J322" s="7">
        <v>16</v>
      </c>
      <c r="K322" s="7">
        <v>3</v>
      </c>
      <c r="L322" s="7">
        <v>0</v>
      </c>
      <c r="M322" s="7">
        <v>3</v>
      </c>
      <c r="R322"/>
      <c r="S322"/>
      <c r="T322"/>
      <c r="U322"/>
      <c r="V322"/>
      <c r="W322"/>
      <c r="X322"/>
      <c r="Y322"/>
    </row>
    <row r="323" spans="1:25">
      <c r="A323" s="7" t="s">
        <v>319</v>
      </c>
      <c r="B323" s="3">
        <v>0</v>
      </c>
      <c r="C323" s="7">
        <v>0</v>
      </c>
      <c r="D323" s="7">
        <v>0</v>
      </c>
      <c r="E323" s="7">
        <v>0</v>
      </c>
      <c r="F323" s="7">
        <v>0</v>
      </c>
      <c r="G323" s="7">
        <v>0</v>
      </c>
      <c r="H323" s="7">
        <v>2</v>
      </c>
      <c r="I323" s="7">
        <v>1</v>
      </c>
      <c r="J323" s="7">
        <v>5</v>
      </c>
      <c r="K323" s="7">
        <v>6</v>
      </c>
      <c r="L323" s="7">
        <v>0</v>
      </c>
      <c r="M323" s="7">
        <v>13</v>
      </c>
      <c r="R323"/>
      <c r="S323"/>
      <c r="T323"/>
      <c r="U323"/>
      <c r="V323"/>
      <c r="W323"/>
      <c r="X323"/>
      <c r="Y323"/>
    </row>
    <row r="324" spans="1:25">
      <c r="A324" s="7" t="s">
        <v>2165</v>
      </c>
      <c r="B324" s="3">
        <v>0</v>
      </c>
      <c r="C324" s="7">
        <v>0</v>
      </c>
      <c r="D324" s="7">
        <v>1</v>
      </c>
      <c r="E324" s="7">
        <v>3</v>
      </c>
      <c r="F324" s="7">
        <v>0</v>
      </c>
      <c r="G324" s="7">
        <v>0</v>
      </c>
      <c r="H324" s="7">
        <v>4</v>
      </c>
      <c r="I324" s="7">
        <v>1</v>
      </c>
      <c r="J324" s="7">
        <v>11</v>
      </c>
      <c r="K324" s="7">
        <v>6</v>
      </c>
      <c r="L324" s="7">
        <v>1</v>
      </c>
      <c r="M324" s="7">
        <v>12</v>
      </c>
      <c r="R324"/>
      <c r="S324"/>
      <c r="T324"/>
      <c r="U324"/>
      <c r="V324"/>
      <c r="W324"/>
      <c r="X324"/>
      <c r="Y324"/>
    </row>
    <row r="325" spans="1:25">
      <c r="A325" s="7" t="s">
        <v>2166</v>
      </c>
      <c r="B325" s="3">
        <v>0</v>
      </c>
      <c r="C325" s="7">
        <v>0</v>
      </c>
      <c r="D325" s="7">
        <v>0</v>
      </c>
      <c r="E325" s="7">
        <v>5</v>
      </c>
      <c r="F325" s="7">
        <v>0</v>
      </c>
      <c r="G325" s="7">
        <v>0</v>
      </c>
      <c r="H325" s="7">
        <v>7</v>
      </c>
      <c r="I325" s="7">
        <v>1</v>
      </c>
      <c r="J325" s="7">
        <v>1</v>
      </c>
      <c r="K325" s="7">
        <v>8</v>
      </c>
      <c r="L325" s="7">
        <v>0</v>
      </c>
      <c r="M325" s="7">
        <v>7</v>
      </c>
      <c r="R325"/>
      <c r="S325"/>
      <c r="T325"/>
      <c r="U325"/>
      <c r="V325"/>
      <c r="W325"/>
      <c r="X325"/>
      <c r="Y325"/>
    </row>
    <row r="326" spans="1:25">
      <c r="A326" s="7" t="s">
        <v>320</v>
      </c>
      <c r="B326" s="3">
        <v>0</v>
      </c>
      <c r="C326" s="7">
        <v>0</v>
      </c>
      <c r="D326" s="7">
        <v>0</v>
      </c>
      <c r="E326" s="7">
        <v>1</v>
      </c>
      <c r="F326" s="7">
        <v>0</v>
      </c>
      <c r="G326" s="7">
        <v>0</v>
      </c>
      <c r="H326" s="7">
        <v>1</v>
      </c>
      <c r="I326" s="7">
        <v>0</v>
      </c>
      <c r="J326" s="7">
        <v>2</v>
      </c>
      <c r="K326" s="7">
        <v>1</v>
      </c>
      <c r="L326" s="7">
        <v>0</v>
      </c>
      <c r="M326" s="7">
        <v>9</v>
      </c>
      <c r="R326"/>
      <c r="S326"/>
      <c r="T326"/>
      <c r="U326"/>
      <c r="V326"/>
      <c r="W326"/>
      <c r="X326"/>
      <c r="Y326"/>
    </row>
    <row r="327" spans="1:25">
      <c r="A327" s="7" t="s">
        <v>2167</v>
      </c>
      <c r="B327" s="3">
        <v>0</v>
      </c>
      <c r="C327" s="7">
        <v>0</v>
      </c>
      <c r="D327" s="7">
        <v>1</v>
      </c>
      <c r="E327" s="7">
        <v>0</v>
      </c>
      <c r="F327" s="7">
        <v>0</v>
      </c>
      <c r="G327" s="7">
        <v>0</v>
      </c>
      <c r="H327" s="7">
        <v>5</v>
      </c>
      <c r="I327" s="7">
        <v>1</v>
      </c>
      <c r="J327" s="7">
        <v>7</v>
      </c>
      <c r="K327" s="7">
        <v>4</v>
      </c>
      <c r="L327" s="7">
        <v>0</v>
      </c>
      <c r="M327" s="7">
        <v>9</v>
      </c>
      <c r="R327"/>
      <c r="S327"/>
      <c r="T327"/>
      <c r="U327"/>
      <c r="V327"/>
      <c r="W327"/>
      <c r="X327"/>
      <c r="Y327"/>
    </row>
    <row r="328" spans="1:25">
      <c r="A328" s="7" t="s">
        <v>321</v>
      </c>
      <c r="B328" s="3">
        <v>0</v>
      </c>
      <c r="C328" s="7">
        <v>0</v>
      </c>
      <c r="D328" s="7">
        <v>1</v>
      </c>
      <c r="E328" s="7">
        <v>1</v>
      </c>
      <c r="F328" s="7">
        <v>0</v>
      </c>
      <c r="G328" s="7">
        <v>0</v>
      </c>
      <c r="H328" s="7">
        <v>4</v>
      </c>
      <c r="I328" s="7">
        <v>0</v>
      </c>
      <c r="J328" s="7">
        <v>12</v>
      </c>
      <c r="K328" s="7">
        <v>1</v>
      </c>
      <c r="L328" s="7">
        <v>0</v>
      </c>
      <c r="M328" s="7">
        <v>11</v>
      </c>
      <c r="R328"/>
      <c r="S328"/>
      <c r="T328"/>
      <c r="U328"/>
      <c r="V328"/>
      <c r="W328"/>
      <c r="X328"/>
      <c r="Y328"/>
    </row>
    <row r="329" spans="1:25">
      <c r="A329" s="7" t="s">
        <v>322</v>
      </c>
      <c r="B329" s="3">
        <v>0</v>
      </c>
      <c r="C329" s="7">
        <v>0</v>
      </c>
      <c r="D329" s="7">
        <v>3</v>
      </c>
      <c r="E329" s="7">
        <v>5</v>
      </c>
      <c r="F329" s="7">
        <v>0</v>
      </c>
      <c r="G329" s="7">
        <v>0</v>
      </c>
      <c r="H329" s="7">
        <v>8</v>
      </c>
      <c r="I329" s="7">
        <v>0</v>
      </c>
      <c r="J329" s="7">
        <v>9</v>
      </c>
      <c r="K329" s="7">
        <v>7</v>
      </c>
      <c r="L329" s="7">
        <v>0</v>
      </c>
      <c r="M329" s="7">
        <v>6</v>
      </c>
      <c r="R329"/>
      <c r="S329"/>
      <c r="T329"/>
      <c r="U329"/>
      <c r="V329"/>
      <c r="W329"/>
      <c r="X329"/>
      <c r="Y329"/>
    </row>
    <row r="330" spans="1:25">
      <c r="A330" s="7" t="s">
        <v>2168</v>
      </c>
      <c r="B330" s="3">
        <v>0</v>
      </c>
      <c r="C330" s="7">
        <v>0</v>
      </c>
      <c r="D330" s="7">
        <v>7</v>
      </c>
      <c r="E330" s="7">
        <v>5</v>
      </c>
      <c r="F330" s="7">
        <v>0</v>
      </c>
      <c r="G330" s="7">
        <v>1</v>
      </c>
      <c r="H330" s="7">
        <v>12</v>
      </c>
      <c r="I330" s="7">
        <v>3</v>
      </c>
      <c r="J330" s="7">
        <v>14</v>
      </c>
      <c r="K330" s="7">
        <v>8</v>
      </c>
      <c r="L330" s="7">
        <v>0</v>
      </c>
      <c r="M330" s="7">
        <v>16</v>
      </c>
      <c r="R330"/>
      <c r="S330"/>
      <c r="T330"/>
      <c r="U330"/>
      <c r="V330"/>
      <c r="W330"/>
      <c r="X330"/>
      <c r="Y330"/>
    </row>
    <row r="331" spans="1:25">
      <c r="A331" s="7" t="s">
        <v>323</v>
      </c>
      <c r="B331" s="3">
        <v>0</v>
      </c>
      <c r="C331" s="7">
        <v>0</v>
      </c>
      <c r="D331" s="7">
        <v>1</v>
      </c>
      <c r="E331" s="7">
        <v>5</v>
      </c>
      <c r="F331" s="7">
        <v>0</v>
      </c>
      <c r="G331" s="7">
        <v>0</v>
      </c>
      <c r="H331" s="7">
        <v>7</v>
      </c>
      <c r="I331" s="7">
        <v>1</v>
      </c>
      <c r="J331" s="7">
        <v>9</v>
      </c>
      <c r="K331" s="7">
        <v>2</v>
      </c>
      <c r="L331" s="7">
        <v>0</v>
      </c>
      <c r="M331" s="7">
        <v>14</v>
      </c>
      <c r="R331"/>
      <c r="S331"/>
      <c r="T331"/>
      <c r="U331"/>
      <c r="V331"/>
      <c r="W331"/>
      <c r="X331"/>
      <c r="Y331"/>
    </row>
    <row r="332" spans="1:25">
      <c r="A332" s="7" t="s">
        <v>324</v>
      </c>
      <c r="B332" s="3">
        <v>0</v>
      </c>
      <c r="C332" s="7">
        <v>0</v>
      </c>
      <c r="D332" s="7">
        <v>0</v>
      </c>
      <c r="E332" s="7">
        <v>0</v>
      </c>
      <c r="F332" s="7">
        <v>0</v>
      </c>
      <c r="G332" s="7">
        <v>0</v>
      </c>
      <c r="H332" s="7">
        <v>1</v>
      </c>
      <c r="I332" s="7">
        <v>0</v>
      </c>
      <c r="J332" s="7">
        <v>1</v>
      </c>
      <c r="K332" s="7">
        <v>2</v>
      </c>
      <c r="L332" s="7">
        <v>0</v>
      </c>
      <c r="M332" s="7">
        <v>9</v>
      </c>
      <c r="R332"/>
      <c r="S332"/>
      <c r="T332"/>
      <c r="U332"/>
      <c r="V332"/>
      <c r="W332"/>
      <c r="X332"/>
      <c r="Y332"/>
    </row>
    <row r="333" spans="1:25">
      <c r="A333" s="7" t="s">
        <v>325</v>
      </c>
      <c r="B333" s="3">
        <v>0</v>
      </c>
      <c r="C333" s="7">
        <v>0</v>
      </c>
      <c r="D333" s="7">
        <v>2</v>
      </c>
      <c r="E333" s="7">
        <v>3</v>
      </c>
      <c r="F333" s="7">
        <v>0</v>
      </c>
      <c r="G333" s="7">
        <v>0</v>
      </c>
      <c r="H333" s="7">
        <v>5</v>
      </c>
      <c r="I333" s="7">
        <v>0</v>
      </c>
      <c r="J333" s="7">
        <v>7</v>
      </c>
      <c r="K333" s="7">
        <v>5</v>
      </c>
      <c r="L333" s="7">
        <v>0</v>
      </c>
      <c r="M333" s="7">
        <v>8</v>
      </c>
      <c r="R333"/>
      <c r="S333"/>
      <c r="T333"/>
      <c r="U333"/>
      <c r="V333"/>
      <c r="W333"/>
      <c r="X333"/>
      <c r="Y333"/>
    </row>
    <row r="334" spans="1:25">
      <c r="A334" s="7" t="s">
        <v>2169</v>
      </c>
      <c r="B334" s="3">
        <v>0</v>
      </c>
      <c r="C334" s="7">
        <v>0</v>
      </c>
      <c r="D334" s="7">
        <v>5</v>
      </c>
      <c r="E334" s="7">
        <v>4</v>
      </c>
      <c r="F334" s="7">
        <v>1</v>
      </c>
      <c r="G334" s="7">
        <v>1</v>
      </c>
      <c r="H334" s="7">
        <v>9</v>
      </c>
      <c r="I334" s="7">
        <v>3</v>
      </c>
      <c r="J334" s="7">
        <v>7</v>
      </c>
      <c r="K334" s="7">
        <v>1</v>
      </c>
      <c r="L334" s="7">
        <v>0</v>
      </c>
      <c r="M334" s="7">
        <v>6</v>
      </c>
      <c r="R334"/>
      <c r="S334"/>
      <c r="T334"/>
      <c r="U334"/>
      <c r="V334"/>
      <c r="W334"/>
      <c r="X334"/>
      <c r="Y334"/>
    </row>
    <row r="335" spans="1:25">
      <c r="A335" s="7" t="s">
        <v>326</v>
      </c>
      <c r="B335" s="3">
        <v>0</v>
      </c>
      <c r="C335" s="7">
        <v>2</v>
      </c>
      <c r="D335" s="7">
        <v>3</v>
      </c>
      <c r="E335" s="7">
        <v>2</v>
      </c>
      <c r="F335" s="7">
        <v>0</v>
      </c>
      <c r="G335" s="7">
        <v>0</v>
      </c>
      <c r="H335" s="7">
        <v>8</v>
      </c>
      <c r="I335" s="7">
        <v>1</v>
      </c>
      <c r="J335" s="7">
        <v>5</v>
      </c>
      <c r="K335" s="7">
        <v>1</v>
      </c>
      <c r="L335" s="7">
        <v>0</v>
      </c>
      <c r="M335" s="7">
        <v>10</v>
      </c>
      <c r="R335"/>
      <c r="S335"/>
      <c r="T335"/>
      <c r="U335"/>
      <c r="V335"/>
      <c r="W335"/>
      <c r="X335"/>
      <c r="Y335"/>
    </row>
    <row r="336" spans="1:25">
      <c r="A336" s="7" t="s">
        <v>327</v>
      </c>
      <c r="B336" s="3">
        <v>0</v>
      </c>
      <c r="C336" s="7">
        <v>0</v>
      </c>
      <c r="D336" s="7">
        <v>1</v>
      </c>
      <c r="E336" s="7">
        <v>0</v>
      </c>
      <c r="F336" s="7">
        <v>0</v>
      </c>
      <c r="G336" s="7">
        <v>0</v>
      </c>
      <c r="H336" s="7">
        <v>1</v>
      </c>
      <c r="I336" s="7">
        <v>1</v>
      </c>
      <c r="J336" s="7">
        <v>2</v>
      </c>
      <c r="K336" s="7">
        <v>2</v>
      </c>
      <c r="L336" s="7">
        <v>0</v>
      </c>
      <c r="M336" s="7">
        <v>9</v>
      </c>
      <c r="R336"/>
      <c r="S336"/>
      <c r="T336"/>
      <c r="U336"/>
      <c r="V336"/>
      <c r="W336"/>
      <c r="X336"/>
      <c r="Y336"/>
    </row>
    <row r="337" spans="1:25">
      <c r="A337" s="7" t="s">
        <v>328</v>
      </c>
      <c r="B337" s="3">
        <v>0</v>
      </c>
      <c r="C337" s="7">
        <v>0</v>
      </c>
      <c r="D337" s="7">
        <v>0</v>
      </c>
      <c r="E337" s="7">
        <v>0</v>
      </c>
      <c r="F337" s="7">
        <v>0</v>
      </c>
      <c r="G337" s="7">
        <v>0</v>
      </c>
      <c r="H337" s="7">
        <v>0</v>
      </c>
      <c r="I337" s="7">
        <v>1</v>
      </c>
      <c r="J337" s="7">
        <v>4</v>
      </c>
      <c r="K337" s="7">
        <v>1</v>
      </c>
      <c r="L337" s="7">
        <v>0</v>
      </c>
      <c r="M337" s="7">
        <v>5</v>
      </c>
      <c r="R337"/>
      <c r="S337"/>
      <c r="T337"/>
      <c r="U337"/>
      <c r="V337"/>
      <c r="W337"/>
      <c r="X337"/>
      <c r="Y337"/>
    </row>
    <row r="338" spans="1:25">
      <c r="A338" s="7" t="s">
        <v>329</v>
      </c>
      <c r="B338" s="3">
        <v>1</v>
      </c>
      <c r="C338" s="7">
        <v>0</v>
      </c>
      <c r="D338" s="7">
        <v>1</v>
      </c>
      <c r="E338" s="7">
        <v>3</v>
      </c>
      <c r="F338" s="7">
        <v>0</v>
      </c>
      <c r="G338" s="7">
        <v>0</v>
      </c>
      <c r="H338" s="7">
        <v>5</v>
      </c>
      <c r="I338" s="7">
        <v>0</v>
      </c>
      <c r="J338" s="7">
        <v>5</v>
      </c>
      <c r="K338" s="7">
        <v>1</v>
      </c>
      <c r="L338" s="7">
        <v>0</v>
      </c>
      <c r="M338" s="7">
        <v>12</v>
      </c>
      <c r="R338"/>
      <c r="S338"/>
      <c r="T338"/>
      <c r="U338"/>
      <c r="V338"/>
      <c r="W338"/>
      <c r="X338"/>
      <c r="Y338"/>
    </row>
    <row r="339" spans="1:25">
      <c r="A339" s="7" t="s">
        <v>330</v>
      </c>
      <c r="B339" s="3">
        <v>0</v>
      </c>
      <c r="C339" s="7">
        <v>0</v>
      </c>
      <c r="D339" s="7">
        <v>1</v>
      </c>
      <c r="E339" s="7">
        <v>0</v>
      </c>
      <c r="F339" s="7">
        <v>0</v>
      </c>
      <c r="G339" s="7">
        <v>0</v>
      </c>
      <c r="H339" s="7">
        <v>7</v>
      </c>
      <c r="I339" s="7">
        <v>2</v>
      </c>
      <c r="J339" s="7">
        <v>7</v>
      </c>
      <c r="K339" s="7">
        <v>5</v>
      </c>
      <c r="L339" s="7">
        <v>0</v>
      </c>
      <c r="M339" s="7">
        <v>13</v>
      </c>
      <c r="R339"/>
      <c r="S339"/>
      <c r="T339"/>
      <c r="U339"/>
      <c r="V339"/>
      <c r="W339"/>
      <c r="X339"/>
      <c r="Y339"/>
    </row>
    <row r="340" spans="1:25">
      <c r="A340" s="7" t="s">
        <v>331</v>
      </c>
      <c r="B340" s="3">
        <v>0</v>
      </c>
      <c r="C340" s="7">
        <v>0</v>
      </c>
      <c r="D340" s="7">
        <v>0</v>
      </c>
      <c r="E340" s="7">
        <v>2</v>
      </c>
      <c r="F340" s="7">
        <v>0</v>
      </c>
      <c r="G340" s="7">
        <v>0</v>
      </c>
      <c r="H340" s="7">
        <v>2</v>
      </c>
      <c r="I340" s="7">
        <v>0</v>
      </c>
      <c r="J340" s="7">
        <v>4</v>
      </c>
      <c r="K340" s="7">
        <v>1</v>
      </c>
      <c r="L340" s="7">
        <v>0</v>
      </c>
      <c r="M340" s="7">
        <v>3</v>
      </c>
      <c r="R340"/>
      <c r="S340"/>
      <c r="T340"/>
      <c r="U340"/>
      <c r="V340"/>
      <c r="W340"/>
      <c r="X340"/>
      <c r="Y340"/>
    </row>
    <row r="341" spans="1:25">
      <c r="A341" s="7" t="s">
        <v>332</v>
      </c>
      <c r="B341" s="3">
        <v>0</v>
      </c>
      <c r="C341" s="7">
        <v>0</v>
      </c>
      <c r="D341" s="7">
        <v>1</v>
      </c>
      <c r="E341" s="7">
        <v>5</v>
      </c>
      <c r="F341" s="7">
        <v>0</v>
      </c>
      <c r="G341" s="7">
        <v>0</v>
      </c>
      <c r="H341" s="7">
        <v>7</v>
      </c>
      <c r="I341" s="7">
        <v>0</v>
      </c>
      <c r="J341" s="7">
        <v>8</v>
      </c>
      <c r="K341" s="7">
        <v>6</v>
      </c>
      <c r="L341" s="7">
        <v>0</v>
      </c>
      <c r="M341" s="7">
        <v>13</v>
      </c>
      <c r="R341"/>
      <c r="S341"/>
      <c r="T341"/>
      <c r="U341"/>
      <c r="V341"/>
      <c r="W341"/>
      <c r="X341"/>
      <c r="Y341"/>
    </row>
    <row r="342" spans="1:25">
      <c r="A342" s="7" t="s">
        <v>333</v>
      </c>
      <c r="B342" s="3">
        <v>0</v>
      </c>
      <c r="C342" s="7">
        <v>0</v>
      </c>
      <c r="D342" s="7">
        <v>1</v>
      </c>
      <c r="E342" s="7">
        <v>6</v>
      </c>
      <c r="F342" s="7">
        <v>0</v>
      </c>
      <c r="G342" s="7">
        <v>0</v>
      </c>
      <c r="H342" s="7">
        <v>7</v>
      </c>
      <c r="I342" s="7">
        <v>0</v>
      </c>
      <c r="J342" s="7">
        <v>2</v>
      </c>
      <c r="K342" s="7">
        <v>2</v>
      </c>
      <c r="L342" s="7">
        <v>0</v>
      </c>
      <c r="M342" s="7">
        <v>8</v>
      </c>
      <c r="R342"/>
      <c r="S342"/>
      <c r="T342"/>
      <c r="U342"/>
      <c r="V342"/>
      <c r="W342"/>
      <c r="X342"/>
      <c r="Y342"/>
    </row>
    <row r="343" spans="1:25">
      <c r="A343" s="7" t="s">
        <v>334</v>
      </c>
      <c r="B343" s="3">
        <v>0</v>
      </c>
      <c r="C343" s="7">
        <v>0</v>
      </c>
      <c r="D343" s="7">
        <v>1</v>
      </c>
      <c r="E343" s="7">
        <v>2</v>
      </c>
      <c r="F343" s="7">
        <v>0</v>
      </c>
      <c r="G343" s="7">
        <v>0</v>
      </c>
      <c r="H343" s="7">
        <v>4</v>
      </c>
      <c r="I343" s="7">
        <v>0</v>
      </c>
      <c r="J343" s="7">
        <v>4</v>
      </c>
      <c r="K343" s="7">
        <v>7</v>
      </c>
      <c r="L343" s="7">
        <v>0</v>
      </c>
      <c r="M343" s="7">
        <v>22</v>
      </c>
      <c r="R343"/>
      <c r="S343"/>
      <c r="T343"/>
      <c r="U343"/>
      <c r="V343"/>
      <c r="W343"/>
      <c r="X343"/>
      <c r="Y343"/>
    </row>
    <row r="344" spans="1:25">
      <c r="A344" s="7" t="s">
        <v>335</v>
      </c>
      <c r="B344" s="3">
        <v>0</v>
      </c>
      <c r="C344" s="7">
        <v>0</v>
      </c>
      <c r="D344" s="7">
        <v>0</v>
      </c>
      <c r="E344" s="7">
        <v>0</v>
      </c>
      <c r="F344" s="7">
        <v>0</v>
      </c>
      <c r="G344" s="7">
        <v>0</v>
      </c>
      <c r="H344" s="7">
        <v>0</v>
      </c>
      <c r="I344" s="7">
        <v>0</v>
      </c>
      <c r="J344" s="7">
        <v>2</v>
      </c>
      <c r="K344" s="7">
        <v>0</v>
      </c>
      <c r="L344" s="7">
        <v>0</v>
      </c>
      <c r="M344" s="7">
        <v>7</v>
      </c>
      <c r="R344"/>
      <c r="S344"/>
      <c r="T344"/>
      <c r="U344"/>
      <c r="V344"/>
      <c r="W344"/>
      <c r="X344"/>
      <c r="Y344"/>
    </row>
    <row r="345" spans="1:25">
      <c r="A345" s="7" t="s">
        <v>336</v>
      </c>
      <c r="B345" s="3">
        <v>1</v>
      </c>
      <c r="C345" s="7">
        <v>0</v>
      </c>
      <c r="D345" s="7">
        <v>0</v>
      </c>
      <c r="E345" s="7">
        <v>3</v>
      </c>
      <c r="F345" s="7">
        <v>0</v>
      </c>
      <c r="G345" s="7">
        <v>0</v>
      </c>
      <c r="H345" s="7">
        <v>5</v>
      </c>
      <c r="I345" s="7">
        <v>0</v>
      </c>
      <c r="J345" s="7">
        <v>5</v>
      </c>
      <c r="K345" s="7">
        <v>5</v>
      </c>
      <c r="L345" s="7">
        <v>0</v>
      </c>
      <c r="M345" s="7">
        <v>23</v>
      </c>
      <c r="R345"/>
      <c r="S345"/>
      <c r="T345"/>
      <c r="U345"/>
      <c r="V345"/>
      <c r="W345"/>
      <c r="X345"/>
      <c r="Y345"/>
    </row>
    <row r="346" spans="1:25">
      <c r="A346" s="7" t="s">
        <v>337</v>
      </c>
      <c r="B346" s="3">
        <v>0</v>
      </c>
      <c r="C346" s="7">
        <v>0</v>
      </c>
      <c r="D346" s="7">
        <v>3</v>
      </c>
      <c r="E346" s="7">
        <v>0</v>
      </c>
      <c r="F346" s="7">
        <v>0</v>
      </c>
      <c r="G346" s="7">
        <v>0</v>
      </c>
      <c r="H346" s="7">
        <v>3</v>
      </c>
      <c r="I346" s="7">
        <v>3</v>
      </c>
      <c r="J346" s="7">
        <v>11</v>
      </c>
      <c r="K346" s="7">
        <v>8</v>
      </c>
      <c r="L346" s="7">
        <v>1</v>
      </c>
      <c r="M346" s="7">
        <v>18</v>
      </c>
      <c r="R346"/>
      <c r="S346"/>
      <c r="T346"/>
      <c r="U346"/>
      <c r="V346"/>
      <c r="W346"/>
      <c r="X346"/>
      <c r="Y346"/>
    </row>
    <row r="347" spans="1:25">
      <c r="A347" s="7" t="s">
        <v>338</v>
      </c>
      <c r="B347" s="3">
        <v>0</v>
      </c>
      <c r="C347" s="7">
        <v>0</v>
      </c>
      <c r="D347" s="7">
        <v>1</v>
      </c>
      <c r="E347" s="7">
        <v>2</v>
      </c>
      <c r="F347" s="7">
        <v>0</v>
      </c>
      <c r="G347" s="7">
        <v>0</v>
      </c>
      <c r="H347" s="7">
        <v>3</v>
      </c>
      <c r="I347" s="7">
        <v>1</v>
      </c>
      <c r="J347" s="7">
        <v>5</v>
      </c>
      <c r="K347" s="7">
        <v>4</v>
      </c>
      <c r="L347" s="7">
        <v>0</v>
      </c>
      <c r="M347" s="7">
        <v>10</v>
      </c>
      <c r="R347"/>
      <c r="S347"/>
      <c r="T347"/>
      <c r="U347"/>
      <c r="V347"/>
      <c r="W347"/>
      <c r="X347"/>
      <c r="Y347"/>
    </row>
    <row r="348" spans="1:25">
      <c r="A348" s="7" t="s">
        <v>2170</v>
      </c>
      <c r="B348" s="3">
        <v>0</v>
      </c>
      <c r="C348" s="7">
        <v>0</v>
      </c>
      <c r="D348" s="7">
        <v>0</v>
      </c>
      <c r="E348" s="7">
        <v>0</v>
      </c>
      <c r="F348" s="7">
        <v>0</v>
      </c>
      <c r="G348" s="7">
        <v>0</v>
      </c>
      <c r="H348" s="7">
        <v>0</v>
      </c>
      <c r="I348" s="7">
        <v>0</v>
      </c>
      <c r="J348" s="7">
        <v>5</v>
      </c>
      <c r="K348" s="7">
        <v>5</v>
      </c>
      <c r="L348" s="7">
        <v>0</v>
      </c>
      <c r="M348" s="7">
        <v>4</v>
      </c>
      <c r="R348"/>
      <c r="S348"/>
      <c r="T348"/>
      <c r="U348"/>
      <c r="V348"/>
      <c r="W348"/>
      <c r="X348"/>
      <c r="Y348"/>
    </row>
    <row r="349" spans="1:25">
      <c r="A349" s="7" t="s">
        <v>2171</v>
      </c>
      <c r="B349" s="3">
        <v>0</v>
      </c>
      <c r="C349" s="7">
        <v>0</v>
      </c>
      <c r="D349" s="7">
        <v>4</v>
      </c>
      <c r="E349" s="7">
        <v>2</v>
      </c>
      <c r="F349" s="7">
        <v>0</v>
      </c>
      <c r="G349" s="7">
        <v>0</v>
      </c>
      <c r="H349" s="7">
        <v>8</v>
      </c>
      <c r="I349" s="7">
        <v>3</v>
      </c>
      <c r="J349" s="7">
        <v>12</v>
      </c>
      <c r="K349" s="7">
        <v>5</v>
      </c>
      <c r="L349" s="7">
        <v>0</v>
      </c>
      <c r="M349" s="7">
        <v>10</v>
      </c>
      <c r="R349"/>
      <c r="S349"/>
      <c r="T349"/>
      <c r="U349"/>
      <c r="V349"/>
      <c r="W349"/>
      <c r="X349"/>
      <c r="Y349"/>
    </row>
    <row r="350" spans="1:25">
      <c r="A350" s="7" t="s">
        <v>339</v>
      </c>
      <c r="B350" s="3">
        <v>0</v>
      </c>
      <c r="C350" s="7">
        <v>0</v>
      </c>
      <c r="D350" s="7">
        <v>0</v>
      </c>
      <c r="E350" s="7">
        <v>2</v>
      </c>
      <c r="F350" s="7">
        <v>0</v>
      </c>
      <c r="G350" s="7">
        <v>0</v>
      </c>
      <c r="H350" s="7">
        <v>2</v>
      </c>
      <c r="I350" s="7">
        <v>2</v>
      </c>
      <c r="J350" s="7">
        <v>6</v>
      </c>
      <c r="K350" s="7">
        <v>3</v>
      </c>
      <c r="L350" s="7">
        <v>0</v>
      </c>
      <c r="M350" s="7">
        <v>13</v>
      </c>
      <c r="R350"/>
      <c r="S350"/>
      <c r="T350"/>
      <c r="U350"/>
      <c r="V350"/>
      <c r="W350"/>
      <c r="X350"/>
      <c r="Y350"/>
    </row>
    <row r="351" spans="1:25">
      <c r="A351" s="7" t="s">
        <v>340</v>
      </c>
      <c r="B351" s="3">
        <v>0</v>
      </c>
      <c r="C351" s="7">
        <v>0</v>
      </c>
      <c r="D351" s="7">
        <v>1</v>
      </c>
      <c r="E351" s="7">
        <v>0</v>
      </c>
      <c r="F351" s="7">
        <v>0</v>
      </c>
      <c r="G351" s="7">
        <v>0</v>
      </c>
      <c r="H351" s="7">
        <v>3</v>
      </c>
      <c r="I351" s="7">
        <v>1</v>
      </c>
      <c r="J351" s="7">
        <v>3</v>
      </c>
      <c r="K351" s="7">
        <v>5</v>
      </c>
      <c r="L351" s="7">
        <v>0</v>
      </c>
      <c r="M351" s="7">
        <v>11</v>
      </c>
      <c r="R351"/>
      <c r="S351"/>
      <c r="T351"/>
      <c r="U351"/>
      <c r="V351"/>
      <c r="W351"/>
      <c r="X351"/>
      <c r="Y351"/>
    </row>
    <row r="352" spans="1:25">
      <c r="A352" s="7" t="s">
        <v>341</v>
      </c>
      <c r="B352" s="3">
        <v>0</v>
      </c>
      <c r="C352" s="7">
        <v>0</v>
      </c>
      <c r="D352" s="7">
        <v>2</v>
      </c>
      <c r="E352" s="7">
        <v>3</v>
      </c>
      <c r="F352" s="7">
        <v>0</v>
      </c>
      <c r="G352" s="7">
        <v>0</v>
      </c>
      <c r="H352" s="7">
        <v>6</v>
      </c>
      <c r="I352" s="7">
        <v>1</v>
      </c>
      <c r="J352" s="7">
        <v>6</v>
      </c>
      <c r="K352" s="7">
        <v>8</v>
      </c>
      <c r="L352" s="7">
        <v>1</v>
      </c>
      <c r="M352" s="7">
        <v>17</v>
      </c>
      <c r="R352"/>
      <c r="S352"/>
      <c r="T352"/>
      <c r="U352"/>
      <c r="V352"/>
      <c r="W352"/>
      <c r="X352"/>
      <c r="Y352"/>
    </row>
    <row r="353" spans="1:25">
      <c r="A353" s="7" t="s">
        <v>342</v>
      </c>
      <c r="B353" s="3">
        <v>0</v>
      </c>
      <c r="C353" s="7">
        <v>0</v>
      </c>
      <c r="D353" s="7">
        <v>1</v>
      </c>
      <c r="E353" s="7">
        <v>0</v>
      </c>
      <c r="F353" s="7">
        <v>0</v>
      </c>
      <c r="G353" s="7">
        <v>0</v>
      </c>
      <c r="H353" s="7">
        <v>1</v>
      </c>
      <c r="I353" s="7">
        <v>0</v>
      </c>
      <c r="J353" s="7">
        <v>5</v>
      </c>
      <c r="K353" s="7">
        <v>3</v>
      </c>
      <c r="L353" s="7">
        <v>0</v>
      </c>
      <c r="M353" s="7">
        <v>5</v>
      </c>
      <c r="R353"/>
      <c r="S353"/>
      <c r="T353"/>
      <c r="U353"/>
      <c r="V353"/>
      <c r="W353"/>
      <c r="X353"/>
      <c r="Y353"/>
    </row>
    <row r="354" spans="1:25">
      <c r="A354" s="7" t="s">
        <v>343</v>
      </c>
      <c r="B354" s="3">
        <v>0</v>
      </c>
      <c r="C354" s="7">
        <v>0</v>
      </c>
      <c r="D354" s="7">
        <v>1</v>
      </c>
      <c r="E354" s="7">
        <v>0</v>
      </c>
      <c r="F354" s="7">
        <v>0</v>
      </c>
      <c r="G354" s="7">
        <v>0</v>
      </c>
      <c r="H354" s="7">
        <v>3</v>
      </c>
      <c r="I354" s="7">
        <v>0</v>
      </c>
      <c r="J354" s="7">
        <v>2</v>
      </c>
      <c r="K354" s="7">
        <v>4</v>
      </c>
      <c r="L354" s="7">
        <v>0</v>
      </c>
      <c r="M354" s="7">
        <v>25</v>
      </c>
      <c r="R354"/>
      <c r="S354"/>
      <c r="T354"/>
      <c r="U354"/>
      <c r="V354"/>
      <c r="W354"/>
      <c r="X354"/>
      <c r="Y354"/>
    </row>
    <row r="355" spans="1:25">
      <c r="A355" s="7" t="s">
        <v>344</v>
      </c>
      <c r="B355" s="3">
        <v>0</v>
      </c>
      <c r="C355" s="7">
        <v>0</v>
      </c>
      <c r="D355" s="7">
        <v>1</v>
      </c>
      <c r="E355" s="7">
        <v>3</v>
      </c>
      <c r="F355" s="7">
        <v>0</v>
      </c>
      <c r="G355" s="7">
        <v>0</v>
      </c>
      <c r="H355" s="7">
        <v>7</v>
      </c>
      <c r="I355" s="7">
        <v>0</v>
      </c>
      <c r="J355" s="7">
        <v>10</v>
      </c>
      <c r="K355" s="7">
        <v>8</v>
      </c>
      <c r="L355" s="7">
        <v>0</v>
      </c>
      <c r="M355" s="7">
        <v>24</v>
      </c>
      <c r="R355"/>
      <c r="S355"/>
      <c r="T355"/>
      <c r="U355"/>
      <c r="V355"/>
      <c r="W355"/>
      <c r="X355"/>
      <c r="Y355"/>
    </row>
    <row r="356" spans="1:25">
      <c r="A356" s="7" t="s">
        <v>345</v>
      </c>
      <c r="B356" s="3">
        <v>1</v>
      </c>
      <c r="C356" s="7">
        <v>1</v>
      </c>
      <c r="D356" s="7">
        <v>4</v>
      </c>
      <c r="E356" s="7">
        <v>1</v>
      </c>
      <c r="F356" s="7">
        <v>0</v>
      </c>
      <c r="G356" s="7">
        <v>0</v>
      </c>
      <c r="H356" s="7">
        <v>10</v>
      </c>
      <c r="I356" s="7">
        <v>1</v>
      </c>
      <c r="J356" s="7">
        <v>5</v>
      </c>
      <c r="K356" s="7">
        <v>6</v>
      </c>
      <c r="L356" s="7">
        <v>0</v>
      </c>
      <c r="M356" s="7">
        <v>20</v>
      </c>
      <c r="R356"/>
      <c r="S356"/>
      <c r="T356"/>
      <c r="U356"/>
      <c r="V356"/>
      <c r="W356"/>
      <c r="X356"/>
      <c r="Y356"/>
    </row>
    <row r="357" spans="1:25">
      <c r="A357" s="7" t="s">
        <v>346</v>
      </c>
      <c r="B357" s="3">
        <v>0</v>
      </c>
      <c r="C357" s="7">
        <v>0</v>
      </c>
      <c r="D357" s="7">
        <v>1</v>
      </c>
      <c r="E357" s="7">
        <v>3</v>
      </c>
      <c r="F357" s="7">
        <v>0</v>
      </c>
      <c r="G357" s="7">
        <v>0</v>
      </c>
      <c r="H357" s="7">
        <v>4</v>
      </c>
      <c r="I357" s="7">
        <v>2</v>
      </c>
      <c r="J357" s="7">
        <v>10</v>
      </c>
      <c r="K357" s="7">
        <v>4</v>
      </c>
      <c r="L357" s="7">
        <v>0</v>
      </c>
      <c r="M357" s="7">
        <v>9</v>
      </c>
      <c r="R357"/>
      <c r="S357"/>
      <c r="T357"/>
      <c r="U357"/>
      <c r="V357"/>
      <c r="W357"/>
      <c r="X357"/>
      <c r="Y357"/>
    </row>
    <row r="358" spans="1:25">
      <c r="A358" s="7" t="s">
        <v>347</v>
      </c>
      <c r="B358" s="3">
        <v>0</v>
      </c>
      <c r="C358" s="7">
        <v>0</v>
      </c>
      <c r="D358" s="7">
        <v>3</v>
      </c>
      <c r="E358" s="7">
        <v>5</v>
      </c>
      <c r="F358" s="7">
        <v>0</v>
      </c>
      <c r="G358" s="7">
        <v>0</v>
      </c>
      <c r="H358" s="7">
        <v>5</v>
      </c>
      <c r="I358" s="7">
        <v>3</v>
      </c>
      <c r="J358" s="7">
        <v>12</v>
      </c>
      <c r="K358" s="7">
        <v>8</v>
      </c>
      <c r="L358" s="7">
        <v>0</v>
      </c>
      <c r="M358" s="7">
        <v>13</v>
      </c>
      <c r="R358"/>
      <c r="S358"/>
      <c r="T358"/>
      <c r="U358"/>
      <c r="V358"/>
      <c r="W358"/>
      <c r="X358"/>
      <c r="Y358"/>
    </row>
    <row r="359" spans="1:25">
      <c r="A359" s="7" t="s">
        <v>348</v>
      </c>
      <c r="B359" s="3">
        <v>0</v>
      </c>
      <c r="C359" s="7">
        <v>0</v>
      </c>
      <c r="D359" s="7">
        <v>0</v>
      </c>
      <c r="E359" s="7">
        <v>4</v>
      </c>
      <c r="F359" s="7">
        <v>0</v>
      </c>
      <c r="G359" s="7">
        <v>0</v>
      </c>
      <c r="H359" s="7">
        <v>4</v>
      </c>
      <c r="I359" s="7">
        <v>3</v>
      </c>
      <c r="J359" s="7">
        <v>10</v>
      </c>
      <c r="K359" s="7">
        <v>0</v>
      </c>
      <c r="L359" s="7">
        <v>0</v>
      </c>
      <c r="M359" s="7">
        <v>4</v>
      </c>
      <c r="R359"/>
      <c r="S359"/>
      <c r="T359"/>
      <c r="U359"/>
      <c r="V359"/>
      <c r="W359"/>
      <c r="X359"/>
      <c r="Y359"/>
    </row>
    <row r="360" spans="1:25">
      <c r="A360" s="7" t="s">
        <v>349</v>
      </c>
      <c r="B360" s="3">
        <v>0</v>
      </c>
      <c r="C360" s="7">
        <v>1</v>
      </c>
      <c r="D360" s="7">
        <v>2</v>
      </c>
      <c r="E360" s="7">
        <v>4</v>
      </c>
      <c r="F360" s="7">
        <v>0</v>
      </c>
      <c r="G360" s="7">
        <v>0</v>
      </c>
      <c r="H360" s="7">
        <v>9</v>
      </c>
      <c r="I360" s="7">
        <v>1</v>
      </c>
      <c r="J360" s="7">
        <v>4</v>
      </c>
      <c r="K360" s="7">
        <v>3</v>
      </c>
      <c r="L360" s="7">
        <v>0</v>
      </c>
      <c r="M360" s="7">
        <v>16</v>
      </c>
      <c r="R360"/>
      <c r="S360"/>
      <c r="T360"/>
      <c r="U360"/>
      <c r="V360"/>
      <c r="W360"/>
      <c r="X360"/>
      <c r="Y360"/>
    </row>
    <row r="361" spans="1:25">
      <c r="A361" s="7" t="s">
        <v>350</v>
      </c>
      <c r="B361" s="3">
        <v>0</v>
      </c>
      <c r="C361" s="7">
        <v>0</v>
      </c>
      <c r="D361" s="7">
        <v>1</v>
      </c>
      <c r="E361" s="7">
        <v>2</v>
      </c>
      <c r="F361" s="7">
        <v>0</v>
      </c>
      <c r="G361" s="7">
        <v>0</v>
      </c>
      <c r="H361" s="7">
        <v>3</v>
      </c>
      <c r="I361" s="7">
        <v>0</v>
      </c>
      <c r="J361" s="7">
        <v>2</v>
      </c>
      <c r="K361" s="7">
        <v>3</v>
      </c>
      <c r="L361" s="7">
        <v>0</v>
      </c>
      <c r="M361" s="7">
        <v>9</v>
      </c>
      <c r="R361"/>
      <c r="S361"/>
      <c r="T361"/>
      <c r="U361"/>
      <c r="V361"/>
      <c r="W361"/>
      <c r="X361"/>
      <c r="Y361"/>
    </row>
    <row r="362" spans="1:25">
      <c r="A362" s="7" t="s">
        <v>351</v>
      </c>
      <c r="B362" s="3">
        <v>0</v>
      </c>
      <c r="C362" s="7">
        <v>0</v>
      </c>
      <c r="D362" s="7">
        <v>2</v>
      </c>
      <c r="E362" s="7">
        <v>0</v>
      </c>
      <c r="F362" s="7">
        <v>0</v>
      </c>
      <c r="G362" s="7">
        <v>0</v>
      </c>
      <c r="H362" s="7">
        <v>7</v>
      </c>
      <c r="I362" s="7">
        <v>5</v>
      </c>
      <c r="J362" s="7">
        <v>8</v>
      </c>
      <c r="K362" s="7">
        <v>12</v>
      </c>
      <c r="L362" s="7">
        <v>0</v>
      </c>
      <c r="M362" s="7">
        <v>18</v>
      </c>
      <c r="R362"/>
      <c r="S362"/>
      <c r="T362"/>
      <c r="U362"/>
      <c r="V362"/>
      <c r="W362"/>
      <c r="X362"/>
      <c r="Y362"/>
    </row>
    <row r="363" spans="1:25">
      <c r="A363" s="7" t="s">
        <v>352</v>
      </c>
      <c r="B363" s="3">
        <v>0</v>
      </c>
      <c r="C363" s="7">
        <v>0</v>
      </c>
      <c r="D363" s="7">
        <v>1</v>
      </c>
      <c r="E363" s="7">
        <v>4</v>
      </c>
      <c r="F363" s="7">
        <v>0</v>
      </c>
      <c r="G363" s="7">
        <v>0</v>
      </c>
      <c r="H363" s="7">
        <v>6</v>
      </c>
      <c r="I363" s="7">
        <v>0</v>
      </c>
      <c r="J363" s="7">
        <v>9</v>
      </c>
      <c r="K363" s="7">
        <v>12</v>
      </c>
      <c r="L363" s="7">
        <v>0</v>
      </c>
      <c r="M363" s="7">
        <v>26</v>
      </c>
      <c r="R363"/>
      <c r="S363"/>
      <c r="T363"/>
      <c r="U363"/>
      <c r="V363"/>
      <c r="W363"/>
      <c r="X363"/>
      <c r="Y363"/>
    </row>
    <row r="364" spans="1:25">
      <c r="A364" s="7" t="s">
        <v>2172</v>
      </c>
      <c r="B364" s="3">
        <v>0</v>
      </c>
      <c r="C364" s="7">
        <v>1</v>
      </c>
      <c r="D364" s="7">
        <v>4</v>
      </c>
      <c r="E364" s="7">
        <v>3</v>
      </c>
      <c r="F364" s="7">
        <v>0</v>
      </c>
      <c r="G364" s="7">
        <v>0</v>
      </c>
      <c r="H364" s="7">
        <v>9</v>
      </c>
      <c r="I364" s="7">
        <v>1</v>
      </c>
      <c r="J364" s="7">
        <v>3</v>
      </c>
      <c r="K364" s="7">
        <v>5</v>
      </c>
      <c r="L364" s="7">
        <v>0</v>
      </c>
      <c r="M364" s="7">
        <v>17</v>
      </c>
      <c r="R364"/>
      <c r="S364"/>
      <c r="T364"/>
      <c r="U364"/>
      <c r="V364"/>
      <c r="W364"/>
      <c r="X364"/>
      <c r="Y364"/>
    </row>
    <row r="365" spans="1:25">
      <c r="A365" s="7" t="s">
        <v>353</v>
      </c>
      <c r="B365" s="3">
        <v>0</v>
      </c>
      <c r="C365" s="7">
        <v>0</v>
      </c>
      <c r="D365" s="7">
        <v>1</v>
      </c>
      <c r="E365" s="7">
        <v>1</v>
      </c>
      <c r="F365" s="7">
        <v>0</v>
      </c>
      <c r="G365" s="7">
        <v>0</v>
      </c>
      <c r="H365" s="7">
        <v>2</v>
      </c>
      <c r="I365" s="7">
        <v>0</v>
      </c>
      <c r="J365" s="7">
        <v>6</v>
      </c>
      <c r="K365" s="7">
        <v>5</v>
      </c>
      <c r="L365" s="7">
        <v>0</v>
      </c>
      <c r="M365" s="7">
        <v>17</v>
      </c>
      <c r="R365"/>
      <c r="S365"/>
      <c r="T365"/>
      <c r="U365"/>
      <c r="V365"/>
      <c r="W365"/>
      <c r="X365"/>
      <c r="Y365"/>
    </row>
    <row r="366" spans="1:25">
      <c r="A366" s="7" t="s">
        <v>354</v>
      </c>
      <c r="B366" s="3">
        <v>0</v>
      </c>
      <c r="C366" s="7">
        <v>0</v>
      </c>
      <c r="D366" s="7">
        <v>1</v>
      </c>
      <c r="E366" s="7">
        <v>4</v>
      </c>
      <c r="F366" s="7">
        <v>0</v>
      </c>
      <c r="G366" s="7">
        <v>0</v>
      </c>
      <c r="H366" s="7">
        <v>5</v>
      </c>
      <c r="I366" s="7">
        <v>1</v>
      </c>
      <c r="J366" s="7">
        <v>7</v>
      </c>
      <c r="K366" s="7">
        <v>5</v>
      </c>
      <c r="L366" s="7">
        <v>0</v>
      </c>
      <c r="M366" s="7">
        <v>14</v>
      </c>
      <c r="R366"/>
      <c r="S366"/>
      <c r="T366"/>
      <c r="U366"/>
      <c r="V366"/>
      <c r="W366"/>
      <c r="X366"/>
      <c r="Y366"/>
    </row>
    <row r="367" spans="1:25">
      <c r="A367" s="7" t="s">
        <v>355</v>
      </c>
      <c r="B367" s="3">
        <v>0</v>
      </c>
      <c r="C367" s="7">
        <v>0</v>
      </c>
      <c r="D367" s="7">
        <v>1</v>
      </c>
      <c r="E367" s="7">
        <v>3</v>
      </c>
      <c r="F367" s="7">
        <v>0</v>
      </c>
      <c r="G367" s="7">
        <v>0</v>
      </c>
      <c r="H367" s="7">
        <v>6</v>
      </c>
      <c r="I367" s="7">
        <v>3</v>
      </c>
      <c r="J367" s="7">
        <v>5</v>
      </c>
      <c r="K367" s="7">
        <v>8</v>
      </c>
      <c r="L367" s="7">
        <v>0</v>
      </c>
      <c r="M367" s="7">
        <v>26</v>
      </c>
      <c r="R367"/>
      <c r="S367"/>
      <c r="T367"/>
      <c r="U367"/>
      <c r="V367"/>
      <c r="W367"/>
      <c r="X367"/>
      <c r="Y367"/>
    </row>
    <row r="368" spans="1:25">
      <c r="A368" s="7" t="s">
        <v>356</v>
      </c>
      <c r="B368" s="3">
        <v>0</v>
      </c>
      <c r="C368" s="7">
        <v>0</v>
      </c>
      <c r="D368" s="7">
        <v>1</v>
      </c>
      <c r="E368" s="7">
        <v>0</v>
      </c>
      <c r="F368" s="7">
        <v>0</v>
      </c>
      <c r="G368" s="7">
        <v>0</v>
      </c>
      <c r="H368" s="7">
        <v>4</v>
      </c>
      <c r="I368" s="7">
        <v>1</v>
      </c>
      <c r="J368" s="7">
        <v>7</v>
      </c>
      <c r="K368" s="7">
        <v>12</v>
      </c>
      <c r="L368" s="7">
        <v>0</v>
      </c>
      <c r="M368" s="7">
        <v>21</v>
      </c>
      <c r="R368"/>
      <c r="S368"/>
      <c r="T368"/>
      <c r="U368"/>
      <c r="V368"/>
      <c r="W368"/>
      <c r="X368"/>
      <c r="Y368"/>
    </row>
    <row r="369" spans="1:25">
      <c r="A369" s="7" t="s">
        <v>357</v>
      </c>
      <c r="B369" s="3">
        <v>0</v>
      </c>
      <c r="C369" s="7">
        <v>0</v>
      </c>
      <c r="D369" s="7">
        <v>1</v>
      </c>
      <c r="E369" s="7">
        <v>1</v>
      </c>
      <c r="F369" s="7">
        <v>0</v>
      </c>
      <c r="G369" s="7">
        <v>0</v>
      </c>
      <c r="H369" s="7">
        <v>4</v>
      </c>
      <c r="I369" s="7">
        <v>2</v>
      </c>
      <c r="J369" s="7">
        <v>5</v>
      </c>
      <c r="K369" s="7">
        <v>4</v>
      </c>
      <c r="L369" s="7">
        <v>0</v>
      </c>
      <c r="M369" s="7">
        <v>19</v>
      </c>
      <c r="R369"/>
      <c r="S369"/>
      <c r="T369"/>
      <c r="U369"/>
      <c r="V369"/>
      <c r="W369"/>
      <c r="X369"/>
      <c r="Y369"/>
    </row>
    <row r="370" spans="1:25">
      <c r="A370" s="7" t="s">
        <v>358</v>
      </c>
      <c r="B370" s="3">
        <v>0</v>
      </c>
      <c r="C370" s="7">
        <v>0</v>
      </c>
      <c r="D370" s="7">
        <v>2</v>
      </c>
      <c r="E370" s="7">
        <v>2</v>
      </c>
      <c r="F370" s="7">
        <v>0</v>
      </c>
      <c r="G370" s="7">
        <v>0</v>
      </c>
      <c r="H370" s="7">
        <v>7</v>
      </c>
      <c r="I370" s="7">
        <v>0</v>
      </c>
      <c r="J370" s="7">
        <v>9</v>
      </c>
      <c r="K370" s="7">
        <v>6</v>
      </c>
      <c r="L370" s="7">
        <v>0</v>
      </c>
      <c r="M370" s="7">
        <v>17</v>
      </c>
      <c r="R370"/>
      <c r="S370"/>
      <c r="T370"/>
      <c r="U370"/>
      <c r="V370"/>
      <c r="W370"/>
      <c r="X370"/>
      <c r="Y370"/>
    </row>
    <row r="371" spans="1:25">
      <c r="A371" s="7" t="s">
        <v>359</v>
      </c>
      <c r="B371" s="3">
        <v>0</v>
      </c>
      <c r="C371" s="7">
        <v>0</v>
      </c>
      <c r="D371" s="7">
        <v>3</v>
      </c>
      <c r="E371" s="7">
        <v>1</v>
      </c>
      <c r="F371" s="7">
        <v>0</v>
      </c>
      <c r="G371" s="7">
        <v>0</v>
      </c>
      <c r="H371" s="7">
        <v>5</v>
      </c>
      <c r="I371" s="7">
        <v>1</v>
      </c>
      <c r="J371" s="7">
        <v>3</v>
      </c>
      <c r="K371" s="7">
        <v>3</v>
      </c>
      <c r="L371" s="7">
        <v>0</v>
      </c>
      <c r="M371" s="7">
        <v>15</v>
      </c>
      <c r="R371"/>
      <c r="S371"/>
      <c r="T371"/>
      <c r="U371"/>
      <c r="V371"/>
      <c r="W371"/>
      <c r="X371"/>
      <c r="Y371"/>
    </row>
    <row r="372" spans="1:25">
      <c r="A372" s="7" t="s">
        <v>360</v>
      </c>
      <c r="B372" s="3">
        <v>0</v>
      </c>
      <c r="C372" s="7">
        <v>0</v>
      </c>
      <c r="D372" s="7">
        <v>1</v>
      </c>
      <c r="E372" s="7">
        <v>4</v>
      </c>
      <c r="F372" s="7">
        <v>0</v>
      </c>
      <c r="G372" s="7">
        <v>0</v>
      </c>
      <c r="H372" s="7">
        <v>5</v>
      </c>
      <c r="I372" s="7">
        <v>0</v>
      </c>
      <c r="J372" s="7">
        <v>1</v>
      </c>
      <c r="K372" s="7">
        <v>7</v>
      </c>
      <c r="L372" s="7">
        <v>0</v>
      </c>
      <c r="M372" s="7">
        <v>19</v>
      </c>
      <c r="R372"/>
      <c r="S372"/>
      <c r="T372"/>
      <c r="U372"/>
      <c r="V372"/>
      <c r="W372"/>
      <c r="X372"/>
      <c r="Y372"/>
    </row>
    <row r="373" spans="1:25">
      <c r="A373" s="7" t="s">
        <v>361</v>
      </c>
      <c r="B373" s="3">
        <v>0</v>
      </c>
      <c r="C373" s="7">
        <v>0</v>
      </c>
      <c r="D373" s="7">
        <v>1</v>
      </c>
      <c r="E373" s="7">
        <v>1</v>
      </c>
      <c r="F373" s="7">
        <v>0</v>
      </c>
      <c r="G373" s="7">
        <v>0</v>
      </c>
      <c r="H373" s="7">
        <v>7</v>
      </c>
      <c r="I373" s="7">
        <v>1</v>
      </c>
      <c r="J373" s="7">
        <v>6</v>
      </c>
      <c r="K373" s="7">
        <v>1</v>
      </c>
      <c r="L373" s="7">
        <v>0</v>
      </c>
      <c r="M373" s="7">
        <v>10</v>
      </c>
      <c r="R373"/>
      <c r="S373"/>
      <c r="T373"/>
      <c r="U373"/>
      <c r="V373"/>
      <c r="W373"/>
      <c r="X373"/>
      <c r="Y373"/>
    </row>
    <row r="374" spans="1:25">
      <c r="A374" s="7" t="s">
        <v>362</v>
      </c>
      <c r="B374" s="3">
        <v>0</v>
      </c>
      <c r="C374" s="7">
        <v>0</v>
      </c>
      <c r="D374" s="7">
        <v>1</v>
      </c>
      <c r="E374" s="7">
        <v>5</v>
      </c>
      <c r="F374" s="7">
        <v>0</v>
      </c>
      <c r="G374" s="7">
        <v>0</v>
      </c>
      <c r="H374" s="7">
        <v>6</v>
      </c>
      <c r="I374" s="7">
        <v>1</v>
      </c>
      <c r="J374" s="7">
        <v>5</v>
      </c>
      <c r="K374" s="7">
        <v>2</v>
      </c>
      <c r="L374" s="7">
        <v>0</v>
      </c>
      <c r="M374" s="7">
        <v>11</v>
      </c>
      <c r="R374"/>
      <c r="S374"/>
      <c r="T374"/>
      <c r="U374"/>
      <c r="V374"/>
      <c r="W374"/>
      <c r="X374"/>
      <c r="Y374"/>
    </row>
    <row r="375" spans="1:25">
      <c r="A375" s="7" t="s">
        <v>363</v>
      </c>
      <c r="B375" s="3">
        <v>0</v>
      </c>
      <c r="C375" s="7">
        <v>0</v>
      </c>
      <c r="D375" s="7">
        <v>3</v>
      </c>
      <c r="E375" s="7">
        <v>5</v>
      </c>
      <c r="F375" s="7">
        <v>0</v>
      </c>
      <c r="G375" s="7">
        <v>0</v>
      </c>
      <c r="H375" s="7">
        <v>14</v>
      </c>
      <c r="I375" s="7">
        <v>0</v>
      </c>
      <c r="J375" s="7">
        <v>13</v>
      </c>
      <c r="K375" s="7">
        <v>7</v>
      </c>
      <c r="L375" s="7">
        <v>0</v>
      </c>
      <c r="M375" s="7">
        <v>4</v>
      </c>
      <c r="R375"/>
      <c r="S375"/>
      <c r="T375"/>
      <c r="U375"/>
      <c r="V375"/>
      <c r="W375"/>
      <c r="X375"/>
      <c r="Y375"/>
    </row>
    <row r="376" spans="1:25">
      <c r="A376" s="7" t="s">
        <v>364</v>
      </c>
      <c r="B376" s="3">
        <v>0</v>
      </c>
      <c r="C376" s="7">
        <v>0</v>
      </c>
      <c r="D376" s="7">
        <v>2</v>
      </c>
      <c r="E376" s="7">
        <v>3</v>
      </c>
      <c r="F376" s="7">
        <v>0</v>
      </c>
      <c r="G376" s="7">
        <v>0</v>
      </c>
      <c r="H376" s="7">
        <v>12</v>
      </c>
      <c r="I376" s="7">
        <v>1</v>
      </c>
      <c r="J376" s="7">
        <v>5</v>
      </c>
      <c r="K376" s="7">
        <v>6</v>
      </c>
      <c r="L376" s="7">
        <v>0</v>
      </c>
      <c r="M376" s="7">
        <v>10</v>
      </c>
      <c r="R376"/>
      <c r="S376"/>
      <c r="T376"/>
      <c r="U376"/>
      <c r="V376"/>
      <c r="W376"/>
      <c r="X376"/>
      <c r="Y376"/>
    </row>
    <row r="377" spans="1:25">
      <c r="A377" s="7" t="s">
        <v>365</v>
      </c>
      <c r="B377" s="3">
        <v>0</v>
      </c>
      <c r="C377" s="7">
        <v>0</v>
      </c>
      <c r="D377" s="7">
        <v>1</v>
      </c>
      <c r="E377" s="7">
        <v>2</v>
      </c>
      <c r="F377" s="7">
        <v>0</v>
      </c>
      <c r="G377" s="7">
        <v>0</v>
      </c>
      <c r="H377" s="7">
        <v>9</v>
      </c>
      <c r="I377" s="7">
        <v>2</v>
      </c>
      <c r="J377" s="7">
        <v>5</v>
      </c>
      <c r="K377" s="7">
        <v>7</v>
      </c>
      <c r="L377" s="7">
        <v>0</v>
      </c>
      <c r="M377" s="7">
        <v>13</v>
      </c>
      <c r="R377"/>
      <c r="S377"/>
      <c r="T377"/>
      <c r="U377"/>
      <c r="V377"/>
      <c r="W377"/>
      <c r="X377"/>
      <c r="Y377"/>
    </row>
    <row r="378" spans="1:25">
      <c r="A378" s="7" t="s">
        <v>366</v>
      </c>
      <c r="B378" s="3">
        <v>0</v>
      </c>
      <c r="C378" s="7">
        <v>0</v>
      </c>
      <c r="D378" s="7">
        <v>1</v>
      </c>
      <c r="E378" s="7">
        <v>2</v>
      </c>
      <c r="F378" s="7">
        <v>0</v>
      </c>
      <c r="G378" s="7">
        <v>0</v>
      </c>
      <c r="H378" s="7">
        <v>5</v>
      </c>
      <c r="I378" s="7">
        <v>2</v>
      </c>
      <c r="J378" s="7">
        <v>9</v>
      </c>
      <c r="K378" s="7">
        <v>3</v>
      </c>
      <c r="L378" s="7">
        <v>0</v>
      </c>
      <c r="M378" s="7">
        <v>9</v>
      </c>
      <c r="R378"/>
      <c r="S378"/>
      <c r="T378"/>
      <c r="U378"/>
      <c r="V378"/>
      <c r="W378"/>
      <c r="X378"/>
      <c r="Y378"/>
    </row>
    <row r="379" spans="1:25">
      <c r="A379" s="7" t="s">
        <v>472</v>
      </c>
      <c r="B379" s="3">
        <v>0</v>
      </c>
      <c r="C379" s="7">
        <v>0</v>
      </c>
      <c r="D379" s="7">
        <v>4</v>
      </c>
      <c r="E379" s="7">
        <v>6</v>
      </c>
      <c r="F379" s="7">
        <v>0</v>
      </c>
      <c r="G379" s="7">
        <v>0</v>
      </c>
      <c r="H379" s="7">
        <v>10</v>
      </c>
      <c r="I379" s="7">
        <v>2</v>
      </c>
      <c r="J379" s="7">
        <v>9</v>
      </c>
      <c r="K379" s="7">
        <v>6</v>
      </c>
      <c r="L379" s="7">
        <v>0</v>
      </c>
      <c r="M379" s="7">
        <v>19</v>
      </c>
      <c r="R379"/>
      <c r="S379"/>
      <c r="T379"/>
      <c r="U379"/>
      <c r="V379"/>
      <c r="W379"/>
      <c r="X379"/>
      <c r="Y379"/>
    </row>
    <row r="380" spans="1:25">
      <c r="A380" s="7" t="s">
        <v>367</v>
      </c>
      <c r="B380" s="3">
        <v>0</v>
      </c>
      <c r="C380" s="7">
        <v>0</v>
      </c>
      <c r="D380" s="7">
        <v>1</v>
      </c>
      <c r="E380" s="7">
        <v>0</v>
      </c>
      <c r="F380" s="7">
        <v>0</v>
      </c>
      <c r="G380" s="7">
        <v>0</v>
      </c>
      <c r="H380" s="7">
        <v>1</v>
      </c>
      <c r="I380" s="7">
        <v>0</v>
      </c>
      <c r="J380" s="7">
        <v>3</v>
      </c>
      <c r="K380" s="7">
        <v>5</v>
      </c>
      <c r="L380" s="7">
        <v>0</v>
      </c>
      <c r="M380" s="7">
        <v>7</v>
      </c>
      <c r="R380"/>
      <c r="S380"/>
      <c r="T380"/>
      <c r="U380"/>
      <c r="V380"/>
      <c r="W380"/>
      <c r="X380"/>
      <c r="Y380"/>
    </row>
    <row r="381" spans="1:25">
      <c r="A381" s="7" t="s">
        <v>368</v>
      </c>
      <c r="B381" s="3">
        <v>0</v>
      </c>
      <c r="C381" s="7">
        <v>0</v>
      </c>
      <c r="D381" s="7">
        <v>3</v>
      </c>
      <c r="E381" s="7">
        <v>2</v>
      </c>
      <c r="F381" s="7">
        <v>0</v>
      </c>
      <c r="G381" s="7">
        <v>0</v>
      </c>
      <c r="H381" s="7">
        <v>5</v>
      </c>
      <c r="I381" s="7">
        <v>0</v>
      </c>
      <c r="J381" s="7">
        <v>7</v>
      </c>
      <c r="K381" s="7">
        <v>0</v>
      </c>
      <c r="L381" s="7">
        <v>0</v>
      </c>
      <c r="M381" s="7">
        <v>5</v>
      </c>
      <c r="R381"/>
      <c r="S381"/>
      <c r="T381"/>
      <c r="U381"/>
      <c r="V381"/>
      <c r="W381"/>
      <c r="X381"/>
      <c r="Y381"/>
    </row>
    <row r="382" spans="1:25">
      <c r="A382" s="7" t="s">
        <v>3140</v>
      </c>
      <c r="B382" s="3">
        <v>0</v>
      </c>
      <c r="C382" s="7">
        <v>1</v>
      </c>
      <c r="D382" s="7">
        <v>0</v>
      </c>
      <c r="E382" s="7">
        <v>1</v>
      </c>
      <c r="F382" s="7">
        <v>0</v>
      </c>
      <c r="G382" s="7">
        <v>0</v>
      </c>
      <c r="H382" s="7">
        <v>2</v>
      </c>
      <c r="I382" s="7">
        <v>1</v>
      </c>
      <c r="J382" s="7">
        <v>4</v>
      </c>
      <c r="K382" s="7">
        <v>4</v>
      </c>
      <c r="L382" s="7">
        <v>0</v>
      </c>
      <c r="M382" s="7">
        <v>17</v>
      </c>
      <c r="R382"/>
      <c r="S382"/>
      <c r="T382"/>
      <c r="U382"/>
      <c r="V382"/>
      <c r="W382"/>
      <c r="X382"/>
      <c r="Y382"/>
    </row>
    <row r="383" spans="1:25">
      <c r="A383" s="7" t="s">
        <v>369</v>
      </c>
      <c r="B383" s="3">
        <v>0</v>
      </c>
      <c r="C383" s="7">
        <v>0</v>
      </c>
      <c r="D383" s="7">
        <v>0</v>
      </c>
      <c r="E383" s="7">
        <v>4</v>
      </c>
      <c r="F383" s="7">
        <v>0</v>
      </c>
      <c r="G383" s="7">
        <v>0</v>
      </c>
      <c r="H383" s="7">
        <v>4</v>
      </c>
      <c r="I383" s="7">
        <v>1</v>
      </c>
      <c r="J383" s="7">
        <v>2</v>
      </c>
      <c r="K383" s="7">
        <v>0</v>
      </c>
      <c r="L383" s="7">
        <v>0</v>
      </c>
      <c r="M383" s="7">
        <v>0</v>
      </c>
      <c r="R383"/>
      <c r="S383"/>
      <c r="T383"/>
      <c r="U383"/>
      <c r="V383"/>
      <c r="W383"/>
      <c r="X383"/>
      <c r="Y383"/>
    </row>
    <row r="384" spans="1:25">
      <c r="A384" s="7" t="s">
        <v>370</v>
      </c>
      <c r="B384" s="3">
        <v>1</v>
      </c>
      <c r="C384" s="7">
        <v>1</v>
      </c>
      <c r="D384" s="7">
        <v>2</v>
      </c>
      <c r="E384" s="7">
        <v>0</v>
      </c>
      <c r="F384" s="7">
        <v>0</v>
      </c>
      <c r="G384" s="7">
        <v>0</v>
      </c>
      <c r="H384" s="7">
        <v>4</v>
      </c>
      <c r="I384" s="7">
        <v>2</v>
      </c>
      <c r="J384" s="7">
        <v>11</v>
      </c>
      <c r="K384" s="7">
        <v>4</v>
      </c>
      <c r="L384" s="7">
        <v>0</v>
      </c>
      <c r="M384" s="7">
        <v>8</v>
      </c>
      <c r="R384"/>
      <c r="S384"/>
      <c r="T384"/>
      <c r="U384"/>
      <c r="V384"/>
      <c r="W384"/>
      <c r="X384"/>
      <c r="Y384"/>
    </row>
    <row r="385" spans="1:25">
      <c r="A385" s="7" t="s">
        <v>1446</v>
      </c>
      <c r="B385" s="3">
        <v>0</v>
      </c>
      <c r="C385" s="7">
        <v>0</v>
      </c>
      <c r="D385" s="7">
        <v>1</v>
      </c>
      <c r="E385" s="7">
        <v>2</v>
      </c>
      <c r="F385" s="7">
        <v>0</v>
      </c>
      <c r="G385" s="7">
        <v>0</v>
      </c>
      <c r="H385" s="7">
        <v>3</v>
      </c>
      <c r="I385" s="7">
        <v>0</v>
      </c>
      <c r="J385" s="7">
        <v>5</v>
      </c>
      <c r="K385" s="7">
        <v>4</v>
      </c>
      <c r="L385" s="7">
        <v>0</v>
      </c>
      <c r="M385" s="7">
        <v>7</v>
      </c>
      <c r="R385"/>
      <c r="S385"/>
      <c r="T385"/>
      <c r="U385"/>
      <c r="V385"/>
      <c r="W385"/>
      <c r="X385"/>
      <c r="Y385"/>
    </row>
    <row r="386" spans="1:25">
      <c r="A386" s="7" t="s">
        <v>371</v>
      </c>
      <c r="B386" s="3">
        <v>0</v>
      </c>
      <c r="C386" s="7">
        <v>0</v>
      </c>
      <c r="D386" s="7">
        <v>2</v>
      </c>
      <c r="E386" s="7">
        <v>3</v>
      </c>
      <c r="F386" s="7">
        <v>0</v>
      </c>
      <c r="G386" s="7">
        <v>0</v>
      </c>
      <c r="H386" s="7">
        <v>7</v>
      </c>
      <c r="I386" s="7">
        <v>2</v>
      </c>
      <c r="J386" s="7">
        <v>13</v>
      </c>
      <c r="K386" s="7">
        <v>3</v>
      </c>
      <c r="L386" s="7">
        <v>0</v>
      </c>
      <c r="M386" s="7">
        <v>10</v>
      </c>
      <c r="R386"/>
      <c r="S386"/>
      <c r="T386"/>
      <c r="U386"/>
      <c r="V386"/>
      <c r="W386"/>
      <c r="X386"/>
      <c r="Y386"/>
    </row>
    <row r="387" spans="1:25">
      <c r="A387" s="7" t="s">
        <v>473</v>
      </c>
      <c r="B387" s="3">
        <v>1</v>
      </c>
      <c r="C387" s="7">
        <v>1</v>
      </c>
      <c r="D387" s="7">
        <v>0</v>
      </c>
      <c r="E387" s="7">
        <v>2</v>
      </c>
      <c r="F387" s="7">
        <v>0</v>
      </c>
      <c r="G387" s="7">
        <v>0</v>
      </c>
      <c r="H387" s="7">
        <v>4</v>
      </c>
      <c r="I387" s="7">
        <v>2</v>
      </c>
      <c r="J387" s="7">
        <v>7</v>
      </c>
      <c r="K387" s="7">
        <v>0</v>
      </c>
      <c r="L387" s="7">
        <v>0</v>
      </c>
      <c r="M387" s="7">
        <v>1</v>
      </c>
      <c r="R387"/>
      <c r="S387"/>
      <c r="T387"/>
      <c r="U387"/>
      <c r="V387"/>
      <c r="W387"/>
      <c r="X387"/>
      <c r="Y387"/>
    </row>
    <row r="388" spans="1:25">
      <c r="A388" s="7" t="s">
        <v>491</v>
      </c>
      <c r="B388" s="3">
        <v>0</v>
      </c>
      <c r="C388" s="7">
        <v>0</v>
      </c>
      <c r="D388" s="7">
        <v>2</v>
      </c>
      <c r="E388" s="7">
        <v>4</v>
      </c>
      <c r="F388" s="7">
        <v>0</v>
      </c>
      <c r="G388" s="7">
        <v>0</v>
      </c>
      <c r="H388" s="7">
        <v>7</v>
      </c>
      <c r="I388" s="7">
        <v>2</v>
      </c>
      <c r="J388" s="7">
        <v>10</v>
      </c>
      <c r="K388" s="7">
        <v>9</v>
      </c>
      <c r="L388" s="7">
        <v>0</v>
      </c>
      <c r="M388" s="7">
        <v>10</v>
      </c>
      <c r="R388"/>
      <c r="S388"/>
      <c r="T388"/>
      <c r="U388"/>
      <c r="V388"/>
      <c r="W388"/>
      <c r="X388"/>
      <c r="Y388"/>
    </row>
    <row r="389" spans="1:25">
      <c r="A389" s="7" t="s">
        <v>555</v>
      </c>
      <c r="B389" s="3">
        <v>0</v>
      </c>
      <c r="C389" s="7">
        <v>0</v>
      </c>
      <c r="D389" s="7">
        <v>6</v>
      </c>
      <c r="E389" s="7">
        <v>6</v>
      </c>
      <c r="F389" s="7">
        <v>0</v>
      </c>
      <c r="G389" s="7">
        <v>0</v>
      </c>
      <c r="H389" s="7">
        <v>18</v>
      </c>
      <c r="I389" s="7">
        <v>5</v>
      </c>
      <c r="J389" s="7">
        <v>4</v>
      </c>
      <c r="K389" s="7">
        <v>7</v>
      </c>
      <c r="L389" s="7">
        <v>3</v>
      </c>
      <c r="M389" s="7">
        <v>8</v>
      </c>
      <c r="R389"/>
      <c r="S389"/>
    </row>
    <row r="390" spans="1:25">
      <c r="A390" s="7" t="s">
        <v>474</v>
      </c>
      <c r="B390" s="3">
        <v>0</v>
      </c>
      <c r="C390" s="7">
        <v>0</v>
      </c>
      <c r="D390" s="7">
        <v>0</v>
      </c>
      <c r="E390" s="7">
        <v>2</v>
      </c>
      <c r="F390" s="7">
        <v>0</v>
      </c>
      <c r="G390" s="7">
        <v>0</v>
      </c>
      <c r="H390" s="7">
        <v>6</v>
      </c>
      <c r="I390" s="7">
        <v>2</v>
      </c>
      <c r="J390" s="7">
        <v>3</v>
      </c>
      <c r="K390" s="7">
        <v>4</v>
      </c>
      <c r="L390" s="7">
        <v>2</v>
      </c>
      <c r="M390" s="7">
        <v>6</v>
      </c>
      <c r="R390"/>
      <c r="S390"/>
    </row>
    <row r="391" spans="1:25">
      <c r="A391" s="7" t="s">
        <v>492</v>
      </c>
      <c r="B391" s="3">
        <v>0</v>
      </c>
      <c r="C391" s="7">
        <v>0</v>
      </c>
      <c r="D391" s="7">
        <v>0</v>
      </c>
      <c r="E391" s="7">
        <v>2</v>
      </c>
      <c r="F391" s="7">
        <v>0</v>
      </c>
      <c r="G391" s="7">
        <v>1</v>
      </c>
      <c r="H391" s="7">
        <v>5</v>
      </c>
      <c r="I391" s="7">
        <v>1</v>
      </c>
      <c r="J391" s="7">
        <v>8</v>
      </c>
      <c r="K391" s="7">
        <v>3</v>
      </c>
      <c r="L391" s="7">
        <v>0</v>
      </c>
      <c r="M391" s="7">
        <v>2</v>
      </c>
      <c r="R391"/>
      <c r="S391"/>
    </row>
    <row r="392" spans="1:25">
      <c r="A392" s="7" t="s">
        <v>556</v>
      </c>
      <c r="B392" s="3">
        <v>1</v>
      </c>
      <c r="C392" s="7">
        <v>0</v>
      </c>
      <c r="D392" s="7">
        <v>0</v>
      </c>
      <c r="E392" s="7">
        <v>7</v>
      </c>
      <c r="F392" s="7">
        <v>1</v>
      </c>
      <c r="G392" s="7">
        <v>0</v>
      </c>
      <c r="H392" s="7">
        <v>8</v>
      </c>
      <c r="I392" s="7">
        <v>7</v>
      </c>
      <c r="J392" s="7">
        <v>4</v>
      </c>
      <c r="K392" s="7">
        <v>11</v>
      </c>
      <c r="L392" s="7">
        <v>0</v>
      </c>
      <c r="M392" s="7">
        <v>10</v>
      </c>
      <c r="R392"/>
      <c r="S392"/>
    </row>
    <row r="393" spans="1:25">
      <c r="A393" s="7" t="s">
        <v>493</v>
      </c>
      <c r="B393" s="3">
        <v>0</v>
      </c>
      <c r="C393" s="7">
        <v>0</v>
      </c>
      <c r="D393" s="7">
        <v>1</v>
      </c>
      <c r="E393" s="7">
        <v>1</v>
      </c>
      <c r="F393" s="7">
        <v>0</v>
      </c>
      <c r="G393" s="7">
        <v>0</v>
      </c>
      <c r="H393" s="7">
        <v>2</v>
      </c>
      <c r="I393" s="7">
        <v>3</v>
      </c>
      <c r="J393" s="7">
        <v>0</v>
      </c>
      <c r="K393" s="7">
        <v>1</v>
      </c>
      <c r="L393" s="7">
        <v>0</v>
      </c>
      <c r="M393" s="7">
        <v>7</v>
      </c>
      <c r="R393"/>
      <c r="S393"/>
    </row>
    <row r="394" spans="1:25">
      <c r="A394" s="7" t="s">
        <v>494</v>
      </c>
      <c r="B394" s="3">
        <v>0</v>
      </c>
      <c r="C394" s="7">
        <v>0</v>
      </c>
      <c r="D394" s="7">
        <v>2</v>
      </c>
      <c r="E394" s="7">
        <v>3</v>
      </c>
      <c r="F394" s="7">
        <v>0</v>
      </c>
      <c r="G394" s="7">
        <v>0</v>
      </c>
      <c r="H394" s="7">
        <v>5</v>
      </c>
      <c r="I394" s="7">
        <v>1</v>
      </c>
      <c r="J394" s="7">
        <v>4</v>
      </c>
      <c r="K394" s="7">
        <v>4</v>
      </c>
      <c r="L394" s="7">
        <v>0</v>
      </c>
      <c r="M394" s="7">
        <v>12</v>
      </c>
      <c r="R394"/>
      <c r="S394"/>
    </row>
    <row r="395" spans="1:25">
      <c r="A395" s="7" t="s">
        <v>485</v>
      </c>
      <c r="B395" s="3">
        <v>0</v>
      </c>
      <c r="C395" s="7">
        <v>1</v>
      </c>
      <c r="D395" s="7">
        <v>0</v>
      </c>
      <c r="E395" s="7">
        <v>1</v>
      </c>
      <c r="F395" s="7">
        <v>0</v>
      </c>
      <c r="G395" s="7">
        <v>0</v>
      </c>
      <c r="H395" s="7">
        <v>4</v>
      </c>
      <c r="I395" s="7">
        <v>2</v>
      </c>
      <c r="J395" s="7">
        <v>5</v>
      </c>
      <c r="K395" s="7">
        <v>7</v>
      </c>
      <c r="L395" s="7">
        <v>0</v>
      </c>
      <c r="M395" s="7">
        <v>11</v>
      </c>
      <c r="R395"/>
      <c r="S395"/>
    </row>
    <row r="396" spans="1:25">
      <c r="A396" s="7" t="s">
        <v>495</v>
      </c>
      <c r="B396" s="3">
        <v>0</v>
      </c>
      <c r="C396" s="7">
        <v>1</v>
      </c>
      <c r="D396" s="7">
        <v>3</v>
      </c>
      <c r="E396" s="7">
        <v>3</v>
      </c>
      <c r="F396" s="7">
        <v>0</v>
      </c>
      <c r="G396" s="7">
        <v>0</v>
      </c>
      <c r="H396" s="7">
        <v>7</v>
      </c>
      <c r="I396" s="7">
        <v>1</v>
      </c>
      <c r="J396" s="7">
        <v>1</v>
      </c>
      <c r="K396" s="7">
        <v>0</v>
      </c>
      <c r="L396" s="7">
        <v>0</v>
      </c>
      <c r="M396" s="7">
        <v>1</v>
      </c>
      <c r="R396"/>
      <c r="S396"/>
    </row>
    <row r="397" spans="1:25">
      <c r="A397" s="7" t="s">
        <v>496</v>
      </c>
      <c r="B397" s="3">
        <v>1</v>
      </c>
      <c r="C397" s="7">
        <v>2</v>
      </c>
      <c r="D397" s="7">
        <v>0</v>
      </c>
      <c r="E397" s="7">
        <v>2</v>
      </c>
      <c r="F397" s="7">
        <v>0</v>
      </c>
      <c r="G397" s="7">
        <v>0</v>
      </c>
      <c r="H397" s="7">
        <v>5</v>
      </c>
      <c r="I397" s="7">
        <v>4</v>
      </c>
      <c r="J397" s="7">
        <v>7</v>
      </c>
      <c r="K397" s="7">
        <v>0</v>
      </c>
      <c r="L397" s="7">
        <v>1</v>
      </c>
      <c r="M397" s="7">
        <v>1</v>
      </c>
      <c r="R397"/>
      <c r="S397"/>
    </row>
    <row r="398" spans="1:25">
      <c r="A398" s="7" t="s">
        <v>497</v>
      </c>
      <c r="B398" s="3">
        <v>1</v>
      </c>
      <c r="C398" s="7">
        <v>1</v>
      </c>
      <c r="D398" s="7">
        <v>2</v>
      </c>
      <c r="E398" s="7">
        <v>1</v>
      </c>
      <c r="F398" s="7">
        <v>0</v>
      </c>
      <c r="G398" s="7">
        <v>0</v>
      </c>
      <c r="H398" s="7">
        <v>8</v>
      </c>
      <c r="I398" s="7">
        <v>2</v>
      </c>
      <c r="J398" s="7">
        <v>9</v>
      </c>
      <c r="K398" s="7">
        <v>4</v>
      </c>
      <c r="L398" s="7">
        <v>3</v>
      </c>
      <c r="M398" s="7">
        <v>6</v>
      </c>
      <c r="R398"/>
      <c r="S398"/>
    </row>
    <row r="399" spans="1:25">
      <c r="A399" s="7" t="s">
        <v>475</v>
      </c>
      <c r="B399" s="3">
        <v>0</v>
      </c>
      <c r="C399" s="7">
        <v>0</v>
      </c>
      <c r="D399" s="7">
        <v>0</v>
      </c>
      <c r="E399" s="7">
        <v>1</v>
      </c>
      <c r="F399" s="7">
        <v>0</v>
      </c>
      <c r="G399" s="7">
        <v>0</v>
      </c>
      <c r="H399" s="7">
        <v>4</v>
      </c>
      <c r="I399" s="7">
        <v>0</v>
      </c>
      <c r="J399" s="7">
        <v>3</v>
      </c>
      <c r="K399" s="7">
        <v>6</v>
      </c>
      <c r="L399" s="7">
        <v>0</v>
      </c>
      <c r="M399" s="7">
        <v>17</v>
      </c>
      <c r="R399"/>
      <c r="S399"/>
    </row>
    <row r="400" spans="1:25">
      <c r="A400" s="7" t="s">
        <v>498</v>
      </c>
      <c r="B400" s="3">
        <v>0</v>
      </c>
      <c r="C400" s="7">
        <v>1</v>
      </c>
      <c r="D400" s="7">
        <v>1</v>
      </c>
      <c r="E400" s="7">
        <v>8</v>
      </c>
      <c r="F400" s="7">
        <v>1</v>
      </c>
      <c r="G400" s="7">
        <v>0</v>
      </c>
      <c r="H400" s="7">
        <v>11</v>
      </c>
      <c r="I400" s="7">
        <v>2</v>
      </c>
      <c r="J400" s="7">
        <v>9</v>
      </c>
      <c r="K400" s="7">
        <v>2</v>
      </c>
      <c r="L400" s="7">
        <v>0</v>
      </c>
      <c r="M400" s="7">
        <v>10</v>
      </c>
      <c r="R400"/>
      <c r="S400"/>
    </row>
    <row r="401" spans="1:19">
      <c r="A401" s="7" t="s">
        <v>499</v>
      </c>
      <c r="B401" s="3">
        <v>1</v>
      </c>
      <c r="C401" s="7">
        <v>0</v>
      </c>
      <c r="D401" s="7">
        <v>1</v>
      </c>
      <c r="E401" s="7">
        <v>2</v>
      </c>
      <c r="F401" s="7">
        <v>1</v>
      </c>
      <c r="G401" s="7">
        <v>0</v>
      </c>
      <c r="H401" s="7">
        <v>7</v>
      </c>
      <c r="I401" s="7">
        <v>2</v>
      </c>
      <c r="J401" s="7">
        <v>8</v>
      </c>
      <c r="K401" s="7">
        <v>3</v>
      </c>
      <c r="L401" s="7">
        <v>0</v>
      </c>
      <c r="M401" s="7">
        <v>13</v>
      </c>
      <c r="R401"/>
      <c r="S401"/>
    </row>
    <row r="402" spans="1:19">
      <c r="A402" s="7" t="s">
        <v>1467</v>
      </c>
      <c r="B402" s="3">
        <v>0</v>
      </c>
      <c r="C402" s="7">
        <v>0</v>
      </c>
      <c r="D402" s="7">
        <v>4</v>
      </c>
      <c r="E402" s="7">
        <v>0</v>
      </c>
      <c r="F402" s="7">
        <v>0</v>
      </c>
      <c r="G402" s="7">
        <v>0</v>
      </c>
      <c r="H402" s="7">
        <v>7</v>
      </c>
      <c r="I402" s="7">
        <v>3</v>
      </c>
      <c r="J402" s="7">
        <v>8</v>
      </c>
      <c r="K402" s="7">
        <v>8</v>
      </c>
      <c r="L402" s="7">
        <v>4</v>
      </c>
      <c r="M402" s="7">
        <v>11</v>
      </c>
      <c r="R402"/>
      <c r="S402"/>
    </row>
    <row r="403" spans="1:19">
      <c r="A403" s="7" t="s">
        <v>500</v>
      </c>
      <c r="B403" s="3">
        <v>0</v>
      </c>
      <c r="C403" s="7">
        <v>0</v>
      </c>
      <c r="D403" s="7">
        <v>3</v>
      </c>
      <c r="E403" s="7">
        <v>1</v>
      </c>
      <c r="F403" s="7">
        <v>0</v>
      </c>
      <c r="G403" s="7">
        <v>0</v>
      </c>
      <c r="H403" s="7">
        <v>4</v>
      </c>
      <c r="I403" s="7">
        <v>0</v>
      </c>
      <c r="J403" s="7">
        <v>2</v>
      </c>
      <c r="K403" s="7">
        <v>2</v>
      </c>
      <c r="L403" s="7">
        <v>0</v>
      </c>
      <c r="M403" s="7">
        <v>11</v>
      </c>
      <c r="R403"/>
      <c r="S403"/>
    </row>
    <row r="404" spans="1:19">
      <c r="A404" s="7" t="s">
        <v>501</v>
      </c>
      <c r="B404" s="3">
        <v>0</v>
      </c>
      <c r="C404" s="7">
        <v>1</v>
      </c>
      <c r="D404" s="7">
        <v>3</v>
      </c>
      <c r="E404" s="7">
        <v>3</v>
      </c>
      <c r="F404" s="7">
        <v>0</v>
      </c>
      <c r="G404" s="7">
        <v>0</v>
      </c>
      <c r="H404" s="7">
        <v>7</v>
      </c>
      <c r="I404" s="7">
        <v>3</v>
      </c>
      <c r="J404" s="7">
        <v>8</v>
      </c>
      <c r="K404" s="7">
        <v>9</v>
      </c>
      <c r="L404" s="7">
        <v>0</v>
      </c>
      <c r="M404" s="7">
        <v>4</v>
      </c>
      <c r="R404"/>
      <c r="S404"/>
    </row>
    <row r="405" spans="1:19">
      <c r="A405" s="7" t="s">
        <v>502</v>
      </c>
      <c r="B405" s="3">
        <v>0</v>
      </c>
      <c r="C405" s="7">
        <v>0</v>
      </c>
      <c r="D405" s="7">
        <v>1</v>
      </c>
      <c r="E405" s="7">
        <v>0</v>
      </c>
      <c r="F405" s="7">
        <v>0</v>
      </c>
      <c r="G405" s="7">
        <v>0</v>
      </c>
      <c r="H405" s="7">
        <v>1</v>
      </c>
      <c r="I405" s="7">
        <v>2</v>
      </c>
      <c r="J405" s="7">
        <v>2</v>
      </c>
      <c r="K405" s="7">
        <v>2</v>
      </c>
      <c r="L405" s="7">
        <v>0</v>
      </c>
      <c r="M405" s="7">
        <v>3</v>
      </c>
      <c r="R405"/>
      <c r="S405"/>
    </row>
    <row r="406" spans="1:19">
      <c r="A406" s="7" t="s">
        <v>557</v>
      </c>
      <c r="B406" s="3">
        <v>0</v>
      </c>
      <c r="C406" s="7">
        <v>1</v>
      </c>
      <c r="D406" s="7">
        <v>1</v>
      </c>
      <c r="E406" s="7">
        <v>4</v>
      </c>
      <c r="F406" s="7">
        <v>1</v>
      </c>
      <c r="G406" s="7">
        <v>0</v>
      </c>
      <c r="H406" s="7">
        <v>6</v>
      </c>
      <c r="I406" s="7">
        <v>3</v>
      </c>
      <c r="J406" s="7">
        <v>5</v>
      </c>
      <c r="K406" s="7">
        <v>3</v>
      </c>
      <c r="L406" s="7">
        <v>0</v>
      </c>
      <c r="M406" s="7">
        <v>6</v>
      </c>
      <c r="R406"/>
      <c r="S406"/>
    </row>
    <row r="407" spans="1:19">
      <c r="A407" s="7" t="s">
        <v>503</v>
      </c>
      <c r="B407" s="3">
        <v>0</v>
      </c>
      <c r="C407" s="7">
        <v>0</v>
      </c>
      <c r="D407" s="7">
        <v>0</v>
      </c>
      <c r="E407" s="7">
        <v>6</v>
      </c>
      <c r="F407" s="7">
        <v>0</v>
      </c>
      <c r="G407" s="7">
        <v>0</v>
      </c>
      <c r="H407" s="7">
        <v>6</v>
      </c>
      <c r="I407" s="7">
        <v>3</v>
      </c>
      <c r="J407" s="7">
        <v>5</v>
      </c>
      <c r="K407" s="7">
        <v>2</v>
      </c>
      <c r="L407" s="7">
        <v>0</v>
      </c>
      <c r="M407" s="7">
        <v>4</v>
      </c>
      <c r="R407"/>
      <c r="S407"/>
    </row>
    <row r="408" spans="1:19">
      <c r="A408" s="7" t="s">
        <v>504</v>
      </c>
      <c r="B408" s="3">
        <v>0</v>
      </c>
      <c r="C408" s="7">
        <v>0</v>
      </c>
      <c r="D408" s="7">
        <v>1</v>
      </c>
      <c r="E408" s="7">
        <v>0</v>
      </c>
      <c r="F408" s="7">
        <v>0</v>
      </c>
      <c r="G408" s="7">
        <v>0</v>
      </c>
      <c r="H408" s="7">
        <v>1</v>
      </c>
      <c r="I408" s="7">
        <v>1</v>
      </c>
      <c r="J408" s="7">
        <v>3</v>
      </c>
      <c r="K408" s="7">
        <v>1</v>
      </c>
      <c r="L408" s="7">
        <v>0</v>
      </c>
      <c r="M408" s="7">
        <v>9</v>
      </c>
      <c r="R408"/>
      <c r="S408"/>
    </row>
    <row r="409" spans="1:19">
      <c r="A409" s="7" t="s">
        <v>2173</v>
      </c>
      <c r="B409" s="3">
        <v>0</v>
      </c>
      <c r="C409" s="7">
        <v>0</v>
      </c>
      <c r="D409" s="7">
        <v>5</v>
      </c>
      <c r="E409" s="7">
        <v>1</v>
      </c>
      <c r="F409" s="7">
        <v>0</v>
      </c>
      <c r="G409" s="7">
        <v>0</v>
      </c>
      <c r="H409" s="7">
        <v>11</v>
      </c>
      <c r="I409" s="7">
        <v>4</v>
      </c>
      <c r="J409" s="7">
        <v>7</v>
      </c>
      <c r="K409" s="7">
        <v>8</v>
      </c>
      <c r="L409" s="7">
        <v>0</v>
      </c>
      <c r="M409" s="7">
        <v>7</v>
      </c>
      <c r="R409"/>
      <c r="S409"/>
    </row>
    <row r="410" spans="1:19">
      <c r="A410" s="7" t="s">
        <v>2174</v>
      </c>
      <c r="B410" s="3">
        <v>0</v>
      </c>
      <c r="C410" s="7">
        <v>1</v>
      </c>
      <c r="D410" s="7">
        <v>3</v>
      </c>
      <c r="E410" s="7">
        <v>5</v>
      </c>
      <c r="F410" s="7">
        <v>0</v>
      </c>
      <c r="G410" s="7">
        <v>0</v>
      </c>
      <c r="H410" s="7">
        <v>16</v>
      </c>
      <c r="I410" s="7">
        <v>1</v>
      </c>
      <c r="J410" s="7">
        <v>7</v>
      </c>
      <c r="K410" s="7">
        <v>10</v>
      </c>
      <c r="L410" s="7">
        <v>0</v>
      </c>
      <c r="M410" s="7">
        <v>20</v>
      </c>
      <c r="R410"/>
      <c r="S410"/>
    </row>
    <row r="411" spans="1:19">
      <c r="A411" s="7" t="s">
        <v>505</v>
      </c>
      <c r="B411" s="3">
        <v>0</v>
      </c>
      <c r="C411" s="7">
        <v>0</v>
      </c>
      <c r="D411" s="7">
        <v>0</v>
      </c>
      <c r="E411" s="7">
        <v>2</v>
      </c>
      <c r="F411" s="7">
        <v>0</v>
      </c>
      <c r="G411" s="7">
        <v>0</v>
      </c>
      <c r="H411" s="7">
        <v>4</v>
      </c>
      <c r="I411" s="7">
        <v>3</v>
      </c>
      <c r="J411" s="7">
        <v>5</v>
      </c>
      <c r="K411" s="7">
        <v>1</v>
      </c>
      <c r="L411" s="7">
        <v>0</v>
      </c>
      <c r="M411" s="7">
        <v>3</v>
      </c>
      <c r="R411"/>
      <c r="S411"/>
    </row>
    <row r="412" spans="1:19">
      <c r="A412" s="7" t="s">
        <v>506</v>
      </c>
      <c r="B412" s="3">
        <v>0</v>
      </c>
      <c r="C412" s="7">
        <v>0</v>
      </c>
      <c r="D412" s="7">
        <v>0</v>
      </c>
      <c r="E412" s="7">
        <v>1</v>
      </c>
      <c r="F412" s="7">
        <v>0</v>
      </c>
      <c r="G412" s="7">
        <v>0</v>
      </c>
      <c r="H412" s="7">
        <v>2</v>
      </c>
      <c r="I412" s="7">
        <v>1</v>
      </c>
      <c r="J412" s="7">
        <v>4</v>
      </c>
      <c r="K412" s="7">
        <v>4</v>
      </c>
      <c r="L412" s="7">
        <v>0</v>
      </c>
      <c r="M412" s="7">
        <v>9</v>
      </c>
      <c r="R412"/>
      <c r="S412"/>
    </row>
    <row r="413" spans="1:19">
      <c r="A413" s="7" t="s">
        <v>507</v>
      </c>
      <c r="B413" s="3">
        <v>0</v>
      </c>
      <c r="C413" s="7">
        <v>0</v>
      </c>
      <c r="D413" s="7">
        <v>0</v>
      </c>
      <c r="E413" s="7">
        <v>3</v>
      </c>
      <c r="F413" s="7">
        <v>0</v>
      </c>
      <c r="G413" s="7">
        <v>1</v>
      </c>
      <c r="H413" s="7">
        <v>5</v>
      </c>
      <c r="I413" s="7">
        <v>2</v>
      </c>
      <c r="J413" s="7">
        <v>1</v>
      </c>
      <c r="K413" s="7">
        <v>4</v>
      </c>
      <c r="L413" s="7">
        <v>0</v>
      </c>
      <c r="M413" s="7">
        <v>12</v>
      </c>
      <c r="R413"/>
      <c r="S413"/>
    </row>
    <row r="414" spans="1:19">
      <c r="A414" s="7" t="s">
        <v>486</v>
      </c>
      <c r="B414" s="3">
        <v>0</v>
      </c>
      <c r="C414" s="7">
        <v>0</v>
      </c>
      <c r="D414" s="7">
        <v>1</v>
      </c>
      <c r="E414" s="7">
        <v>3</v>
      </c>
      <c r="F414" s="7">
        <v>0</v>
      </c>
      <c r="G414" s="7">
        <v>0</v>
      </c>
      <c r="H414" s="7">
        <v>4</v>
      </c>
      <c r="I414" s="7">
        <v>1</v>
      </c>
      <c r="J414" s="7">
        <v>4</v>
      </c>
      <c r="K414" s="7">
        <v>4</v>
      </c>
      <c r="L414" s="7">
        <v>1</v>
      </c>
      <c r="M414" s="7">
        <v>10</v>
      </c>
      <c r="R414"/>
      <c r="S414"/>
    </row>
    <row r="415" spans="1:19">
      <c r="A415" s="7" t="s">
        <v>508</v>
      </c>
      <c r="B415" s="3">
        <v>0</v>
      </c>
      <c r="C415" s="7">
        <v>0</v>
      </c>
      <c r="D415" s="7">
        <v>1</v>
      </c>
      <c r="E415" s="7">
        <v>3</v>
      </c>
      <c r="F415" s="7">
        <v>0</v>
      </c>
      <c r="G415" s="7">
        <v>0</v>
      </c>
      <c r="H415" s="7">
        <v>7</v>
      </c>
      <c r="I415" s="7">
        <v>0</v>
      </c>
      <c r="J415" s="7">
        <v>2</v>
      </c>
      <c r="K415" s="7">
        <v>7</v>
      </c>
      <c r="L415" s="7">
        <v>0</v>
      </c>
      <c r="M415" s="7">
        <v>16</v>
      </c>
      <c r="R415"/>
      <c r="S415"/>
    </row>
    <row r="416" spans="1:19">
      <c r="A416" s="7" t="s">
        <v>487</v>
      </c>
      <c r="B416" s="3">
        <v>0</v>
      </c>
      <c r="C416" s="7">
        <v>1</v>
      </c>
      <c r="D416" s="7">
        <v>1</v>
      </c>
      <c r="E416" s="7">
        <v>0</v>
      </c>
      <c r="F416" s="7">
        <v>0</v>
      </c>
      <c r="G416" s="7">
        <v>0</v>
      </c>
      <c r="H416" s="7">
        <v>3</v>
      </c>
      <c r="I416" s="7">
        <v>2</v>
      </c>
      <c r="J416" s="7">
        <v>5</v>
      </c>
      <c r="K416" s="7">
        <v>2</v>
      </c>
      <c r="L416" s="7">
        <v>0</v>
      </c>
      <c r="M416" s="7">
        <v>3</v>
      </c>
      <c r="R416"/>
      <c r="S416"/>
    </row>
    <row r="417" spans="1:19">
      <c r="A417" s="7" t="s">
        <v>509</v>
      </c>
      <c r="B417" s="3">
        <v>0</v>
      </c>
      <c r="C417" s="7">
        <v>0</v>
      </c>
      <c r="D417" s="7">
        <v>1</v>
      </c>
      <c r="E417" s="7">
        <v>0</v>
      </c>
      <c r="F417" s="7">
        <v>0</v>
      </c>
      <c r="G417" s="7">
        <v>0</v>
      </c>
      <c r="H417" s="7">
        <v>1</v>
      </c>
      <c r="I417" s="7">
        <v>3</v>
      </c>
      <c r="J417" s="7">
        <v>6</v>
      </c>
      <c r="K417" s="7">
        <v>4</v>
      </c>
      <c r="L417" s="7">
        <v>1</v>
      </c>
      <c r="M417" s="7">
        <v>2</v>
      </c>
      <c r="R417"/>
      <c r="S417"/>
    </row>
    <row r="418" spans="1:19">
      <c r="A418" s="7" t="s">
        <v>510</v>
      </c>
      <c r="B418" s="3">
        <v>0</v>
      </c>
      <c r="C418" s="7">
        <v>0</v>
      </c>
      <c r="D418" s="7">
        <v>2</v>
      </c>
      <c r="E418" s="7">
        <v>6</v>
      </c>
      <c r="F418" s="7">
        <v>0</v>
      </c>
      <c r="G418" s="7">
        <v>0</v>
      </c>
      <c r="H418" s="7">
        <v>11</v>
      </c>
      <c r="I418" s="7">
        <v>3</v>
      </c>
      <c r="J418" s="7">
        <v>10</v>
      </c>
      <c r="K418" s="7">
        <v>7</v>
      </c>
      <c r="L418" s="7">
        <v>0</v>
      </c>
      <c r="M418" s="7">
        <v>9</v>
      </c>
      <c r="R418"/>
      <c r="S418"/>
    </row>
    <row r="419" spans="1:19">
      <c r="A419" s="7" t="s">
        <v>558</v>
      </c>
      <c r="B419" s="3">
        <v>0</v>
      </c>
      <c r="C419" s="7">
        <v>1</v>
      </c>
      <c r="D419" s="7">
        <v>1</v>
      </c>
      <c r="E419" s="7">
        <v>3</v>
      </c>
      <c r="F419" s="7">
        <v>1</v>
      </c>
      <c r="G419" s="7">
        <v>0</v>
      </c>
      <c r="H419" s="7">
        <v>5</v>
      </c>
      <c r="I419" s="7">
        <v>6</v>
      </c>
      <c r="J419" s="7">
        <v>10</v>
      </c>
      <c r="K419" s="7">
        <v>6</v>
      </c>
      <c r="L419" s="7">
        <v>0</v>
      </c>
      <c r="M419" s="7">
        <v>9</v>
      </c>
      <c r="R419"/>
      <c r="S419"/>
    </row>
    <row r="420" spans="1:19">
      <c r="A420" s="7" t="s">
        <v>511</v>
      </c>
      <c r="B420" s="3">
        <v>0</v>
      </c>
      <c r="C420" s="7">
        <v>0</v>
      </c>
      <c r="D420" s="7">
        <v>1</v>
      </c>
      <c r="E420" s="7">
        <v>2</v>
      </c>
      <c r="F420" s="7">
        <v>0</v>
      </c>
      <c r="G420" s="7">
        <v>0</v>
      </c>
      <c r="H420" s="7">
        <v>3</v>
      </c>
      <c r="I420" s="7">
        <v>1</v>
      </c>
      <c r="J420" s="7">
        <v>6</v>
      </c>
      <c r="K420" s="7">
        <v>3</v>
      </c>
      <c r="L420" s="7">
        <v>0</v>
      </c>
      <c r="M420" s="7">
        <v>6</v>
      </c>
      <c r="R420"/>
      <c r="S420"/>
    </row>
    <row r="421" spans="1:19">
      <c r="A421" s="7" t="s">
        <v>512</v>
      </c>
      <c r="B421" s="3">
        <v>0</v>
      </c>
      <c r="C421" s="7">
        <v>0</v>
      </c>
      <c r="D421" s="7">
        <v>1</v>
      </c>
      <c r="E421" s="7">
        <v>2</v>
      </c>
      <c r="F421" s="7">
        <v>0</v>
      </c>
      <c r="G421" s="7">
        <v>0</v>
      </c>
      <c r="H421" s="7">
        <v>3</v>
      </c>
      <c r="I421" s="7">
        <v>1</v>
      </c>
      <c r="J421" s="7">
        <v>1</v>
      </c>
      <c r="K421" s="7">
        <v>1</v>
      </c>
      <c r="L421" s="7">
        <v>0</v>
      </c>
      <c r="M421" s="7">
        <v>8</v>
      </c>
      <c r="R421"/>
      <c r="S421"/>
    </row>
    <row r="422" spans="1:19">
      <c r="A422" s="7" t="s">
        <v>488</v>
      </c>
      <c r="B422" s="3">
        <v>0</v>
      </c>
      <c r="C422" s="7">
        <v>0</v>
      </c>
      <c r="D422" s="7">
        <v>0</v>
      </c>
      <c r="E422" s="7">
        <v>0</v>
      </c>
      <c r="F422" s="7">
        <v>0</v>
      </c>
      <c r="G422" s="7">
        <v>0</v>
      </c>
      <c r="H422" s="7">
        <v>2</v>
      </c>
      <c r="I422" s="7">
        <v>1</v>
      </c>
      <c r="J422" s="7">
        <v>2</v>
      </c>
      <c r="K422" s="7">
        <v>0</v>
      </c>
      <c r="L422" s="7">
        <v>0</v>
      </c>
      <c r="M422" s="7">
        <v>0</v>
      </c>
      <c r="R422"/>
      <c r="S422"/>
    </row>
    <row r="423" spans="1:19">
      <c r="A423" s="7" t="s">
        <v>476</v>
      </c>
      <c r="B423" s="3">
        <v>0</v>
      </c>
      <c r="C423" s="7">
        <v>1</v>
      </c>
      <c r="D423" s="7">
        <v>2</v>
      </c>
      <c r="E423" s="7">
        <v>1</v>
      </c>
      <c r="F423" s="7">
        <v>0</v>
      </c>
      <c r="G423" s="7">
        <v>0</v>
      </c>
      <c r="H423" s="7">
        <v>4</v>
      </c>
      <c r="I423" s="7">
        <v>4</v>
      </c>
      <c r="J423" s="7">
        <v>11</v>
      </c>
      <c r="K423" s="7">
        <v>4</v>
      </c>
      <c r="L423" s="7">
        <v>0</v>
      </c>
      <c r="M423" s="7">
        <v>5</v>
      </c>
      <c r="R423"/>
      <c r="S423"/>
    </row>
    <row r="424" spans="1:19">
      <c r="A424" s="7" t="s">
        <v>477</v>
      </c>
      <c r="B424" s="3">
        <v>0</v>
      </c>
      <c r="C424" s="7">
        <v>0</v>
      </c>
      <c r="D424" s="7">
        <v>0</v>
      </c>
      <c r="E424" s="7">
        <v>0</v>
      </c>
      <c r="F424" s="7">
        <v>0</v>
      </c>
      <c r="G424" s="7">
        <v>0</v>
      </c>
      <c r="H424" s="7">
        <v>4</v>
      </c>
      <c r="I424" s="7">
        <v>1</v>
      </c>
      <c r="J424" s="7">
        <v>9</v>
      </c>
      <c r="K424" s="7">
        <v>4</v>
      </c>
      <c r="L424" s="7">
        <v>0</v>
      </c>
      <c r="M424" s="7">
        <v>5</v>
      </c>
      <c r="R424"/>
      <c r="S424"/>
    </row>
    <row r="425" spans="1:19">
      <c r="A425" s="7" t="s">
        <v>2175</v>
      </c>
      <c r="B425" s="3">
        <v>0</v>
      </c>
      <c r="C425" s="7">
        <v>0</v>
      </c>
      <c r="D425" s="7">
        <v>2</v>
      </c>
      <c r="E425" s="7">
        <v>2</v>
      </c>
      <c r="F425" s="7">
        <v>0</v>
      </c>
      <c r="G425" s="7">
        <v>0</v>
      </c>
      <c r="H425" s="7">
        <v>4</v>
      </c>
      <c r="I425" s="7">
        <v>5</v>
      </c>
      <c r="J425" s="7">
        <v>4</v>
      </c>
      <c r="K425" s="7">
        <v>4</v>
      </c>
      <c r="L425" s="7">
        <v>0</v>
      </c>
      <c r="M425" s="7">
        <v>8</v>
      </c>
      <c r="R425"/>
      <c r="S425"/>
    </row>
    <row r="426" spans="1:19">
      <c r="A426" s="7" t="s">
        <v>2176</v>
      </c>
      <c r="B426" s="3">
        <v>0</v>
      </c>
      <c r="C426" s="7">
        <v>0</v>
      </c>
      <c r="D426" s="7">
        <v>0</v>
      </c>
      <c r="E426" s="7">
        <v>3</v>
      </c>
      <c r="F426" s="7">
        <v>0</v>
      </c>
      <c r="G426" s="7">
        <v>0</v>
      </c>
      <c r="H426" s="7">
        <v>5</v>
      </c>
      <c r="I426" s="7">
        <v>2</v>
      </c>
      <c r="J426" s="7">
        <v>1</v>
      </c>
      <c r="K426" s="7">
        <v>4</v>
      </c>
      <c r="L426" s="7">
        <v>0</v>
      </c>
      <c r="M426" s="7">
        <v>5</v>
      </c>
      <c r="R426"/>
      <c r="S426"/>
    </row>
    <row r="427" spans="1:19">
      <c r="A427" s="7" t="s">
        <v>513</v>
      </c>
      <c r="B427" s="3">
        <v>0</v>
      </c>
      <c r="C427" s="7">
        <v>0</v>
      </c>
      <c r="D427" s="7">
        <v>0</v>
      </c>
      <c r="E427" s="7">
        <v>2</v>
      </c>
      <c r="F427" s="7">
        <v>0</v>
      </c>
      <c r="G427" s="7">
        <v>0</v>
      </c>
      <c r="H427" s="7">
        <v>2</v>
      </c>
      <c r="I427" s="7">
        <v>1</v>
      </c>
      <c r="J427" s="7">
        <v>4</v>
      </c>
      <c r="K427" s="7">
        <v>5</v>
      </c>
      <c r="L427" s="7">
        <v>1</v>
      </c>
      <c r="M427" s="7">
        <v>9</v>
      </c>
      <c r="R427"/>
      <c r="S427"/>
    </row>
    <row r="428" spans="1:19">
      <c r="A428" s="7" t="s">
        <v>2177</v>
      </c>
      <c r="B428" s="3">
        <v>0</v>
      </c>
      <c r="C428" s="7">
        <v>0</v>
      </c>
      <c r="D428" s="7">
        <v>0</v>
      </c>
      <c r="E428" s="7">
        <v>0</v>
      </c>
      <c r="F428" s="7">
        <v>0</v>
      </c>
      <c r="G428" s="7">
        <v>0</v>
      </c>
      <c r="H428" s="7">
        <v>4</v>
      </c>
      <c r="I428" s="7">
        <v>1</v>
      </c>
      <c r="J428" s="7">
        <v>6</v>
      </c>
      <c r="K428" s="7">
        <v>5</v>
      </c>
      <c r="L428" s="7">
        <v>0</v>
      </c>
      <c r="M428" s="7">
        <v>14</v>
      </c>
      <c r="R428"/>
      <c r="S428"/>
    </row>
    <row r="429" spans="1:19">
      <c r="A429" s="7" t="s">
        <v>559</v>
      </c>
      <c r="B429" s="3">
        <v>0</v>
      </c>
      <c r="C429" s="7">
        <v>0</v>
      </c>
      <c r="D429" s="7">
        <v>1</v>
      </c>
      <c r="E429" s="7">
        <v>1</v>
      </c>
      <c r="F429" s="7">
        <v>0</v>
      </c>
      <c r="G429" s="7">
        <v>0</v>
      </c>
      <c r="H429" s="7">
        <v>5</v>
      </c>
      <c r="I429" s="7">
        <v>1</v>
      </c>
      <c r="J429" s="7">
        <v>3</v>
      </c>
      <c r="K429" s="7">
        <v>8</v>
      </c>
      <c r="L429" s="7">
        <v>0</v>
      </c>
      <c r="M429" s="7">
        <v>12</v>
      </c>
      <c r="R429"/>
      <c r="S429"/>
    </row>
    <row r="430" spans="1:19">
      <c r="A430" s="7" t="s">
        <v>514</v>
      </c>
      <c r="B430" s="3">
        <v>0</v>
      </c>
      <c r="C430" s="7">
        <v>0</v>
      </c>
      <c r="D430" s="7">
        <v>2</v>
      </c>
      <c r="E430" s="7">
        <v>4</v>
      </c>
      <c r="F430" s="7">
        <v>0</v>
      </c>
      <c r="G430" s="7">
        <v>0</v>
      </c>
      <c r="H430" s="7">
        <v>7</v>
      </c>
      <c r="I430" s="7">
        <v>3</v>
      </c>
      <c r="J430" s="7">
        <v>9</v>
      </c>
      <c r="K430" s="7">
        <v>2</v>
      </c>
      <c r="L430" s="7">
        <v>1</v>
      </c>
      <c r="M430" s="7">
        <v>5</v>
      </c>
      <c r="R430"/>
      <c r="S430"/>
    </row>
    <row r="431" spans="1:19">
      <c r="A431" s="7" t="s">
        <v>2178</v>
      </c>
      <c r="B431" s="3">
        <v>0</v>
      </c>
      <c r="C431" s="7">
        <v>0</v>
      </c>
      <c r="D431" s="7">
        <v>5</v>
      </c>
      <c r="E431" s="7">
        <v>5</v>
      </c>
      <c r="F431" s="7">
        <v>0</v>
      </c>
      <c r="G431" s="7">
        <v>0</v>
      </c>
      <c r="H431" s="7">
        <v>10</v>
      </c>
      <c r="I431" s="7">
        <v>2</v>
      </c>
      <c r="J431" s="7">
        <v>7</v>
      </c>
      <c r="K431" s="7">
        <v>8</v>
      </c>
      <c r="L431" s="7">
        <v>1</v>
      </c>
      <c r="M431" s="7">
        <v>12</v>
      </c>
      <c r="R431"/>
      <c r="S431"/>
    </row>
    <row r="432" spans="1:19">
      <c r="A432" s="7" t="s">
        <v>560</v>
      </c>
      <c r="B432" s="3">
        <v>0</v>
      </c>
      <c r="C432" s="7">
        <v>0</v>
      </c>
      <c r="D432" s="7">
        <v>0</v>
      </c>
      <c r="E432" s="7">
        <v>3</v>
      </c>
      <c r="F432" s="7">
        <v>0</v>
      </c>
      <c r="G432" s="7">
        <v>0</v>
      </c>
      <c r="H432" s="7">
        <v>5</v>
      </c>
      <c r="I432" s="7">
        <v>1</v>
      </c>
      <c r="J432" s="7">
        <v>7</v>
      </c>
      <c r="K432" s="7">
        <v>6</v>
      </c>
      <c r="L432" s="7">
        <v>1</v>
      </c>
      <c r="M432" s="7">
        <v>7</v>
      </c>
      <c r="R432"/>
      <c r="S432"/>
    </row>
    <row r="433" spans="1:19">
      <c r="A433" s="7" t="s">
        <v>515</v>
      </c>
      <c r="B433" s="3">
        <v>0</v>
      </c>
      <c r="C433" s="7">
        <v>0</v>
      </c>
      <c r="D433" s="7">
        <v>0</v>
      </c>
      <c r="E433" s="7">
        <v>0</v>
      </c>
      <c r="F433" s="7">
        <v>0</v>
      </c>
      <c r="G433" s="7">
        <v>0</v>
      </c>
      <c r="H433" s="7">
        <v>2</v>
      </c>
      <c r="I433" s="7">
        <v>1</v>
      </c>
      <c r="J433" s="7">
        <v>1</v>
      </c>
      <c r="K433" s="7">
        <v>4</v>
      </c>
      <c r="L433" s="7">
        <v>0</v>
      </c>
      <c r="M433" s="7">
        <v>10</v>
      </c>
      <c r="R433"/>
      <c r="S433"/>
    </row>
    <row r="434" spans="1:19">
      <c r="A434" s="7" t="s">
        <v>516</v>
      </c>
      <c r="B434" s="3">
        <v>0</v>
      </c>
      <c r="C434" s="7">
        <v>0</v>
      </c>
      <c r="D434" s="7">
        <v>2</v>
      </c>
      <c r="E434" s="7">
        <v>4</v>
      </c>
      <c r="F434" s="7">
        <v>0</v>
      </c>
      <c r="G434" s="7">
        <v>0</v>
      </c>
      <c r="H434" s="7">
        <v>6</v>
      </c>
      <c r="I434" s="7">
        <v>0</v>
      </c>
      <c r="J434" s="7">
        <v>5</v>
      </c>
      <c r="K434" s="7">
        <v>4</v>
      </c>
      <c r="L434" s="7">
        <v>0</v>
      </c>
      <c r="M434" s="7">
        <v>7</v>
      </c>
      <c r="R434"/>
      <c r="S434"/>
    </row>
    <row r="435" spans="1:19">
      <c r="A435" s="7" t="s">
        <v>2179</v>
      </c>
      <c r="B435" s="3">
        <v>1</v>
      </c>
      <c r="C435" s="7">
        <v>0</v>
      </c>
      <c r="D435" s="7">
        <v>4</v>
      </c>
      <c r="E435" s="7">
        <v>5</v>
      </c>
      <c r="F435" s="7">
        <v>1</v>
      </c>
      <c r="G435" s="7">
        <v>0</v>
      </c>
      <c r="H435" s="7">
        <v>10</v>
      </c>
      <c r="I435" s="7">
        <v>2</v>
      </c>
      <c r="J435" s="7">
        <v>4</v>
      </c>
      <c r="K435" s="7">
        <v>4</v>
      </c>
      <c r="L435" s="7">
        <v>3</v>
      </c>
      <c r="M435" s="7">
        <v>13</v>
      </c>
      <c r="R435"/>
      <c r="S435"/>
    </row>
    <row r="436" spans="1:19">
      <c r="A436" s="7" t="s">
        <v>561</v>
      </c>
      <c r="B436" s="3">
        <v>1</v>
      </c>
      <c r="C436" s="7">
        <v>2</v>
      </c>
      <c r="D436" s="7">
        <v>3</v>
      </c>
      <c r="E436" s="7">
        <v>1</v>
      </c>
      <c r="F436" s="7">
        <v>1</v>
      </c>
      <c r="G436" s="7">
        <v>0</v>
      </c>
      <c r="H436" s="7">
        <v>7</v>
      </c>
      <c r="I436" s="7">
        <v>4</v>
      </c>
      <c r="J436" s="7">
        <v>5</v>
      </c>
      <c r="K436" s="7">
        <v>1</v>
      </c>
      <c r="L436" s="7">
        <v>0</v>
      </c>
      <c r="M436" s="7">
        <v>5</v>
      </c>
      <c r="R436"/>
      <c r="S436"/>
    </row>
    <row r="437" spans="1:19">
      <c r="A437" s="7" t="s">
        <v>517</v>
      </c>
      <c r="B437" s="3">
        <v>0</v>
      </c>
      <c r="C437" s="7">
        <v>1</v>
      </c>
      <c r="D437" s="7">
        <v>1</v>
      </c>
      <c r="E437" s="7">
        <v>0</v>
      </c>
      <c r="F437" s="7">
        <v>0</v>
      </c>
      <c r="G437" s="7">
        <v>0</v>
      </c>
      <c r="H437" s="7">
        <v>2</v>
      </c>
      <c r="I437" s="7">
        <v>2</v>
      </c>
      <c r="J437" s="7">
        <v>1</v>
      </c>
      <c r="K437" s="7">
        <v>0</v>
      </c>
      <c r="L437" s="7">
        <v>0</v>
      </c>
      <c r="M437" s="7">
        <v>3</v>
      </c>
      <c r="R437"/>
      <c r="S437"/>
    </row>
    <row r="438" spans="1:19">
      <c r="A438" s="7" t="s">
        <v>518</v>
      </c>
      <c r="B438" s="3">
        <v>0</v>
      </c>
      <c r="C438" s="7">
        <v>0</v>
      </c>
      <c r="D438" s="7">
        <v>0</v>
      </c>
      <c r="E438" s="7">
        <v>0</v>
      </c>
      <c r="F438" s="7">
        <v>0</v>
      </c>
      <c r="G438" s="7">
        <v>0</v>
      </c>
      <c r="H438" s="7">
        <v>0</v>
      </c>
      <c r="I438" s="7">
        <v>1</v>
      </c>
      <c r="J438" s="7">
        <v>3</v>
      </c>
      <c r="K438" s="7">
        <v>4</v>
      </c>
      <c r="L438" s="7">
        <v>0</v>
      </c>
      <c r="M438" s="7">
        <v>6</v>
      </c>
      <c r="R438"/>
      <c r="S438"/>
    </row>
    <row r="439" spans="1:19">
      <c r="A439" s="7" t="s">
        <v>519</v>
      </c>
      <c r="B439" s="3">
        <v>1</v>
      </c>
      <c r="C439" s="7">
        <v>0</v>
      </c>
      <c r="D439" s="7">
        <v>2</v>
      </c>
      <c r="E439" s="7">
        <v>2</v>
      </c>
      <c r="F439" s="7">
        <v>0</v>
      </c>
      <c r="G439" s="7">
        <v>0</v>
      </c>
      <c r="H439" s="7">
        <v>5</v>
      </c>
      <c r="I439" s="7">
        <v>5</v>
      </c>
      <c r="J439" s="7">
        <v>8</v>
      </c>
      <c r="K439" s="7">
        <v>3</v>
      </c>
      <c r="L439" s="7">
        <v>2</v>
      </c>
      <c r="M439" s="7">
        <v>8</v>
      </c>
      <c r="R439"/>
      <c r="S439"/>
    </row>
    <row r="440" spans="1:19">
      <c r="A440" s="7" t="s">
        <v>520</v>
      </c>
      <c r="B440" s="3">
        <v>0</v>
      </c>
      <c r="C440" s="7">
        <v>0</v>
      </c>
      <c r="D440" s="7">
        <v>1</v>
      </c>
      <c r="E440" s="7">
        <v>0</v>
      </c>
      <c r="F440" s="7">
        <v>0</v>
      </c>
      <c r="G440" s="7">
        <v>0</v>
      </c>
      <c r="H440" s="7">
        <v>7</v>
      </c>
      <c r="I440" s="7">
        <v>1</v>
      </c>
      <c r="J440" s="7">
        <v>4</v>
      </c>
      <c r="K440" s="7">
        <v>0</v>
      </c>
      <c r="L440" s="7">
        <v>0</v>
      </c>
      <c r="M440" s="7">
        <v>10</v>
      </c>
      <c r="R440"/>
      <c r="S440"/>
    </row>
    <row r="441" spans="1:19">
      <c r="A441" s="7" t="s">
        <v>521</v>
      </c>
      <c r="B441" s="3">
        <v>0</v>
      </c>
      <c r="C441" s="7">
        <v>0</v>
      </c>
      <c r="D441" s="7">
        <v>0</v>
      </c>
      <c r="E441" s="7">
        <v>2</v>
      </c>
      <c r="F441" s="7">
        <v>0</v>
      </c>
      <c r="G441" s="7">
        <v>0</v>
      </c>
      <c r="H441" s="7">
        <v>2</v>
      </c>
      <c r="I441" s="7">
        <v>1</v>
      </c>
      <c r="J441" s="7">
        <v>1</v>
      </c>
      <c r="K441" s="7">
        <v>2</v>
      </c>
      <c r="L441" s="7">
        <v>0</v>
      </c>
      <c r="M441" s="7">
        <v>3</v>
      </c>
      <c r="R441"/>
      <c r="S441"/>
    </row>
    <row r="442" spans="1:19">
      <c r="A442" s="7" t="s">
        <v>522</v>
      </c>
      <c r="B442" s="3">
        <v>0</v>
      </c>
      <c r="C442" s="7">
        <v>0</v>
      </c>
      <c r="D442" s="7">
        <v>1</v>
      </c>
      <c r="E442" s="7">
        <v>3</v>
      </c>
      <c r="F442" s="7">
        <v>0</v>
      </c>
      <c r="G442" s="7">
        <v>0</v>
      </c>
      <c r="H442" s="7">
        <v>6</v>
      </c>
      <c r="I442" s="7">
        <v>1</v>
      </c>
      <c r="J442" s="7">
        <v>2</v>
      </c>
      <c r="K442" s="7">
        <v>7</v>
      </c>
      <c r="L442" s="7">
        <v>0</v>
      </c>
      <c r="M442" s="7">
        <v>17</v>
      </c>
      <c r="R442"/>
      <c r="S442"/>
    </row>
    <row r="443" spans="1:19">
      <c r="A443" s="7" t="s">
        <v>523</v>
      </c>
      <c r="B443" s="3">
        <v>0</v>
      </c>
      <c r="C443" s="7">
        <v>0</v>
      </c>
      <c r="D443" s="7">
        <v>1</v>
      </c>
      <c r="E443" s="7">
        <v>7</v>
      </c>
      <c r="F443" s="7">
        <v>0</v>
      </c>
      <c r="G443" s="7">
        <v>0</v>
      </c>
      <c r="H443" s="7">
        <v>8</v>
      </c>
      <c r="I443" s="7">
        <v>1</v>
      </c>
      <c r="J443" s="7">
        <v>2</v>
      </c>
      <c r="K443" s="7">
        <v>3</v>
      </c>
      <c r="L443" s="7">
        <v>0</v>
      </c>
      <c r="M443" s="7">
        <v>8</v>
      </c>
      <c r="R443"/>
      <c r="S443"/>
    </row>
    <row r="444" spans="1:19">
      <c r="A444" s="7" t="s">
        <v>524</v>
      </c>
      <c r="B444" s="3">
        <v>0</v>
      </c>
      <c r="C444" s="7">
        <v>0</v>
      </c>
      <c r="D444" s="7">
        <v>1</v>
      </c>
      <c r="E444" s="7">
        <v>2</v>
      </c>
      <c r="F444" s="7">
        <v>0</v>
      </c>
      <c r="G444" s="7">
        <v>0</v>
      </c>
      <c r="H444" s="7">
        <v>5</v>
      </c>
      <c r="I444" s="7">
        <v>0</v>
      </c>
      <c r="J444" s="7">
        <v>3</v>
      </c>
      <c r="K444" s="7">
        <v>10</v>
      </c>
      <c r="L444" s="7">
        <v>0</v>
      </c>
      <c r="M444" s="7">
        <v>32</v>
      </c>
      <c r="R444"/>
      <c r="S444"/>
    </row>
    <row r="445" spans="1:19">
      <c r="A445" s="7" t="s">
        <v>525</v>
      </c>
      <c r="B445" s="3">
        <v>0</v>
      </c>
      <c r="C445" s="7">
        <v>0</v>
      </c>
      <c r="D445" s="7">
        <v>0</v>
      </c>
      <c r="E445" s="7">
        <v>0</v>
      </c>
      <c r="F445" s="7">
        <v>0</v>
      </c>
      <c r="G445" s="7">
        <v>0</v>
      </c>
      <c r="H445" s="7">
        <v>0</v>
      </c>
      <c r="I445" s="7">
        <v>2</v>
      </c>
      <c r="J445" s="7">
        <v>1</v>
      </c>
      <c r="K445" s="7">
        <v>5</v>
      </c>
      <c r="L445" s="7">
        <v>0</v>
      </c>
      <c r="M445" s="7">
        <v>11</v>
      </c>
      <c r="R445"/>
      <c r="S445"/>
    </row>
    <row r="446" spans="1:19">
      <c r="A446" s="7" t="s">
        <v>526</v>
      </c>
      <c r="B446" s="3">
        <v>0</v>
      </c>
      <c r="C446" s="7">
        <v>0</v>
      </c>
      <c r="D446" s="7">
        <v>1</v>
      </c>
      <c r="E446" s="7">
        <v>2</v>
      </c>
      <c r="F446" s="7">
        <v>0</v>
      </c>
      <c r="G446" s="7">
        <v>1</v>
      </c>
      <c r="H446" s="7">
        <v>4</v>
      </c>
      <c r="I446" s="7">
        <v>1</v>
      </c>
      <c r="J446" s="7">
        <v>4</v>
      </c>
      <c r="K446" s="7">
        <v>2</v>
      </c>
      <c r="L446" s="7">
        <v>0</v>
      </c>
      <c r="M446" s="7">
        <v>20</v>
      </c>
      <c r="R446"/>
      <c r="S446"/>
    </row>
    <row r="447" spans="1:19">
      <c r="A447" s="7" t="s">
        <v>562</v>
      </c>
      <c r="B447" s="3">
        <v>0</v>
      </c>
      <c r="C447" s="7">
        <v>0</v>
      </c>
      <c r="D447" s="7">
        <v>3</v>
      </c>
      <c r="E447" s="7">
        <v>0</v>
      </c>
      <c r="F447" s="7">
        <v>1</v>
      </c>
      <c r="G447" s="7">
        <v>0</v>
      </c>
      <c r="H447" s="7">
        <v>3</v>
      </c>
      <c r="I447" s="7">
        <v>3</v>
      </c>
      <c r="J447" s="7">
        <v>11</v>
      </c>
      <c r="K447" s="7">
        <v>8</v>
      </c>
      <c r="L447" s="7">
        <v>1</v>
      </c>
      <c r="M447" s="7">
        <v>18</v>
      </c>
      <c r="R447"/>
      <c r="S447"/>
    </row>
    <row r="448" spans="1:19">
      <c r="A448" s="7" t="s">
        <v>478</v>
      </c>
      <c r="B448" s="3">
        <v>0</v>
      </c>
      <c r="C448" s="7">
        <v>0</v>
      </c>
      <c r="D448" s="7">
        <v>1</v>
      </c>
      <c r="E448" s="7">
        <v>4</v>
      </c>
      <c r="F448" s="7">
        <v>0</v>
      </c>
      <c r="G448" s="7">
        <v>0</v>
      </c>
      <c r="H448" s="7">
        <v>5</v>
      </c>
      <c r="I448" s="7">
        <v>3</v>
      </c>
      <c r="J448" s="7">
        <v>3</v>
      </c>
      <c r="K448" s="7">
        <v>2</v>
      </c>
      <c r="L448" s="7">
        <v>0</v>
      </c>
      <c r="M448" s="7">
        <v>5</v>
      </c>
      <c r="R448"/>
      <c r="S448"/>
    </row>
    <row r="449" spans="1:19">
      <c r="A449" s="7" t="s">
        <v>2180</v>
      </c>
      <c r="B449" s="3">
        <v>0</v>
      </c>
      <c r="C449" s="7">
        <v>0</v>
      </c>
      <c r="D449" s="7">
        <v>0</v>
      </c>
      <c r="E449" s="7">
        <v>0</v>
      </c>
      <c r="F449" s="7">
        <v>0</v>
      </c>
      <c r="G449" s="7">
        <v>0</v>
      </c>
      <c r="H449" s="7">
        <v>1</v>
      </c>
      <c r="I449" s="7">
        <v>1</v>
      </c>
      <c r="J449" s="7">
        <v>4</v>
      </c>
      <c r="K449" s="7">
        <v>3</v>
      </c>
      <c r="L449" s="7">
        <v>0</v>
      </c>
      <c r="M449" s="7">
        <v>5</v>
      </c>
      <c r="R449"/>
      <c r="S449"/>
    </row>
    <row r="450" spans="1:19">
      <c r="A450" s="7" t="s">
        <v>2181</v>
      </c>
      <c r="B450" s="3">
        <v>0</v>
      </c>
      <c r="C450" s="7">
        <v>1</v>
      </c>
      <c r="D450" s="7">
        <v>3</v>
      </c>
      <c r="E450" s="7">
        <v>2</v>
      </c>
      <c r="F450" s="7">
        <v>1</v>
      </c>
      <c r="G450" s="7">
        <v>0</v>
      </c>
      <c r="H450" s="7">
        <v>9</v>
      </c>
      <c r="I450" s="7">
        <v>2</v>
      </c>
      <c r="J450" s="7">
        <v>7</v>
      </c>
      <c r="K450" s="7">
        <v>4</v>
      </c>
      <c r="L450" s="7">
        <v>2</v>
      </c>
      <c r="M450" s="7">
        <v>4</v>
      </c>
      <c r="R450"/>
      <c r="S450"/>
    </row>
    <row r="451" spans="1:19">
      <c r="A451" s="7" t="s">
        <v>527</v>
      </c>
      <c r="B451" s="3">
        <v>0</v>
      </c>
      <c r="C451" s="7">
        <v>0</v>
      </c>
      <c r="D451" s="7">
        <v>0</v>
      </c>
      <c r="E451" s="7">
        <v>4</v>
      </c>
      <c r="F451" s="7">
        <v>0</v>
      </c>
      <c r="G451" s="7">
        <v>0</v>
      </c>
      <c r="H451" s="7">
        <v>5</v>
      </c>
      <c r="I451" s="7">
        <v>1</v>
      </c>
      <c r="J451" s="7">
        <v>6</v>
      </c>
      <c r="K451" s="7">
        <v>3</v>
      </c>
      <c r="L451" s="7">
        <v>1</v>
      </c>
      <c r="M451" s="7">
        <v>12</v>
      </c>
      <c r="R451"/>
      <c r="S451"/>
    </row>
    <row r="452" spans="1:19">
      <c r="A452" s="7" t="s">
        <v>528</v>
      </c>
      <c r="B452" s="3">
        <v>0</v>
      </c>
      <c r="C452" s="7">
        <v>0</v>
      </c>
      <c r="D452" s="7">
        <v>1</v>
      </c>
      <c r="E452" s="7">
        <v>0</v>
      </c>
      <c r="F452" s="7">
        <v>0</v>
      </c>
      <c r="G452" s="7">
        <v>0</v>
      </c>
      <c r="H452" s="7">
        <v>1</v>
      </c>
      <c r="I452" s="7">
        <v>0</v>
      </c>
      <c r="J452" s="7">
        <v>6</v>
      </c>
      <c r="K452" s="7">
        <v>2</v>
      </c>
      <c r="L452" s="7">
        <v>0</v>
      </c>
      <c r="M452" s="7">
        <v>5</v>
      </c>
      <c r="R452"/>
      <c r="S452"/>
    </row>
    <row r="453" spans="1:19">
      <c r="A453" s="7" t="s">
        <v>563</v>
      </c>
      <c r="B453" s="3">
        <v>0</v>
      </c>
      <c r="C453" s="7">
        <v>0</v>
      </c>
      <c r="D453" s="7">
        <v>2</v>
      </c>
      <c r="E453" s="7">
        <v>3</v>
      </c>
      <c r="F453" s="7">
        <v>0</v>
      </c>
      <c r="G453" s="7">
        <v>0</v>
      </c>
      <c r="H453" s="7">
        <v>8</v>
      </c>
      <c r="I453" s="7">
        <v>2</v>
      </c>
      <c r="J453" s="7">
        <v>7</v>
      </c>
      <c r="K453" s="7">
        <v>6</v>
      </c>
      <c r="L453" s="7">
        <v>2</v>
      </c>
      <c r="M453" s="7">
        <v>11</v>
      </c>
      <c r="R453"/>
      <c r="S453"/>
    </row>
    <row r="454" spans="1:19">
      <c r="A454" s="7" t="s">
        <v>489</v>
      </c>
      <c r="B454" s="3">
        <v>0</v>
      </c>
      <c r="C454" s="7">
        <v>0</v>
      </c>
      <c r="D454" s="7">
        <v>0</v>
      </c>
      <c r="E454" s="7">
        <v>0</v>
      </c>
      <c r="F454" s="7">
        <v>0</v>
      </c>
      <c r="G454" s="7">
        <v>0</v>
      </c>
      <c r="H454" s="7">
        <v>0</v>
      </c>
      <c r="I454" s="7">
        <v>0</v>
      </c>
      <c r="J454" s="7">
        <v>3</v>
      </c>
      <c r="K454" s="7">
        <v>1</v>
      </c>
      <c r="L454" s="7">
        <v>0</v>
      </c>
      <c r="M454" s="7">
        <v>6</v>
      </c>
      <c r="R454"/>
      <c r="S454"/>
    </row>
    <row r="455" spans="1:19">
      <c r="A455" s="7" t="s">
        <v>529</v>
      </c>
      <c r="B455" s="3">
        <v>0</v>
      </c>
      <c r="C455" s="7">
        <v>0</v>
      </c>
      <c r="D455" s="7">
        <v>1</v>
      </c>
      <c r="E455" s="7">
        <v>0</v>
      </c>
      <c r="F455" s="7">
        <v>0</v>
      </c>
      <c r="G455" s="7">
        <v>0</v>
      </c>
      <c r="H455" s="7">
        <v>2</v>
      </c>
      <c r="I455" s="7">
        <v>1</v>
      </c>
      <c r="J455" s="7">
        <v>8</v>
      </c>
      <c r="K455" s="7">
        <v>6</v>
      </c>
      <c r="L455" s="7">
        <v>0</v>
      </c>
      <c r="M455" s="7">
        <v>19</v>
      </c>
      <c r="R455"/>
      <c r="S455"/>
    </row>
    <row r="456" spans="1:19">
      <c r="A456" s="7" t="s">
        <v>530</v>
      </c>
      <c r="B456" s="3">
        <v>0</v>
      </c>
      <c r="C456" s="7">
        <v>0</v>
      </c>
      <c r="D456" s="7">
        <v>3</v>
      </c>
      <c r="E456" s="7">
        <v>1</v>
      </c>
      <c r="F456" s="7">
        <v>0</v>
      </c>
      <c r="G456" s="7">
        <v>0</v>
      </c>
      <c r="H456" s="7">
        <v>9</v>
      </c>
      <c r="I456" s="7">
        <v>3</v>
      </c>
      <c r="J456" s="7">
        <v>7</v>
      </c>
      <c r="K456" s="7">
        <v>8</v>
      </c>
      <c r="L456" s="7">
        <v>0</v>
      </c>
      <c r="M456" s="7">
        <v>10</v>
      </c>
      <c r="R456"/>
      <c r="S456"/>
    </row>
    <row r="457" spans="1:19">
      <c r="A457" s="7" t="s">
        <v>531</v>
      </c>
      <c r="B457" s="3">
        <v>1</v>
      </c>
      <c r="C457" s="7">
        <v>1</v>
      </c>
      <c r="D457" s="7">
        <v>1</v>
      </c>
      <c r="E457" s="7">
        <v>3</v>
      </c>
      <c r="F457" s="7">
        <v>0</v>
      </c>
      <c r="G457" s="7">
        <v>0</v>
      </c>
      <c r="H457" s="7">
        <v>10</v>
      </c>
      <c r="I457" s="7">
        <v>3</v>
      </c>
      <c r="J457" s="7">
        <v>6</v>
      </c>
      <c r="K457" s="7">
        <v>3</v>
      </c>
      <c r="L457" s="7">
        <v>0</v>
      </c>
      <c r="M457" s="7">
        <v>11</v>
      </c>
      <c r="R457"/>
      <c r="S457"/>
    </row>
    <row r="458" spans="1:19">
      <c r="A458" s="7" t="s">
        <v>532</v>
      </c>
      <c r="B458" s="3">
        <v>0</v>
      </c>
      <c r="C458" s="7">
        <v>0</v>
      </c>
      <c r="D458" s="7">
        <v>2</v>
      </c>
      <c r="E458" s="7">
        <v>1</v>
      </c>
      <c r="F458" s="7">
        <v>0</v>
      </c>
      <c r="G458" s="7">
        <v>0</v>
      </c>
      <c r="H458" s="7">
        <v>4</v>
      </c>
      <c r="I458" s="7">
        <v>2</v>
      </c>
      <c r="J458" s="7">
        <v>7</v>
      </c>
      <c r="K458" s="7">
        <v>6</v>
      </c>
      <c r="L458" s="7">
        <v>1</v>
      </c>
      <c r="M458" s="7">
        <v>13</v>
      </c>
      <c r="R458"/>
      <c r="S458"/>
    </row>
    <row r="459" spans="1:19">
      <c r="A459" s="7" t="s">
        <v>533</v>
      </c>
      <c r="B459" s="3">
        <v>0</v>
      </c>
      <c r="C459" s="7">
        <v>1</v>
      </c>
      <c r="D459" s="7">
        <v>4</v>
      </c>
      <c r="E459" s="7">
        <v>4</v>
      </c>
      <c r="F459" s="7">
        <v>1</v>
      </c>
      <c r="G459" s="7">
        <v>0</v>
      </c>
      <c r="H459" s="7">
        <v>9</v>
      </c>
      <c r="I459" s="7">
        <v>3</v>
      </c>
      <c r="J459" s="7">
        <v>12</v>
      </c>
      <c r="K459" s="7">
        <v>8</v>
      </c>
      <c r="L459" s="7">
        <v>0</v>
      </c>
      <c r="M459" s="7">
        <v>11</v>
      </c>
      <c r="R459"/>
      <c r="S459"/>
    </row>
    <row r="460" spans="1:19">
      <c r="A460" s="7" t="s">
        <v>564</v>
      </c>
      <c r="B460" s="3">
        <v>0</v>
      </c>
      <c r="C460" s="7">
        <v>1</v>
      </c>
      <c r="D460" s="7">
        <v>1</v>
      </c>
      <c r="E460" s="7">
        <v>3</v>
      </c>
      <c r="F460" s="7">
        <v>0</v>
      </c>
      <c r="G460" s="7">
        <v>0</v>
      </c>
      <c r="H460" s="7">
        <v>5</v>
      </c>
      <c r="I460" s="7">
        <v>3</v>
      </c>
      <c r="J460" s="7">
        <v>7</v>
      </c>
      <c r="K460" s="7">
        <v>4</v>
      </c>
      <c r="L460" s="7">
        <v>0</v>
      </c>
      <c r="M460" s="7">
        <v>5</v>
      </c>
      <c r="R460"/>
      <c r="S460"/>
    </row>
    <row r="461" spans="1:19">
      <c r="A461" s="7" t="s">
        <v>565</v>
      </c>
      <c r="B461" s="3">
        <v>0</v>
      </c>
      <c r="C461" s="7">
        <v>1</v>
      </c>
      <c r="D461" s="7">
        <v>2</v>
      </c>
      <c r="E461" s="7">
        <v>2</v>
      </c>
      <c r="F461" s="7">
        <v>0</v>
      </c>
      <c r="G461" s="7">
        <v>0</v>
      </c>
      <c r="H461" s="7">
        <v>5</v>
      </c>
      <c r="I461" s="7">
        <v>0</v>
      </c>
      <c r="J461" s="7">
        <v>4</v>
      </c>
      <c r="K461" s="7">
        <v>0</v>
      </c>
      <c r="L461" s="7">
        <v>1</v>
      </c>
      <c r="M461" s="7">
        <v>3</v>
      </c>
      <c r="R461"/>
      <c r="S461"/>
    </row>
    <row r="462" spans="1:19">
      <c r="A462" s="7" t="s">
        <v>566</v>
      </c>
      <c r="B462" s="3">
        <v>0</v>
      </c>
      <c r="C462" s="7">
        <v>0</v>
      </c>
      <c r="D462" s="7">
        <v>1</v>
      </c>
      <c r="E462" s="7">
        <v>2</v>
      </c>
      <c r="F462" s="7">
        <v>0</v>
      </c>
      <c r="G462" s="7">
        <v>0</v>
      </c>
      <c r="H462" s="7">
        <v>3</v>
      </c>
      <c r="I462" s="7">
        <v>2</v>
      </c>
      <c r="J462" s="7">
        <v>3</v>
      </c>
      <c r="K462" s="7">
        <v>4</v>
      </c>
      <c r="L462" s="7">
        <v>0</v>
      </c>
      <c r="M462" s="7">
        <v>7</v>
      </c>
      <c r="R462"/>
      <c r="S462"/>
    </row>
    <row r="463" spans="1:19">
      <c r="A463" s="7" t="s">
        <v>534</v>
      </c>
      <c r="B463" s="3">
        <v>0</v>
      </c>
      <c r="C463" s="7">
        <v>1</v>
      </c>
      <c r="D463" s="7">
        <v>1</v>
      </c>
      <c r="E463" s="7">
        <v>0</v>
      </c>
      <c r="F463" s="7">
        <v>1</v>
      </c>
      <c r="G463" s="7">
        <v>0</v>
      </c>
      <c r="H463" s="7">
        <v>5</v>
      </c>
      <c r="I463" s="7">
        <v>3</v>
      </c>
      <c r="J463" s="7">
        <v>4</v>
      </c>
      <c r="K463" s="7">
        <v>8</v>
      </c>
      <c r="L463" s="7">
        <v>0</v>
      </c>
      <c r="M463" s="7">
        <v>13</v>
      </c>
      <c r="R463"/>
      <c r="S463"/>
    </row>
    <row r="464" spans="1:19">
      <c r="A464" s="7" t="s">
        <v>567</v>
      </c>
      <c r="B464" s="3">
        <v>0</v>
      </c>
      <c r="C464" s="7">
        <v>0</v>
      </c>
      <c r="D464" s="7">
        <v>0</v>
      </c>
      <c r="E464" s="7">
        <v>4</v>
      </c>
      <c r="F464" s="7">
        <v>0</v>
      </c>
      <c r="G464" s="7">
        <v>0</v>
      </c>
      <c r="H464" s="7">
        <v>5</v>
      </c>
      <c r="I464" s="7">
        <v>2</v>
      </c>
      <c r="J464" s="7">
        <v>1</v>
      </c>
      <c r="K464" s="7">
        <v>5</v>
      </c>
      <c r="L464" s="7">
        <v>0</v>
      </c>
      <c r="M464" s="7">
        <v>18</v>
      </c>
      <c r="R464"/>
      <c r="S464"/>
    </row>
    <row r="465" spans="1:19">
      <c r="A465" s="7" t="s">
        <v>2182</v>
      </c>
      <c r="B465" s="3">
        <v>0</v>
      </c>
      <c r="C465" s="7">
        <v>1</v>
      </c>
      <c r="D465" s="7">
        <v>3</v>
      </c>
      <c r="E465" s="7">
        <v>3</v>
      </c>
      <c r="F465" s="7">
        <v>0</v>
      </c>
      <c r="G465" s="7">
        <v>0</v>
      </c>
      <c r="H465" s="7">
        <v>7</v>
      </c>
      <c r="I465" s="7">
        <v>2</v>
      </c>
      <c r="J465" s="7">
        <v>2</v>
      </c>
      <c r="K465" s="7">
        <v>3</v>
      </c>
      <c r="L465" s="7">
        <v>1</v>
      </c>
      <c r="M465" s="7">
        <v>10</v>
      </c>
      <c r="R465"/>
      <c r="S465"/>
    </row>
    <row r="466" spans="1:19">
      <c r="A466" s="7" t="s">
        <v>535</v>
      </c>
      <c r="B466" s="3">
        <v>0</v>
      </c>
      <c r="C466" s="7">
        <v>0</v>
      </c>
      <c r="D466" s="7">
        <v>1</v>
      </c>
      <c r="E466" s="7">
        <v>1</v>
      </c>
      <c r="F466" s="7">
        <v>0</v>
      </c>
      <c r="G466" s="7">
        <v>0</v>
      </c>
      <c r="H466" s="7">
        <v>4</v>
      </c>
      <c r="I466" s="7">
        <v>1</v>
      </c>
      <c r="J466" s="7">
        <v>6</v>
      </c>
      <c r="K466" s="7">
        <v>3</v>
      </c>
      <c r="L466" s="7">
        <v>0</v>
      </c>
      <c r="M466" s="7">
        <v>8</v>
      </c>
      <c r="R466"/>
      <c r="S466"/>
    </row>
    <row r="467" spans="1:19">
      <c r="A467" s="7" t="s">
        <v>536</v>
      </c>
      <c r="B467" s="3">
        <v>0</v>
      </c>
      <c r="C467" s="7">
        <v>0</v>
      </c>
      <c r="D467" s="7">
        <v>1</v>
      </c>
      <c r="E467" s="7">
        <v>3</v>
      </c>
      <c r="F467" s="7">
        <v>0</v>
      </c>
      <c r="G467" s="7">
        <v>0</v>
      </c>
      <c r="H467" s="7">
        <v>5</v>
      </c>
      <c r="I467" s="7">
        <v>1</v>
      </c>
      <c r="J467" s="7">
        <v>4</v>
      </c>
      <c r="K467" s="7">
        <v>5</v>
      </c>
      <c r="L467" s="7">
        <v>0</v>
      </c>
      <c r="M467" s="7">
        <v>14</v>
      </c>
      <c r="R467"/>
      <c r="S467"/>
    </row>
    <row r="468" spans="1:19">
      <c r="A468" s="7" t="s">
        <v>537</v>
      </c>
      <c r="B468" s="3">
        <v>0</v>
      </c>
      <c r="C468" s="7">
        <v>1</v>
      </c>
      <c r="D468" s="7">
        <v>0</v>
      </c>
      <c r="E468" s="7">
        <v>1</v>
      </c>
      <c r="F468" s="7">
        <v>1</v>
      </c>
      <c r="G468" s="7">
        <v>0</v>
      </c>
      <c r="H468" s="7">
        <v>6</v>
      </c>
      <c r="I468" s="7">
        <v>1</v>
      </c>
      <c r="J468" s="7">
        <v>4</v>
      </c>
      <c r="K468" s="7">
        <v>5</v>
      </c>
      <c r="L468" s="7">
        <v>0</v>
      </c>
      <c r="M468" s="7">
        <v>19</v>
      </c>
      <c r="R468"/>
      <c r="S468"/>
    </row>
    <row r="469" spans="1:19">
      <c r="A469" s="7" t="s">
        <v>568</v>
      </c>
      <c r="B469" s="3">
        <v>0</v>
      </c>
      <c r="C469" s="7">
        <v>0</v>
      </c>
      <c r="D469" s="7">
        <v>1</v>
      </c>
      <c r="E469" s="7">
        <v>1</v>
      </c>
      <c r="F469" s="7">
        <v>0</v>
      </c>
      <c r="G469" s="7">
        <v>0</v>
      </c>
      <c r="H469" s="7">
        <v>4</v>
      </c>
      <c r="I469" s="7">
        <v>0</v>
      </c>
      <c r="J469" s="7">
        <v>2</v>
      </c>
      <c r="K469" s="7">
        <v>2</v>
      </c>
      <c r="L469" s="7">
        <v>0</v>
      </c>
      <c r="M469" s="7">
        <v>19</v>
      </c>
      <c r="R469"/>
      <c r="S469"/>
    </row>
    <row r="470" spans="1:19">
      <c r="A470" s="7" t="s">
        <v>569</v>
      </c>
      <c r="B470" s="3">
        <v>0</v>
      </c>
      <c r="C470" s="7">
        <v>0</v>
      </c>
      <c r="D470" s="7">
        <v>1</v>
      </c>
      <c r="E470" s="7">
        <v>1</v>
      </c>
      <c r="F470" s="7">
        <v>0</v>
      </c>
      <c r="G470" s="7">
        <v>0</v>
      </c>
      <c r="H470" s="7">
        <v>2</v>
      </c>
      <c r="I470" s="7">
        <v>2</v>
      </c>
      <c r="J470" s="7">
        <v>3</v>
      </c>
      <c r="K470" s="7">
        <v>5</v>
      </c>
      <c r="L470" s="7">
        <v>0</v>
      </c>
      <c r="M470" s="7">
        <v>13</v>
      </c>
      <c r="R470"/>
      <c r="S470"/>
    </row>
    <row r="471" spans="1:19">
      <c r="A471" s="7" t="s">
        <v>538</v>
      </c>
      <c r="B471" s="3">
        <v>0</v>
      </c>
      <c r="C471" s="7">
        <v>0</v>
      </c>
      <c r="D471" s="7">
        <v>3</v>
      </c>
      <c r="E471" s="7">
        <v>2</v>
      </c>
      <c r="F471" s="7">
        <v>0</v>
      </c>
      <c r="G471" s="7">
        <v>0</v>
      </c>
      <c r="H471" s="7">
        <v>8</v>
      </c>
      <c r="I471" s="7">
        <v>7</v>
      </c>
      <c r="J471" s="7">
        <v>10</v>
      </c>
      <c r="K471" s="7">
        <v>13</v>
      </c>
      <c r="L471" s="7">
        <v>0</v>
      </c>
      <c r="M471" s="7">
        <v>31</v>
      </c>
      <c r="R471"/>
      <c r="S471"/>
    </row>
    <row r="472" spans="1:19">
      <c r="A472" s="7" t="s">
        <v>539</v>
      </c>
      <c r="B472" s="3">
        <v>0</v>
      </c>
      <c r="C472" s="7">
        <v>0</v>
      </c>
      <c r="D472" s="7">
        <v>3</v>
      </c>
      <c r="E472" s="7">
        <v>2</v>
      </c>
      <c r="F472" s="7">
        <v>0</v>
      </c>
      <c r="G472" s="7">
        <v>0</v>
      </c>
      <c r="H472" s="7">
        <v>6</v>
      </c>
      <c r="I472" s="7">
        <v>1</v>
      </c>
      <c r="J472" s="7">
        <v>2</v>
      </c>
      <c r="K472" s="7">
        <v>6</v>
      </c>
      <c r="L472" s="7">
        <v>0</v>
      </c>
      <c r="M472" s="7">
        <v>13</v>
      </c>
      <c r="R472"/>
      <c r="S472"/>
    </row>
    <row r="473" spans="1:19">
      <c r="A473" s="7" t="s">
        <v>540</v>
      </c>
      <c r="B473" s="3">
        <v>0</v>
      </c>
      <c r="C473" s="7">
        <v>0</v>
      </c>
      <c r="D473" s="7">
        <v>1</v>
      </c>
      <c r="E473" s="7">
        <v>3</v>
      </c>
      <c r="F473" s="7">
        <v>0</v>
      </c>
      <c r="G473" s="7">
        <v>0</v>
      </c>
      <c r="H473" s="7">
        <v>4</v>
      </c>
      <c r="I473" s="7">
        <v>0</v>
      </c>
      <c r="J473" s="7">
        <v>2</v>
      </c>
      <c r="K473" s="7">
        <v>7</v>
      </c>
      <c r="L473" s="7">
        <v>0</v>
      </c>
      <c r="M473" s="7">
        <v>10</v>
      </c>
      <c r="R473"/>
      <c r="S473"/>
    </row>
    <row r="474" spans="1:19">
      <c r="A474" s="7" t="s">
        <v>541</v>
      </c>
      <c r="B474" s="3">
        <v>0</v>
      </c>
      <c r="C474" s="7">
        <v>0</v>
      </c>
      <c r="D474" s="7">
        <v>1</v>
      </c>
      <c r="E474" s="7">
        <v>1</v>
      </c>
      <c r="F474" s="7">
        <v>0</v>
      </c>
      <c r="G474" s="7">
        <v>0</v>
      </c>
      <c r="H474" s="7">
        <v>6</v>
      </c>
      <c r="I474" s="7">
        <v>1</v>
      </c>
      <c r="J474" s="7">
        <v>7</v>
      </c>
      <c r="K474" s="7">
        <v>6</v>
      </c>
      <c r="L474" s="7">
        <v>0</v>
      </c>
      <c r="M474" s="7">
        <v>6</v>
      </c>
      <c r="R474"/>
      <c r="S474"/>
    </row>
    <row r="475" spans="1:19">
      <c r="A475" s="7" t="s">
        <v>542</v>
      </c>
      <c r="B475" s="3">
        <v>0</v>
      </c>
      <c r="C475" s="7">
        <v>0</v>
      </c>
      <c r="D475" s="7">
        <v>4</v>
      </c>
      <c r="E475" s="7">
        <v>1</v>
      </c>
      <c r="F475" s="7">
        <v>0</v>
      </c>
      <c r="G475" s="7">
        <v>0</v>
      </c>
      <c r="H475" s="7">
        <v>5</v>
      </c>
      <c r="I475" s="7">
        <v>3</v>
      </c>
      <c r="J475" s="7">
        <v>4</v>
      </c>
      <c r="K475" s="7">
        <v>5</v>
      </c>
      <c r="L475" s="7">
        <v>1</v>
      </c>
      <c r="M475" s="7">
        <v>13</v>
      </c>
      <c r="R475"/>
      <c r="S475"/>
    </row>
    <row r="476" spans="1:19">
      <c r="A476" s="7" t="s">
        <v>543</v>
      </c>
      <c r="B476" s="3">
        <v>0</v>
      </c>
      <c r="C476" s="7">
        <v>0</v>
      </c>
      <c r="D476" s="7">
        <v>4</v>
      </c>
      <c r="E476" s="7">
        <v>4</v>
      </c>
      <c r="F476" s="7">
        <v>0</v>
      </c>
      <c r="G476" s="7">
        <v>0</v>
      </c>
      <c r="H476" s="7">
        <v>13</v>
      </c>
      <c r="I476" s="7">
        <v>2</v>
      </c>
      <c r="J476" s="7">
        <v>10</v>
      </c>
      <c r="K476" s="7">
        <v>6</v>
      </c>
      <c r="L476" s="7">
        <v>0</v>
      </c>
      <c r="M476" s="7">
        <v>7</v>
      </c>
      <c r="R476"/>
      <c r="S476"/>
    </row>
    <row r="477" spans="1:19">
      <c r="A477" s="7" t="s">
        <v>544</v>
      </c>
      <c r="B477" s="3">
        <v>0</v>
      </c>
      <c r="C477" s="7">
        <v>0</v>
      </c>
      <c r="D477" s="7">
        <v>2</v>
      </c>
      <c r="E477" s="7">
        <v>2</v>
      </c>
      <c r="F477" s="7">
        <v>0</v>
      </c>
      <c r="G477" s="7">
        <v>0</v>
      </c>
      <c r="H477" s="7">
        <v>13</v>
      </c>
      <c r="I477" s="7">
        <v>0</v>
      </c>
      <c r="J477" s="7">
        <v>3</v>
      </c>
      <c r="K477" s="7">
        <v>5</v>
      </c>
      <c r="L477" s="7">
        <v>0</v>
      </c>
      <c r="M477" s="7">
        <v>3</v>
      </c>
      <c r="R477"/>
      <c r="S477"/>
    </row>
    <row r="478" spans="1:19">
      <c r="A478" s="7" t="s">
        <v>545</v>
      </c>
      <c r="B478" s="3">
        <v>0</v>
      </c>
      <c r="C478" s="7">
        <v>0</v>
      </c>
      <c r="D478" s="7">
        <v>0</v>
      </c>
      <c r="E478" s="7">
        <v>1</v>
      </c>
      <c r="F478" s="7">
        <v>0</v>
      </c>
      <c r="G478" s="7">
        <v>0</v>
      </c>
      <c r="H478" s="7">
        <v>2</v>
      </c>
      <c r="I478" s="7">
        <v>2</v>
      </c>
      <c r="J478" s="7">
        <v>2</v>
      </c>
      <c r="K478" s="7">
        <v>7</v>
      </c>
      <c r="L478" s="7">
        <v>1</v>
      </c>
      <c r="M478" s="7">
        <v>11</v>
      </c>
      <c r="R478"/>
      <c r="S478"/>
    </row>
    <row r="479" spans="1:19">
      <c r="A479" s="7" t="s">
        <v>546</v>
      </c>
      <c r="B479" s="3">
        <v>0</v>
      </c>
      <c r="C479" s="7">
        <v>0</v>
      </c>
      <c r="D479" s="7">
        <v>0</v>
      </c>
      <c r="E479" s="7">
        <v>2</v>
      </c>
      <c r="F479" s="7">
        <v>0</v>
      </c>
      <c r="G479" s="7">
        <v>0</v>
      </c>
      <c r="H479" s="7">
        <v>3</v>
      </c>
      <c r="I479" s="7">
        <v>1</v>
      </c>
      <c r="J479" s="7">
        <v>5</v>
      </c>
      <c r="K479" s="7">
        <v>2</v>
      </c>
      <c r="L479" s="7">
        <v>0</v>
      </c>
      <c r="M479" s="7">
        <v>6</v>
      </c>
      <c r="R479"/>
      <c r="S479"/>
    </row>
    <row r="480" spans="1:19">
      <c r="A480" s="7" t="s">
        <v>3142</v>
      </c>
      <c r="B480" s="3">
        <v>0</v>
      </c>
      <c r="C480" s="7">
        <v>0</v>
      </c>
      <c r="D480" s="7">
        <v>4</v>
      </c>
      <c r="E480" s="7">
        <v>4</v>
      </c>
      <c r="F480" s="7">
        <v>0</v>
      </c>
      <c r="G480" s="7">
        <v>0</v>
      </c>
      <c r="H480" s="7">
        <v>8</v>
      </c>
      <c r="I480" s="7">
        <v>4</v>
      </c>
      <c r="J480" s="7">
        <v>4</v>
      </c>
      <c r="K480" s="7">
        <v>2</v>
      </c>
      <c r="L480" s="7">
        <v>0</v>
      </c>
      <c r="M480" s="7">
        <v>8</v>
      </c>
      <c r="R480"/>
      <c r="S480"/>
    </row>
    <row r="481" spans="1:19">
      <c r="A481" s="7" t="s">
        <v>547</v>
      </c>
      <c r="B481" s="3">
        <v>0</v>
      </c>
      <c r="C481" s="7">
        <v>1</v>
      </c>
      <c r="D481" s="7">
        <v>0</v>
      </c>
      <c r="E481" s="7">
        <v>1</v>
      </c>
      <c r="F481" s="7">
        <v>0</v>
      </c>
      <c r="G481" s="7">
        <v>0</v>
      </c>
      <c r="H481" s="7">
        <v>2</v>
      </c>
      <c r="I481" s="7">
        <v>1</v>
      </c>
      <c r="J481" s="7">
        <v>6</v>
      </c>
      <c r="K481" s="7">
        <v>1</v>
      </c>
      <c r="L481" s="7">
        <v>0</v>
      </c>
      <c r="M481" s="7">
        <v>7</v>
      </c>
      <c r="R481"/>
      <c r="S481"/>
    </row>
    <row r="482" spans="1:19">
      <c r="A482" s="7" t="s">
        <v>570</v>
      </c>
      <c r="B482" s="3">
        <v>1</v>
      </c>
      <c r="C482" s="7">
        <v>0</v>
      </c>
      <c r="D482" s="7">
        <v>0</v>
      </c>
      <c r="E482" s="7">
        <v>1</v>
      </c>
      <c r="F482" s="7">
        <v>1</v>
      </c>
      <c r="G482" s="7">
        <v>0</v>
      </c>
      <c r="H482" s="7">
        <v>2</v>
      </c>
      <c r="I482" s="7">
        <v>0</v>
      </c>
      <c r="J482" s="7">
        <v>4</v>
      </c>
      <c r="K482" s="7">
        <v>3</v>
      </c>
      <c r="L482" s="7">
        <v>1</v>
      </c>
      <c r="M482" s="7">
        <v>6</v>
      </c>
      <c r="R482"/>
      <c r="S482"/>
    </row>
    <row r="483" spans="1:19">
      <c r="A483" s="7" t="s">
        <v>3141</v>
      </c>
      <c r="B483" s="3">
        <v>0</v>
      </c>
      <c r="C483" s="7">
        <v>1</v>
      </c>
      <c r="D483" s="7">
        <v>1</v>
      </c>
      <c r="E483" s="7">
        <v>3</v>
      </c>
      <c r="F483" s="7">
        <v>0</v>
      </c>
      <c r="G483" s="7">
        <v>0</v>
      </c>
      <c r="H483" s="7">
        <v>5</v>
      </c>
      <c r="I483" s="7">
        <v>1</v>
      </c>
      <c r="J483" s="7">
        <v>3</v>
      </c>
      <c r="K483" s="7">
        <v>5</v>
      </c>
      <c r="L483" s="7">
        <v>0</v>
      </c>
      <c r="M483" s="7">
        <v>7</v>
      </c>
      <c r="R483"/>
      <c r="S483"/>
    </row>
    <row r="484" spans="1:19">
      <c r="A484" s="7" t="s">
        <v>548</v>
      </c>
      <c r="B484" s="3">
        <v>0</v>
      </c>
      <c r="C484" s="7">
        <v>0</v>
      </c>
      <c r="D484" s="7">
        <v>0</v>
      </c>
      <c r="E484" s="7">
        <v>4</v>
      </c>
      <c r="F484" s="7">
        <v>0</v>
      </c>
      <c r="G484" s="7">
        <v>0</v>
      </c>
      <c r="H484" s="7">
        <v>4</v>
      </c>
      <c r="I484" s="7">
        <v>2</v>
      </c>
      <c r="J484" s="7">
        <v>3</v>
      </c>
      <c r="K484" s="7">
        <v>1</v>
      </c>
      <c r="L484" s="7">
        <v>1</v>
      </c>
      <c r="M484" s="7">
        <v>4</v>
      </c>
      <c r="R484"/>
      <c r="S484"/>
    </row>
    <row r="485" spans="1:19">
      <c r="A485" s="7" t="s">
        <v>490</v>
      </c>
      <c r="B485" s="3">
        <v>1</v>
      </c>
      <c r="C485" s="7">
        <v>0</v>
      </c>
      <c r="D485" s="7">
        <v>2</v>
      </c>
      <c r="E485" s="7">
        <v>0</v>
      </c>
      <c r="F485" s="7">
        <v>1</v>
      </c>
      <c r="G485" s="7">
        <v>0</v>
      </c>
      <c r="H485" s="7">
        <v>3</v>
      </c>
      <c r="I485" s="7">
        <v>1</v>
      </c>
      <c r="J485" s="7">
        <v>14</v>
      </c>
      <c r="K485" s="7">
        <v>2</v>
      </c>
      <c r="L485" s="7">
        <v>1</v>
      </c>
      <c r="M485" s="7">
        <v>6</v>
      </c>
      <c r="R485"/>
      <c r="S485"/>
    </row>
    <row r="486" spans="1:19">
      <c r="A486" s="7" t="s">
        <v>1447</v>
      </c>
      <c r="B486" s="3">
        <v>0</v>
      </c>
      <c r="C486" s="7">
        <v>0</v>
      </c>
      <c r="D486" s="7">
        <v>1</v>
      </c>
      <c r="E486" s="7">
        <v>0</v>
      </c>
      <c r="F486" s="7">
        <v>0</v>
      </c>
      <c r="G486" s="7">
        <v>0</v>
      </c>
      <c r="H486" s="7">
        <v>2</v>
      </c>
      <c r="I486" s="7">
        <v>0</v>
      </c>
      <c r="J486" s="7">
        <v>6</v>
      </c>
      <c r="K486" s="7">
        <v>3</v>
      </c>
      <c r="L486" s="7">
        <v>0</v>
      </c>
      <c r="M486" s="7">
        <v>11</v>
      </c>
      <c r="R486"/>
      <c r="S486"/>
    </row>
    <row r="487" spans="1:19">
      <c r="A487" s="7" t="s">
        <v>479</v>
      </c>
      <c r="B487" s="3">
        <v>0</v>
      </c>
      <c r="C487" s="7">
        <v>1</v>
      </c>
      <c r="D487" s="7">
        <v>0</v>
      </c>
      <c r="E487" s="7">
        <v>0</v>
      </c>
      <c r="F487" s="7">
        <v>1</v>
      </c>
      <c r="G487" s="7">
        <v>1</v>
      </c>
      <c r="H487" s="7">
        <v>1</v>
      </c>
      <c r="I487" s="7">
        <v>2</v>
      </c>
      <c r="J487" s="7">
        <v>8</v>
      </c>
      <c r="K487" s="7">
        <v>3</v>
      </c>
      <c r="L487" s="7">
        <v>3</v>
      </c>
      <c r="M487" s="7">
        <v>8</v>
      </c>
      <c r="R487"/>
      <c r="S487"/>
    </row>
    <row r="488" spans="1:19">
      <c r="A488" s="7" t="s">
        <v>1011</v>
      </c>
      <c r="B488" s="3">
        <v>0</v>
      </c>
      <c r="C488" s="7">
        <v>1</v>
      </c>
      <c r="D488" s="7">
        <v>1</v>
      </c>
      <c r="E488" s="7">
        <v>3</v>
      </c>
      <c r="F488" s="7">
        <v>1</v>
      </c>
      <c r="G488" s="7">
        <v>0</v>
      </c>
      <c r="H488" s="7">
        <v>6</v>
      </c>
      <c r="I488" s="7">
        <v>6</v>
      </c>
      <c r="J488" s="7">
        <v>6</v>
      </c>
      <c r="K488" s="7">
        <v>3</v>
      </c>
      <c r="L488" s="7">
        <v>0</v>
      </c>
      <c r="M488" s="7">
        <v>7</v>
      </c>
      <c r="R488"/>
      <c r="S488"/>
    </row>
    <row r="489" spans="1:19">
      <c r="A489" s="7" t="s">
        <v>1122</v>
      </c>
      <c r="B489" s="3">
        <v>0</v>
      </c>
      <c r="C489" s="7">
        <v>0</v>
      </c>
      <c r="D489" s="7">
        <v>10</v>
      </c>
      <c r="E489" s="7">
        <v>11</v>
      </c>
      <c r="F489" s="7">
        <v>0</v>
      </c>
      <c r="G489" s="7">
        <v>0</v>
      </c>
      <c r="H489" s="7">
        <v>25</v>
      </c>
      <c r="I489" s="7">
        <v>5</v>
      </c>
      <c r="J489" s="7">
        <v>7</v>
      </c>
      <c r="K489" s="7">
        <v>8</v>
      </c>
      <c r="L489" s="7">
        <v>3</v>
      </c>
      <c r="M489" s="7">
        <v>13</v>
      </c>
      <c r="R489"/>
      <c r="S489"/>
    </row>
    <row r="490" spans="1:19">
      <c r="A490" s="7" t="s">
        <v>1012</v>
      </c>
      <c r="B490" s="3">
        <v>0</v>
      </c>
      <c r="C490" s="7">
        <v>0</v>
      </c>
      <c r="D490" s="7">
        <v>1</v>
      </c>
      <c r="E490" s="7">
        <v>0</v>
      </c>
      <c r="F490" s="7">
        <v>0</v>
      </c>
      <c r="G490" s="7">
        <v>0</v>
      </c>
      <c r="H490" s="7">
        <v>1</v>
      </c>
      <c r="I490" s="7">
        <v>2</v>
      </c>
      <c r="J490" s="7">
        <v>5</v>
      </c>
      <c r="K490" s="7">
        <v>7</v>
      </c>
      <c r="L490" s="7">
        <v>0</v>
      </c>
      <c r="M490" s="7">
        <v>4</v>
      </c>
      <c r="R490"/>
      <c r="S490"/>
    </row>
    <row r="491" spans="1:19">
      <c r="A491" s="7" t="s">
        <v>1013</v>
      </c>
      <c r="B491" s="3">
        <v>0</v>
      </c>
      <c r="C491" s="7">
        <v>0</v>
      </c>
      <c r="D491" s="7">
        <v>1</v>
      </c>
      <c r="E491" s="7">
        <v>0</v>
      </c>
      <c r="F491" s="7">
        <v>0</v>
      </c>
      <c r="G491" s="7">
        <v>0</v>
      </c>
      <c r="H491" s="7">
        <v>3</v>
      </c>
      <c r="I491" s="7">
        <v>1</v>
      </c>
      <c r="J491" s="7">
        <v>4</v>
      </c>
      <c r="K491" s="7">
        <v>4</v>
      </c>
      <c r="L491" s="7">
        <v>0</v>
      </c>
      <c r="M491" s="7">
        <v>5</v>
      </c>
      <c r="R491"/>
      <c r="S491"/>
    </row>
    <row r="492" spans="1:19">
      <c r="A492" s="7" t="s">
        <v>1097</v>
      </c>
      <c r="B492" s="3">
        <v>0</v>
      </c>
      <c r="C492" s="7">
        <v>0</v>
      </c>
      <c r="D492" s="7">
        <v>1</v>
      </c>
      <c r="E492" s="7">
        <v>8</v>
      </c>
      <c r="F492" s="7">
        <v>0</v>
      </c>
      <c r="G492" s="7">
        <v>1</v>
      </c>
      <c r="H492" s="7">
        <v>10</v>
      </c>
      <c r="I492" s="7">
        <v>7</v>
      </c>
      <c r="J492" s="7">
        <v>12</v>
      </c>
      <c r="K492" s="7">
        <v>6</v>
      </c>
      <c r="L492" s="7">
        <v>0</v>
      </c>
      <c r="M492" s="7">
        <v>0</v>
      </c>
      <c r="R492"/>
      <c r="S492"/>
    </row>
    <row r="493" spans="1:19">
      <c r="A493" s="7" t="s">
        <v>1014</v>
      </c>
      <c r="B493" s="3">
        <v>0</v>
      </c>
      <c r="C493" s="7">
        <v>0</v>
      </c>
      <c r="D493" s="7">
        <v>1</v>
      </c>
      <c r="E493" s="7">
        <v>1</v>
      </c>
      <c r="F493" s="7">
        <v>0</v>
      </c>
      <c r="G493" s="7">
        <v>0</v>
      </c>
      <c r="H493" s="7">
        <v>4</v>
      </c>
      <c r="I493" s="7">
        <v>2</v>
      </c>
      <c r="J493" s="7">
        <v>0</v>
      </c>
      <c r="K493" s="7">
        <v>1</v>
      </c>
      <c r="L493" s="7">
        <v>1</v>
      </c>
      <c r="M493" s="7">
        <v>8</v>
      </c>
      <c r="R493"/>
      <c r="S493"/>
    </row>
    <row r="494" spans="1:19">
      <c r="A494" s="7" t="s">
        <v>1015</v>
      </c>
      <c r="B494" s="3">
        <v>0</v>
      </c>
      <c r="C494" s="7">
        <v>0</v>
      </c>
      <c r="D494" s="7">
        <v>3</v>
      </c>
      <c r="E494" s="7">
        <v>0</v>
      </c>
      <c r="F494" s="7">
        <v>0</v>
      </c>
      <c r="G494" s="7">
        <v>0</v>
      </c>
      <c r="H494" s="7">
        <v>3</v>
      </c>
      <c r="I494" s="7">
        <v>7</v>
      </c>
      <c r="J494" s="7">
        <v>4</v>
      </c>
      <c r="K494" s="7">
        <v>7</v>
      </c>
      <c r="L494" s="7">
        <v>0</v>
      </c>
      <c r="M494" s="7">
        <v>11</v>
      </c>
      <c r="R494"/>
      <c r="S494"/>
    </row>
    <row r="495" spans="1:19">
      <c r="A495" s="7" t="s">
        <v>1016</v>
      </c>
      <c r="B495" s="3">
        <v>0</v>
      </c>
      <c r="C495" s="7">
        <v>0</v>
      </c>
      <c r="D495" s="7">
        <v>0</v>
      </c>
      <c r="E495" s="7">
        <v>2</v>
      </c>
      <c r="F495" s="7">
        <v>0</v>
      </c>
      <c r="G495" s="7">
        <v>0</v>
      </c>
      <c r="H495" s="7">
        <v>5</v>
      </c>
      <c r="I495" s="7">
        <v>0</v>
      </c>
      <c r="J495" s="7">
        <v>10</v>
      </c>
      <c r="K495" s="7">
        <v>8</v>
      </c>
      <c r="L495" s="7">
        <v>0</v>
      </c>
      <c r="M495" s="7">
        <v>13</v>
      </c>
      <c r="R495"/>
      <c r="S495"/>
    </row>
    <row r="496" spans="1:19">
      <c r="A496" s="7" t="s">
        <v>1098</v>
      </c>
      <c r="B496" s="3">
        <v>0</v>
      </c>
      <c r="C496" s="7">
        <v>1</v>
      </c>
      <c r="D496" s="7">
        <v>3</v>
      </c>
      <c r="E496" s="7">
        <v>1</v>
      </c>
      <c r="F496" s="7">
        <v>0</v>
      </c>
      <c r="G496" s="7">
        <v>0</v>
      </c>
      <c r="H496" s="7">
        <v>5</v>
      </c>
      <c r="I496" s="7">
        <v>3</v>
      </c>
      <c r="J496" s="7">
        <v>7</v>
      </c>
      <c r="K496" s="7">
        <v>1</v>
      </c>
      <c r="L496" s="7">
        <v>0</v>
      </c>
      <c r="M496" s="7">
        <v>2</v>
      </c>
      <c r="R496"/>
      <c r="S496"/>
    </row>
    <row r="497" spans="1:19">
      <c r="A497" s="7" t="s">
        <v>1099</v>
      </c>
      <c r="B497" s="3">
        <v>1</v>
      </c>
      <c r="C497" s="7">
        <v>1</v>
      </c>
      <c r="D497" s="7">
        <v>0</v>
      </c>
      <c r="E497" s="7">
        <v>1</v>
      </c>
      <c r="F497" s="7">
        <v>0</v>
      </c>
      <c r="G497" s="7">
        <v>0</v>
      </c>
      <c r="H497" s="7">
        <v>3</v>
      </c>
      <c r="I497" s="7">
        <v>1</v>
      </c>
      <c r="J497" s="7">
        <v>8</v>
      </c>
      <c r="K497" s="7">
        <v>3</v>
      </c>
      <c r="L497" s="7">
        <v>0</v>
      </c>
      <c r="M497" s="7">
        <v>5</v>
      </c>
      <c r="R497"/>
      <c r="S497"/>
    </row>
    <row r="498" spans="1:19">
      <c r="A498" s="7" t="s">
        <v>1001</v>
      </c>
      <c r="B498" s="3">
        <v>1</v>
      </c>
      <c r="C498" s="7">
        <v>2</v>
      </c>
      <c r="D498" s="7">
        <v>1</v>
      </c>
      <c r="E498" s="7">
        <v>1</v>
      </c>
      <c r="F498" s="7">
        <v>0</v>
      </c>
      <c r="G498" s="7">
        <v>0</v>
      </c>
      <c r="H498" s="7">
        <v>7</v>
      </c>
      <c r="I498" s="7">
        <v>1</v>
      </c>
      <c r="J498" s="7">
        <v>10</v>
      </c>
      <c r="K498" s="7">
        <v>4</v>
      </c>
      <c r="L498" s="7">
        <v>0</v>
      </c>
      <c r="M498" s="7">
        <v>6</v>
      </c>
      <c r="R498"/>
      <c r="S498"/>
    </row>
    <row r="499" spans="1:19">
      <c r="A499" s="7" t="s">
        <v>1100</v>
      </c>
      <c r="B499" s="3">
        <v>0</v>
      </c>
      <c r="C499" s="7">
        <v>0</v>
      </c>
      <c r="D499" s="7">
        <v>1</v>
      </c>
      <c r="E499" s="7">
        <v>1</v>
      </c>
      <c r="F499" s="7">
        <v>0</v>
      </c>
      <c r="G499" s="7">
        <v>0</v>
      </c>
      <c r="H499" s="7">
        <v>3</v>
      </c>
      <c r="I499" s="7">
        <v>3</v>
      </c>
      <c r="J499" s="7">
        <v>8</v>
      </c>
      <c r="K499" s="7">
        <v>9</v>
      </c>
      <c r="L499" s="7">
        <v>0</v>
      </c>
      <c r="M499" s="7">
        <v>14</v>
      </c>
      <c r="R499"/>
      <c r="S499"/>
    </row>
    <row r="500" spans="1:19">
      <c r="A500" s="7" t="s">
        <v>1017</v>
      </c>
      <c r="B500" s="3">
        <v>0</v>
      </c>
      <c r="C500" s="7">
        <v>0</v>
      </c>
      <c r="D500" s="7">
        <v>1</v>
      </c>
      <c r="E500" s="7">
        <v>4</v>
      </c>
      <c r="F500" s="7">
        <v>0</v>
      </c>
      <c r="G500" s="7">
        <v>1</v>
      </c>
      <c r="H500" s="7">
        <v>7</v>
      </c>
      <c r="I500" s="7">
        <v>1</v>
      </c>
      <c r="J500" s="7">
        <v>5</v>
      </c>
      <c r="K500" s="7">
        <v>3</v>
      </c>
      <c r="L500" s="7">
        <v>0</v>
      </c>
      <c r="M500" s="7">
        <v>10</v>
      </c>
      <c r="R500"/>
      <c r="S500"/>
    </row>
    <row r="501" spans="1:19">
      <c r="A501" s="7" t="s">
        <v>1018</v>
      </c>
      <c r="B501" s="3">
        <v>0</v>
      </c>
      <c r="C501" s="7">
        <v>1</v>
      </c>
      <c r="D501" s="7">
        <v>1</v>
      </c>
      <c r="E501" s="7">
        <v>2</v>
      </c>
      <c r="F501" s="7">
        <v>0</v>
      </c>
      <c r="G501" s="7">
        <v>1</v>
      </c>
      <c r="H501" s="7">
        <v>6</v>
      </c>
      <c r="I501" s="7">
        <v>3</v>
      </c>
      <c r="J501" s="7">
        <v>10</v>
      </c>
      <c r="K501" s="7">
        <v>6</v>
      </c>
      <c r="L501" s="7">
        <v>0</v>
      </c>
      <c r="M501" s="7">
        <v>25</v>
      </c>
      <c r="R501"/>
      <c r="S501"/>
    </row>
    <row r="502" spans="1:19">
      <c r="A502" s="7" t="s">
        <v>1468</v>
      </c>
      <c r="B502" s="3">
        <v>0</v>
      </c>
      <c r="C502" s="7">
        <v>1</v>
      </c>
      <c r="D502" s="7">
        <v>3</v>
      </c>
      <c r="E502" s="7">
        <v>1</v>
      </c>
      <c r="F502" s="7">
        <v>1</v>
      </c>
      <c r="G502" s="7">
        <v>0</v>
      </c>
      <c r="H502" s="7">
        <v>10</v>
      </c>
      <c r="I502" s="7">
        <v>5</v>
      </c>
      <c r="J502" s="7">
        <v>7</v>
      </c>
      <c r="K502" s="7">
        <v>10</v>
      </c>
      <c r="L502" s="7">
        <v>0</v>
      </c>
      <c r="M502" s="7">
        <v>13</v>
      </c>
      <c r="R502"/>
      <c r="S502"/>
    </row>
    <row r="503" spans="1:19">
      <c r="A503" s="7" t="s">
        <v>1019</v>
      </c>
      <c r="B503" s="3">
        <v>0</v>
      </c>
      <c r="C503" s="7">
        <v>0</v>
      </c>
      <c r="D503" s="7">
        <v>2</v>
      </c>
      <c r="E503" s="7">
        <v>0</v>
      </c>
      <c r="F503" s="7">
        <v>0</v>
      </c>
      <c r="G503" s="7">
        <v>0</v>
      </c>
      <c r="H503" s="7">
        <v>3</v>
      </c>
      <c r="I503" s="7">
        <v>0</v>
      </c>
      <c r="J503" s="7">
        <v>6</v>
      </c>
      <c r="K503" s="7">
        <v>7</v>
      </c>
      <c r="L503" s="7">
        <v>0</v>
      </c>
      <c r="M503" s="7">
        <v>8</v>
      </c>
      <c r="R503"/>
      <c r="S503"/>
    </row>
    <row r="504" spans="1:19">
      <c r="A504" s="7" t="s">
        <v>1101</v>
      </c>
      <c r="B504" s="3">
        <v>1</v>
      </c>
      <c r="C504" s="7">
        <v>0</v>
      </c>
      <c r="D504" s="7">
        <v>3</v>
      </c>
      <c r="E504" s="7">
        <v>5</v>
      </c>
      <c r="F504" s="7">
        <v>0</v>
      </c>
      <c r="G504" s="7">
        <v>0</v>
      </c>
      <c r="H504" s="7">
        <v>9</v>
      </c>
      <c r="I504" s="7">
        <v>0</v>
      </c>
      <c r="J504" s="7">
        <v>6</v>
      </c>
      <c r="K504" s="7">
        <v>8</v>
      </c>
      <c r="L504" s="7">
        <v>1</v>
      </c>
      <c r="M504" s="7">
        <v>7</v>
      </c>
      <c r="R504"/>
      <c r="S504"/>
    </row>
    <row r="505" spans="1:19">
      <c r="A505" s="7" t="s">
        <v>1020</v>
      </c>
      <c r="B505" s="3">
        <v>0</v>
      </c>
      <c r="C505" s="7">
        <v>0</v>
      </c>
      <c r="D505" s="7">
        <v>0</v>
      </c>
      <c r="E505" s="7">
        <v>3</v>
      </c>
      <c r="F505" s="7">
        <v>0</v>
      </c>
      <c r="G505" s="7">
        <v>0</v>
      </c>
      <c r="H505" s="7">
        <v>5</v>
      </c>
      <c r="I505" s="7">
        <v>1</v>
      </c>
      <c r="J505" s="7">
        <v>5</v>
      </c>
      <c r="K505" s="7">
        <v>6</v>
      </c>
      <c r="L505" s="7">
        <v>0</v>
      </c>
      <c r="M505" s="7">
        <v>16</v>
      </c>
      <c r="R505"/>
      <c r="S505"/>
    </row>
    <row r="506" spans="1:19">
      <c r="A506" s="7" t="s">
        <v>1021</v>
      </c>
      <c r="B506" s="3">
        <v>0</v>
      </c>
      <c r="C506" s="7">
        <v>0</v>
      </c>
      <c r="D506" s="7">
        <v>2</v>
      </c>
      <c r="E506" s="7">
        <v>5</v>
      </c>
      <c r="F506" s="7">
        <v>0</v>
      </c>
      <c r="G506" s="7">
        <v>1</v>
      </c>
      <c r="H506" s="7">
        <v>7</v>
      </c>
      <c r="I506" s="7">
        <v>3</v>
      </c>
      <c r="J506" s="7">
        <v>8</v>
      </c>
      <c r="K506" s="7">
        <v>5</v>
      </c>
      <c r="L506" s="7">
        <v>0</v>
      </c>
      <c r="M506" s="7">
        <v>8</v>
      </c>
      <c r="R506"/>
      <c r="S506"/>
    </row>
    <row r="507" spans="1:19">
      <c r="A507" s="7" t="s">
        <v>1110</v>
      </c>
      <c r="B507" s="3">
        <v>0</v>
      </c>
      <c r="C507" s="7">
        <v>0</v>
      </c>
      <c r="D507" s="7">
        <v>0</v>
      </c>
      <c r="E507" s="7">
        <v>6</v>
      </c>
      <c r="F507" s="7">
        <v>0</v>
      </c>
      <c r="G507" s="7">
        <v>0</v>
      </c>
      <c r="H507" s="7">
        <v>6</v>
      </c>
      <c r="I507" s="7">
        <v>3</v>
      </c>
      <c r="J507" s="7">
        <v>10</v>
      </c>
      <c r="K507" s="7">
        <v>3</v>
      </c>
      <c r="L507" s="7">
        <v>0</v>
      </c>
      <c r="M507" s="7">
        <v>7</v>
      </c>
      <c r="R507"/>
      <c r="S507"/>
    </row>
    <row r="508" spans="1:19">
      <c r="A508" s="7" t="s">
        <v>1022</v>
      </c>
      <c r="B508" s="3">
        <v>0</v>
      </c>
      <c r="C508" s="7">
        <v>1</v>
      </c>
      <c r="D508" s="7">
        <v>0</v>
      </c>
      <c r="E508" s="7">
        <v>0</v>
      </c>
      <c r="F508" s="7">
        <v>1</v>
      </c>
      <c r="G508" s="7">
        <v>0</v>
      </c>
      <c r="H508" s="7">
        <v>1</v>
      </c>
      <c r="I508" s="7">
        <v>2</v>
      </c>
      <c r="J508" s="7">
        <v>7</v>
      </c>
      <c r="K508" s="7">
        <v>2</v>
      </c>
      <c r="L508" s="7">
        <v>0</v>
      </c>
      <c r="M508" s="7">
        <v>4</v>
      </c>
      <c r="R508"/>
      <c r="S508"/>
    </row>
    <row r="509" spans="1:19">
      <c r="A509" s="7" t="s">
        <v>2183</v>
      </c>
      <c r="B509" s="3">
        <v>0</v>
      </c>
      <c r="C509" s="7">
        <v>0</v>
      </c>
      <c r="D509" s="7">
        <v>3</v>
      </c>
      <c r="E509" s="7">
        <v>3</v>
      </c>
      <c r="F509" s="7">
        <v>0</v>
      </c>
      <c r="G509" s="7">
        <v>0</v>
      </c>
      <c r="H509" s="7">
        <v>11</v>
      </c>
      <c r="I509" s="7">
        <v>3</v>
      </c>
      <c r="J509" s="7">
        <v>14</v>
      </c>
      <c r="K509" s="7">
        <v>8</v>
      </c>
      <c r="L509" s="7">
        <v>0</v>
      </c>
      <c r="M509" s="7">
        <v>11</v>
      </c>
      <c r="R509"/>
      <c r="S509"/>
    </row>
    <row r="510" spans="1:19">
      <c r="A510" s="7" t="s">
        <v>2184</v>
      </c>
      <c r="B510" s="3">
        <v>1</v>
      </c>
      <c r="C510" s="7">
        <v>1</v>
      </c>
      <c r="D510" s="7">
        <v>2</v>
      </c>
      <c r="E510" s="7">
        <v>6</v>
      </c>
      <c r="F510" s="7">
        <v>1</v>
      </c>
      <c r="G510" s="7">
        <v>0</v>
      </c>
      <c r="H510" s="7">
        <v>18</v>
      </c>
      <c r="I510" s="7">
        <v>6</v>
      </c>
      <c r="J510" s="7">
        <v>11</v>
      </c>
      <c r="K510" s="7">
        <v>10</v>
      </c>
      <c r="L510" s="7">
        <v>1</v>
      </c>
      <c r="M510" s="7">
        <v>14</v>
      </c>
      <c r="R510"/>
      <c r="S510"/>
    </row>
    <row r="511" spans="1:19">
      <c r="A511" s="7" t="s">
        <v>1023</v>
      </c>
      <c r="B511" s="3">
        <v>0</v>
      </c>
      <c r="C511" s="7">
        <v>0</v>
      </c>
      <c r="D511" s="7">
        <v>0</v>
      </c>
      <c r="E511" s="7">
        <v>2</v>
      </c>
      <c r="F511" s="7">
        <v>0</v>
      </c>
      <c r="G511" s="7">
        <v>0</v>
      </c>
      <c r="H511" s="7">
        <v>4</v>
      </c>
      <c r="I511" s="7">
        <v>0</v>
      </c>
      <c r="J511" s="7">
        <v>4</v>
      </c>
      <c r="K511" s="7">
        <v>2</v>
      </c>
      <c r="L511" s="7">
        <v>0</v>
      </c>
      <c r="M511" s="7">
        <v>5</v>
      </c>
      <c r="R511"/>
      <c r="S511"/>
    </row>
    <row r="512" spans="1:19">
      <c r="A512" s="7" t="s">
        <v>1024</v>
      </c>
      <c r="B512" s="3">
        <v>0</v>
      </c>
      <c r="C512" s="7">
        <v>0</v>
      </c>
      <c r="D512" s="7">
        <v>1</v>
      </c>
      <c r="E512" s="7">
        <v>0</v>
      </c>
      <c r="F512" s="7">
        <v>0</v>
      </c>
      <c r="G512" s="7">
        <v>0</v>
      </c>
      <c r="H512" s="7">
        <v>4</v>
      </c>
      <c r="I512" s="7">
        <v>2</v>
      </c>
      <c r="J512" s="7">
        <v>9</v>
      </c>
      <c r="K512" s="7">
        <v>2</v>
      </c>
      <c r="L512" s="7">
        <v>0</v>
      </c>
      <c r="M512" s="7">
        <v>3</v>
      </c>
      <c r="R512"/>
      <c r="S512"/>
    </row>
    <row r="513" spans="1:19">
      <c r="A513" s="7" t="s">
        <v>1102</v>
      </c>
      <c r="B513" s="3">
        <v>0</v>
      </c>
      <c r="C513" s="7">
        <v>0</v>
      </c>
      <c r="D513" s="7">
        <v>0</v>
      </c>
      <c r="E513" s="7">
        <v>4</v>
      </c>
      <c r="F513" s="7">
        <v>0</v>
      </c>
      <c r="G513" s="7">
        <v>0</v>
      </c>
      <c r="H513" s="7">
        <v>5</v>
      </c>
      <c r="I513" s="7">
        <v>2</v>
      </c>
      <c r="J513" s="7">
        <v>7</v>
      </c>
      <c r="K513" s="7">
        <v>5</v>
      </c>
      <c r="L513" s="7">
        <v>0</v>
      </c>
      <c r="M513" s="7">
        <v>10</v>
      </c>
      <c r="R513"/>
      <c r="S513"/>
    </row>
    <row r="514" spans="1:19">
      <c r="A514" s="7" t="s">
        <v>1025</v>
      </c>
      <c r="B514" s="3">
        <v>0</v>
      </c>
      <c r="C514" s="7">
        <v>0</v>
      </c>
      <c r="D514" s="7">
        <v>1</v>
      </c>
      <c r="E514" s="7">
        <v>0</v>
      </c>
      <c r="F514" s="7">
        <v>0</v>
      </c>
      <c r="G514" s="7">
        <v>0</v>
      </c>
      <c r="H514" s="7">
        <v>4</v>
      </c>
      <c r="I514" s="7">
        <v>1</v>
      </c>
      <c r="J514" s="7">
        <v>9</v>
      </c>
      <c r="K514" s="7">
        <v>6</v>
      </c>
      <c r="L514" s="7">
        <v>1</v>
      </c>
      <c r="M514" s="7">
        <v>11</v>
      </c>
      <c r="R514"/>
      <c r="S514"/>
    </row>
    <row r="515" spans="1:19">
      <c r="A515" s="7" t="s">
        <v>1026</v>
      </c>
      <c r="B515" s="3">
        <v>0</v>
      </c>
      <c r="C515" s="7">
        <v>0</v>
      </c>
      <c r="D515" s="7">
        <v>1</v>
      </c>
      <c r="E515" s="7">
        <v>5</v>
      </c>
      <c r="F515" s="7">
        <v>0</v>
      </c>
      <c r="G515" s="7">
        <v>0</v>
      </c>
      <c r="H515" s="7">
        <v>7</v>
      </c>
      <c r="I515" s="7">
        <v>1</v>
      </c>
      <c r="J515" s="7">
        <v>6</v>
      </c>
      <c r="K515" s="7">
        <v>9</v>
      </c>
      <c r="L515" s="7">
        <v>2</v>
      </c>
      <c r="M515" s="7">
        <v>19</v>
      </c>
      <c r="R515"/>
      <c r="S515"/>
    </row>
    <row r="516" spans="1:19">
      <c r="A516" s="7" t="s">
        <v>1002</v>
      </c>
      <c r="B516" s="3">
        <v>0</v>
      </c>
      <c r="C516" s="7">
        <v>1</v>
      </c>
      <c r="D516" s="7">
        <v>0</v>
      </c>
      <c r="E516" s="7">
        <v>1</v>
      </c>
      <c r="F516" s="7">
        <v>0</v>
      </c>
      <c r="G516" s="7">
        <v>0</v>
      </c>
      <c r="H516" s="7">
        <v>3</v>
      </c>
      <c r="I516" s="7">
        <v>2</v>
      </c>
      <c r="J516" s="7">
        <v>12</v>
      </c>
      <c r="K516" s="7">
        <v>4</v>
      </c>
      <c r="L516" s="7">
        <v>0</v>
      </c>
      <c r="M516" s="7">
        <v>4</v>
      </c>
      <c r="R516"/>
      <c r="S516"/>
    </row>
    <row r="517" spans="1:19">
      <c r="A517" s="7" t="s">
        <v>1003</v>
      </c>
      <c r="B517" s="3">
        <v>0</v>
      </c>
      <c r="C517" s="7">
        <v>1</v>
      </c>
      <c r="D517" s="7">
        <v>0</v>
      </c>
      <c r="E517" s="7">
        <v>1</v>
      </c>
      <c r="F517" s="7">
        <v>0</v>
      </c>
      <c r="G517" s="7">
        <v>0</v>
      </c>
      <c r="H517" s="7">
        <v>2</v>
      </c>
      <c r="I517" s="7">
        <v>3</v>
      </c>
      <c r="J517" s="7">
        <v>7</v>
      </c>
      <c r="K517" s="7">
        <v>1</v>
      </c>
      <c r="L517" s="7">
        <v>0</v>
      </c>
      <c r="M517" s="7">
        <v>5</v>
      </c>
      <c r="R517"/>
      <c r="S517"/>
    </row>
    <row r="518" spans="1:19">
      <c r="A518" s="7" t="s">
        <v>1027</v>
      </c>
      <c r="B518" s="3">
        <v>0</v>
      </c>
      <c r="C518" s="7">
        <v>1</v>
      </c>
      <c r="D518" s="7">
        <v>1</v>
      </c>
      <c r="E518" s="7">
        <v>6</v>
      </c>
      <c r="F518" s="7">
        <v>0</v>
      </c>
      <c r="G518" s="7">
        <v>0</v>
      </c>
      <c r="H518" s="7">
        <v>13</v>
      </c>
      <c r="I518" s="7">
        <v>5</v>
      </c>
      <c r="J518" s="7">
        <v>11</v>
      </c>
      <c r="K518" s="7">
        <v>10</v>
      </c>
      <c r="L518" s="7">
        <v>0</v>
      </c>
      <c r="M518" s="7">
        <v>14</v>
      </c>
      <c r="R518"/>
      <c r="S518"/>
    </row>
    <row r="519" spans="1:19">
      <c r="A519" s="7" t="s">
        <v>1028</v>
      </c>
      <c r="B519" s="3">
        <v>1</v>
      </c>
      <c r="C519" s="7">
        <v>0</v>
      </c>
      <c r="D519" s="7">
        <v>0</v>
      </c>
      <c r="E519" s="7">
        <v>2</v>
      </c>
      <c r="F519" s="7">
        <v>1</v>
      </c>
      <c r="G519" s="7">
        <v>1</v>
      </c>
      <c r="H519" s="7">
        <v>3</v>
      </c>
      <c r="I519" s="7">
        <v>2</v>
      </c>
      <c r="J519" s="7">
        <v>5</v>
      </c>
      <c r="K519" s="7">
        <v>7</v>
      </c>
      <c r="L519" s="7">
        <v>0</v>
      </c>
      <c r="M519" s="7">
        <v>11</v>
      </c>
      <c r="R519"/>
      <c r="S519"/>
    </row>
    <row r="520" spans="1:19">
      <c r="A520" s="7" t="s">
        <v>1103</v>
      </c>
      <c r="B520" s="3">
        <v>0</v>
      </c>
      <c r="C520" s="7">
        <v>0</v>
      </c>
      <c r="D520" s="7">
        <v>2</v>
      </c>
      <c r="E520" s="7">
        <v>1</v>
      </c>
      <c r="F520" s="7">
        <v>0</v>
      </c>
      <c r="G520" s="7">
        <v>0</v>
      </c>
      <c r="H520" s="7">
        <v>3</v>
      </c>
      <c r="I520" s="7">
        <v>1</v>
      </c>
      <c r="J520" s="7">
        <v>6</v>
      </c>
      <c r="K520" s="7">
        <v>2</v>
      </c>
      <c r="L520" s="7">
        <v>0</v>
      </c>
      <c r="M520" s="7">
        <v>6</v>
      </c>
      <c r="R520"/>
      <c r="S520"/>
    </row>
    <row r="521" spans="1:19">
      <c r="A521" s="7" t="s">
        <v>1029</v>
      </c>
      <c r="B521" s="3">
        <v>0</v>
      </c>
      <c r="C521" s="7">
        <v>0</v>
      </c>
      <c r="D521" s="7">
        <v>1</v>
      </c>
      <c r="E521" s="7">
        <v>2</v>
      </c>
      <c r="F521" s="7">
        <v>0</v>
      </c>
      <c r="G521" s="7">
        <v>0</v>
      </c>
      <c r="H521" s="7">
        <v>3</v>
      </c>
      <c r="I521" s="7">
        <v>0</v>
      </c>
      <c r="J521" s="7">
        <v>2</v>
      </c>
      <c r="K521" s="7">
        <v>6</v>
      </c>
      <c r="L521" s="7">
        <v>0</v>
      </c>
      <c r="M521" s="7">
        <v>8</v>
      </c>
      <c r="R521"/>
      <c r="S521"/>
    </row>
    <row r="522" spans="1:19">
      <c r="A522" s="7" t="s">
        <v>1160</v>
      </c>
      <c r="B522" s="3">
        <v>0</v>
      </c>
      <c r="C522" s="7">
        <v>0</v>
      </c>
      <c r="D522" s="7">
        <v>0</v>
      </c>
      <c r="E522" s="7">
        <v>3</v>
      </c>
      <c r="F522" s="7">
        <v>0</v>
      </c>
      <c r="G522" s="7">
        <v>0</v>
      </c>
      <c r="H522" s="7">
        <v>3</v>
      </c>
      <c r="I522" s="7">
        <v>4</v>
      </c>
      <c r="J522" s="7">
        <v>2</v>
      </c>
      <c r="K522" s="7">
        <v>0</v>
      </c>
      <c r="L522" s="7">
        <v>1</v>
      </c>
      <c r="M522" s="7">
        <v>0</v>
      </c>
      <c r="R522"/>
      <c r="S522"/>
    </row>
    <row r="523" spans="1:19">
      <c r="A523" s="7" t="s">
        <v>1030</v>
      </c>
      <c r="B523" s="3">
        <v>0</v>
      </c>
      <c r="C523" s="7">
        <v>0</v>
      </c>
      <c r="D523" s="7">
        <v>2</v>
      </c>
      <c r="E523" s="7">
        <v>1</v>
      </c>
      <c r="F523" s="7">
        <v>1</v>
      </c>
      <c r="G523" s="7">
        <v>0</v>
      </c>
      <c r="H523" s="7">
        <v>5</v>
      </c>
      <c r="I523" s="7">
        <v>1</v>
      </c>
      <c r="J523" s="7">
        <v>12</v>
      </c>
      <c r="K523" s="7">
        <v>5</v>
      </c>
      <c r="L523" s="7">
        <v>1</v>
      </c>
      <c r="M523" s="7">
        <v>4</v>
      </c>
      <c r="R523"/>
      <c r="S523"/>
    </row>
    <row r="524" spans="1:19">
      <c r="A524" s="7" t="s">
        <v>1031</v>
      </c>
      <c r="B524" s="3">
        <v>0</v>
      </c>
      <c r="C524" s="7">
        <v>0</v>
      </c>
      <c r="D524" s="7">
        <v>0</v>
      </c>
      <c r="E524" s="7">
        <v>1</v>
      </c>
      <c r="F524" s="7">
        <v>0</v>
      </c>
      <c r="G524" s="7">
        <v>0</v>
      </c>
      <c r="H524" s="7">
        <v>3</v>
      </c>
      <c r="I524" s="7">
        <v>0</v>
      </c>
      <c r="J524" s="7">
        <v>5</v>
      </c>
      <c r="K524" s="7">
        <v>5</v>
      </c>
      <c r="L524" s="7">
        <v>0</v>
      </c>
      <c r="M524" s="7">
        <v>11</v>
      </c>
      <c r="R524"/>
      <c r="S524"/>
    </row>
    <row r="525" spans="1:19">
      <c r="A525" s="7" t="s">
        <v>2185</v>
      </c>
      <c r="B525" s="3">
        <v>0</v>
      </c>
      <c r="C525" s="7">
        <v>0</v>
      </c>
      <c r="D525" s="7">
        <v>2</v>
      </c>
      <c r="E525" s="7">
        <v>2</v>
      </c>
      <c r="F525" s="7">
        <v>0</v>
      </c>
      <c r="G525" s="7">
        <v>0</v>
      </c>
      <c r="H525" s="7">
        <v>4</v>
      </c>
      <c r="I525" s="7">
        <v>3</v>
      </c>
      <c r="J525" s="7">
        <v>7</v>
      </c>
      <c r="K525" s="7">
        <v>8</v>
      </c>
      <c r="L525" s="7">
        <v>1</v>
      </c>
      <c r="M525" s="7">
        <v>9</v>
      </c>
      <c r="R525"/>
      <c r="S525"/>
    </row>
    <row r="526" spans="1:19">
      <c r="A526" s="7" t="s">
        <v>2186</v>
      </c>
      <c r="B526" s="3">
        <v>0</v>
      </c>
      <c r="C526" s="7">
        <v>0</v>
      </c>
      <c r="D526" s="7">
        <v>0</v>
      </c>
      <c r="E526" s="7">
        <v>7</v>
      </c>
      <c r="F526" s="7">
        <v>0</v>
      </c>
      <c r="G526" s="7">
        <v>0</v>
      </c>
      <c r="H526" s="7">
        <v>9</v>
      </c>
      <c r="I526" s="7">
        <v>4</v>
      </c>
      <c r="J526" s="7">
        <v>7</v>
      </c>
      <c r="K526" s="7">
        <v>6</v>
      </c>
      <c r="L526" s="7">
        <v>0</v>
      </c>
      <c r="M526" s="7">
        <v>10</v>
      </c>
      <c r="R526"/>
      <c r="S526"/>
    </row>
    <row r="527" spans="1:19">
      <c r="A527" s="7" t="s">
        <v>1032</v>
      </c>
      <c r="B527" s="3">
        <v>0</v>
      </c>
      <c r="C527" s="7">
        <v>0</v>
      </c>
      <c r="D527" s="7">
        <v>0</v>
      </c>
      <c r="E527" s="7">
        <v>0</v>
      </c>
      <c r="F527" s="7">
        <v>0</v>
      </c>
      <c r="G527" s="7">
        <v>0</v>
      </c>
      <c r="H527" s="7">
        <v>4</v>
      </c>
      <c r="I527" s="7">
        <v>0</v>
      </c>
      <c r="J527" s="7">
        <v>4</v>
      </c>
      <c r="K527" s="7">
        <v>5</v>
      </c>
      <c r="L527" s="7">
        <v>0</v>
      </c>
      <c r="M527" s="7">
        <v>6</v>
      </c>
      <c r="R527"/>
      <c r="S527"/>
    </row>
    <row r="528" spans="1:19">
      <c r="A528" s="7" t="s">
        <v>2187</v>
      </c>
      <c r="B528" s="3">
        <v>0</v>
      </c>
      <c r="C528" s="7">
        <v>0</v>
      </c>
      <c r="D528" s="7">
        <v>0</v>
      </c>
      <c r="E528" s="7">
        <v>1</v>
      </c>
      <c r="F528" s="7">
        <v>0</v>
      </c>
      <c r="G528" s="7">
        <v>0</v>
      </c>
      <c r="H528" s="7">
        <v>6</v>
      </c>
      <c r="I528" s="7">
        <v>1</v>
      </c>
      <c r="J528" s="7">
        <v>3</v>
      </c>
      <c r="K528" s="7">
        <v>9</v>
      </c>
      <c r="L528" s="7">
        <v>0</v>
      </c>
      <c r="M528" s="7">
        <v>17</v>
      </c>
      <c r="R528"/>
      <c r="S528"/>
    </row>
    <row r="529" spans="1:19">
      <c r="A529" s="7" t="s">
        <v>1033</v>
      </c>
      <c r="B529" s="3">
        <v>0</v>
      </c>
      <c r="C529" s="7">
        <v>0</v>
      </c>
      <c r="D529" s="7">
        <v>1</v>
      </c>
      <c r="E529" s="7">
        <v>1</v>
      </c>
      <c r="F529" s="7">
        <v>0</v>
      </c>
      <c r="G529" s="7">
        <v>0</v>
      </c>
      <c r="H529" s="7">
        <v>3</v>
      </c>
      <c r="I529" s="7">
        <v>0</v>
      </c>
      <c r="J529" s="7">
        <v>5</v>
      </c>
      <c r="K529" s="7">
        <v>3</v>
      </c>
      <c r="L529" s="7">
        <v>0</v>
      </c>
      <c r="M529" s="7">
        <v>11</v>
      </c>
      <c r="R529"/>
      <c r="S529"/>
    </row>
    <row r="530" spans="1:19">
      <c r="A530" s="7" t="s">
        <v>1034</v>
      </c>
      <c r="B530" s="3">
        <v>0</v>
      </c>
      <c r="C530" s="7">
        <v>0</v>
      </c>
      <c r="D530" s="7">
        <v>2</v>
      </c>
      <c r="E530" s="7">
        <v>2</v>
      </c>
      <c r="F530" s="7">
        <v>0</v>
      </c>
      <c r="G530" s="7">
        <v>0</v>
      </c>
      <c r="H530" s="7">
        <v>5</v>
      </c>
      <c r="I530" s="7">
        <v>2</v>
      </c>
      <c r="J530" s="7">
        <v>10</v>
      </c>
      <c r="K530" s="7">
        <v>6</v>
      </c>
      <c r="L530" s="7">
        <v>0</v>
      </c>
      <c r="M530" s="7">
        <v>7</v>
      </c>
      <c r="R530"/>
      <c r="S530"/>
    </row>
    <row r="531" spans="1:19">
      <c r="A531" s="7" t="s">
        <v>2188</v>
      </c>
      <c r="B531" s="3">
        <v>0</v>
      </c>
      <c r="C531" s="7">
        <v>0</v>
      </c>
      <c r="D531" s="7">
        <v>6</v>
      </c>
      <c r="E531" s="7">
        <v>4</v>
      </c>
      <c r="F531" s="7">
        <v>0</v>
      </c>
      <c r="G531" s="7">
        <v>0</v>
      </c>
      <c r="H531" s="7">
        <v>11</v>
      </c>
      <c r="I531" s="7">
        <v>5</v>
      </c>
      <c r="J531" s="7">
        <v>13</v>
      </c>
      <c r="K531" s="7">
        <v>7</v>
      </c>
      <c r="L531" s="7">
        <v>0</v>
      </c>
      <c r="M531" s="7">
        <v>12</v>
      </c>
      <c r="R531"/>
      <c r="S531"/>
    </row>
    <row r="532" spans="1:19">
      <c r="A532" s="7" t="s">
        <v>1035</v>
      </c>
      <c r="B532" s="3">
        <v>0</v>
      </c>
      <c r="C532" s="7">
        <v>0</v>
      </c>
      <c r="D532" s="7">
        <v>2</v>
      </c>
      <c r="E532" s="7">
        <v>1</v>
      </c>
      <c r="F532" s="7">
        <v>0</v>
      </c>
      <c r="G532" s="7">
        <v>0</v>
      </c>
      <c r="H532" s="7">
        <v>5</v>
      </c>
      <c r="I532" s="7">
        <v>3</v>
      </c>
      <c r="J532" s="7">
        <v>7</v>
      </c>
      <c r="K532" s="7">
        <v>6</v>
      </c>
      <c r="L532" s="7">
        <v>0</v>
      </c>
      <c r="M532" s="7">
        <v>16</v>
      </c>
      <c r="R532"/>
      <c r="S532"/>
    </row>
    <row r="533" spans="1:19">
      <c r="A533" s="7" t="s">
        <v>1036</v>
      </c>
      <c r="B533" s="3">
        <v>0</v>
      </c>
      <c r="C533" s="7">
        <v>0</v>
      </c>
      <c r="D533" s="7">
        <v>0</v>
      </c>
      <c r="E533" s="7">
        <v>0</v>
      </c>
      <c r="F533" s="7">
        <v>0</v>
      </c>
      <c r="G533" s="7">
        <v>0</v>
      </c>
      <c r="H533" s="7">
        <v>0</v>
      </c>
      <c r="I533" s="7">
        <v>0</v>
      </c>
      <c r="J533" s="7">
        <v>4</v>
      </c>
      <c r="K533" s="7">
        <v>5</v>
      </c>
      <c r="L533" s="7">
        <v>0</v>
      </c>
      <c r="M533" s="7">
        <v>12</v>
      </c>
      <c r="R533"/>
      <c r="S533"/>
    </row>
    <row r="534" spans="1:19">
      <c r="A534" s="7" t="s">
        <v>1004</v>
      </c>
      <c r="B534" s="3">
        <v>0</v>
      </c>
      <c r="C534" s="7">
        <v>0</v>
      </c>
      <c r="D534" s="7">
        <v>0</v>
      </c>
      <c r="E534" s="7">
        <v>4</v>
      </c>
      <c r="F534" s="7">
        <v>0</v>
      </c>
      <c r="G534" s="7">
        <v>0</v>
      </c>
      <c r="H534" s="7">
        <v>4</v>
      </c>
      <c r="I534" s="7">
        <v>0</v>
      </c>
      <c r="J534" s="7">
        <v>7</v>
      </c>
      <c r="K534" s="7">
        <v>7</v>
      </c>
      <c r="L534" s="7">
        <v>0</v>
      </c>
      <c r="M534" s="7">
        <v>7</v>
      </c>
      <c r="R534"/>
      <c r="S534"/>
    </row>
    <row r="535" spans="1:19">
      <c r="A535" s="7" t="s">
        <v>2189</v>
      </c>
      <c r="B535" s="3">
        <v>0</v>
      </c>
      <c r="C535" s="7">
        <v>0</v>
      </c>
      <c r="D535" s="7">
        <v>7</v>
      </c>
      <c r="E535" s="7">
        <v>0</v>
      </c>
      <c r="F535" s="7">
        <v>1</v>
      </c>
      <c r="G535" s="7">
        <v>1</v>
      </c>
      <c r="H535" s="7">
        <v>7</v>
      </c>
      <c r="I535" s="7">
        <v>3</v>
      </c>
      <c r="J535" s="7">
        <v>14</v>
      </c>
      <c r="K535" s="7">
        <v>0</v>
      </c>
      <c r="L535" s="7">
        <v>0</v>
      </c>
      <c r="M535" s="7">
        <v>14</v>
      </c>
      <c r="R535"/>
      <c r="S535"/>
    </row>
    <row r="536" spans="1:19">
      <c r="A536" s="7" t="s">
        <v>1037</v>
      </c>
      <c r="B536" s="3">
        <v>0</v>
      </c>
      <c r="C536" s="7">
        <v>2</v>
      </c>
      <c r="D536" s="7">
        <v>3</v>
      </c>
      <c r="E536" s="7">
        <v>0</v>
      </c>
      <c r="F536" s="7">
        <v>1</v>
      </c>
      <c r="G536" s="7">
        <v>0</v>
      </c>
      <c r="H536" s="7">
        <v>6</v>
      </c>
      <c r="I536" s="7">
        <v>4</v>
      </c>
      <c r="J536" s="7">
        <v>5</v>
      </c>
      <c r="K536" s="7">
        <v>3</v>
      </c>
      <c r="L536" s="7">
        <v>0</v>
      </c>
      <c r="M536" s="7">
        <v>13</v>
      </c>
      <c r="R536"/>
      <c r="S536"/>
    </row>
    <row r="537" spans="1:19">
      <c r="A537" s="7" t="s">
        <v>1038</v>
      </c>
      <c r="B537" s="3">
        <v>0</v>
      </c>
      <c r="C537" s="7">
        <v>1</v>
      </c>
      <c r="D537" s="7">
        <v>1</v>
      </c>
      <c r="E537" s="7">
        <v>0</v>
      </c>
      <c r="F537" s="7">
        <v>0</v>
      </c>
      <c r="G537" s="7">
        <v>0</v>
      </c>
      <c r="H537" s="7">
        <v>2</v>
      </c>
      <c r="I537" s="7">
        <v>2</v>
      </c>
      <c r="J537" s="7">
        <v>3</v>
      </c>
      <c r="K537" s="7">
        <v>1</v>
      </c>
      <c r="L537" s="7">
        <v>0</v>
      </c>
      <c r="M537" s="7">
        <v>5</v>
      </c>
      <c r="R537"/>
      <c r="S537"/>
    </row>
    <row r="538" spans="1:19">
      <c r="A538" s="7" t="s">
        <v>1039</v>
      </c>
      <c r="B538" s="3">
        <v>0</v>
      </c>
      <c r="C538" s="7">
        <v>1</v>
      </c>
      <c r="D538" s="7">
        <v>0</v>
      </c>
      <c r="E538" s="7">
        <v>0</v>
      </c>
      <c r="F538" s="7">
        <v>1</v>
      </c>
      <c r="G538" s="7">
        <v>0</v>
      </c>
      <c r="H538" s="7">
        <v>1</v>
      </c>
      <c r="I538" s="7">
        <v>2</v>
      </c>
      <c r="J538" s="7">
        <v>6</v>
      </c>
      <c r="K538" s="7">
        <v>3</v>
      </c>
      <c r="L538" s="7">
        <v>0</v>
      </c>
      <c r="M538" s="7">
        <v>4</v>
      </c>
      <c r="R538"/>
      <c r="S538"/>
    </row>
    <row r="539" spans="1:19">
      <c r="A539" s="7" t="s">
        <v>1040</v>
      </c>
      <c r="B539" s="3">
        <v>0</v>
      </c>
      <c r="C539" s="7">
        <v>0</v>
      </c>
      <c r="D539" s="7">
        <v>2</v>
      </c>
      <c r="E539" s="7">
        <v>0</v>
      </c>
      <c r="F539" s="7">
        <v>0</v>
      </c>
      <c r="G539" s="7">
        <v>0</v>
      </c>
      <c r="H539" s="7">
        <v>2</v>
      </c>
      <c r="I539" s="7">
        <v>0</v>
      </c>
      <c r="J539" s="7">
        <v>4</v>
      </c>
      <c r="K539" s="7">
        <v>6</v>
      </c>
      <c r="L539" s="7">
        <v>0</v>
      </c>
      <c r="M539" s="7">
        <v>16</v>
      </c>
      <c r="R539"/>
      <c r="S539"/>
    </row>
    <row r="540" spans="1:19">
      <c r="A540" s="7" t="s">
        <v>1005</v>
      </c>
      <c r="B540" s="3">
        <v>0</v>
      </c>
      <c r="C540" s="7">
        <v>0</v>
      </c>
      <c r="D540" s="7">
        <v>1</v>
      </c>
      <c r="E540" s="7">
        <v>0</v>
      </c>
      <c r="F540" s="7">
        <v>0</v>
      </c>
      <c r="G540" s="7">
        <v>0</v>
      </c>
      <c r="H540" s="7">
        <v>8</v>
      </c>
      <c r="I540" s="7">
        <v>1</v>
      </c>
      <c r="J540" s="7">
        <v>4</v>
      </c>
      <c r="K540" s="7">
        <v>9</v>
      </c>
      <c r="L540" s="7">
        <v>0</v>
      </c>
      <c r="M540" s="7">
        <v>10</v>
      </c>
      <c r="R540"/>
      <c r="S540"/>
    </row>
    <row r="541" spans="1:19">
      <c r="A541" s="7" t="s">
        <v>1041</v>
      </c>
      <c r="B541" s="3">
        <v>0</v>
      </c>
      <c r="C541" s="7">
        <v>0</v>
      </c>
      <c r="D541" s="7">
        <v>0</v>
      </c>
      <c r="E541" s="7">
        <v>2</v>
      </c>
      <c r="F541" s="7">
        <v>0</v>
      </c>
      <c r="G541" s="7">
        <v>0</v>
      </c>
      <c r="H541" s="7">
        <v>3</v>
      </c>
      <c r="I541" s="7">
        <v>2</v>
      </c>
      <c r="J541" s="7">
        <v>4</v>
      </c>
      <c r="K541" s="7">
        <v>6</v>
      </c>
      <c r="L541" s="7">
        <v>0</v>
      </c>
      <c r="M541" s="7">
        <v>2</v>
      </c>
      <c r="R541"/>
      <c r="S541"/>
    </row>
    <row r="542" spans="1:19">
      <c r="A542" s="7" t="s">
        <v>1042</v>
      </c>
      <c r="B542" s="3">
        <v>0</v>
      </c>
      <c r="C542" s="7">
        <v>0</v>
      </c>
      <c r="D542" s="7">
        <v>1</v>
      </c>
      <c r="E542" s="7">
        <v>5</v>
      </c>
      <c r="F542" s="7">
        <v>0</v>
      </c>
      <c r="G542" s="7">
        <v>0</v>
      </c>
      <c r="H542" s="7">
        <v>7</v>
      </c>
      <c r="I542" s="7">
        <v>1</v>
      </c>
      <c r="J542" s="7">
        <v>7</v>
      </c>
      <c r="K542" s="7">
        <v>8</v>
      </c>
      <c r="L542" s="7">
        <v>0</v>
      </c>
      <c r="M542" s="7">
        <v>15</v>
      </c>
      <c r="R542"/>
      <c r="S542"/>
    </row>
    <row r="543" spans="1:19">
      <c r="A543" s="7" t="s">
        <v>1104</v>
      </c>
      <c r="B543" s="3">
        <v>0</v>
      </c>
      <c r="C543" s="7">
        <v>0</v>
      </c>
      <c r="D543" s="7">
        <v>1</v>
      </c>
      <c r="E543" s="7">
        <v>4</v>
      </c>
      <c r="F543" s="7">
        <v>0</v>
      </c>
      <c r="G543" s="7">
        <v>0</v>
      </c>
      <c r="H543" s="7">
        <v>6</v>
      </c>
      <c r="I543" s="7">
        <v>1</v>
      </c>
      <c r="J543" s="7">
        <v>3</v>
      </c>
      <c r="K543" s="7">
        <v>3</v>
      </c>
      <c r="L543" s="7">
        <v>0</v>
      </c>
      <c r="M543" s="7">
        <v>5</v>
      </c>
      <c r="R543"/>
      <c r="S543"/>
    </row>
    <row r="544" spans="1:19">
      <c r="A544" s="7" t="s">
        <v>1043</v>
      </c>
      <c r="B544" s="3">
        <v>0</v>
      </c>
      <c r="C544" s="7">
        <v>0</v>
      </c>
      <c r="D544" s="7">
        <v>1</v>
      </c>
      <c r="E544" s="7">
        <v>3</v>
      </c>
      <c r="F544" s="7">
        <v>0</v>
      </c>
      <c r="G544" s="7">
        <v>0</v>
      </c>
      <c r="H544" s="7">
        <v>5</v>
      </c>
      <c r="I544" s="7">
        <v>4</v>
      </c>
      <c r="J544" s="7">
        <v>14</v>
      </c>
      <c r="K544" s="7">
        <v>7</v>
      </c>
      <c r="L544" s="7">
        <v>0</v>
      </c>
      <c r="M544" s="7">
        <v>19</v>
      </c>
      <c r="R544"/>
      <c r="S544"/>
    </row>
    <row r="545" spans="1:19">
      <c r="A545" s="7" t="s">
        <v>1044</v>
      </c>
      <c r="B545" s="3">
        <v>0</v>
      </c>
      <c r="C545" s="7">
        <v>0</v>
      </c>
      <c r="D545" s="7">
        <v>0</v>
      </c>
      <c r="E545" s="7">
        <v>0</v>
      </c>
      <c r="F545" s="7">
        <v>0</v>
      </c>
      <c r="G545" s="7">
        <v>0</v>
      </c>
      <c r="H545" s="7">
        <v>0</v>
      </c>
      <c r="I545" s="7">
        <v>0</v>
      </c>
      <c r="J545" s="7">
        <v>1</v>
      </c>
      <c r="K545" s="7">
        <v>1</v>
      </c>
      <c r="L545" s="7">
        <v>0</v>
      </c>
      <c r="M545" s="7">
        <v>8</v>
      </c>
      <c r="R545"/>
      <c r="S545"/>
    </row>
    <row r="546" spans="1:19">
      <c r="A546" s="7" t="s">
        <v>1045</v>
      </c>
      <c r="B546" s="3">
        <v>0</v>
      </c>
      <c r="C546" s="7">
        <v>0</v>
      </c>
      <c r="D546" s="7">
        <v>3</v>
      </c>
      <c r="E546" s="7">
        <v>2</v>
      </c>
      <c r="F546" s="7">
        <v>0</v>
      </c>
      <c r="G546" s="7">
        <v>0</v>
      </c>
      <c r="H546" s="7">
        <v>5</v>
      </c>
      <c r="I546" s="7">
        <v>3</v>
      </c>
      <c r="J546" s="7">
        <v>7</v>
      </c>
      <c r="K546" s="7">
        <v>6</v>
      </c>
      <c r="L546" s="7">
        <v>1</v>
      </c>
      <c r="M546" s="7">
        <v>14</v>
      </c>
      <c r="R546"/>
      <c r="S546"/>
    </row>
    <row r="547" spans="1:19">
      <c r="A547" s="7" t="s">
        <v>1046</v>
      </c>
      <c r="B547" s="3">
        <v>0</v>
      </c>
      <c r="C547" s="7">
        <v>0</v>
      </c>
      <c r="D547" s="7">
        <v>2</v>
      </c>
      <c r="E547" s="7">
        <v>0</v>
      </c>
      <c r="F547" s="7">
        <v>0</v>
      </c>
      <c r="G547" s="7">
        <v>1</v>
      </c>
      <c r="H547" s="7">
        <v>3</v>
      </c>
      <c r="I547" s="7">
        <v>3</v>
      </c>
      <c r="J547" s="7">
        <v>17</v>
      </c>
      <c r="K547" s="7">
        <v>6</v>
      </c>
      <c r="L547" s="7">
        <v>0</v>
      </c>
      <c r="M547" s="7">
        <v>21</v>
      </c>
      <c r="R547"/>
      <c r="S547"/>
    </row>
    <row r="548" spans="1:19">
      <c r="A548" s="7" t="s">
        <v>1047</v>
      </c>
      <c r="B548" s="3">
        <v>0</v>
      </c>
      <c r="C548" s="7">
        <v>0</v>
      </c>
      <c r="D548" s="7">
        <v>1</v>
      </c>
      <c r="E548" s="7">
        <v>4</v>
      </c>
      <c r="F548" s="7">
        <v>0</v>
      </c>
      <c r="G548" s="7">
        <v>0</v>
      </c>
      <c r="H548" s="7">
        <v>5</v>
      </c>
      <c r="I548" s="7">
        <v>2</v>
      </c>
      <c r="J548" s="7">
        <v>7</v>
      </c>
      <c r="K548" s="7">
        <v>2</v>
      </c>
      <c r="L548" s="7">
        <v>0</v>
      </c>
      <c r="M548" s="7">
        <v>1</v>
      </c>
      <c r="R548"/>
      <c r="S548"/>
    </row>
    <row r="549" spans="1:19">
      <c r="A549" s="7" t="s">
        <v>2190</v>
      </c>
      <c r="B549" s="3">
        <v>0</v>
      </c>
      <c r="C549" s="7">
        <v>0</v>
      </c>
      <c r="D549" s="7">
        <v>0</v>
      </c>
      <c r="E549" s="7">
        <v>1</v>
      </c>
      <c r="F549" s="7">
        <v>0</v>
      </c>
      <c r="G549" s="7">
        <v>0</v>
      </c>
      <c r="H549" s="7">
        <v>7</v>
      </c>
      <c r="I549" s="7">
        <v>0</v>
      </c>
      <c r="J549" s="7">
        <v>5</v>
      </c>
      <c r="K549" s="7">
        <v>9</v>
      </c>
      <c r="L549" s="7">
        <v>0</v>
      </c>
      <c r="M549" s="7">
        <v>5</v>
      </c>
      <c r="R549"/>
      <c r="S549"/>
    </row>
    <row r="550" spans="1:19">
      <c r="A550" s="7" t="s">
        <v>2191</v>
      </c>
      <c r="B550" s="3">
        <v>0</v>
      </c>
      <c r="C550" s="7">
        <v>0</v>
      </c>
      <c r="D550" s="7">
        <v>2</v>
      </c>
      <c r="E550" s="7">
        <v>2</v>
      </c>
      <c r="F550" s="7">
        <v>0</v>
      </c>
      <c r="G550" s="7">
        <v>1</v>
      </c>
      <c r="H550" s="7">
        <v>6</v>
      </c>
      <c r="I550" s="7">
        <v>4</v>
      </c>
      <c r="J550" s="7">
        <v>9</v>
      </c>
      <c r="K550" s="7">
        <v>8</v>
      </c>
      <c r="L550" s="7">
        <v>1</v>
      </c>
      <c r="M550" s="7">
        <v>12</v>
      </c>
      <c r="R550"/>
      <c r="S550"/>
    </row>
    <row r="551" spans="1:19">
      <c r="A551" s="7" t="s">
        <v>1048</v>
      </c>
      <c r="B551" s="3">
        <v>0</v>
      </c>
      <c r="C551" s="7">
        <v>0</v>
      </c>
      <c r="D551" s="7">
        <v>0</v>
      </c>
      <c r="E551" s="7">
        <v>4</v>
      </c>
      <c r="F551" s="7">
        <v>0</v>
      </c>
      <c r="G551" s="7">
        <v>0</v>
      </c>
      <c r="H551" s="7">
        <v>5</v>
      </c>
      <c r="I551" s="7">
        <v>4</v>
      </c>
      <c r="J551" s="7">
        <v>7</v>
      </c>
      <c r="K551" s="7">
        <v>1</v>
      </c>
      <c r="L551" s="7">
        <v>0</v>
      </c>
      <c r="M551" s="7">
        <v>12</v>
      </c>
      <c r="R551"/>
      <c r="S551"/>
    </row>
    <row r="552" spans="1:19">
      <c r="A552" s="7" t="s">
        <v>1105</v>
      </c>
      <c r="B552" s="3">
        <v>0</v>
      </c>
      <c r="C552" s="7">
        <v>1</v>
      </c>
      <c r="D552" s="7">
        <v>0</v>
      </c>
      <c r="E552" s="7">
        <v>0</v>
      </c>
      <c r="F552" s="7">
        <v>1</v>
      </c>
      <c r="G552" s="7">
        <v>0</v>
      </c>
      <c r="H552" s="7">
        <v>2</v>
      </c>
      <c r="I552" s="7">
        <v>1</v>
      </c>
      <c r="J552" s="7">
        <v>6</v>
      </c>
      <c r="K552" s="7">
        <v>1</v>
      </c>
      <c r="L552" s="7">
        <v>1</v>
      </c>
      <c r="M552" s="7">
        <v>11</v>
      </c>
      <c r="R552"/>
      <c r="S552"/>
    </row>
    <row r="553" spans="1:19">
      <c r="A553" s="7" t="s">
        <v>1049</v>
      </c>
      <c r="B553" s="3">
        <v>0</v>
      </c>
      <c r="C553" s="7">
        <v>0</v>
      </c>
      <c r="D553" s="7">
        <v>2</v>
      </c>
      <c r="E553" s="7">
        <v>2</v>
      </c>
      <c r="F553" s="7">
        <v>0</v>
      </c>
      <c r="G553" s="7">
        <v>0</v>
      </c>
      <c r="H553" s="7">
        <v>8</v>
      </c>
      <c r="I553" s="7">
        <v>0</v>
      </c>
      <c r="J553" s="7">
        <v>11</v>
      </c>
      <c r="K553" s="7">
        <v>6</v>
      </c>
      <c r="L553" s="7">
        <v>0</v>
      </c>
      <c r="M553" s="7">
        <v>13</v>
      </c>
      <c r="R553"/>
      <c r="S553"/>
    </row>
    <row r="554" spans="1:19">
      <c r="A554" s="7" t="s">
        <v>1050</v>
      </c>
      <c r="B554" s="3">
        <v>0</v>
      </c>
      <c r="C554" s="7">
        <v>0</v>
      </c>
      <c r="D554" s="7">
        <v>0</v>
      </c>
      <c r="E554" s="7">
        <v>2</v>
      </c>
      <c r="F554" s="7">
        <v>0</v>
      </c>
      <c r="G554" s="7">
        <v>0</v>
      </c>
      <c r="H554" s="7">
        <v>2</v>
      </c>
      <c r="I554" s="7">
        <v>0</v>
      </c>
      <c r="J554" s="7">
        <v>2</v>
      </c>
      <c r="K554" s="7">
        <v>6</v>
      </c>
      <c r="L554" s="7">
        <v>0</v>
      </c>
      <c r="M554" s="7">
        <v>16</v>
      </c>
      <c r="R554"/>
      <c r="S554"/>
    </row>
    <row r="555" spans="1:19">
      <c r="A555" s="7" t="s">
        <v>1106</v>
      </c>
      <c r="B555" s="3">
        <v>0</v>
      </c>
      <c r="C555" s="7">
        <v>1</v>
      </c>
      <c r="D555" s="7">
        <v>0</v>
      </c>
      <c r="E555" s="7">
        <v>0</v>
      </c>
      <c r="F555" s="7">
        <v>0</v>
      </c>
      <c r="G555" s="7">
        <v>0</v>
      </c>
      <c r="H555" s="7">
        <v>3</v>
      </c>
      <c r="I555" s="7">
        <v>1</v>
      </c>
      <c r="J555" s="7">
        <v>7</v>
      </c>
      <c r="K555" s="7">
        <v>9</v>
      </c>
      <c r="L555" s="7">
        <v>0</v>
      </c>
      <c r="M555" s="7">
        <v>30</v>
      </c>
      <c r="R555"/>
      <c r="S555"/>
    </row>
    <row r="556" spans="1:19">
      <c r="A556" s="7" t="s">
        <v>1051</v>
      </c>
      <c r="B556" s="3">
        <v>0</v>
      </c>
      <c r="C556" s="7">
        <v>0</v>
      </c>
      <c r="D556" s="7">
        <v>4</v>
      </c>
      <c r="E556" s="7">
        <v>2</v>
      </c>
      <c r="F556" s="7">
        <v>0</v>
      </c>
      <c r="G556" s="7">
        <v>0</v>
      </c>
      <c r="H556" s="7">
        <v>10</v>
      </c>
      <c r="I556" s="7">
        <v>3</v>
      </c>
      <c r="J556" s="7">
        <v>9</v>
      </c>
      <c r="K556" s="7">
        <v>6</v>
      </c>
      <c r="L556" s="7">
        <v>0</v>
      </c>
      <c r="M556" s="7">
        <v>23</v>
      </c>
      <c r="R556"/>
      <c r="S556"/>
    </row>
    <row r="557" spans="1:19">
      <c r="A557" s="7" t="s">
        <v>1052</v>
      </c>
      <c r="B557" s="3">
        <v>0</v>
      </c>
      <c r="C557" s="7">
        <v>1</v>
      </c>
      <c r="D557" s="7">
        <v>0</v>
      </c>
      <c r="E557" s="7">
        <v>3</v>
      </c>
      <c r="F557" s="7">
        <v>0</v>
      </c>
      <c r="G557" s="7">
        <v>1</v>
      </c>
      <c r="H557" s="7">
        <v>7</v>
      </c>
      <c r="I557" s="7">
        <v>3</v>
      </c>
      <c r="J557" s="7">
        <v>13</v>
      </c>
      <c r="K557" s="7">
        <v>5</v>
      </c>
      <c r="L557" s="7">
        <v>1</v>
      </c>
      <c r="M557" s="7">
        <v>8</v>
      </c>
      <c r="R557"/>
      <c r="S557"/>
    </row>
    <row r="558" spans="1:19">
      <c r="A558" s="7" t="s">
        <v>1053</v>
      </c>
      <c r="B558" s="3">
        <v>0</v>
      </c>
      <c r="C558" s="7">
        <v>0</v>
      </c>
      <c r="D558" s="7">
        <v>3</v>
      </c>
      <c r="E558" s="7">
        <v>1</v>
      </c>
      <c r="F558" s="7">
        <v>0</v>
      </c>
      <c r="G558" s="7">
        <v>0</v>
      </c>
      <c r="H558" s="7">
        <v>5</v>
      </c>
      <c r="I558" s="7">
        <v>2</v>
      </c>
      <c r="J558" s="7">
        <v>8</v>
      </c>
      <c r="K558" s="7">
        <v>6</v>
      </c>
      <c r="L558" s="7">
        <v>0</v>
      </c>
      <c r="M558" s="7">
        <v>7</v>
      </c>
      <c r="R558"/>
      <c r="S558"/>
    </row>
    <row r="559" spans="1:19">
      <c r="A559" s="7" t="s">
        <v>1054</v>
      </c>
      <c r="B559" s="3">
        <v>0</v>
      </c>
      <c r="C559" s="7">
        <v>0</v>
      </c>
      <c r="D559" s="7">
        <v>5</v>
      </c>
      <c r="E559" s="7">
        <v>3</v>
      </c>
      <c r="F559" s="7">
        <v>0</v>
      </c>
      <c r="G559" s="7">
        <v>1</v>
      </c>
      <c r="H559" s="7">
        <v>8</v>
      </c>
      <c r="I559" s="7">
        <v>3</v>
      </c>
      <c r="J559" s="7">
        <v>14</v>
      </c>
      <c r="K559" s="7">
        <v>7</v>
      </c>
      <c r="L559" s="7">
        <v>2</v>
      </c>
      <c r="M559" s="7">
        <v>12</v>
      </c>
      <c r="R559"/>
      <c r="S559"/>
    </row>
    <row r="560" spans="1:19">
      <c r="A560" s="7" t="s">
        <v>1055</v>
      </c>
      <c r="B560" s="3">
        <v>0</v>
      </c>
      <c r="C560" s="7">
        <v>1</v>
      </c>
      <c r="D560" s="7">
        <v>2</v>
      </c>
      <c r="E560" s="7">
        <v>3</v>
      </c>
      <c r="F560" s="7">
        <v>1</v>
      </c>
      <c r="G560" s="7">
        <v>0</v>
      </c>
      <c r="H560" s="7">
        <v>6</v>
      </c>
      <c r="I560" s="7">
        <v>3</v>
      </c>
      <c r="J560" s="7">
        <v>9</v>
      </c>
      <c r="K560" s="7">
        <v>0</v>
      </c>
      <c r="L560" s="7">
        <v>4</v>
      </c>
      <c r="M560" s="7">
        <v>2</v>
      </c>
      <c r="R560"/>
      <c r="S560"/>
    </row>
    <row r="561" spans="1:19">
      <c r="A561" s="7" t="s">
        <v>1107</v>
      </c>
      <c r="B561" s="3">
        <v>1</v>
      </c>
      <c r="C561" s="7">
        <v>0</v>
      </c>
      <c r="D561" s="7">
        <v>2</v>
      </c>
      <c r="E561" s="7">
        <v>4</v>
      </c>
      <c r="F561" s="7">
        <v>1</v>
      </c>
      <c r="G561" s="7">
        <v>0</v>
      </c>
      <c r="H561" s="7">
        <v>12</v>
      </c>
      <c r="I561" s="7">
        <v>3</v>
      </c>
      <c r="J561" s="7">
        <v>4</v>
      </c>
      <c r="K561" s="7">
        <v>14</v>
      </c>
      <c r="L561" s="7">
        <v>0</v>
      </c>
      <c r="M561" s="7">
        <v>21</v>
      </c>
      <c r="R561"/>
      <c r="S561"/>
    </row>
    <row r="562" spans="1:19">
      <c r="A562" s="7" t="s">
        <v>1056</v>
      </c>
      <c r="B562" s="3">
        <v>0</v>
      </c>
      <c r="C562" s="7">
        <v>0</v>
      </c>
      <c r="D562" s="7">
        <v>2</v>
      </c>
      <c r="E562" s="7">
        <v>1</v>
      </c>
      <c r="F562" s="7">
        <v>0</v>
      </c>
      <c r="G562" s="7">
        <v>0</v>
      </c>
      <c r="H562" s="7">
        <v>3</v>
      </c>
      <c r="I562" s="7">
        <v>1</v>
      </c>
      <c r="J562" s="7">
        <v>2</v>
      </c>
      <c r="K562" s="7">
        <v>7</v>
      </c>
      <c r="L562" s="7">
        <v>0</v>
      </c>
      <c r="M562" s="7">
        <v>9</v>
      </c>
      <c r="R562"/>
      <c r="S562"/>
    </row>
    <row r="563" spans="1:19">
      <c r="A563" s="7" t="s">
        <v>1057</v>
      </c>
      <c r="B563" s="3">
        <v>0</v>
      </c>
      <c r="C563" s="7">
        <v>0</v>
      </c>
      <c r="D563" s="7">
        <v>1</v>
      </c>
      <c r="E563" s="7">
        <v>1</v>
      </c>
      <c r="F563" s="7">
        <v>0</v>
      </c>
      <c r="G563" s="7">
        <v>1</v>
      </c>
      <c r="H563" s="7">
        <v>4</v>
      </c>
      <c r="I563" s="7">
        <v>1</v>
      </c>
      <c r="J563" s="7">
        <v>9</v>
      </c>
      <c r="K563" s="7">
        <v>6</v>
      </c>
      <c r="L563" s="7">
        <v>0</v>
      </c>
      <c r="M563" s="7">
        <v>17</v>
      </c>
      <c r="R563"/>
      <c r="S563"/>
    </row>
    <row r="564" spans="1:19">
      <c r="A564" s="7" t="s">
        <v>1058</v>
      </c>
      <c r="B564" s="3">
        <v>0</v>
      </c>
      <c r="C564" s="7">
        <v>0</v>
      </c>
      <c r="D564" s="7">
        <v>0</v>
      </c>
      <c r="E564" s="7">
        <v>6</v>
      </c>
      <c r="F564" s="7">
        <v>0</v>
      </c>
      <c r="G564" s="7">
        <v>0</v>
      </c>
      <c r="H564" s="7">
        <v>9</v>
      </c>
      <c r="I564" s="7">
        <v>5</v>
      </c>
      <c r="J564" s="7">
        <v>8</v>
      </c>
      <c r="K564" s="7">
        <v>8</v>
      </c>
      <c r="L564" s="7">
        <v>0</v>
      </c>
      <c r="M564" s="7">
        <v>9</v>
      </c>
      <c r="R564"/>
      <c r="S564"/>
    </row>
    <row r="565" spans="1:19">
      <c r="A565" s="7" t="s">
        <v>2192</v>
      </c>
      <c r="B565" s="3">
        <v>0</v>
      </c>
      <c r="C565" s="7">
        <v>1</v>
      </c>
      <c r="D565" s="7">
        <v>4</v>
      </c>
      <c r="E565" s="7">
        <v>3</v>
      </c>
      <c r="F565" s="7">
        <v>0</v>
      </c>
      <c r="G565" s="7">
        <v>0</v>
      </c>
      <c r="H565" s="7">
        <v>8</v>
      </c>
      <c r="I565" s="7">
        <v>3</v>
      </c>
      <c r="J565" s="7">
        <v>7</v>
      </c>
      <c r="K565" s="7">
        <v>4</v>
      </c>
      <c r="L565" s="7">
        <v>0</v>
      </c>
      <c r="M565" s="7">
        <v>11</v>
      </c>
      <c r="R565"/>
      <c r="S565"/>
    </row>
    <row r="566" spans="1:19">
      <c r="A566" s="7" t="s">
        <v>1059</v>
      </c>
      <c r="B566" s="3">
        <v>0</v>
      </c>
      <c r="C566" s="7">
        <v>0</v>
      </c>
      <c r="D566" s="7">
        <v>0</v>
      </c>
      <c r="E566" s="7">
        <v>0</v>
      </c>
      <c r="F566" s="7">
        <v>0</v>
      </c>
      <c r="G566" s="7">
        <v>0</v>
      </c>
      <c r="H566" s="7">
        <v>2</v>
      </c>
      <c r="I566" s="7">
        <v>3</v>
      </c>
      <c r="J566" s="7">
        <v>5</v>
      </c>
      <c r="K566" s="7">
        <v>4</v>
      </c>
      <c r="L566" s="7">
        <v>0</v>
      </c>
      <c r="M566" s="7">
        <v>7</v>
      </c>
      <c r="R566"/>
      <c r="S566"/>
    </row>
    <row r="567" spans="1:19">
      <c r="A567" s="7" t="s">
        <v>1060</v>
      </c>
      <c r="B567" s="3">
        <v>0</v>
      </c>
      <c r="C567" s="7">
        <v>0</v>
      </c>
      <c r="D567" s="7">
        <v>1</v>
      </c>
      <c r="E567" s="7">
        <v>2</v>
      </c>
      <c r="F567" s="7">
        <v>0</v>
      </c>
      <c r="G567" s="7">
        <v>0</v>
      </c>
      <c r="H567" s="7">
        <v>4</v>
      </c>
      <c r="I567" s="7">
        <v>0</v>
      </c>
      <c r="J567" s="7">
        <v>8</v>
      </c>
      <c r="K567" s="7">
        <v>4</v>
      </c>
      <c r="L567" s="7">
        <v>0</v>
      </c>
      <c r="M567" s="7">
        <v>18</v>
      </c>
      <c r="R567"/>
      <c r="S567"/>
    </row>
    <row r="568" spans="1:19">
      <c r="A568" s="7" t="s">
        <v>1061</v>
      </c>
      <c r="B568" s="3">
        <v>0</v>
      </c>
      <c r="C568" s="7">
        <v>0</v>
      </c>
      <c r="D568" s="7">
        <v>0</v>
      </c>
      <c r="E568" s="7">
        <v>1</v>
      </c>
      <c r="F568" s="7">
        <v>0</v>
      </c>
      <c r="G568" s="7">
        <v>1</v>
      </c>
      <c r="H568" s="7">
        <v>5</v>
      </c>
      <c r="I568" s="7">
        <v>1</v>
      </c>
      <c r="J568" s="7">
        <v>11</v>
      </c>
      <c r="K568" s="7">
        <v>6</v>
      </c>
      <c r="L568" s="7">
        <v>0</v>
      </c>
      <c r="M568" s="7">
        <v>9</v>
      </c>
      <c r="R568"/>
      <c r="S568"/>
    </row>
    <row r="569" spans="1:19">
      <c r="A569" s="7" t="s">
        <v>1062</v>
      </c>
      <c r="B569" s="3">
        <v>0</v>
      </c>
      <c r="C569" s="7">
        <v>0</v>
      </c>
      <c r="D569" s="7">
        <v>1</v>
      </c>
      <c r="E569" s="7">
        <v>0</v>
      </c>
      <c r="F569" s="7">
        <v>0</v>
      </c>
      <c r="G569" s="7">
        <v>0</v>
      </c>
      <c r="H569" s="7">
        <v>3</v>
      </c>
      <c r="I569" s="7">
        <v>1</v>
      </c>
      <c r="J569" s="7">
        <v>5</v>
      </c>
      <c r="K569" s="7">
        <v>3</v>
      </c>
      <c r="L569" s="7">
        <v>0</v>
      </c>
      <c r="M569" s="7">
        <v>24</v>
      </c>
      <c r="R569"/>
      <c r="S569"/>
    </row>
    <row r="570" spans="1:19">
      <c r="A570" s="7" t="s">
        <v>1108</v>
      </c>
      <c r="B570" s="3">
        <v>0</v>
      </c>
      <c r="C570" s="7">
        <v>1</v>
      </c>
      <c r="D570" s="7">
        <v>0</v>
      </c>
      <c r="E570" s="7">
        <v>2</v>
      </c>
      <c r="F570" s="7">
        <v>0</v>
      </c>
      <c r="G570" s="7">
        <v>0</v>
      </c>
      <c r="H570" s="7">
        <v>3</v>
      </c>
      <c r="I570" s="7">
        <v>3</v>
      </c>
      <c r="J570" s="7">
        <v>9</v>
      </c>
      <c r="K570" s="7">
        <v>6</v>
      </c>
      <c r="L570" s="7">
        <v>0</v>
      </c>
      <c r="M570" s="7">
        <v>16</v>
      </c>
      <c r="R570"/>
      <c r="S570"/>
    </row>
    <row r="571" spans="1:19">
      <c r="A571" s="7" t="s">
        <v>1063</v>
      </c>
      <c r="B571" s="3">
        <v>0</v>
      </c>
      <c r="C571" s="7">
        <v>0</v>
      </c>
      <c r="D571" s="7">
        <v>3</v>
      </c>
      <c r="E571" s="7">
        <v>0</v>
      </c>
      <c r="F571" s="7">
        <v>0</v>
      </c>
      <c r="G571" s="7">
        <v>0</v>
      </c>
      <c r="H571" s="7">
        <v>6</v>
      </c>
      <c r="I571" s="7">
        <v>5</v>
      </c>
      <c r="J571" s="7">
        <v>22</v>
      </c>
      <c r="K571" s="7">
        <v>7</v>
      </c>
      <c r="L571" s="7">
        <v>1</v>
      </c>
      <c r="M571" s="7">
        <v>19</v>
      </c>
      <c r="R571"/>
      <c r="S571"/>
    </row>
    <row r="572" spans="1:19">
      <c r="A572" s="7" t="s">
        <v>1064</v>
      </c>
      <c r="B572" s="3">
        <v>0</v>
      </c>
      <c r="C572" s="7">
        <v>0</v>
      </c>
      <c r="D572" s="7">
        <v>3</v>
      </c>
      <c r="E572" s="7">
        <v>2</v>
      </c>
      <c r="F572" s="7">
        <v>0</v>
      </c>
      <c r="G572" s="7">
        <v>0</v>
      </c>
      <c r="H572" s="7">
        <v>6</v>
      </c>
      <c r="I572" s="7">
        <v>1</v>
      </c>
      <c r="J572" s="7">
        <v>5</v>
      </c>
      <c r="K572" s="7">
        <v>4</v>
      </c>
      <c r="L572" s="7">
        <v>0</v>
      </c>
      <c r="M572" s="7">
        <v>9</v>
      </c>
      <c r="R572"/>
      <c r="S572"/>
    </row>
    <row r="573" spans="1:19">
      <c r="A573" s="7" t="s">
        <v>1065</v>
      </c>
      <c r="B573" s="3">
        <v>0</v>
      </c>
      <c r="C573" s="7">
        <v>0</v>
      </c>
      <c r="D573" s="7">
        <v>1</v>
      </c>
      <c r="E573" s="7">
        <v>4</v>
      </c>
      <c r="F573" s="7">
        <v>0</v>
      </c>
      <c r="G573" s="7">
        <v>0</v>
      </c>
      <c r="H573" s="7">
        <v>4</v>
      </c>
      <c r="I573" s="7">
        <v>1</v>
      </c>
      <c r="J573" s="7">
        <v>3</v>
      </c>
      <c r="K573" s="7">
        <v>6</v>
      </c>
      <c r="L573" s="7">
        <v>0</v>
      </c>
      <c r="M573" s="7">
        <v>12</v>
      </c>
      <c r="R573"/>
      <c r="S573"/>
    </row>
    <row r="574" spans="1:19">
      <c r="A574" s="7" t="s">
        <v>1066</v>
      </c>
      <c r="B574" s="3">
        <v>0</v>
      </c>
      <c r="C574" s="7">
        <v>0</v>
      </c>
      <c r="D574" s="7">
        <v>1</v>
      </c>
      <c r="E574" s="7">
        <v>0</v>
      </c>
      <c r="F574" s="7">
        <v>0</v>
      </c>
      <c r="G574" s="7">
        <v>0</v>
      </c>
      <c r="H574" s="7">
        <v>4</v>
      </c>
      <c r="I574" s="7">
        <v>1</v>
      </c>
      <c r="J574" s="7">
        <v>10</v>
      </c>
      <c r="K574" s="7">
        <v>4</v>
      </c>
      <c r="L574" s="7">
        <v>0</v>
      </c>
      <c r="M574" s="7">
        <v>7</v>
      </c>
      <c r="R574"/>
      <c r="S574"/>
    </row>
    <row r="575" spans="1:19">
      <c r="A575" s="7" t="s">
        <v>1067</v>
      </c>
      <c r="B575" s="3">
        <v>0</v>
      </c>
      <c r="C575" s="7">
        <v>0</v>
      </c>
      <c r="D575" s="7">
        <v>4</v>
      </c>
      <c r="E575" s="7">
        <v>2</v>
      </c>
      <c r="F575" s="7">
        <v>0</v>
      </c>
      <c r="G575" s="7">
        <v>0</v>
      </c>
      <c r="H575" s="7">
        <v>6</v>
      </c>
      <c r="I575" s="7">
        <v>2</v>
      </c>
      <c r="J575" s="7">
        <v>8</v>
      </c>
      <c r="K575" s="7">
        <v>4</v>
      </c>
      <c r="L575" s="7">
        <v>0</v>
      </c>
      <c r="M575" s="7">
        <v>5</v>
      </c>
      <c r="R575"/>
      <c r="S575"/>
    </row>
    <row r="576" spans="1:19">
      <c r="A576" s="7" t="s">
        <v>1068</v>
      </c>
      <c r="B576" s="3">
        <v>0</v>
      </c>
      <c r="C576" s="7">
        <v>0</v>
      </c>
      <c r="D576" s="7">
        <v>3</v>
      </c>
      <c r="E576" s="7">
        <v>3</v>
      </c>
      <c r="F576" s="7">
        <v>0</v>
      </c>
      <c r="G576" s="7">
        <v>0</v>
      </c>
      <c r="H576" s="7">
        <v>11</v>
      </c>
      <c r="I576" s="7">
        <v>3</v>
      </c>
      <c r="J576" s="7">
        <v>14</v>
      </c>
      <c r="K576" s="7">
        <v>4</v>
      </c>
      <c r="L576" s="7">
        <v>2</v>
      </c>
      <c r="M576" s="7">
        <v>3</v>
      </c>
      <c r="R576"/>
      <c r="S576"/>
    </row>
    <row r="577" spans="1:19">
      <c r="A577" s="7" t="s">
        <v>1069</v>
      </c>
      <c r="B577" s="3">
        <v>0</v>
      </c>
      <c r="C577" s="7">
        <v>0</v>
      </c>
      <c r="D577" s="7">
        <v>2</v>
      </c>
      <c r="E577" s="7">
        <v>2</v>
      </c>
      <c r="F577" s="7">
        <v>0</v>
      </c>
      <c r="G577" s="7">
        <v>0</v>
      </c>
      <c r="H577" s="7">
        <v>16</v>
      </c>
      <c r="I577" s="7">
        <v>0</v>
      </c>
      <c r="J577" s="7">
        <v>9</v>
      </c>
      <c r="K577" s="7">
        <v>5</v>
      </c>
      <c r="L577" s="7">
        <v>1</v>
      </c>
      <c r="M577" s="7">
        <v>0</v>
      </c>
      <c r="R577"/>
      <c r="S577"/>
    </row>
    <row r="578" spans="1:19">
      <c r="A578" s="7" t="s">
        <v>1070</v>
      </c>
      <c r="B578" s="3">
        <v>0</v>
      </c>
      <c r="C578" s="7">
        <v>0</v>
      </c>
      <c r="D578" s="7">
        <v>1</v>
      </c>
      <c r="E578" s="7">
        <v>0</v>
      </c>
      <c r="F578" s="7">
        <v>0</v>
      </c>
      <c r="G578" s="7">
        <v>0</v>
      </c>
      <c r="H578" s="7">
        <v>3</v>
      </c>
      <c r="I578" s="7">
        <v>4</v>
      </c>
      <c r="J578" s="7">
        <v>8</v>
      </c>
      <c r="K578" s="7">
        <v>2</v>
      </c>
      <c r="L578" s="7">
        <v>1</v>
      </c>
      <c r="M578" s="7">
        <v>9</v>
      </c>
      <c r="R578"/>
      <c r="S578"/>
    </row>
    <row r="579" spans="1:19">
      <c r="A579" s="7" t="s">
        <v>1071</v>
      </c>
      <c r="B579" s="3">
        <v>0</v>
      </c>
      <c r="C579" s="7">
        <v>0</v>
      </c>
      <c r="D579" s="7">
        <v>2</v>
      </c>
      <c r="E579" s="7">
        <v>0</v>
      </c>
      <c r="F579" s="7">
        <v>0</v>
      </c>
      <c r="G579" s="7">
        <v>0</v>
      </c>
      <c r="H579" s="7">
        <v>4</v>
      </c>
      <c r="I579" s="7">
        <v>4</v>
      </c>
      <c r="J579" s="7">
        <v>9</v>
      </c>
      <c r="K579" s="7">
        <v>1</v>
      </c>
      <c r="L579" s="7">
        <v>0</v>
      </c>
      <c r="M579" s="7">
        <v>6</v>
      </c>
      <c r="R579"/>
      <c r="S579"/>
    </row>
    <row r="580" spans="1:19">
      <c r="A580" s="7" t="s">
        <v>3144</v>
      </c>
      <c r="B580" s="3">
        <v>0</v>
      </c>
      <c r="C580" s="7">
        <v>1</v>
      </c>
      <c r="D580" s="7">
        <v>1</v>
      </c>
      <c r="E580" s="7">
        <v>4</v>
      </c>
      <c r="F580" s="7">
        <v>1</v>
      </c>
      <c r="G580" s="7">
        <v>0</v>
      </c>
      <c r="H580" s="7">
        <v>6</v>
      </c>
      <c r="I580" s="7">
        <v>3</v>
      </c>
      <c r="J580" s="7">
        <v>11</v>
      </c>
      <c r="K580" s="7">
        <v>0</v>
      </c>
      <c r="L580" s="7">
        <v>0</v>
      </c>
      <c r="M580" s="7">
        <v>5</v>
      </c>
      <c r="R580"/>
      <c r="S580"/>
    </row>
    <row r="581" spans="1:19">
      <c r="A581" s="7" t="s">
        <v>1072</v>
      </c>
      <c r="B581" s="3">
        <v>1</v>
      </c>
      <c r="C581" s="7">
        <v>0</v>
      </c>
      <c r="D581" s="7">
        <v>0</v>
      </c>
      <c r="E581" s="7">
        <v>0</v>
      </c>
      <c r="F581" s="7">
        <v>1</v>
      </c>
      <c r="G581" s="7">
        <v>0</v>
      </c>
      <c r="H581" s="7">
        <v>1</v>
      </c>
      <c r="I581" s="7">
        <v>1</v>
      </c>
      <c r="J581" s="7">
        <v>3</v>
      </c>
      <c r="K581" s="7">
        <v>4</v>
      </c>
      <c r="L581" s="7">
        <v>0</v>
      </c>
      <c r="M581" s="7">
        <v>18</v>
      </c>
      <c r="R581"/>
      <c r="S581"/>
    </row>
    <row r="582" spans="1:19">
      <c r="A582" s="7" t="s">
        <v>1073</v>
      </c>
      <c r="B582" s="3">
        <v>1</v>
      </c>
      <c r="C582" s="7">
        <v>0</v>
      </c>
      <c r="D582" s="7">
        <v>0</v>
      </c>
      <c r="E582" s="7">
        <v>1</v>
      </c>
      <c r="F582" s="7">
        <v>1</v>
      </c>
      <c r="G582" s="7">
        <v>0</v>
      </c>
      <c r="H582" s="7">
        <v>2</v>
      </c>
      <c r="I582" s="7">
        <v>1</v>
      </c>
      <c r="J582" s="7">
        <v>8</v>
      </c>
      <c r="K582" s="7">
        <v>8</v>
      </c>
      <c r="L582" s="7">
        <v>0</v>
      </c>
      <c r="M582" s="7">
        <v>7</v>
      </c>
      <c r="R582"/>
      <c r="S582"/>
    </row>
    <row r="583" spans="1:19">
      <c r="A583" s="7" t="s">
        <v>3143</v>
      </c>
      <c r="B583" s="3">
        <v>1</v>
      </c>
      <c r="C583" s="7">
        <v>0</v>
      </c>
      <c r="D583" s="7">
        <v>2</v>
      </c>
      <c r="E583" s="7">
        <v>3</v>
      </c>
      <c r="F583" s="7">
        <v>1</v>
      </c>
      <c r="G583" s="7">
        <v>0</v>
      </c>
      <c r="H583" s="7">
        <v>6</v>
      </c>
      <c r="I583" s="7">
        <v>3</v>
      </c>
      <c r="J583" s="7">
        <v>9</v>
      </c>
      <c r="K583" s="7">
        <v>5</v>
      </c>
      <c r="L583" s="7">
        <v>0</v>
      </c>
      <c r="M583" s="7">
        <v>10</v>
      </c>
      <c r="R583"/>
      <c r="S583"/>
    </row>
    <row r="584" spans="1:19">
      <c r="A584" s="7" t="s">
        <v>1074</v>
      </c>
      <c r="B584" s="3">
        <v>0</v>
      </c>
      <c r="C584" s="7">
        <v>0</v>
      </c>
      <c r="D584" s="7">
        <v>0</v>
      </c>
      <c r="E584" s="7">
        <v>4</v>
      </c>
      <c r="F584" s="7">
        <v>0</v>
      </c>
      <c r="G584" s="7">
        <v>0</v>
      </c>
      <c r="H584" s="7">
        <v>4</v>
      </c>
      <c r="I584" s="7">
        <v>1</v>
      </c>
      <c r="J584" s="7">
        <v>4</v>
      </c>
      <c r="K584" s="7">
        <v>3</v>
      </c>
      <c r="L584" s="7">
        <v>1</v>
      </c>
      <c r="M584" s="7">
        <v>3</v>
      </c>
      <c r="R584"/>
      <c r="S584"/>
    </row>
    <row r="585" spans="1:19">
      <c r="A585" s="7" t="s">
        <v>1075</v>
      </c>
      <c r="B585" s="3">
        <v>0</v>
      </c>
      <c r="C585" s="7">
        <v>0</v>
      </c>
      <c r="D585" s="7">
        <v>2</v>
      </c>
      <c r="E585" s="7">
        <v>1</v>
      </c>
      <c r="F585" s="7">
        <v>0</v>
      </c>
      <c r="G585" s="7">
        <v>1</v>
      </c>
      <c r="H585" s="7">
        <v>3</v>
      </c>
      <c r="I585" s="7">
        <v>1</v>
      </c>
      <c r="J585" s="7">
        <v>9</v>
      </c>
      <c r="K585" s="7">
        <v>1</v>
      </c>
      <c r="L585" s="7">
        <v>0</v>
      </c>
      <c r="M585" s="7">
        <v>4</v>
      </c>
      <c r="R585"/>
      <c r="S585"/>
    </row>
    <row r="586" spans="1:19">
      <c r="A586" s="7" t="s">
        <v>1448</v>
      </c>
      <c r="B586" s="3">
        <v>0</v>
      </c>
      <c r="C586" s="7">
        <v>0</v>
      </c>
      <c r="D586" s="7">
        <v>1</v>
      </c>
      <c r="E586" s="7">
        <v>0</v>
      </c>
      <c r="F586" s="7">
        <v>0</v>
      </c>
      <c r="G586" s="7">
        <v>0</v>
      </c>
      <c r="H586" s="7">
        <v>1</v>
      </c>
      <c r="I586" s="7">
        <v>0</v>
      </c>
      <c r="J586" s="7">
        <v>1</v>
      </c>
      <c r="K586" s="7">
        <v>1</v>
      </c>
      <c r="L586" s="7">
        <v>0</v>
      </c>
      <c r="M586" s="7">
        <v>2</v>
      </c>
      <c r="R586"/>
      <c r="S586"/>
    </row>
    <row r="587" spans="1:19">
      <c r="A587" s="7" t="s">
        <v>1109</v>
      </c>
      <c r="B587" s="3">
        <v>0</v>
      </c>
      <c r="C587" s="7">
        <v>1</v>
      </c>
      <c r="D587" s="7">
        <v>2</v>
      </c>
      <c r="E587" s="7">
        <v>0</v>
      </c>
      <c r="F587" s="7">
        <v>1</v>
      </c>
      <c r="G587" s="7">
        <v>0</v>
      </c>
      <c r="H587" s="7">
        <v>3</v>
      </c>
      <c r="I587" s="7">
        <v>2</v>
      </c>
      <c r="J587" s="7">
        <v>7</v>
      </c>
      <c r="K587" s="7">
        <v>2</v>
      </c>
      <c r="L587" s="7">
        <v>0</v>
      </c>
      <c r="M587" s="7">
        <v>10</v>
      </c>
      <c r="R587"/>
      <c r="S587"/>
    </row>
    <row r="588" spans="1:19">
      <c r="A588" s="7" t="s">
        <v>1184</v>
      </c>
      <c r="B588" s="3">
        <v>0</v>
      </c>
      <c r="C588" s="7">
        <v>0</v>
      </c>
      <c r="D588" s="7">
        <v>1</v>
      </c>
      <c r="E588" s="7">
        <v>3</v>
      </c>
      <c r="F588" s="7">
        <v>0</v>
      </c>
      <c r="G588" s="7">
        <v>1</v>
      </c>
      <c r="H588" s="7">
        <v>4</v>
      </c>
      <c r="I588" s="7">
        <v>3</v>
      </c>
      <c r="J588" s="7">
        <v>8</v>
      </c>
      <c r="K588" s="7">
        <v>2</v>
      </c>
      <c r="L588" s="7">
        <v>1</v>
      </c>
      <c r="M588" s="7">
        <v>5</v>
      </c>
      <c r="R588"/>
      <c r="S588"/>
    </row>
    <row r="589" spans="1:19">
      <c r="A589" s="7" t="s">
        <v>1281</v>
      </c>
      <c r="B589" s="3">
        <v>0</v>
      </c>
      <c r="C589" s="7">
        <v>0</v>
      </c>
      <c r="D589" s="7">
        <v>11</v>
      </c>
      <c r="E589" s="7">
        <v>12</v>
      </c>
      <c r="F589" s="7">
        <v>0</v>
      </c>
      <c r="G589" s="7">
        <v>0</v>
      </c>
      <c r="H589" s="7">
        <v>23</v>
      </c>
      <c r="I589" s="7">
        <v>5</v>
      </c>
      <c r="J589" s="7">
        <v>10</v>
      </c>
      <c r="K589" s="7">
        <v>2</v>
      </c>
      <c r="L589" s="7">
        <v>2</v>
      </c>
      <c r="M589" s="7">
        <v>5</v>
      </c>
      <c r="R589"/>
      <c r="S589"/>
    </row>
    <row r="590" spans="1:19">
      <c r="A590" s="7" t="s">
        <v>1185</v>
      </c>
      <c r="B590" s="3">
        <v>0</v>
      </c>
      <c r="C590" s="7">
        <v>1</v>
      </c>
      <c r="D590" s="7">
        <v>1</v>
      </c>
      <c r="E590" s="7">
        <v>0</v>
      </c>
      <c r="F590" s="7">
        <v>0</v>
      </c>
      <c r="G590" s="7">
        <v>0</v>
      </c>
      <c r="H590" s="7">
        <v>3</v>
      </c>
      <c r="I590" s="7">
        <v>5</v>
      </c>
      <c r="J590" s="7">
        <v>8</v>
      </c>
      <c r="K590" s="7">
        <v>4</v>
      </c>
      <c r="L590" s="7">
        <v>1</v>
      </c>
      <c r="M590" s="7">
        <v>6</v>
      </c>
      <c r="R590"/>
    </row>
    <row r="591" spans="1:19">
      <c r="A591" s="7" t="s">
        <v>1186</v>
      </c>
      <c r="B591" s="3">
        <v>0</v>
      </c>
      <c r="C591" s="7">
        <v>0</v>
      </c>
      <c r="D591" s="7">
        <v>1</v>
      </c>
      <c r="E591" s="7">
        <v>0</v>
      </c>
      <c r="F591" s="7">
        <v>0</v>
      </c>
      <c r="G591" s="7">
        <v>0</v>
      </c>
      <c r="H591" s="7">
        <v>3</v>
      </c>
      <c r="I591" s="7">
        <v>0</v>
      </c>
      <c r="J591" s="7">
        <v>4</v>
      </c>
      <c r="K591" s="7">
        <v>4</v>
      </c>
      <c r="L591" s="7">
        <v>1</v>
      </c>
      <c r="M591" s="7">
        <v>7</v>
      </c>
      <c r="R591"/>
    </row>
    <row r="592" spans="1:19">
      <c r="A592" s="7" t="s">
        <v>1187</v>
      </c>
      <c r="B592" s="3">
        <v>0</v>
      </c>
      <c r="C592" s="7">
        <v>1</v>
      </c>
      <c r="D592" s="7">
        <v>1</v>
      </c>
      <c r="E592" s="7">
        <v>9</v>
      </c>
      <c r="F592" s="7">
        <v>0</v>
      </c>
      <c r="G592" s="7">
        <v>0</v>
      </c>
      <c r="H592" s="7">
        <v>14</v>
      </c>
      <c r="I592" s="7">
        <v>2</v>
      </c>
      <c r="J592" s="7">
        <v>5</v>
      </c>
      <c r="K592" s="7">
        <v>12</v>
      </c>
      <c r="L592" s="7">
        <v>0</v>
      </c>
      <c r="M592" s="7">
        <v>16</v>
      </c>
      <c r="R592"/>
    </row>
    <row r="593" spans="1:18">
      <c r="A593" s="7" t="s">
        <v>1188</v>
      </c>
      <c r="B593" s="3">
        <v>0</v>
      </c>
      <c r="C593" s="7">
        <v>0</v>
      </c>
      <c r="D593" s="7">
        <v>1</v>
      </c>
      <c r="E593" s="7">
        <v>2</v>
      </c>
      <c r="F593" s="7">
        <v>0</v>
      </c>
      <c r="G593" s="7">
        <v>0</v>
      </c>
      <c r="H593" s="7">
        <v>3</v>
      </c>
      <c r="I593" s="7">
        <v>2</v>
      </c>
      <c r="J593" s="7">
        <v>2</v>
      </c>
      <c r="K593" s="7">
        <v>0</v>
      </c>
      <c r="L593" s="7">
        <v>1</v>
      </c>
      <c r="M593" s="7">
        <v>6</v>
      </c>
      <c r="R593"/>
    </row>
    <row r="594" spans="1:18">
      <c r="A594" s="7" t="s">
        <v>1189</v>
      </c>
      <c r="B594" s="3">
        <v>0</v>
      </c>
      <c r="C594" s="7">
        <v>0</v>
      </c>
      <c r="D594" s="7">
        <v>1</v>
      </c>
      <c r="E594" s="7">
        <v>1</v>
      </c>
      <c r="F594" s="7">
        <v>0</v>
      </c>
      <c r="G594" s="7">
        <v>0</v>
      </c>
      <c r="H594" s="7">
        <v>3</v>
      </c>
      <c r="I594" s="7">
        <v>6</v>
      </c>
      <c r="J594" s="7">
        <v>6</v>
      </c>
      <c r="K594" s="7">
        <v>5</v>
      </c>
      <c r="L594" s="7">
        <v>0</v>
      </c>
      <c r="M594" s="7">
        <v>11</v>
      </c>
      <c r="R594"/>
    </row>
    <row r="595" spans="1:18">
      <c r="A595" s="7" t="s">
        <v>1190</v>
      </c>
      <c r="B595" s="3">
        <v>0</v>
      </c>
      <c r="C595" s="7">
        <v>0</v>
      </c>
      <c r="D595" s="7">
        <v>0</v>
      </c>
      <c r="E595" s="7">
        <v>2</v>
      </c>
      <c r="F595" s="7">
        <v>0</v>
      </c>
      <c r="G595" s="7">
        <v>0</v>
      </c>
      <c r="H595" s="7">
        <v>3</v>
      </c>
      <c r="I595" s="7">
        <v>2</v>
      </c>
      <c r="J595" s="7">
        <v>7</v>
      </c>
      <c r="K595" s="7">
        <v>6</v>
      </c>
      <c r="L595" s="7">
        <v>0</v>
      </c>
      <c r="M595" s="7">
        <v>9</v>
      </c>
      <c r="R595"/>
    </row>
    <row r="596" spans="1:18">
      <c r="A596" s="7" t="s">
        <v>1191</v>
      </c>
      <c r="B596" s="3">
        <v>0</v>
      </c>
      <c r="C596" s="7">
        <v>2</v>
      </c>
      <c r="D596" s="7">
        <v>2</v>
      </c>
      <c r="E596" s="7">
        <v>2</v>
      </c>
      <c r="F596" s="7">
        <v>1</v>
      </c>
      <c r="G596" s="7">
        <v>0</v>
      </c>
      <c r="H596" s="7">
        <v>6</v>
      </c>
      <c r="I596" s="7">
        <v>5</v>
      </c>
      <c r="J596" s="7">
        <v>8</v>
      </c>
      <c r="K596" s="7">
        <v>2</v>
      </c>
      <c r="L596" s="7">
        <v>1</v>
      </c>
      <c r="M596" s="7">
        <v>3</v>
      </c>
      <c r="R596"/>
    </row>
    <row r="597" spans="1:18">
      <c r="A597" s="7" t="s">
        <v>1192</v>
      </c>
      <c r="B597" s="3">
        <v>1</v>
      </c>
      <c r="C597" s="7">
        <v>0</v>
      </c>
      <c r="D597" s="7">
        <v>0</v>
      </c>
      <c r="E597" s="7">
        <v>2</v>
      </c>
      <c r="F597" s="7">
        <v>0</v>
      </c>
      <c r="G597" s="7">
        <v>0</v>
      </c>
      <c r="H597" s="7">
        <v>3</v>
      </c>
      <c r="I597" s="7">
        <v>2</v>
      </c>
      <c r="J597" s="7">
        <v>6</v>
      </c>
      <c r="K597" s="7">
        <v>2</v>
      </c>
      <c r="L597" s="7">
        <v>0</v>
      </c>
      <c r="M597" s="7">
        <v>7</v>
      </c>
      <c r="R597"/>
    </row>
    <row r="598" spans="1:18">
      <c r="A598" s="7" t="s">
        <v>1193</v>
      </c>
      <c r="B598" s="3">
        <v>1</v>
      </c>
      <c r="C598" s="7">
        <v>1</v>
      </c>
      <c r="D598" s="7">
        <v>2</v>
      </c>
      <c r="E598" s="7">
        <v>2</v>
      </c>
      <c r="F598" s="7">
        <v>0</v>
      </c>
      <c r="G598" s="7">
        <v>1</v>
      </c>
      <c r="H598" s="7">
        <v>6</v>
      </c>
      <c r="I598" s="7">
        <v>3</v>
      </c>
      <c r="J598" s="7">
        <v>12</v>
      </c>
      <c r="K598" s="7">
        <v>5</v>
      </c>
      <c r="L598" s="7">
        <v>0</v>
      </c>
      <c r="M598" s="7">
        <v>6</v>
      </c>
      <c r="R598"/>
    </row>
    <row r="599" spans="1:18">
      <c r="A599" s="7" t="s">
        <v>1194</v>
      </c>
      <c r="B599" s="3">
        <v>0</v>
      </c>
      <c r="C599" s="7">
        <v>0</v>
      </c>
      <c r="D599" s="7">
        <v>2</v>
      </c>
      <c r="E599" s="7">
        <v>1</v>
      </c>
      <c r="F599" s="7">
        <v>0</v>
      </c>
      <c r="G599" s="7">
        <v>0</v>
      </c>
      <c r="H599" s="7">
        <v>3</v>
      </c>
      <c r="I599" s="7">
        <v>2</v>
      </c>
      <c r="J599" s="7">
        <v>9</v>
      </c>
      <c r="K599" s="7">
        <v>1</v>
      </c>
      <c r="L599" s="7">
        <v>0</v>
      </c>
      <c r="M599" s="7">
        <v>4</v>
      </c>
      <c r="R599"/>
    </row>
    <row r="600" spans="1:18">
      <c r="A600" s="7" t="s">
        <v>1195</v>
      </c>
      <c r="B600" s="3">
        <v>0</v>
      </c>
      <c r="C600" s="7">
        <v>1</v>
      </c>
      <c r="D600" s="7">
        <v>1</v>
      </c>
      <c r="E600" s="7">
        <v>7</v>
      </c>
      <c r="F600" s="7">
        <v>0</v>
      </c>
      <c r="G600" s="7">
        <v>0</v>
      </c>
      <c r="H600" s="7">
        <v>10</v>
      </c>
      <c r="I600" s="7">
        <v>4</v>
      </c>
      <c r="J600" s="7">
        <v>10</v>
      </c>
      <c r="K600" s="7">
        <v>3</v>
      </c>
      <c r="L600" s="7">
        <v>1</v>
      </c>
      <c r="M600" s="7">
        <v>10</v>
      </c>
      <c r="R600"/>
    </row>
    <row r="601" spans="1:18">
      <c r="A601" s="7" t="s">
        <v>1196</v>
      </c>
      <c r="B601" s="3">
        <v>0</v>
      </c>
      <c r="C601" s="7">
        <v>1</v>
      </c>
      <c r="D601" s="7">
        <v>0</v>
      </c>
      <c r="E601" s="7">
        <v>2</v>
      </c>
      <c r="F601" s="7">
        <v>0</v>
      </c>
      <c r="G601" s="7">
        <v>0</v>
      </c>
      <c r="H601" s="7">
        <v>3</v>
      </c>
      <c r="I601" s="7">
        <v>2</v>
      </c>
      <c r="J601" s="7">
        <v>4</v>
      </c>
      <c r="K601" s="7">
        <v>8</v>
      </c>
      <c r="L601" s="7">
        <v>1</v>
      </c>
      <c r="M601" s="7">
        <v>17</v>
      </c>
      <c r="R601"/>
    </row>
    <row r="602" spans="1:18">
      <c r="A602" s="7" t="s">
        <v>1469</v>
      </c>
      <c r="B602" s="3">
        <v>0</v>
      </c>
      <c r="C602" s="7">
        <v>0</v>
      </c>
      <c r="D602" s="7">
        <v>3</v>
      </c>
      <c r="E602" s="7">
        <v>4</v>
      </c>
      <c r="F602" s="7">
        <v>0</v>
      </c>
      <c r="G602" s="7">
        <v>1</v>
      </c>
      <c r="H602" s="7">
        <v>7</v>
      </c>
      <c r="I602" s="7">
        <v>4</v>
      </c>
      <c r="J602" s="7">
        <v>8</v>
      </c>
      <c r="K602" s="7">
        <v>3</v>
      </c>
      <c r="L602" s="7">
        <v>1</v>
      </c>
      <c r="M602" s="7">
        <v>5</v>
      </c>
      <c r="R602"/>
    </row>
    <row r="603" spans="1:18">
      <c r="A603" s="7" t="s">
        <v>1197</v>
      </c>
      <c r="B603" s="3">
        <v>0</v>
      </c>
      <c r="C603" s="7">
        <v>0</v>
      </c>
      <c r="D603" s="7">
        <v>3</v>
      </c>
      <c r="E603" s="7">
        <v>1</v>
      </c>
      <c r="F603" s="7">
        <v>0</v>
      </c>
      <c r="G603" s="7">
        <v>0</v>
      </c>
      <c r="H603" s="7">
        <v>6</v>
      </c>
      <c r="I603" s="7">
        <v>2</v>
      </c>
      <c r="J603" s="7">
        <v>6</v>
      </c>
      <c r="K603" s="7">
        <v>6</v>
      </c>
      <c r="L603" s="7">
        <v>2</v>
      </c>
      <c r="M603" s="7">
        <v>5</v>
      </c>
      <c r="R603"/>
    </row>
    <row r="604" spans="1:18">
      <c r="A604" s="7" t="s">
        <v>1198</v>
      </c>
      <c r="B604" s="3">
        <v>0</v>
      </c>
      <c r="C604" s="7">
        <v>0</v>
      </c>
      <c r="D604" s="7">
        <v>2</v>
      </c>
      <c r="E604" s="7">
        <v>5</v>
      </c>
      <c r="F604" s="7">
        <v>0</v>
      </c>
      <c r="G604" s="7">
        <v>1</v>
      </c>
      <c r="H604" s="7">
        <v>7</v>
      </c>
      <c r="I604" s="7">
        <v>1</v>
      </c>
      <c r="J604" s="7">
        <v>6</v>
      </c>
      <c r="K604" s="7">
        <v>3</v>
      </c>
      <c r="L604" s="7">
        <v>0</v>
      </c>
      <c r="M604" s="7">
        <v>5</v>
      </c>
      <c r="R604"/>
    </row>
    <row r="605" spans="1:18">
      <c r="A605" s="7" t="s">
        <v>1199</v>
      </c>
      <c r="B605" s="3">
        <v>0</v>
      </c>
      <c r="C605" s="7">
        <v>0</v>
      </c>
      <c r="D605" s="7">
        <v>0</v>
      </c>
      <c r="E605" s="7">
        <v>3</v>
      </c>
      <c r="F605" s="7">
        <v>0</v>
      </c>
      <c r="G605" s="7">
        <v>0</v>
      </c>
      <c r="H605" s="7">
        <v>9</v>
      </c>
      <c r="I605" s="7">
        <v>1</v>
      </c>
      <c r="J605" s="7">
        <v>10</v>
      </c>
      <c r="K605" s="7">
        <v>2</v>
      </c>
      <c r="L605" s="7">
        <v>0</v>
      </c>
      <c r="M605" s="7">
        <v>12</v>
      </c>
      <c r="R605"/>
    </row>
    <row r="606" spans="1:18">
      <c r="A606" s="7" t="s">
        <v>1200</v>
      </c>
      <c r="B606" s="3">
        <v>0</v>
      </c>
      <c r="C606" s="7">
        <v>0</v>
      </c>
      <c r="D606" s="7">
        <v>3</v>
      </c>
      <c r="E606" s="7">
        <v>6</v>
      </c>
      <c r="F606" s="7">
        <v>0</v>
      </c>
      <c r="G606" s="7">
        <v>0</v>
      </c>
      <c r="H606" s="7">
        <v>9</v>
      </c>
      <c r="I606" s="7">
        <v>3</v>
      </c>
      <c r="J606" s="7">
        <v>9</v>
      </c>
      <c r="K606" s="7">
        <v>2</v>
      </c>
      <c r="L606" s="7">
        <v>2</v>
      </c>
      <c r="M606" s="7">
        <v>3</v>
      </c>
      <c r="R606"/>
    </row>
    <row r="607" spans="1:18">
      <c r="A607" s="7" t="s">
        <v>1161</v>
      </c>
      <c r="B607" s="3">
        <v>0</v>
      </c>
      <c r="C607" s="7">
        <v>0</v>
      </c>
      <c r="D607" s="7">
        <v>0</v>
      </c>
      <c r="E607" s="7">
        <v>5</v>
      </c>
      <c r="F607" s="7">
        <v>0</v>
      </c>
      <c r="G607" s="7">
        <v>0</v>
      </c>
      <c r="H607" s="7">
        <v>5</v>
      </c>
      <c r="I607" s="7">
        <v>3</v>
      </c>
      <c r="J607" s="7">
        <v>7</v>
      </c>
      <c r="K607" s="7">
        <v>1</v>
      </c>
      <c r="L607" s="7">
        <v>0</v>
      </c>
      <c r="M607" s="7">
        <v>6</v>
      </c>
      <c r="R607"/>
    </row>
    <row r="608" spans="1:18">
      <c r="A608" s="7" t="s">
        <v>1201</v>
      </c>
      <c r="B608" s="3">
        <v>0</v>
      </c>
      <c r="C608" s="7">
        <v>0</v>
      </c>
      <c r="D608" s="7">
        <v>0</v>
      </c>
      <c r="E608" s="7">
        <v>0</v>
      </c>
      <c r="F608" s="7">
        <v>0</v>
      </c>
      <c r="G608" s="7">
        <v>1</v>
      </c>
      <c r="H608" s="7">
        <v>0</v>
      </c>
      <c r="I608" s="7">
        <v>0</v>
      </c>
      <c r="J608" s="7">
        <v>6</v>
      </c>
      <c r="K608" s="7">
        <v>3</v>
      </c>
      <c r="L608" s="7">
        <v>0</v>
      </c>
      <c r="M608" s="7">
        <v>2</v>
      </c>
      <c r="R608"/>
    </row>
    <row r="609" spans="1:18">
      <c r="A609" s="7" t="s">
        <v>2193</v>
      </c>
      <c r="B609" s="3">
        <v>1</v>
      </c>
      <c r="C609" s="7">
        <v>0</v>
      </c>
      <c r="D609" s="7">
        <v>0</v>
      </c>
      <c r="E609" s="7">
        <v>5</v>
      </c>
      <c r="F609" s="7">
        <v>1</v>
      </c>
      <c r="G609" s="7">
        <v>0</v>
      </c>
      <c r="H609" s="7">
        <v>12</v>
      </c>
      <c r="I609" s="7">
        <v>5</v>
      </c>
      <c r="J609" s="7">
        <v>12</v>
      </c>
      <c r="K609" s="7">
        <v>11</v>
      </c>
      <c r="L609" s="7">
        <v>0</v>
      </c>
      <c r="M609" s="7">
        <v>14</v>
      </c>
      <c r="R609"/>
    </row>
    <row r="610" spans="1:18">
      <c r="A610" s="7" t="s">
        <v>2194</v>
      </c>
      <c r="B610" s="3">
        <v>1</v>
      </c>
      <c r="C610" s="7">
        <v>1</v>
      </c>
      <c r="D610" s="7">
        <v>2</v>
      </c>
      <c r="E610" s="7">
        <v>7</v>
      </c>
      <c r="F610" s="7">
        <v>1</v>
      </c>
      <c r="G610" s="7">
        <v>0</v>
      </c>
      <c r="H610" s="7">
        <v>14</v>
      </c>
      <c r="I610" s="7">
        <v>1</v>
      </c>
      <c r="J610" s="7">
        <v>8</v>
      </c>
      <c r="K610" s="7">
        <v>6</v>
      </c>
      <c r="L610" s="7">
        <v>2</v>
      </c>
      <c r="M610" s="7">
        <v>12</v>
      </c>
      <c r="R610"/>
    </row>
    <row r="611" spans="1:18">
      <c r="A611" s="7" t="s">
        <v>1202</v>
      </c>
      <c r="B611" s="3">
        <v>0</v>
      </c>
      <c r="C611" s="7">
        <v>0</v>
      </c>
      <c r="D611" s="7">
        <v>0</v>
      </c>
      <c r="E611" s="7">
        <v>1</v>
      </c>
      <c r="F611" s="7">
        <v>0</v>
      </c>
      <c r="G611" s="7">
        <v>0</v>
      </c>
      <c r="H611" s="7">
        <v>2</v>
      </c>
      <c r="I611" s="7">
        <v>0</v>
      </c>
      <c r="J611" s="7">
        <v>6</v>
      </c>
      <c r="K611" s="7">
        <v>2</v>
      </c>
      <c r="L611" s="7">
        <v>0</v>
      </c>
      <c r="M611" s="7">
        <v>3</v>
      </c>
      <c r="R611"/>
    </row>
    <row r="612" spans="1:18">
      <c r="A612" s="7" t="s">
        <v>1162</v>
      </c>
      <c r="B612" s="3">
        <v>0</v>
      </c>
      <c r="C612" s="7">
        <v>0</v>
      </c>
      <c r="D612" s="7">
        <v>0</v>
      </c>
      <c r="E612" s="7">
        <v>1</v>
      </c>
      <c r="F612" s="7">
        <v>0</v>
      </c>
      <c r="G612" s="7">
        <v>0</v>
      </c>
      <c r="H612" s="7">
        <v>6</v>
      </c>
      <c r="I612" s="7">
        <v>2</v>
      </c>
      <c r="J612" s="7">
        <v>8</v>
      </c>
      <c r="K612" s="7">
        <v>8</v>
      </c>
      <c r="L612" s="7">
        <v>0</v>
      </c>
      <c r="M612" s="7">
        <v>7</v>
      </c>
      <c r="R612"/>
    </row>
    <row r="613" spans="1:18">
      <c r="A613" s="7" t="s">
        <v>1203</v>
      </c>
      <c r="B613" s="3">
        <v>0</v>
      </c>
      <c r="C613" s="7">
        <v>0</v>
      </c>
      <c r="D613" s="7">
        <v>0</v>
      </c>
      <c r="E613" s="7">
        <v>6</v>
      </c>
      <c r="F613" s="7">
        <v>0</v>
      </c>
      <c r="G613" s="7">
        <v>0</v>
      </c>
      <c r="H613" s="7">
        <v>8</v>
      </c>
      <c r="I613" s="7">
        <v>1</v>
      </c>
      <c r="J613" s="7">
        <v>8</v>
      </c>
      <c r="K613" s="7">
        <v>6</v>
      </c>
      <c r="L613" s="7">
        <v>0</v>
      </c>
      <c r="M613" s="7">
        <v>9</v>
      </c>
      <c r="R613"/>
    </row>
    <row r="614" spans="1:18">
      <c r="A614" s="7" t="s">
        <v>1204</v>
      </c>
      <c r="B614" s="3">
        <v>0</v>
      </c>
      <c r="C614" s="7">
        <v>0</v>
      </c>
      <c r="D614" s="7">
        <v>2</v>
      </c>
      <c r="E614" s="7">
        <v>3</v>
      </c>
      <c r="F614" s="7">
        <v>0</v>
      </c>
      <c r="G614" s="7">
        <v>0</v>
      </c>
      <c r="H614" s="7">
        <v>5</v>
      </c>
      <c r="I614" s="7">
        <v>3</v>
      </c>
      <c r="J614" s="7">
        <v>10</v>
      </c>
      <c r="K614" s="7">
        <v>4</v>
      </c>
      <c r="L614" s="7">
        <v>1</v>
      </c>
      <c r="M614" s="7">
        <v>9</v>
      </c>
      <c r="R614"/>
    </row>
    <row r="615" spans="1:18">
      <c r="A615" s="7" t="s">
        <v>1205</v>
      </c>
      <c r="B615" s="3">
        <v>0</v>
      </c>
      <c r="C615" s="7">
        <v>0</v>
      </c>
      <c r="D615" s="7">
        <v>2</v>
      </c>
      <c r="E615" s="7">
        <v>2</v>
      </c>
      <c r="F615" s="7">
        <v>0</v>
      </c>
      <c r="G615" s="7">
        <v>0</v>
      </c>
      <c r="H615" s="7">
        <v>8</v>
      </c>
      <c r="I615" s="7">
        <v>3</v>
      </c>
      <c r="J615" s="7">
        <v>5</v>
      </c>
      <c r="K615" s="7">
        <v>6</v>
      </c>
      <c r="L615" s="7">
        <v>1</v>
      </c>
      <c r="M615" s="7">
        <v>13</v>
      </c>
      <c r="R615"/>
    </row>
    <row r="616" spans="1:18">
      <c r="A616" s="7" t="s">
        <v>1206</v>
      </c>
      <c r="B616" s="3">
        <v>0</v>
      </c>
      <c r="C616" s="7">
        <v>0</v>
      </c>
      <c r="D616" s="7">
        <v>0</v>
      </c>
      <c r="E616" s="7">
        <v>2</v>
      </c>
      <c r="F616" s="7">
        <v>0</v>
      </c>
      <c r="G616" s="7">
        <v>0</v>
      </c>
      <c r="H616" s="7">
        <v>2</v>
      </c>
      <c r="I616" s="7">
        <v>1</v>
      </c>
      <c r="J616" s="7">
        <v>8</v>
      </c>
      <c r="K616" s="7">
        <v>6</v>
      </c>
      <c r="L616" s="7">
        <v>0</v>
      </c>
      <c r="M616" s="7">
        <v>8</v>
      </c>
      <c r="R616"/>
    </row>
    <row r="617" spans="1:18">
      <c r="A617" s="7" t="s">
        <v>1207</v>
      </c>
      <c r="B617" s="3">
        <v>0</v>
      </c>
      <c r="C617" s="7">
        <v>1</v>
      </c>
      <c r="D617" s="7">
        <v>0</v>
      </c>
      <c r="E617" s="7">
        <v>1</v>
      </c>
      <c r="F617" s="7">
        <v>1</v>
      </c>
      <c r="G617" s="7">
        <v>0</v>
      </c>
      <c r="H617" s="7">
        <v>4</v>
      </c>
      <c r="I617" s="7">
        <v>3</v>
      </c>
      <c r="J617" s="7">
        <v>5</v>
      </c>
      <c r="K617" s="7">
        <v>5</v>
      </c>
      <c r="L617" s="7">
        <v>0</v>
      </c>
      <c r="M617" s="7">
        <v>18</v>
      </c>
      <c r="R617"/>
    </row>
    <row r="618" spans="1:18">
      <c r="A618" s="7" t="s">
        <v>1208</v>
      </c>
      <c r="B618" s="3">
        <v>0</v>
      </c>
      <c r="C618" s="7">
        <v>1</v>
      </c>
      <c r="D618" s="7">
        <v>1</v>
      </c>
      <c r="E618" s="7">
        <v>5</v>
      </c>
      <c r="F618" s="7">
        <v>1</v>
      </c>
      <c r="G618" s="7">
        <v>0</v>
      </c>
      <c r="H618" s="7">
        <v>10</v>
      </c>
      <c r="I618" s="7">
        <v>3</v>
      </c>
      <c r="J618" s="7">
        <v>12</v>
      </c>
      <c r="K618" s="7">
        <v>8</v>
      </c>
      <c r="L618" s="7">
        <v>0</v>
      </c>
      <c r="M618" s="7">
        <v>6</v>
      </c>
      <c r="R618"/>
    </row>
    <row r="619" spans="1:18">
      <c r="A619" s="7" t="s">
        <v>1209</v>
      </c>
      <c r="B619" s="3">
        <v>0</v>
      </c>
      <c r="C619" s="7">
        <v>0</v>
      </c>
      <c r="D619" s="7">
        <v>0</v>
      </c>
      <c r="E619" s="7">
        <v>3</v>
      </c>
      <c r="F619" s="7">
        <v>0</v>
      </c>
      <c r="G619" s="7">
        <v>1</v>
      </c>
      <c r="H619" s="7">
        <v>3</v>
      </c>
      <c r="I619" s="7">
        <v>1</v>
      </c>
      <c r="J619" s="7">
        <v>6</v>
      </c>
      <c r="K619" s="7">
        <v>5</v>
      </c>
      <c r="L619" s="7">
        <v>0</v>
      </c>
      <c r="M619" s="7">
        <v>10</v>
      </c>
      <c r="R619"/>
    </row>
    <row r="620" spans="1:18">
      <c r="A620" s="7" t="s">
        <v>1210</v>
      </c>
      <c r="B620" s="3">
        <v>0</v>
      </c>
      <c r="C620" s="7">
        <v>0</v>
      </c>
      <c r="D620" s="7">
        <v>0</v>
      </c>
      <c r="E620" s="7">
        <v>0</v>
      </c>
      <c r="F620" s="7">
        <v>0</v>
      </c>
      <c r="G620" s="7">
        <v>0</v>
      </c>
      <c r="H620" s="7">
        <v>4</v>
      </c>
      <c r="I620" s="7">
        <v>2</v>
      </c>
      <c r="J620" s="7">
        <v>6</v>
      </c>
      <c r="K620" s="7">
        <v>5</v>
      </c>
      <c r="L620" s="7">
        <v>1</v>
      </c>
      <c r="M620" s="7">
        <v>7</v>
      </c>
      <c r="R620"/>
    </row>
    <row r="621" spans="1:18">
      <c r="A621" s="7" t="s">
        <v>1163</v>
      </c>
      <c r="B621" s="3">
        <v>0</v>
      </c>
      <c r="C621" s="7">
        <v>0</v>
      </c>
      <c r="D621" s="7">
        <v>0</v>
      </c>
      <c r="E621" s="7">
        <v>1</v>
      </c>
      <c r="F621" s="7">
        <v>0</v>
      </c>
      <c r="G621" s="7">
        <v>0</v>
      </c>
      <c r="H621" s="7">
        <v>1</v>
      </c>
      <c r="I621" s="7">
        <v>5</v>
      </c>
      <c r="J621" s="7">
        <v>4</v>
      </c>
      <c r="K621" s="7">
        <v>4</v>
      </c>
      <c r="L621" s="7">
        <v>0</v>
      </c>
      <c r="M621" s="7">
        <v>9</v>
      </c>
      <c r="R621"/>
    </row>
    <row r="622" spans="1:18">
      <c r="A622" s="7" t="s">
        <v>1211</v>
      </c>
      <c r="B622" s="3">
        <v>0</v>
      </c>
      <c r="C622" s="7">
        <v>0</v>
      </c>
      <c r="D622" s="7">
        <v>0</v>
      </c>
      <c r="E622" s="7">
        <v>2</v>
      </c>
      <c r="F622" s="7">
        <v>0</v>
      </c>
      <c r="G622" s="7">
        <v>0</v>
      </c>
      <c r="H622" s="7">
        <v>2</v>
      </c>
      <c r="I622" s="7">
        <v>2</v>
      </c>
      <c r="J622" s="7">
        <v>1</v>
      </c>
      <c r="K622" s="7">
        <v>0</v>
      </c>
      <c r="L622" s="7">
        <v>0</v>
      </c>
      <c r="M622" s="7">
        <v>3</v>
      </c>
      <c r="R622"/>
    </row>
    <row r="623" spans="1:18">
      <c r="A623" s="7" t="s">
        <v>1212</v>
      </c>
      <c r="B623" s="3">
        <v>0</v>
      </c>
      <c r="C623" s="7">
        <v>0</v>
      </c>
      <c r="D623" s="7">
        <v>2</v>
      </c>
      <c r="E623" s="7">
        <v>1</v>
      </c>
      <c r="F623" s="7">
        <v>0</v>
      </c>
      <c r="G623" s="7">
        <v>0</v>
      </c>
      <c r="H623" s="7">
        <v>5</v>
      </c>
      <c r="I623" s="7">
        <v>2</v>
      </c>
      <c r="J623" s="7">
        <v>14</v>
      </c>
      <c r="K623" s="7">
        <v>3</v>
      </c>
      <c r="L623" s="7">
        <v>0</v>
      </c>
      <c r="M623" s="7">
        <v>2</v>
      </c>
      <c r="R623"/>
    </row>
    <row r="624" spans="1:18">
      <c r="A624" s="7" t="s">
        <v>1213</v>
      </c>
      <c r="B624" s="3">
        <v>0</v>
      </c>
      <c r="C624" s="7">
        <v>0</v>
      </c>
      <c r="D624" s="7">
        <v>0</v>
      </c>
      <c r="E624" s="7">
        <v>1</v>
      </c>
      <c r="F624" s="7">
        <v>0</v>
      </c>
      <c r="G624" s="7">
        <v>0</v>
      </c>
      <c r="H624" s="7">
        <v>2</v>
      </c>
      <c r="I624" s="7">
        <v>0</v>
      </c>
      <c r="J624" s="7">
        <v>7</v>
      </c>
      <c r="K624" s="7">
        <v>3</v>
      </c>
      <c r="L624" s="7">
        <v>0</v>
      </c>
      <c r="M624" s="7">
        <v>3</v>
      </c>
      <c r="R624"/>
    </row>
    <row r="625" spans="1:18">
      <c r="A625" s="7" t="s">
        <v>2195</v>
      </c>
      <c r="B625" s="3">
        <v>0</v>
      </c>
      <c r="C625" s="7">
        <v>0</v>
      </c>
      <c r="D625" s="7">
        <v>2</v>
      </c>
      <c r="E625" s="7">
        <v>2</v>
      </c>
      <c r="F625" s="7">
        <v>0</v>
      </c>
      <c r="G625" s="7">
        <v>0</v>
      </c>
      <c r="H625" s="7">
        <v>4</v>
      </c>
      <c r="I625" s="7">
        <v>5</v>
      </c>
      <c r="J625" s="7">
        <v>8</v>
      </c>
      <c r="K625" s="7">
        <v>3</v>
      </c>
      <c r="L625" s="7">
        <v>1</v>
      </c>
      <c r="M625" s="7">
        <v>12</v>
      </c>
      <c r="R625"/>
    </row>
    <row r="626" spans="1:18">
      <c r="A626" s="7" t="s">
        <v>2196</v>
      </c>
      <c r="B626" s="3">
        <v>0</v>
      </c>
      <c r="C626" s="7">
        <v>0</v>
      </c>
      <c r="D626" s="7">
        <v>0</v>
      </c>
      <c r="E626" s="7">
        <v>5</v>
      </c>
      <c r="F626" s="7">
        <v>0</v>
      </c>
      <c r="G626" s="7">
        <v>0</v>
      </c>
      <c r="H626" s="7">
        <v>5</v>
      </c>
      <c r="I626" s="7">
        <v>0</v>
      </c>
      <c r="J626" s="7">
        <v>8</v>
      </c>
      <c r="K626" s="7">
        <v>4</v>
      </c>
      <c r="L626" s="7">
        <v>0</v>
      </c>
      <c r="M626" s="7">
        <v>5</v>
      </c>
      <c r="R626"/>
    </row>
    <row r="627" spans="1:18">
      <c r="A627" s="7" t="s">
        <v>1164</v>
      </c>
      <c r="B627" s="3">
        <v>0</v>
      </c>
      <c r="C627" s="7">
        <v>0</v>
      </c>
      <c r="D627" s="7">
        <v>0</v>
      </c>
      <c r="E627" s="7">
        <v>0</v>
      </c>
      <c r="F627" s="7">
        <v>0</v>
      </c>
      <c r="G627" s="7">
        <v>0</v>
      </c>
      <c r="H627" s="7">
        <v>1</v>
      </c>
      <c r="I627" s="7">
        <v>0</v>
      </c>
      <c r="J627" s="7">
        <v>1</v>
      </c>
      <c r="K627" s="7">
        <v>2</v>
      </c>
      <c r="L627" s="7">
        <v>0</v>
      </c>
      <c r="M627" s="7">
        <v>6</v>
      </c>
      <c r="R627"/>
    </row>
    <row r="628" spans="1:18">
      <c r="A628" s="7" t="s">
        <v>2197</v>
      </c>
      <c r="B628" s="3">
        <v>0</v>
      </c>
      <c r="C628" s="7">
        <v>0</v>
      </c>
      <c r="D628" s="7">
        <v>0</v>
      </c>
      <c r="E628" s="7">
        <v>1</v>
      </c>
      <c r="F628" s="7">
        <v>0</v>
      </c>
      <c r="G628" s="7">
        <v>0</v>
      </c>
      <c r="H628" s="7">
        <v>4</v>
      </c>
      <c r="I628" s="7">
        <v>1</v>
      </c>
      <c r="J628" s="7">
        <v>4</v>
      </c>
      <c r="K628" s="7">
        <v>2</v>
      </c>
      <c r="L628" s="7">
        <v>0</v>
      </c>
      <c r="M628" s="7">
        <v>11</v>
      </c>
      <c r="R628"/>
    </row>
    <row r="629" spans="1:18">
      <c r="A629" s="7" t="s">
        <v>1214</v>
      </c>
      <c r="B629" s="3">
        <v>0</v>
      </c>
      <c r="C629" s="7">
        <v>0</v>
      </c>
      <c r="D629" s="7">
        <v>1</v>
      </c>
      <c r="E629" s="7">
        <v>3</v>
      </c>
      <c r="F629" s="7">
        <v>0</v>
      </c>
      <c r="G629" s="7">
        <v>0</v>
      </c>
      <c r="H629" s="7">
        <v>5</v>
      </c>
      <c r="I629" s="7">
        <v>1</v>
      </c>
      <c r="J629" s="7">
        <v>8</v>
      </c>
      <c r="K629" s="7">
        <v>5</v>
      </c>
      <c r="L629" s="7">
        <v>1</v>
      </c>
      <c r="M629" s="7">
        <v>9</v>
      </c>
      <c r="R629"/>
    </row>
    <row r="630" spans="1:18">
      <c r="A630" s="7" t="s">
        <v>1215</v>
      </c>
      <c r="B630" s="3">
        <v>0</v>
      </c>
      <c r="C630" s="7">
        <v>0</v>
      </c>
      <c r="D630" s="7">
        <v>3</v>
      </c>
      <c r="E630" s="7">
        <v>2</v>
      </c>
      <c r="F630" s="7">
        <v>0</v>
      </c>
      <c r="G630" s="7">
        <v>0</v>
      </c>
      <c r="H630" s="7">
        <v>7</v>
      </c>
      <c r="I630" s="7">
        <v>2</v>
      </c>
      <c r="J630" s="7">
        <v>10</v>
      </c>
      <c r="K630" s="7">
        <v>4</v>
      </c>
      <c r="L630" s="7">
        <v>0</v>
      </c>
      <c r="M630" s="7">
        <v>3</v>
      </c>
      <c r="R630"/>
    </row>
    <row r="631" spans="1:18">
      <c r="A631" s="7" t="s">
        <v>2198</v>
      </c>
      <c r="B631" s="3">
        <v>0</v>
      </c>
      <c r="C631" s="7">
        <v>0</v>
      </c>
      <c r="D631" s="7">
        <v>7</v>
      </c>
      <c r="E631" s="7">
        <v>4</v>
      </c>
      <c r="F631" s="7">
        <v>0</v>
      </c>
      <c r="G631" s="7">
        <v>0</v>
      </c>
      <c r="H631" s="7">
        <v>12</v>
      </c>
      <c r="I631" s="7">
        <v>5</v>
      </c>
      <c r="J631" s="7">
        <v>14</v>
      </c>
      <c r="K631" s="7">
        <v>3</v>
      </c>
      <c r="L631" s="7">
        <v>2</v>
      </c>
      <c r="M631" s="7">
        <v>11</v>
      </c>
      <c r="R631"/>
    </row>
    <row r="632" spans="1:18">
      <c r="A632" s="7" t="s">
        <v>1216</v>
      </c>
      <c r="B632" s="3">
        <v>0</v>
      </c>
      <c r="C632" s="7">
        <v>0</v>
      </c>
      <c r="D632" s="7">
        <v>3</v>
      </c>
      <c r="E632" s="7">
        <v>2</v>
      </c>
      <c r="F632" s="7">
        <v>0</v>
      </c>
      <c r="G632" s="7">
        <v>0</v>
      </c>
      <c r="H632" s="7">
        <v>6</v>
      </c>
      <c r="I632" s="7">
        <v>5</v>
      </c>
      <c r="J632" s="7">
        <v>9</v>
      </c>
      <c r="K632" s="7">
        <v>3</v>
      </c>
      <c r="L632" s="7">
        <v>0</v>
      </c>
      <c r="M632" s="7">
        <v>9</v>
      </c>
      <c r="R632"/>
    </row>
    <row r="633" spans="1:18">
      <c r="A633" s="7" t="s">
        <v>1217</v>
      </c>
      <c r="B633" s="3">
        <v>0</v>
      </c>
      <c r="C633" s="7">
        <v>0</v>
      </c>
      <c r="D633" s="7">
        <v>0</v>
      </c>
      <c r="E633" s="7">
        <v>0</v>
      </c>
      <c r="F633" s="7">
        <v>0</v>
      </c>
      <c r="G633" s="7">
        <v>0</v>
      </c>
      <c r="H633" s="7">
        <v>0</v>
      </c>
      <c r="I633" s="7">
        <v>1</v>
      </c>
      <c r="J633" s="7">
        <v>3</v>
      </c>
      <c r="K633" s="7">
        <v>6</v>
      </c>
      <c r="L633" s="7">
        <v>0</v>
      </c>
      <c r="M633" s="7">
        <v>10</v>
      </c>
      <c r="R633"/>
    </row>
    <row r="634" spans="1:18">
      <c r="A634" s="7" t="s">
        <v>1218</v>
      </c>
      <c r="B634" s="3">
        <v>0</v>
      </c>
      <c r="C634" s="7">
        <v>0</v>
      </c>
      <c r="D634" s="7">
        <v>0</v>
      </c>
      <c r="E634" s="7">
        <v>3</v>
      </c>
      <c r="F634" s="7">
        <v>0</v>
      </c>
      <c r="G634" s="7">
        <v>0</v>
      </c>
      <c r="H634" s="7">
        <v>5</v>
      </c>
      <c r="I634" s="7">
        <v>2</v>
      </c>
      <c r="J634" s="7">
        <v>7</v>
      </c>
      <c r="K634" s="7">
        <v>4</v>
      </c>
      <c r="L634" s="7">
        <v>2</v>
      </c>
      <c r="M634" s="7">
        <v>7</v>
      </c>
      <c r="R634"/>
    </row>
    <row r="635" spans="1:18">
      <c r="A635" s="7" t="s">
        <v>2199</v>
      </c>
      <c r="B635" s="3">
        <v>0</v>
      </c>
      <c r="C635" s="7">
        <v>0</v>
      </c>
      <c r="D635" s="7">
        <v>7</v>
      </c>
      <c r="E635" s="7">
        <v>0</v>
      </c>
      <c r="F635" s="7">
        <v>0</v>
      </c>
      <c r="G635" s="7">
        <v>1</v>
      </c>
      <c r="H635" s="7">
        <v>7</v>
      </c>
      <c r="I635" s="7">
        <v>4</v>
      </c>
      <c r="J635" s="7">
        <v>10</v>
      </c>
      <c r="K635" s="7">
        <v>1</v>
      </c>
      <c r="L635" s="7">
        <v>1</v>
      </c>
      <c r="M635" s="7">
        <v>8</v>
      </c>
      <c r="R635"/>
    </row>
    <row r="636" spans="1:18">
      <c r="A636" s="7" t="s">
        <v>1219</v>
      </c>
      <c r="B636" s="3">
        <v>0</v>
      </c>
      <c r="C636" s="7">
        <v>2</v>
      </c>
      <c r="D636" s="7">
        <v>2</v>
      </c>
      <c r="E636" s="7">
        <v>1</v>
      </c>
      <c r="F636" s="7">
        <v>2</v>
      </c>
      <c r="G636" s="7">
        <v>1</v>
      </c>
      <c r="H636" s="7">
        <v>6</v>
      </c>
      <c r="I636" s="7">
        <v>6</v>
      </c>
      <c r="J636" s="7">
        <v>2</v>
      </c>
      <c r="K636" s="7">
        <v>3</v>
      </c>
      <c r="L636" s="7">
        <v>1</v>
      </c>
      <c r="M636" s="7">
        <v>12</v>
      </c>
      <c r="R636"/>
    </row>
    <row r="637" spans="1:18">
      <c r="A637" s="7" t="s">
        <v>1220</v>
      </c>
      <c r="B637" s="3">
        <v>1</v>
      </c>
      <c r="C637" s="7">
        <v>0</v>
      </c>
      <c r="D637" s="7">
        <v>0</v>
      </c>
      <c r="E637" s="7">
        <v>0</v>
      </c>
      <c r="F637" s="7">
        <v>1</v>
      </c>
      <c r="G637" s="7">
        <v>0</v>
      </c>
      <c r="H637" s="7">
        <v>2</v>
      </c>
      <c r="I637" s="7">
        <v>1</v>
      </c>
      <c r="J637" s="7">
        <v>6</v>
      </c>
      <c r="K637" s="7">
        <v>2</v>
      </c>
      <c r="L637" s="7">
        <v>1</v>
      </c>
      <c r="M637" s="7">
        <v>3</v>
      </c>
      <c r="R637"/>
    </row>
    <row r="638" spans="1:18">
      <c r="A638" s="7" t="s">
        <v>1221</v>
      </c>
      <c r="B638" s="3">
        <v>0</v>
      </c>
      <c r="C638" s="7">
        <v>0</v>
      </c>
      <c r="D638" s="7">
        <v>0</v>
      </c>
      <c r="E638" s="7">
        <v>0</v>
      </c>
      <c r="F638" s="7">
        <v>0</v>
      </c>
      <c r="G638" s="7">
        <v>1</v>
      </c>
      <c r="H638" s="7">
        <v>1</v>
      </c>
      <c r="I638" s="7">
        <v>0</v>
      </c>
      <c r="J638" s="7">
        <v>3</v>
      </c>
      <c r="K638" s="7">
        <v>0</v>
      </c>
      <c r="L638" s="7">
        <v>1</v>
      </c>
      <c r="M638" s="7">
        <v>3</v>
      </c>
      <c r="R638"/>
    </row>
    <row r="639" spans="1:18">
      <c r="A639" s="7" t="s">
        <v>1222</v>
      </c>
      <c r="B639" s="3">
        <v>0</v>
      </c>
      <c r="C639" s="7">
        <v>1</v>
      </c>
      <c r="D639" s="7">
        <v>1</v>
      </c>
      <c r="E639" s="7">
        <v>1</v>
      </c>
      <c r="F639" s="7">
        <v>1</v>
      </c>
      <c r="G639" s="7">
        <v>0</v>
      </c>
      <c r="H639" s="7">
        <v>3</v>
      </c>
      <c r="I639" s="7">
        <v>5</v>
      </c>
      <c r="J639" s="7">
        <v>7</v>
      </c>
      <c r="K639" s="7">
        <v>3</v>
      </c>
      <c r="L639" s="7">
        <v>0</v>
      </c>
      <c r="M639" s="7">
        <v>9</v>
      </c>
      <c r="R639"/>
    </row>
    <row r="640" spans="1:18">
      <c r="A640" s="7" t="s">
        <v>1223</v>
      </c>
      <c r="B640" s="3">
        <v>0</v>
      </c>
      <c r="C640" s="7">
        <v>0</v>
      </c>
      <c r="D640" s="7">
        <v>2</v>
      </c>
      <c r="E640" s="7">
        <v>0</v>
      </c>
      <c r="F640" s="7">
        <v>0</v>
      </c>
      <c r="G640" s="7">
        <v>0</v>
      </c>
      <c r="H640" s="7">
        <v>6</v>
      </c>
      <c r="I640" s="7">
        <v>6</v>
      </c>
      <c r="J640" s="7">
        <v>5</v>
      </c>
      <c r="K640" s="7">
        <v>8</v>
      </c>
      <c r="L640" s="7">
        <v>3</v>
      </c>
      <c r="M640" s="7">
        <v>6</v>
      </c>
      <c r="R640"/>
    </row>
    <row r="641" spans="1:18">
      <c r="A641" s="7" t="s">
        <v>1224</v>
      </c>
      <c r="B641" s="3">
        <v>0</v>
      </c>
      <c r="C641" s="7">
        <v>0</v>
      </c>
      <c r="D641" s="7">
        <v>0</v>
      </c>
      <c r="E641" s="7">
        <v>2</v>
      </c>
      <c r="F641" s="7">
        <v>0</v>
      </c>
      <c r="G641" s="7">
        <v>0</v>
      </c>
      <c r="H641" s="7">
        <v>3</v>
      </c>
      <c r="I641" s="7">
        <v>0</v>
      </c>
      <c r="J641" s="7">
        <v>5</v>
      </c>
      <c r="K641" s="7">
        <v>1</v>
      </c>
      <c r="L641" s="7">
        <v>0</v>
      </c>
      <c r="M641" s="7">
        <v>3</v>
      </c>
      <c r="R641"/>
    </row>
    <row r="642" spans="1:18">
      <c r="A642" s="7" t="s">
        <v>1225</v>
      </c>
      <c r="B642" s="3">
        <v>0</v>
      </c>
      <c r="C642" s="7">
        <v>0</v>
      </c>
      <c r="D642" s="7">
        <v>1</v>
      </c>
      <c r="E642" s="7">
        <v>4</v>
      </c>
      <c r="F642" s="7">
        <v>0</v>
      </c>
      <c r="G642" s="7">
        <v>0</v>
      </c>
      <c r="H642" s="7">
        <v>7</v>
      </c>
      <c r="I642" s="7">
        <v>1</v>
      </c>
      <c r="J642" s="7">
        <v>5</v>
      </c>
      <c r="K642" s="7">
        <v>7</v>
      </c>
      <c r="L642" s="7">
        <v>1</v>
      </c>
      <c r="M642" s="7">
        <v>13</v>
      </c>
      <c r="R642"/>
    </row>
    <row r="643" spans="1:18">
      <c r="A643" s="7" t="s">
        <v>1226</v>
      </c>
      <c r="B643" s="3">
        <v>0</v>
      </c>
      <c r="C643" s="7">
        <v>0</v>
      </c>
      <c r="D643" s="7">
        <v>1</v>
      </c>
      <c r="E643" s="7">
        <v>4</v>
      </c>
      <c r="F643" s="7">
        <v>0</v>
      </c>
      <c r="G643" s="7">
        <v>0</v>
      </c>
      <c r="H643" s="7">
        <v>6</v>
      </c>
      <c r="I643" s="7">
        <v>3</v>
      </c>
      <c r="J643" s="7">
        <v>7</v>
      </c>
      <c r="K643" s="7">
        <v>5</v>
      </c>
      <c r="L643" s="7">
        <v>0</v>
      </c>
      <c r="M643" s="7">
        <v>8</v>
      </c>
      <c r="R643"/>
    </row>
    <row r="644" spans="1:18">
      <c r="A644" s="7" t="s">
        <v>1227</v>
      </c>
      <c r="B644" s="3">
        <v>0</v>
      </c>
      <c r="C644" s="7">
        <v>0</v>
      </c>
      <c r="D644" s="7">
        <v>0</v>
      </c>
      <c r="E644" s="7">
        <v>2</v>
      </c>
      <c r="F644" s="7">
        <v>0</v>
      </c>
      <c r="G644" s="7">
        <v>0</v>
      </c>
      <c r="H644" s="7">
        <v>3</v>
      </c>
      <c r="I644" s="7">
        <v>0</v>
      </c>
      <c r="J644" s="7">
        <v>3</v>
      </c>
      <c r="K644" s="7">
        <v>8</v>
      </c>
      <c r="L644" s="7">
        <v>0</v>
      </c>
      <c r="M644" s="7">
        <v>25</v>
      </c>
      <c r="R644"/>
    </row>
    <row r="645" spans="1:18">
      <c r="A645" s="7" t="s">
        <v>1228</v>
      </c>
      <c r="B645" s="3">
        <v>0</v>
      </c>
      <c r="C645" s="7">
        <v>0</v>
      </c>
      <c r="D645" s="7">
        <v>0</v>
      </c>
      <c r="E645" s="7">
        <v>0</v>
      </c>
      <c r="F645" s="7">
        <v>0</v>
      </c>
      <c r="G645" s="7">
        <v>0</v>
      </c>
      <c r="H645" s="7">
        <v>1</v>
      </c>
      <c r="I645" s="7">
        <v>0</v>
      </c>
      <c r="J645" s="7">
        <v>2</v>
      </c>
      <c r="K645" s="7">
        <v>2</v>
      </c>
      <c r="L645" s="7">
        <v>1</v>
      </c>
      <c r="M645" s="7">
        <v>5</v>
      </c>
      <c r="R645"/>
    </row>
    <row r="646" spans="1:18">
      <c r="A646" s="7" t="s">
        <v>1229</v>
      </c>
      <c r="B646" s="3">
        <v>0</v>
      </c>
      <c r="C646" s="7">
        <v>0</v>
      </c>
      <c r="D646" s="7">
        <v>3</v>
      </c>
      <c r="E646" s="7">
        <v>3</v>
      </c>
      <c r="F646" s="7">
        <v>0</v>
      </c>
      <c r="G646" s="7">
        <v>0</v>
      </c>
      <c r="H646" s="7">
        <v>6</v>
      </c>
      <c r="I646" s="7">
        <v>0</v>
      </c>
      <c r="J646" s="7">
        <v>8</v>
      </c>
      <c r="K646" s="7">
        <v>7</v>
      </c>
      <c r="L646" s="7">
        <v>0</v>
      </c>
      <c r="M646" s="7">
        <v>8</v>
      </c>
      <c r="R646"/>
    </row>
    <row r="647" spans="1:18">
      <c r="A647" s="7" t="s">
        <v>1230</v>
      </c>
      <c r="B647" s="3">
        <v>0</v>
      </c>
      <c r="C647" s="7">
        <v>1</v>
      </c>
      <c r="D647" s="7">
        <v>1</v>
      </c>
      <c r="E647" s="7">
        <v>2</v>
      </c>
      <c r="F647" s="7">
        <v>1</v>
      </c>
      <c r="G647" s="7">
        <v>0</v>
      </c>
      <c r="H647" s="7">
        <v>4</v>
      </c>
      <c r="I647" s="7">
        <v>2</v>
      </c>
      <c r="J647" s="7">
        <v>9</v>
      </c>
      <c r="K647" s="7">
        <v>2</v>
      </c>
      <c r="L647" s="7">
        <v>0</v>
      </c>
      <c r="M647" s="7">
        <v>14</v>
      </c>
      <c r="R647"/>
    </row>
    <row r="648" spans="1:18">
      <c r="A648" s="7" t="s">
        <v>1231</v>
      </c>
      <c r="B648" s="3">
        <v>0</v>
      </c>
      <c r="C648" s="7">
        <v>0</v>
      </c>
      <c r="D648" s="7">
        <v>1</v>
      </c>
      <c r="E648" s="7">
        <v>4</v>
      </c>
      <c r="F648" s="7">
        <v>0</v>
      </c>
      <c r="G648" s="7">
        <v>0</v>
      </c>
      <c r="H648" s="7">
        <v>5</v>
      </c>
      <c r="I648" s="7">
        <v>1</v>
      </c>
      <c r="J648" s="7">
        <v>5</v>
      </c>
      <c r="K648" s="7">
        <v>2</v>
      </c>
      <c r="L648" s="7">
        <v>0</v>
      </c>
      <c r="M648" s="7">
        <v>11</v>
      </c>
      <c r="R648"/>
    </row>
    <row r="649" spans="1:18">
      <c r="A649" s="7" t="s">
        <v>2200</v>
      </c>
      <c r="B649" s="3">
        <v>0</v>
      </c>
      <c r="C649" s="7">
        <v>0</v>
      </c>
      <c r="D649" s="7">
        <v>0</v>
      </c>
      <c r="E649" s="7">
        <v>0</v>
      </c>
      <c r="F649" s="7">
        <v>0</v>
      </c>
      <c r="G649" s="7">
        <v>0</v>
      </c>
      <c r="H649" s="7">
        <v>6</v>
      </c>
      <c r="I649" s="7">
        <v>0</v>
      </c>
      <c r="J649" s="7">
        <v>6</v>
      </c>
      <c r="K649" s="7">
        <v>4</v>
      </c>
      <c r="L649" s="7">
        <v>0</v>
      </c>
      <c r="M649" s="7">
        <v>4</v>
      </c>
      <c r="R649"/>
    </row>
    <row r="650" spans="1:18">
      <c r="A650" s="7" t="s">
        <v>2201</v>
      </c>
      <c r="B650" s="3">
        <v>0</v>
      </c>
      <c r="C650" s="7">
        <v>0</v>
      </c>
      <c r="D650" s="7">
        <v>3</v>
      </c>
      <c r="E650" s="7">
        <v>1</v>
      </c>
      <c r="F650" s="7">
        <v>0</v>
      </c>
      <c r="G650" s="7">
        <v>0</v>
      </c>
      <c r="H650" s="7">
        <v>6</v>
      </c>
      <c r="I650" s="7">
        <v>1</v>
      </c>
      <c r="J650" s="7">
        <v>8</v>
      </c>
      <c r="K650" s="7">
        <v>7</v>
      </c>
      <c r="L650" s="7">
        <v>0</v>
      </c>
      <c r="M650" s="7">
        <v>15</v>
      </c>
      <c r="R650"/>
    </row>
    <row r="651" spans="1:18">
      <c r="A651" s="7" t="s">
        <v>1232</v>
      </c>
      <c r="B651" s="3">
        <v>0</v>
      </c>
      <c r="C651" s="7">
        <v>0</v>
      </c>
      <c r="D651" s="7">
        <v>3</v>
      </c>
      <c r="E651" s="7">
        <v>0</v>
      </c>
      <c r="F651" s="7">
        <v>0</v>
      </c>
      <c r="G651" s="7">
        <v>0</v>
      </c>
      <c r="H651" s="7">
        <v>6</v>
      </c>
      <c r="I651" s="7">
        <v>4</v>
      </c>
      <c r="J651" s="7">
        <v>9</v>
      </c>
      <c r="K651" s="7">
        <v>8</v>
      </c>
      <c r="L651" s="7">
        <v>1</v>
      </c>
      <c r="M651" s="7">
        <v>11</v>
      </c>
      <c r="R651"/>
    </row>
    <row r="652" spans="1:18">
      <c r="A652" s="7" t="s">
        <v>1233</v>
      </c>
      <c r="B652" s="3">
        <v>1</v>
      </c>
      <c r="C652" s="7">
        <v>0</v>
      </c>
      <c r="D652" s="7">
        <v>0</v>
      </c>
      <c r="E652" s="7">
        <v>0</v>
      </c>
      <c r="F652" s="7">
        <v>0</v>
      </c>
      <c r="G652" s="7">
        <v>1</v>
      </c>
      <c r="H652" s="7">
        <v>1</v>
      </c>
      <c r="I652" s="7">
        <v>1</v>
      </c>
      <c r="J652" s="7">
        <v>7</v>
      </c>
      <c r="K652" s="7">
        <v>5</v>
      </c>
      <c r="L652" s="7">
        <v>0</v>
      </c>
      <c r="M652" s="7">
        <v>9</v>
      </c>
      <c r="R652"/>
    </row>
    <row r="653" spans="1:18">
      <c r="A653" s="7" t="s">
        <v>1234</v>
      </c>
      <c r="B653" s="3">
        <v>0</v>
      </c>
      <c r="C653" s="7">
        <v>0</v>
      </c>
      <c r="D653" s="7">
        <v>4</v>
      </c>
      <c r="E653" s="7">
        <v>1</v>
      </c>
      <c r="F653" s="7">
        <v>0</v>
      </c>
      <c r="G653" s="7">
        <v>0</v>
      </c>
      <c r="H653" s="7">
        <v>7</v>
      </c>
      <c r="I653" s="7">
        <v>3</v>
      </c>
      <c r="J653" s="7">
        <v>5</v>
      </c>
      <c r="K653" s="7">
        <v>5</v>
      </c>
      <c r="L653" s="7">
        <v>0</v>
      </c>
      <c r="M653" s="7">
        <v>14</v>
      </c>
      <c r="R653"/>
    </row>
    <row r="654" spans="1:18">
      <c r="A654" s="7" t="s">
        <v>1235</v>
      </c>
      <c r="B654" s="3">
        <v>0</v>
      </c>
      <c r="C654" s="7">
        <v>0</v>
      </c>
      <c r="D654" s="7">
        <v>0</v>
      </c>
      <c r="E654" s="7">
        <v>3</v>
      </c>
      <c r="F654" s="7">
        <v>0</v>
      </c>
      <c r="G654" s="7">
        <v>0</v>
      </c>
      <c r="H654" s="7">
        <v>3</v>
      </c>
      <c r="I654" s="7">
        <v>0</v>
      </c>
      <c r="J654" s="7">
        <v>2</v>
      </c>
      <c r="K654" s="7">
        <v>2</v>
      </c>
      <c r="L654" s="7">
        <v>1</v>
      </c>
      <c r="M654" s="7">
        <v>6</v>
      </c>
      <c r="R654"/>
    </row>
    <row r="655" spans="1:18">
      <c r="A655" s="7" t="s">
        <v>1282</v>
      </c>
      <c r="B655" s="3">
        <v>0</v>
      </c>
      <c r="C655" s="7">
        <v>1</v>
      </c>
      <c r="D655" s="7">
        <v>2</v>
      </c>
      <c r="E655" s="7">
        <v>0</v>
      </c>
      <c r="F655" s="7">
        <v>0</v>
      </c>
      <c r="G655" s="7">
        <v>0</v>
      </c>
      <c r="H655" s="7">
        <v>4</v>
      </c>
      <c r="I655" s="7">
        <v>5</v>
      </c>
      <c r="J655" s="7">
        <v>10</v>
      </c>
      <c r="K655" s="7">
        <v>4</v>
      </c>
      <c r="L655" s="7">
        <v>1</v>
      </c>
      <c r="M655" s="7">
        <v>9</v>
      </c>
      <c r="R655"/>
    </row>
    <row r="656" spans="1:18">
      <c r="A656" s="7" t="s">
        <v>1236</v>
      </c>
      <c r="B656" s="3">
        <v>0</v>
      </c>
      <c r="C656" s="7">
        <v>1</v>
      </c>
      <c r="D656" s="7">
        <v>3</v>
      </c>
      <c r="E656" s="7">
        <v>2</v>
      </c>
      <c r="F656" s="7">
        <v>0</v>
      </c>
      <c r="G656" s="7">
        <v>0</v>
      </c>
      <c r="H656" s="7">
        <v>11</v>
      </c>
      <c r="I656" s="7">
        <v>5</v>
      </c>
      <c r="J656" s="7">
        <v>6</v>
      </c>
      <c r="K656" s="7">
        <v>3</v>
      </c>
      <c r="L656" s="7">
        <v>0</v>
      </c>
      <c r="M656" s="7">
        <v>11</v>
      </c>
      <c r="R656"/>
    </row>
    <row r="657" spans="1:18">
      <c r="A657" s="7" t="s">
        <v>1237</v>
      </c>
      <c r="B657" s="3">
        <v>0</v>
      </c>
      <c r="C657" s="7">
        <v>1</v>
      </c>
      <c r="D657" s="7">
        <v>0</v>
      </c>
      <c r="E657" s="7">
        <v>2</v>
      </c>
      <c r="F657" s="7">
        <v>0</v>
      </c>
      <c r="G657" s="7">
        <v>0</v>
      </c>
      <c r="H657" s="7">
        <v>3</v>
      </c>
      <c r="I657" s="7">
        <v>3</v>
      </c>
      <c r="J657" s="7">
        <v>5</v>
      </c>
      <c r="K657" s="7">
        <v>2</v>
      </c>
      <c r="L657" s="7">
        <v>2</v>
      </c>
      <c r="M657" s="7">
        <v>6</v>
      </c>
      <c r="R657"/>
    </row>
    <row r="658" spans="1:18">
      <c r="A658" s="7" t="s">
        <v>1165</v>
      </c>
      <c r="B658" s="3">
        <v>0</v>
      </c>
      <c r="C658" s="7">
        <v>0</v>
      </c>
      <c r="D658" s="7">
        <v>2</v>
      </c>
      <c r="E658" s="7">
        <v>1</v>
      </c>
      <c r="F658" s="7">
        <v>0</v>
      </c>
      <c r="G658" s="7">
        <v>0</v>
      </c>
      <c r="H658" s="7">
        <v>4</v>
      </c>
      <c r="I658" s="7">
        <v>3</v>
      </c>
      <c r="J658" s="7">
        <v>9</v>
      </c>
      <c r="K658" s="7">
        <v>5</v>
      </c>
      <c r="L658" s="7">
        <v>1</v>
      </c>
      <c r="M658" s="7">
        <v>5</v>
      </c>
      <c r="R658"/>
    </row>
    <row r="659" spans="1:18">
      <c r="A659" s="7" t="s">
        <v>1238</v>
      </c>
      <c r="B659" s="3">
        <v>0</v>
      </c>
      <c r="C659" s="7">
        <v>0</v>
      </c>
      <c r="D659" s="7">
        <v>4</v>
      </c>
      <c r="E659" s="7">
        <v>1</v>
      </c>
      <c r="F659" s="7">
        <v>0</v>
      </c>
      <c r="G659" s="7">
        <v>0</v>
      </c>
      <c r="H659" s="7">
        <v>8</v>
      </c>
      <c r="I659" s="7">
        <v>5</v>
      </c>
      <c r="J659" s="7">
        <v>9</v>
      </c>
      <c r="K659" s="7">
        <v>4</v>
      </c>
      <c r="L659" s="7">
        <v>1</v>
      </c>
      <c r="M659" s="7">
        <v>10</v>
      </c>
      <c r="R659"/>
    </row>
    <row r="660" spans="1:18">
      <c r="A660" s="7" t="s">
        <v>1239</v>
      </c>
      <c r="B660" s="3">
        <v>0</v>
      </c>
      <c r="C660" s="7">
        <v>0</v>
      </c>
      <c r="D660" s="7">
        <v>3</v>
      </c>
      <c r="E660" s="7">
        <v>1</v>
      </c>
      <c r="F660" s="7">
        <v>0</v>
      </c>
      <c r="G660" s="7">
        <v>1</v>
      </c>
      <c r="H660" s="7">
        <v>4</v>
      </c>
      <c r="I660" s="7">
        <v>2</v>
      </c>
      <c r="J660" s="7">
        <v>5</v>
      </c>
      <c r="K660" s="7">
        <v>3</v>
      </c>
      <c r="L660" s="7">
        <v>0</v>
      </c>
      <c r="M660" s="7">
        <v>8</v>
      </c>
      <c r="R660"/>
    </row>
    <row r="661" spans="1:18">
      <c r="A661" s="7" t="s">
        <v>1240</v>
      </c>
      <c r="B661" s="3">
        <v>1</v>
      </c>
      <c r="C661" s="7">
        <v>0</v>
      </c>
      <c r="D661" s="7">
        <v>1</v>
      </c>
      <c r="E661" s="7">
        <v>7</v>
      </c>
      <c r="F661" s="7">
        <v>0</v>
      </c>
      <c r="G661" s="7">
        <v>0</v>
      </c>
      <c r="H661" s="7">
        <v>13</v>
      </c>
      <c r="I661" s="7">
        <v>3</v>
      </c>
      <c r="J661" s="7">
        <v>8</v>
      </c>
      <c r="K661" s="7">
        <v>6</v>
      </c>
      <c r="L661" s="7">
        <v>2</v>
      </c>
      <c r="M661" s="7">
        <v>15</v>
      </c>
      <c r="R661"/>
    </row>
    <row r="662" spans="1:18">
      <c r="A662" s="7" t="s">
        <v>1241</v>
      </c>
      <c r="B662" s="3">
        <v>0</v>
      </c>
      <c r="C662" s="7">
        <v>0</v>
      </c>
      <c r="D662" s="7">
        <v>3</v>
      </c>
      <c r="E662" s="7">
        <v>1</v>
      </c>
      <c r="F662" s="7">
        <v>0</v>
      </c>
      <c r="G662" s="7">
        <v>0</v>
      </c>
      <c r="H662" s="7">
        <v>4</v>
      </c>
      <c r="I662" s="7">
        <v>1</v>
      </c>
      <c r="J662" s="7">
        <v>4</v>
      </c>
      <c r="K662" s="7">
        <v>7</v>
      </c>
      <c r="L662" s="7">
        <v>0</v>
      </c>
      <c r="M662" s="7">
        <v>14</v>
      </c>
      <c r="R662"/>
    </row>
    <row r="663" spans="1:18">
      <c r="A663" s="7" t="s">
        <v>1242</v>
      </c>
      <c r="B663" s="3">
        <v>0</v>
      </c>
      <c r="C663" s="7">
        <v>1</v>
      </c>
      <c r="D663" s="7">
        <v>0</v>
      </c>
      <c r="E663" s="7">
        <v>2</v>
      </c>
      <c r="F663" s="7">
        <v>1</v>
      </c>
      <c r="G663" s="7">
        <v>0</v>
      </c>
      <c r="H663" s="7">
        <v>4</v>
      </c>
      <c r="I663" s="7">
        <v>1</v>
      </c>
      <c r="J663" s="7">
        <v>8</v>
      </c>
      <c r="K663" s="7">
        <v>11</v>
      </c>
      <c r="L663" s="7">
        <v>1</v>
      </c>
      <c r="M663" s="7">
        <v>15</v>
      </c>
      <c r="R663"/>
    </row>
    <row r="664" spans="1:18">
      <c r="A664" s="7" t="s">
        <v>1243</v>
      </c>
      <c r="B664" s="3">
        <v>0</v>
      </c>
      <c r="C664" s="7">
        <v>0</v>
      </c>
      <c r="D664" s="7">
        <v>1</v>
      </c>
      <c r="E664" s="7">
        <v>5</v>
      </c>
      <c r="F664" s="7">
        <v>0</v>
      </c>
      <c r="G664" s="7">
        <v>0</v>
      </c>
      <c r="H664" s="7">
        <v>5</v>
      </c>
      <c r="I664" s="7">
        <v>0</v>
      </c>
      <c r="J664" s="7">
        <v>5</v>
      </c>
      <c r="K664" s="7">
        <v>3</v>
      </c>
      <c r="L664" s="7">
        <v>0</v>
      </c>
      <c r="M664" s="7">
        <v>8</v>
      </c>
      <c r="R664"/>
    </row>
    <row r="665" spans="1:18">
      <c r="A665" s="7" t="s">
        <v>2202</v>
      </c>
      <c r="B665" s="3">
        <v>0</v>
      </c>
      <c r="C665" s="7">
        <v>2</v>
      </c>
      <c r="D665" s="7">
        <v>2</v>
      </c>
      <c r="E665" s="7">
        <v>2</v>
      </c>
      <c r="F665" s="7">
        <v>0</v>
      </c>
      <c r="G665" s="7">
        <v>0</v>
      </c>
      <c r="H665" s="7">
        <v>6</v>
      </c>
      <c r="I665" s="7">
        <v>1</v>
      </c>
      <c r="J665" s="7">
        <v>7</v>
      </c>
      <c r="K665" s="7">
        <v>4</v>
      </c>
      <c r="L665" s="7">
        <v>0</v>
      </c>
      <c r="M665" s="7">
        <v>6</v>
      </c>
      <c r="R665"/>
    </row>
    <row r="666" spans="1:18">
      <c r="A666" s="7" t="s">
        <v>1244</v>
      </c>
      <c r="B666" s="3">
        <v>0</v>
      </c>
      <c r="C666" s="7">
        <v>0</v>
      </c>
      <c r="D666" s="7">
        <v>0</v>
      </c>
      <c r="E666" s="7">
        <v>0</v>
      </c>
      <c r="F666" s="7">
        <v>0</v>
      </c>
      <c r="G666" s="7">
        <v>0</v>
      </c>
      <c r="H666" s="7">
        <v>1</v>
      </c>
      <c r="I666" s="7">
        <v>3</v>
      </c>
      <c r="J666" s="7">
        <v>8</v>
      </c>
      <c r="K666" s="7">
        <v>3</v>
      </c>
      <c r="L666" s="7">
        <v>0</v>
      </c>
      <c r="M666" s="7">
        <v>11</v>
      </c>
      <c r="R666"/>
    </row>
    <row r="667" spans="1:18">
      <c r="A667" s="7" t="s">
        <v>1245</v>
      </c>
      <c r="B667" s="3">
        <v>0</v>
      </c>
      <c r="C667" s="7">
        <v>0</v>
      </c>
      <c r="D667" s="7">
        <v>2</v>
      </c>
      <c r="E667" s="7">
        <v>1</v>
      </c>
      <c r="F667" s="7">
        <v>0</v>
      </c>
      <c r="G667" s="7">
        <v>0</v>
      </c>
      <c r="H667" s="7">
        <v>4</v>
      </c>
      <c r="I667" s="7">
        <v>2</v>
      </c>
      <c r="J667" s="7">
        <v>4</v>
      </c>
      <c r="K667" s="7">
        <v>10</v>
      </c>
      <c r="L667" s="7">
        <v>0</v>
      </c>
      <c r="M667" s="7">
        <v>18</v>
      </c>
      <c r="R667"/>
    </row>
    <row r="668" spans="1:18">
      <c r="A668" s="7" t="s">
        <v>1246</v>
      </c>
      <c r="B668" s="3">
        <v>0</v>
      </c>
      <c r="C668" s="7">
        <v>0</v>
      </c>
      <c r="D668" s="7">
        <v>0</v>
      </c>
      <c r="E668" s="7">
        <v>2</v>
      </c>
      <c r="F668" s="7">
        <v>0</v>
      </c>
      <c r="G668" s="7">
        <v>0</v>
      </c>
      <c r="H668" s="7">
        <v>5</v>
      </c>
      <c r="I668" s="7">
        <v>3</v>
      </c>
      <c r="J668" s="7">
        <v>8</v>
      </c>
      <c r="K668" s="7">
        <v>4</v>
      </c>
      <c r="L668" s="7">
        <v>0</v>
      </c>
      <c r="M668" s="7">
        <v>4</v>
      </c>
      <c r="R668"/>
    </row>
    <row r="669" spans="1:18">
      <c r="A669" s="7" t="s">
        <v>1247</v>
      </c>
      <c r="B669" s="3">
        <v>0</v>
      </c>
      <c r="C669" s="7">
        <v>0</v>
      </c>
      <c r="D669" s="7">
        <v>1</v>
      </c>
      <c r="E669" s="7">
        <v>0</v>
      </c>
      <c r="F669" s="7">
        <v>0</v>
      </c>
      <c r="G669" s="7">
        <v>0</v>
      </c>
      <c r="H669" s="7">
        <v>3</v>
      </c>
      <c r="I669" s="7">
        <v>1</v>
      </c>
      <c r="J669" s="7">
        <v>6</v>
      </c>
      <c r="K669" s="7">
        <v>6</v>
      </c>
      <c r="L669" s="7">
        <v>0</v>
      </c>
      <c r="M669" s="7">
        <v>15</v>
      </c>
      <c r="R669"/>
    </row>
    <row r="670" spans="1:18">
      <c r="A670" s="7" t="s">
        <v>1248</v>
      </c>
      <c r="B670" s="3">
        <v>0</v>
      </c>
      <c r="C670" s="7">
        <v>0</v>
      </c>
      <c r="D670" s="7">
        <v>1</v>
      </c>
      <c r="E670" s="7">
        <v>2</v>
      </c>
      <c r="F670" s="7">
        <v>0</v>
      </c>
      <c r="G670" s="7">
        <v>0</v>
      </c>
      <c r="H670" s="7">
        <v>3</v>
      </c>
      <c r="I670" s="7">
        <v>2</v>
      </c>
      <c r="J670" s="7">
        <v>5</v>
      </c>
      <c r="K670" s="7">
        <v>5</v>
      </c>
      <c r="L670" s="7">
        <v>0</v>
      </c>
      <c r="M670" s="7">
        <v>14</v>
      </c>
      <c r="R670"/>
    </row>
    <row r="671" spans="1:18">
      <c r="A671" s="7" t="s">
        <v>1249</v>
      </c>
      <c r="B671" s="3">
        <v>0</v>
      </c>
      <c r="C671" s="7">
        <v>1</v>
      </c>
      <c r="D671" s="7">
        <v>2</v>
      </c>
      <c r="E671" s="7">
        <v>2</v>
      </c>
      <c r="F671" s="7">
        <v>1</v>
      </c>
      <c r="G671" s="7">
        <v>0</v>
      </c>
      <c r="H671" s="7">
        <v>8</v>
      </c>
      <c r="I671" s="7">
        <v>5</v>
      </c>
      <c r="J671" s="7">
        <v>17</v>
      </c>
      <c r="K671" s="7">
        <v>10</v>
      </c>
      <c r="L671" s="7">
        <v>4</v>
      </c>
      <c r="M671" s="7">
        <v>17</v>
      </c>
      <c r="R671"/>
    </row>
    <row r="672" spans="1:18">
      <c r="A672" s="7" t="s">
        <v>1166</v>
      </c>
      <c r="B672" s="3">
        <v>0</v>
      </c>
      <c r="C672" s="7">
        <v>0</v>
      </c>
      <c r="D672" s="7">
        <v>1</v>
      </c>
      <c r="E672" s="7">
        <v>0</v>
      </c>
      <c r="F672" s="7">
        <v>0</v>
      </c>
      <c r="G672" s="7">
        <v>0</v>
      </c>
      <c r="H672" s="7">
        <v>1</v>
      </c>
      <c r="I672" s="7">
        <v>1</v>
      </c>
      <c r="J672" s="7">
        <v>5</v>
      </c>
      <c r="K672" s="7">
        <v>3</v>
      </c>
      <c r="L672" s="7">
        <v>0</v>
      </c>
      <c r="M672" s="7">
        <v>12</v>
      </c>
      <c r="R672"/>
    </row>
    <row r="673" spans="1:18">
      <c r="A673" s="7" t="s">
        <v>1250</v>
      </c>
      <c r="B673" s="3">
        <v>0</v>
      </c>
      <c r="C673" s="7">
        <v>0</v>
      </c>
      <c r="D673" s="7">
        <v>1</v>
      </c>
      <c r="E673" s="7">
        <v>4</v>
      </c>
      <c r="F673" s="7">
        <v>0</v>
      </c>
      <c r="G673" s="7">
        <v>0</v>
      </c>
      <c r="H673" s="7">
        <v>5</v>
      </c>
      <c r="I673" s="7">
        <v>0</v>
      </c>
      <c r="J673" s="7">
        <v>2</v>
      </c>
      <c r="K673" s="7">
        <v>7</v>
      </c>
      <c r="L673" s="7">
        <v>0</v>
      </c>
      <c r="M673" s="7">
        <v>17</v>
      </c>
      <c r="R673"/>
    </row>
    <row r="674" spans="1:18">
      <c r="A674" s="7" t="s">
        <v>1167</v>
      </c>
      <c r="B674" s="3">
        <v>0</v>
      </c>
      <c r="C674" s="7">
        <v>0</v>
      </c>
      <c r="D674" s="7">
        <v>2</v>
      </c>
      <c r="E674" s="7">
        <v>0</v>
      </c>
      <c r="F674" s="7">
        <v>0</v>
      </c>
      <c r="G674" s="7">
        <v>0</v>
      </c>
      <c r="H674" s="7">
        <v>6</v>
      </c>
      <c r="I674" s="7">
        <v>7</v>
      </c>
      <c r="J674" s="7">
        <v>8</v>
      </c>
      <c r="K674" s="7">
        <v>8</v>
      </c>
      <c r="L674" s="7">
        <v>1</v>
      </c>
      <c r="M674" s="7">
        <v>10</v>
      </c>
      <c r="R674"/>
    </row>
    <row r="675" spans="1:18">
      <c r="A675" s="7" t="s">
        <v>1168</v>
      </c>
      <c r="B675" s="3">
        <v>0</v>
      </c>
      <c r="C675" s="7">
        <v>0</v>
      </c>
      <c r="D675" s="7">
        <v>5</v>
      </c>
      <c r="E675" s="7">
        <v>3</v>
      </c>
      <c r="F675" s="7">
        <v>1</v>
      </c>
      <c r="G675" s="7">
        <v>0</v>
      </c>
      <c r="H675" s="7">
        <v>8</v>
      </c>
      <c r="I675" s="7">
        <v>2</v>
      </c>
      <c r="J675" s="7">
        <v>6</v>
      </c>
      <c r="K675" s="7">
        <v>7</v>
      </c>
      <c r="L675" s="7">
        <v>1</v>
      </c>
      <c r="M675" s="7">
        <v>7</v>
      </c>
      <c r="R675"/>
    </row>
    <row r="676" spans="1:18">
      <c r="A676" s="7" t="s">
        <v>1251</v>
      </c>
      <c r="B676" s="3">
        <v>0</v>
      </c>
      <c r="C676" s="7">
        <v>0</v>
      </c>
      <c r="D676" s="7">
        <v>4</v>
      </c>
      <c r="E676" s="7">
        <v>2</v>
      </c>
      <c r="F676" s="7">
        <v>0</v>
      </c>
      <c r="G676" s="7">
        <v>0</v>
      </c>
      <c r="H676" s="7">
        <v>11</v>
      </c>
      <c r="I676" s="7">
        <v>2</v>
      </c>
      <c r="J676" s="7">
        <v>18</v>
      </c>
      <c r="K676" s="7">
        <v>4</v>
      </c>
      <c r="L676" s="7">
        <v>0</v>
      </c>
      <c r="M676" s="7">
        <v>5</v>
      </c>
      <c r="R676"/>
    </row>
    <row r="677" spans="1:18">
      <c r="A677" s="7" t="s">
        <v>1252</v>
      </c>
      <c r="B677" s="3">
        <v>0</v>
      </c>
      <c r="C677" s="7">
        <v>0</v>
      </c>
      <c r="D677" s="7">
        <v>2</v>
      </c>
      <c r="E677" s="7">
        <v>2</v>
      </c>
      <c r="F677" s="7">
        <v>0</v>
      </c>
      <c r="G677" s="7">
        <v>0</v>
      </c>
      <c r="H677" s="7">
        <v>13</v>
      </c>
      <c r="I677" s="7">
        <v>1</v>
      </c>
      <c r="J677" s="7">
        <v>4</v>
      </c>
      <c r="K677" s="7">
        <v>1</v>
      </c>
      <c r="L677" s="7">
        <v>0</v>
      </c>
      <c r="M677" s="7">
        <v>5</v>
      </c>
      <c r="R677"/>
    </row>
    <row r="678" spans="1:18">
      <c r="A678" s="7" t="s">
        <v>1283</v>
      </c>
      <c r="B678" s="3">
        <v>0</v>
      </c>
      <c r="C678" s="7">
        <v>0</v>
      </c>
      <c r="D678" s="7">
        <v>0</v>
      </c>
      <c r="E678" s="7">
        <v>1</v>
      </c>
      <c r="F678" s="7">
        <v>0</v>
      </c>
      <c r="G678" s="7">
        <v>0</v>
      </c>
      <c r="H678" s="7">
        <v>3</v>
      </c>
      <c r="I678" s="7">
        <v>2</v>
      </c>
      <c r="J678" s="7">
        <v>2</v>
      </c>
      <c r="K678" s="7">
        <v>0</v>
      </c>
      <c r="L678" s="7">
        <v>0</v>
      </c>
      <c r="M678" s="7">
        <v>4</v>
      </c>
      <c r="R678"/>
    </row>
    <row r="679" spans="1:18">
      <c r="A679" s="7" t="s">
        <v>1253</v>
      </c>
      <c r="B679" s="3">
        <v>1</v>
      </c>
      <c r="C679" s="7">
        <v>0</v>
      </c>
      <c r="D679" s="7">
        <v>0</v>
      </c>
      <c r="E679" s="7">
        <v>3</v>
      </c>
      <c r="F679" s="7">
        <v>0</v>
      </c>
      <c r="G679" s="7">
        <v>0</v>
      </c>
      <c r="H679" s="7">
        <v>7</v>
      </c>
      <c r="I679" s="7">
        <v>2</v>
      </c>
      <c r="J679" s="7">
        <v>7</v>
      </c>
      <c r="K679" s="7">
        <v>5</v>
      </c>
      <c r="L679" s="7">
        <v>0</v>
      </c>
      <c r="M679" s="7">
        <v>5</v>
      </c>
      <c r="R679"/>
    </row>
    <row r="680" spans="1:18">
      <c r="A680" s="7" t="s">
        <v>3146</v>
      </c>
      <c r="B680" s="3">
        <v>0</v>
      </c>
      <c r="C680" s="7">
        <v>0</v>
      </c>
      <c r="D680" s="7">
        <v>0</v>
      </c>
      <c r="E680" s="7">
        <v>2</v>
      </c>
      <c r="F680" s="7">
        <v>0</v>
      </c>
      <c r="G680" s="7">
        <v>1</v>
      </c>
      <c r="H680" s="7">
        <v>2</v>
      </c>
      <c r="I680" s="7">
        <v>2</v>
      </c>
      <c r="J680" s="7">
        <v>11</v>
      </c>
      <c r="K680" s="7">
        <v>3</v>
      </c>
      <c r="L680" s="7">
        <v>0</v>
      </c>
      <c r="M680" s="7">
        <v>7</v>
      </c>
      <c r="R680"/>
    </row>
    <row r="681" spans="1:18">
      <c r="A681" s="7" t="s">
        <v>1169</v>
      </c>
      <c r="B681" s="3">
        <v>0</v>
      </c>
      <c r="C681" s="7">
        <v>0</v>
      </c>
      <c r="D681" s="7">
        <v>0</v>
      </c>
      <c r="E681" s="7">
        <v>0</v>
      </c>
      <c r="F681" s="7">
        <v>0</v>
      </c>
      <c r="G681" s="7">
        <v>0</v>
      </c>
      <c r="H681" s="7">
        <v>0</v>
      </c>
      <c r="I681" s="7">
        <v>1</v>
      </c>
      <c r="J681" s="7">
        <v>6</v>
      </c>
      <c r="K681" s="7">
        <v>5</v>
      </c>
      <c r="L681" s="7">
        <v>1</v>
      </c>
      <c r="M681" s="7">
        <v>7</v>
      </c>
      <c r="R681"/>
    </row>
    <row r="682" spans="1:18">
      <c r="A682" s="7" t="s">
        <v>1254</v>
      </c>
      <c r="B682" s="3">
        <v>0</v>
      </c>
      <c r="C682" s="7">
        <v>0</v>
      </c>
      <c r="D682" s="7">
        <v>1</v>
      </c>
      <c r="E682" s="7">
        <v>1</v>
      </c>
      <c r="F682" s="7">
        <v>0</v>
      </c>
      <c r="G682" s="7">
        <v>1</v>
      </c>
      <c r="H682" s="7">
        <v>2</v>
      </c>
      <c r="I682" s="7">
        <v>2</v>
      </c>
      <c r="J682" s="7">
        <v>4</v>
      </c>
      <c r="K682" s="7">
        <v>1</v>
      </c>
      <c r="L682" s="7">
        <v>0</v>
      </c>
      <c r="M682" s="7">
        <v>2</v>
      </c>
      <c r="R682"/>
    </row>
    <row r="683" spans="1:18">
      <c r="A683" s="7" t="s">
        <v>3145</v>
      </c>
      <c r="B683" s="3">
        <v>0</v>
      </c>
      <c r="C683" s="7">
        <v>1</v>
      </c>
      <c r="D683" s="7">
        <v>2</v>
      </c>
      <c r="E683" s="7">
        <v>2</v>
      </c>
      <c r="F683" s="7">
        <v>1</v>
      </c>
      <c r="G683" s="7">
        <v>1</v>
      </c>
      <c r="H683" s="7">
        <v>5</v>
      </c>
      <c r="I683" s="7">
        <v>3</v>
      </c>
      <c r="J683" s="7">
        <v>5</v>
      </c>
      <c r="K683" s="7">
        <v>8</v>
      </c>
      <c r="L683" s="7">
        <v>0</v>
      </c>
      <c r="M683" s="7">
        <v>10</v>
      </c>
      <c r="R683"/>
    </row>
    <row r="684" spans="1:18">
      <c r="A684" s="7" t="s">
        <v>1255</v>
      </c>
      <c r="B684" s="3">
        <v>0</v>
      </c>
      <c r="C684" s="7">
        <v>0</v>
      </c>
      <c r="D684" s="7">
        <v>1</v>
      </c>
      <c r="E684" s="7">
        <v>1</v>
      </c>
      <c r="F684" s="7">
        <v>0</v>
      </c>
      <c r="G684" s="7">
        <v>0</v>
      </c>
      <c r="H684" s="7">
        <v>2</v>
      </c>
      <c r="I684" s="7">
        <v>3</v>
      </c>
      <c r="J684" s="7">
        <v>6</v>
      </c>
      <c r="K684" s="7">
        <v>2</v>
      </c>
      <c r="L684" s="7">
        <v>0</v>
      </c>
      <c r="M684" s="7">
        <v>9</v>
      </c>
      <c r="R684"/>
    </row>
    <row r="685" spans="1:18">
      <c r="A685" s="7" t="s">
        <v>1256</v>
      </c>
      <c r="B685" s="3">
        <v>0</v>
      </c>
      <c r="C685" s="7">
        <v>0</v>
      </c>
      <c r="D685" s="7">
        <v>1</v>
      </c>
      <c r="E685" s="7">
        <v>1</v>
      </c>
      <c r="F685" s="7">
        <v>0</v>
      </c>
      <c r="G685" s="7">
        <v>0</v>
      </c>
      <c r="H685" s="7">
        <v>2</v>
      </c>
      <c r="I685" s="7">
        <v>2</v>
      </c>
      <c r="J685" s="7">
        <v>8</v>
      </c>
      <c r="K685" s="7">
        <v>6</v>
      </c>
      <c r="L685" s="7">
        <v>0</v>
      </c>
      <c r="M685" s="7">
        <v>8</v>
      </c>
      <c r="R685"/>
    </row>
    <row r="686" spans="1:18">
      <c r="A686" s="7" t="s">
        <v>1449</v>
      </c>
      <c r="B686" s="3">
        <v>0</v>
      </c>
      <c r="C686" s="7">
        <v>0</v>
      </c>
      <c r="D686" s="7">
        <v>1</v>
      </c>
      <c r="E686" s="7">
        <v>1</v>
      </c>
      <c r="F686" s="7">
        <v>0</v>
      </c>
      <c r="G686" s="7">
        <v>0</v>
      </c>
      <c r="H686" s="7">
        <v>3</v>
      </c>
      <c r="I686" s="7">
        <v>1</v>
      </c>
      <c r="J686" s="7">
        <v>3</v>
      </c>
      <c r="K686" s="7">
        <v>5</v>
      </c>
      <c r="L686" s="7">
        <v>0</v>
      </c>
      <c r="M686" s="7">
        <v>8</v>
      </c>
      <c r="R686"/>
    </row>
    <row r="687" spans="1:18">
      <c r="A687" s="7" t="s">
        <v>1257</v>
      </c>
      <c r="B687" s="3">
        <v>0</v>
      </c>
      <c r="C687" s="7">
        <v>0</v>
      </c>
      <c r="D687" s="7">
        <v>0</v>
      </c>
      <c r="E687" s="7">
        <v>4</v>
      </c>
      <c r="F687" s="7">
        <v>1</v>
      </c>
      <c r="G687" s="7">
        <v>1</v>
      </c>
      <c r="H687" s="7">
        <v>6</v>
      </c>
      <c r="I687" s="7">
        <v>2</v>
      </c>
      <c r="J687" s="7">
        <v>14</v>
      </c>
      <c r="K687" s="7">
        <v>6</v>
      </c>
      <c r="L687" s="7">
        <v>3</v>
      </c>
      <c r="M687" s="7">
        <v>12</v>
      </c>
      <c r="R687"/>
    </row>
    <row r="688" spans="1:18">
      <c r="A688" s="7" t="s">
        <v>1284</v>
      </c>
      <c r="B688" s="3">
        <v>0</v>
      </c>
      <c r="C688" s="7">
        <v>0</v>
      </c>
      <c r="D688" s="7">
        <v>4</v>
      </c>
      <c r="E688" s="7">
        <v>0</v>
      </c>
      <c r="F688" s="7">
        <v>0</v>
      </c>
      <c r="G688" s="7">
        <v>0</v>
      </c>
      <c r="H688" s="7">
        <v>4</v>
      </c>
      <c r="I688" s="7">
        <v>7</v>
      </c>
      <c r="J688" s="7">
        <v>9</v>
      </c>
      <c r="K688" s="7">
        <v>5</v>
      </c>
      <c r="L688" s="7">
        <v>0</v>
      </c>
      <c r="M688" s="7">
        <v>2</v>
      </c>
      <c r="R688"/>
    </row>
    <row r="689" spans="1:18">
      <c r="A689" s="7" t="s">
        <v>1285</v>
      </c>
      <c r="B689" s="3">
        <v>0</v>
      </c>
      <c r="C689" s="7">
        <v>2</v>
      </c>
      <c r="D689" s="7">
        <v>7</v>
      </c>
      <c r="E689" s="7">
        <v>10</v>
      </c>
      <c r="F689" s="7">
        <v>0</v>
      </c>
      <c r="G689" s="7">
        <v>0</v>
      </c>
      <c r="H689" s="7">
        <v>25</v>
      </c>
      <c r="I689" s="7">
        <v>5</v>
      </c>
      <c r="J689" s="7">
        <v>6</v>
      </c>
      <c r="K689" s="7">
        <v>8</v>
      </c>
      <c r="L689" s="7">
        <v>0</v>
      </c>
      <c r="M689" s="7">
        <v>17</v>
      </c>
      <c r="R689"/>
    </row>
    <row r="690" spans="1:18">
      <c r="A690" s="7" t="s">
        <v>1286</v>
      </c>
      <c r="B690" s="3">
        <v>0</v>
      </c>
      <c r="C690" s="7">
        <v>2</v>
      </c>
      <c r="D690" s="7">
        <v>0</v>
      </c>
      <c r="E690" s="7">
        <v>0</v>
      </c>
      <c r="F690" s="7">
        <v>2</v>
      </c>
      <c r="G690" s="7">
        <v>0</v>
      </c>
      <c r="H690" s="7">
        <v>4</v>
      </c>
      <c r="I690" s="7">
        <v>3</v>
      </c>
      <c r="J690" s="7">
        <v>7</v>
      </c>
      <c r="K690" s="7">
        <v>5</v>
      </c>
      <c r="L690" s="7">
        <v>0</v>
      </c>
      <c r="M690" s="7">
        <v>5</v>
      </c>
      <c r="R690"/>
    </row>
    <row r="691" spans="1:18">
      <c r="A691" s="7" t="s">
        <v>1287</v>
      </c>
      <c r="B691" s="3">
        <v>0</v>
      </c>
      <c r="C691" s="7">
        <v>0</v>
      </c>
      <c r="D691" s="7">
        <v>2</v>
      </c>
      <c r="E691" s="7">
        <v>1</v>
      </c>
      <c r="F691" s="7">
        <v>0</v>
      </c>
      <c r="G691" s="7">
        <v>0</v>
      </c>
      <c r="H691" s="7">
        <v>3</v>
      </c>
      <c r="I691" s="7">
        <v>1</v>
      </c>
      <c r="J691" s="7">
        <v>5</v>
      </c>
      <c r="K691" s="7">
        <v>4</v>
      </c>
      <c r="L691" s="7">
        <v>0</v>
      </c>
      <c r="M691" s="7">
        <v>6</v>
      </c>
      <c r="R691"/>
    </row>
    <row r="692" spans="1:18">
      <c r="A692" s="7" t="s">
        <v>1288</v>
      </c>
      <c r="B692" s="3">
        <v>0</v>
      </c>
      <c r="C692" s="7">
        <v>0</v>
      </c>
      <c r="D692" s="7">
        <v>1</v>
      </c>
      <c r="E692" s="7">
        <v>9</v>
      </c>
      <c r="F692" s="7">
        <v>0</v>
      </c>
      <c r="G692" s="7">
        <v>0</v>
      </c>
      <c r="H692" s="7">
        <v>19</v>
      </c>
      <c r="I692" s="7">
        <v>4</v>
      </c>
      <c r="J692" s="7">
        <v>6</v>
      </c>
      <c r="K692" s="7">
        <v>9</v>
      </c>
      <c r="L692" s="7">
        <v>0</v>
      </c>
      <c r="M692" s="7">
        <v>10</v>
      </c>
      <c r="R692"/>
    </row>
    <row r="693" spans="1:18">
      <c r="A693" s="7" t="s">
        <v>1289</v>
      </c>
      <c r="B693" s="3">
        <v>0</v>
      </c>
      <c r="C693" s="7">
        <v>0</v>
      </c>
      <c r="D693" s="7">
        <v>1</v>
      </c>
      <c r="E693" s="7">
        <v>1</v>
      </c>
      <c r="F693" s="7">
        <v>0</v>
      </c>
      <c r="G693" s="7">
        <v>0</v>
      </c>
      <c r="H693" s="7">
        <v>2</v>
      </c>
      <c r="I693" s="7">
        <v>0</v>
      </c>
      <c r="J693" s="7">
        <v>5</v>
      </c>
      <c r="K693" s="7">
        <v>0</v>
      </c>
      <c r="L693" s="7">
        <v>0</v>
      </c>
      <c r="M693" s="7">
        <v>5</v>
      </c>
      <c r="R693"/>
    </row>
    <row r="694" spans="1:18">
      <c r="A694" s="7" t="s">
        <v>1290</v>
      </c>
      <c r="B694" s="3">
        <v>0</v>
      </c>
      <c r="C694" s="7">
        <v>0</v>
      </c>
      <c r="D694" s="7">
        <v>2</v>
      </c>
      <c r="E694" s="7">
        <v>2</v>
      </c>
      <c r="F694" s="7">
        <v>0</v>
      </c>
      <c r="G694" s="7">
        <v>0</v>
      </c>
      <c r="H694" s="7">
        <v>4</v>
      </c>
      <c r="I694" s="7">
        <v>6</v>
      </c>
      <c r="J694" s="7">
        <v>14</v>
      </c>
      <c r="K694" s="7">
        <v>7</v>
      </c>
      <c r="L694" s="7">
        <v>1</v>
      </c>
      <c r="M694" s="7">
        <v>7</v>
      </c>
      <c r="R694"/>
    </row>
    <row r="695" spans="1:18">
      <c r="A695" s="7" t="s">
        <v>1291</v>
      </c>
      <c r="B695" s="3">
        <v>0</v>
      </c>
      <c r="C695" s="7">
        <v>0</v>
      </c>
      <c r="D695" s="7">
        <v>0</v>
      </c>
      <c r="E695" s="7">
        <v>2</v>
      </c>
      <c r="F695" s="7">
        <v>0</v>
      </c>
      <c r="G695" s="7">
        <v>0</v>
      </c>
      <c r="H695" s="7">
        <v>3</v>
      </c>
      <c r="I695" s="7">
        <v>1</v>
      </c>
      <c r="J695" s="7">
        <v>13</v>
      </c>
      <c r="K695" s="7">
        <v>5</v>
      </c>
      <c r="L695" s="7">
        <v>1</v>
      </c>
      <c r="M695" s="7">
        <v>7</v>
      </c>
      <c r="R695"/>
    </row>
    <row r="696" spans="1:18">
      <c r="A696" s="7" t="s">
        <v>1292</v>
      </c>
      <c r="B696" s="3">
        <v>0</v>
      </c>
      <c r="C696" s="7">
        <v>3</v>
      </c>
      <c r="D696" s="7">
        <v>1</v>
      </c>
      <c r="E696" s="7">
        <v>2</v>
      </c>
      <c r="F696" s="7">
        <v>1</v>
      </c>
      <c r="G696" s="7">
        <v>0</v>
      </c>
      <c r="H696" s="7">
        <v>6</v>
      </c>
      <c r="I696" s="7">
        <v>2</v>
      </c>
      <c r="J696" s="7">
        <v>6</v>
      </c>
      <c r="K696" s="7">
        <v>3</v>
      </c>
      <c r="L696" s="7">
        <v>0</v>
      </c>
      <c r="M696" s="7">
        <v>2</v>
      </c>
      <c r="R696"/>
    </row>
    <row r="697" spans="1:18">
      <c r="A697" s="7" t="s">
        <v>1293</v>
      </c>
      <c r="B697" s="3">
        <v>0</v>
      </c>
      <c r="C697" s="7">
        <v>1</v>
      </c>
      <c r="D697" s="7">
        <v>0</v>
      </c>
      <c r="E697" s="7">
        <v>1</v>
      </c>
      <c r="F697" s="7">
        <v>0</v>
      </c>
      <c r="G697" s="7">
        <v>0</v>
      </c>
      <c r="H697" s="7">
        <v>3</v>
      </c>
      <c r="I697" s="7">
        <v>2</v>
      </c>
      <c r="J697" s="7">
        <v>9</v>
      </c>
      <c r="K697" s="7">
        <v>2</v>
      </c>
      <c r="L697" s="7">
        <v>2</v>
      </c>
      <c r="M697" s="7">
        <v>5</v>
      </c>
      <c r="R697"/>
    </row>
    <row r="698" spans="1:18">
      <c r="A698" s="7" t="s">
        <v>1294</v>
      </c>
      <c r="B698" s="3">
        <v>0</v>
      </c>
      <c r="C698" s="7">
        <v>2</v>
      </c>
      <c r="D698" s="7">
        <v>2</v>
      </c>
      <c r="E698" s="7">
        <v>1</v>
      </c>
      <c r="F698" s="7">
        <v>0</v>
      </c>
      <c r="G698" s="7">
        <v>0</v>
      </c>
      <c r="H698" s="7">
        <v>5</v>
      </c>
      <c r="I698" s="7">
        <v>1</v>
      </c>
      <c r="J698" s="7">
        <v>9</v>
      </c>
      <c r="K698" s="7">
        <v>3</v>
      </c>
      <c r="L698" s="7">
        <v>0</v>
      </c>
      <c r="M698" s="7">
        <v>6</v>
      </c>
      <c r="R698"/>
    </row>
    <row r="699" spans="1:18">
      <c r="A699" s="7" t="s">
        <v>1295</v>
      </c>
      <c r="B699" s="3">
        <v>0</v>
      </c>
      <c r="C699" s="7">
        <v>0</v>
      </c>
      <c r="D699" s="7">
        <v>2</v>
      </c>
      <c r="E699" s="7">
        <v>1</v>
      </c>
      <c r="F699" s="7">
        <v>0</v>
      </c>
      <c r="G699" s="7">
        <v>0</v>
      </c>
      <c r="H699" s="7">
        <v>4</v>
      </c>
      <c r="I699" s="7">
        <v>3</v>
      </c>
      <c r="J699" s="7">
        <v>6</v>
      </c>
      <c r="K699" s="7">
        <v>3</v>
      </c>
      <c r="L699" s="7">
        <v>1</v>
      </c>
      <c r="M699" s="7">
        <v>8</v>
      </c>
      <c r="R699"/>
    </row>
    <row r="700" spans="1:18">
      <c r="A700" s="7" t="s">
        <v>1296</v>
      </c>
      <c r="B700" s="3">
        <v>0</v>
      </c>
      <c r="C700" s="7">
        <v>1</v>
      </c>
      <c r="D700" s="7">
        <v>1</v>
      </c>
      <c r="E700" s="7">
        <v>4</v>
      </c>
      <c r="F700" s="7">
        <v>0</v>
      </c>
      <c r="G700" s="7">
        <v>0</v>
      </c>
      <c r="H700" s="7">
        <v>6</v>
      </c>
      <c r="I700" s="7">
        <v>1</v>
      </c>
      <c r="J700" s="7">
        <v>10</v>
      </c>
      <c r="K700" s="7">
        <v>3</v>
      </c>
      <c r="L700" s="7">
        <v>0</v>
      </c>
      <c r="M700" s="7">
        <v>9</v>
      </c>
      <c r="R700"/>
    </row>
    <row r="701" spans="1:18">
      <c r="A701" s="7" t="s">
        <v>1297</v>
      </c>
      <c r="B701" s="3">
        <v>1</v>
      </c>
      <c r="C701" s="7">
        <v>0</v>
      </c>
      <c r="D701" s="7">
        <v>0</v>
      </c>
      <c r="E701" s="7">
        <v>1</v>
      </c>
      <c r="F701" s="7">
        <v>1</v>
      </c>
      <c r="G701" s="7">
        <v>0</v>
      </c>
      <c r="H701" s="7">
        <v>7</v>
      </c>
      <c r="I701" s="7">
        <v>1</v>
      </c>
      <c r="J701" s="7">
        <v>10</v>
      </c>
      <c r="K701" s="7">
        <v>9</v>
      </c>
      <c r="L701" s="7">
        <v>0</v>
      </c>
      <c r="M701" s="7">
        <v>23</v>
      </c>
      <c r="R701"/>
    </row>
    <row r="702" spans="1:18">
      <c r="A702" s="7" t="s">
        <v>1470</v>
      </c>
      <c r="B702" s="3">
        <v>0</v>
      </c>
      <c r="C702" s="7">
        <v>0</v>
      </c>
      <c r="D702" s="7">
        <v>1</v>
      </c>
      <c r="E702" s="7">
        <v>1</v>
      </c>
      <c r="F702" s="7">
        <v>0</v>
      </c>
      <c r="G702" s="7">
        <v>0</v>
      </c>
      <c r="H702" s="7">
        <v>4</v>
      </c>
      <c r="I702" s="7">
        <v>2</v>
      </c>
      <c r="J702" s="7">
        <v>9</v>
      </c>
      <c r="K702" s="7">
        <v>5</v>
      </c>
      <c r="L702" s="7">
        <v>1</v>
      </c>
      <c r="M702" s="7">
        <v>6</v>
      </c>
      <c r="R702"/>
    </row>
    <row r="703" spans="1:18">
      <c r="A703" s="7" t="s">
        <v>1298</v>
      </c>
      <c r="B703" s="3">
        <v>0</v>
      </c>
      <c r="C703" s="7">
        <v>0</v>
      </c>
      <c r="D703" s="7">
        <v>4</v>
      </c>
      <c r="E703" s="7">
        <v>1</v>
      </c>
      <c r="F703" s="7">
        <v>0</v>
      </c>
      <c r="G703" s="7">
        <v>0</v>
      </c>
      <c r="H703" s="7">
        <v>6</v>
      </c>
      <c r="I703" s="7">
        <v>0</v>
      </c>
      <c r="J703" s="7">
        <v>3</v>
      </c>
      <c r="K703" s="7">
        <v>4</v>
      </c>
      <c r="L703" s="7">
        <v>0</v>
      </c>
      <c r="M703" s="7">
        <v>5</v>
      </c>
      <c r="R703"/>
    </row>
    <row r="704" spans="1:18">
      <c r="A704" s="7" t="s">
        <v>1299</v>
      </c>
      <c r="B704" s="3">
        <v>0</v>
      </c>
      <c r="C704" s="7">
        <v>0</v>
      </c>
      <c r="D704" s="7">
        <v>2</v>
      </c>
      <c r="E704" s="7">
        <v>4</v>
      </c>
      <c r="F704" s="7">
        <v>0</v>
      </c>
      <c r="G704" s="7">
        <v>0</v>
      </c>
      <c r="H704" s="7">
        <v>6</v>
      </c>
      <c r="I704" s="7">
        <v>0</v>
      </c>
      <c r="J704" s="7">
        <v>5</v>
      </c>
      <c r="K704" s="7">
        <v>3</v>
      </c>
      <c r="L704" s="7">
        <v>0</v>
      </c>
      <c r="M704" s="7">
        <v>7</v>
      </c>
      <c r="R704"/>
    </row>
    <row r="705" spans="1:18">
      <c r="A705" s="7" t="s">
        <v>1300</v>
      </c>
      <c r="B705" s="3">
        <v>0</v>
      </c>
      <c r="C705" s="7">
        <v>0</v>
      </c>
      <c r="D705" s="7">
        <v>0</v>
      </c>
      <c r="E705" s="7">
        <v>1</v>
      </c>
      <c r="F705" s="7">
        <v>0</v>
      </c>
      <c r="G705" s="7">
        <v>0</v>
      </c>
      <c r="H705" s="7">
        <v>11</v>
      </c>
      <c r="I705" s="7">
        <v>4</v>
      </c>
      <c r="J705" s="7">
        <v>5</v>
      </c>
      <c r="K705" s="7">
        <v>5</v>
      </c>
      <c r="L705" s="7">
        <v>0</v>
      </c>
      <c r="M705" s="7">
        <v>7</v>
      </c>
      <c r="R705"/>
    </row>
    <row r="706" spans="1:18">
      <c r="A706" s="7" t="s">
        <v>1301</v>
      </c>
      <c r="B706" s="3">
        <v>0</v>
      </c>
      <c r="C706" s="7">
        <v>0</v>
      </c>
      <c r="D706" s="7">
        <v>4</v>
      </c>
      <c r="E706" s="7">
        <v>5</v>
      </c>
      <c r="F706" s="7">
        <v>0</v>
      </c>
      <c r="G706" s="7">
        <v>0</v>
      </c>
      <c r="H706" s="7">
        <v>9</v>
      </c>
      <c r="I706" s="7">
        <v>2</v>
      </c>
      <c r="J706" s="7">
        <v>7</v>
      </c>
      <c r="K706" s="7">
        <v>3</v>
      </c>
      <c r="L706" s="7">
        <v>1</v>
      </c>
      <c r="M706" s="7">
        <v>7</v>
      </c>
      <c r="R706"/>
    </row>
    <row r="707" spans="1:18">
      <c r="A707" s="7" t="s">
        <v>1302</v>
      </c>
      <c r="B707" s="3">
        <v>0</v>
      </c>
      <c r="C707" s="7">
        <v>0</v>
      </c>
      <c r="D707" s="7">
        <v>1</v>
      </c>
      <c r="E707" s="7">
        <v>3</v>
      </c>
      <c r="F707" s="7">
        <v>0</v>
      </c>
      <c r="G707" s="7">
        <v>0</v>
      </c>
      <c r="H707" s="7">
        <v>4</v>
      </c>
      <c r="I707" s="7">
        <v>4</v>
      </c>
      <c r="J707" s="7">
        <v>12</v>
      </c>
      <c r="K707" s="7">
        <v>3</v>
      </c>
      <c r="L707" s="7">
        <v>0</v>
      </c>
      <c r="M707" s="7">
        <v>3</v>
      </c>
      <c r="R707"/>
    </row>
    <row r="708" spans="1:18">
      <c r="A708" s="7" t="s">
        <v>1303</v>
      </c>
      <c r="B708" s="3">
        <v>0</v>
      </c>
      <c r="C708" s="7">
        <v>0</v>
      </c>
      <c r="D708" s="7">
        <v>0</v>
      </c>
      <c r="E708" s="7">
        <v>0</v>
      </c>
      <c r="F708" s="7">
        <v>0</v>
      </c>
      <c r="G708" s="7">
        <v>0</v>
      </c>
      <c r="H708" s="7">
        <v>0</v>
      </c>
      <c r="I708" s="7">
        <v>3</v>
      </c>
      <c r="J708" s="7">
        <v>5</v>
      </c>
      <c r="K708" s="7">
        <v>0</v>
      </c>
      <c r="L708" s="7">
        <v>0</v>
      </c>
      <c r="M708" s="7">
        <v>2</v>
      </c>
      <c r="R708"/>
    </row>
    <row r="709" spans="1:18">
      <c r="A709" s="7" t="s">
        <v>2203</v>
      </c>
      <c r="B709" s="3">
        <v>0</v>
      </c>
      <c r="C709" s="7">
        <v>0</v>
      </c>
      <c r="D709" s="7">
        <v>2</v>
      </c>
      <c r="E709" s="7">
        <v>3</v>
      </c>
      <c r="F709" s="7">
        <v>0</v>
      </c>
      <c r="G709" s="7">
        <v>1</v>
      </c>
      <c r="H709" s="7">
        <v>10</v>
      </c>
      <c r="I709" s="7">
        <v>5</v>
      </c>
      <c r="J709" s="7">
        <v>11</v>
      </c>
      <c r="K709" s="7">
        <v>8</v>
      </c>
      <c r="L709" s="7">
        <v>0</v>
      </c>
      <c r="M709" s="7">
        <v>11</v>
      </c>
      <c r="R709"/>
    </row>
    <row r="710" spans="1:18">
      <c r="A710" s="7" t="s">
        <v>2204</v>
      </c>
      <c r="B710" s="3">
        <v>2</v>
      </c>
      <c r="C710" s="7">
        <v>0</v>
      </c>
      <c r="D710" s="7">
        <v>2</v>
      </c>
      <c r="E710" s="7">
        <v>7</v>
      </c>
      <c r="F710" s="7">
        <v>2</v>
      </c>
      <c r="G710" s="7">
        <v>0</v>
      </c>
      <c r="H710" s="7">
        <v>12</v>
      </c>
      <c r="I710" s="7">
        <v>1</v>
      </c>
      <c r="J710" s="7">
        <v>10</v>
      </c>
      <c r="K710" s="7">
        <v>5</v>
      </c>
      <c r="L710" s="7">
        <v>0</v>
      </c>
      <c r="M710" s="7">
        <v>11</v>
      </c>
      <c r="R710"/>
    </row>
    <row r="711" spans="1:18">
      <c r="A711" s="7" t="s">
        <v>1304</v>
      </c>
      <c r="B711" s="3">
        <v>0</v>
      </c>
      <c r="C711" s="7">
        <v>0</v>
      </c>
      <c r="D711" s="7">
        <v>1</v>
      </c>
      <c r="E711" s="7">
        <v>0</v>
      </c>
      <c r="F711" s="7">
        <v>0</v>
      </c>
      <c r="G711" s="7">
        <v>0</v>
      </c>
      <c r="H711" s="7">
        <v>3</v>
      </c>
      <c r="I711" s="7">
        <v>1</v>
      </c>
      <c r="J711" s="7">
        <v>10</v>
      </c>
      <c r="K711" s="7">
        <v>3</v>
      </c>
      <c r="L711" s="7">
        <v>0</v>
      </c>
      <c r="M711" s="7">
        <v>3</v>
      </c>
      <c r="R711"/>
    </row>
    <row r="712" spans="1:18">
      <c r="A712" s="7" t="s">
        <v>1305</v>
      </c>
      <c r="B712" s="3">
        <v>0</v>
      </c>
      <c r="C712" s="7">
        <v>0</v>
      </c>
      <c r="D712" s="7">
        <v>0</v>
      </c>
      <c r="E712" s="7">
        <v>1</v>
      </c>
      <c r="F712" s="7">
        <v>0</v>
      </c>
      <c r="G712" s="7">
        <v>0</v>
      </c>
      <c r="H712" s="7">
        <v>5</v>
      </c>
      <c r="I712" s="7">
        <v>2</v>
      </c>
      <c r="J712" s="7">
        <v>10</v>
      </c>
      <c r="K712" s="7">
        <v>5</v>
      </c>
      <c r="L712" s="7">
        <v>0</v>
      </c>
      <c r="M712" s="7">
        <v>5</v>
      </c>
      <c r="R712"/>
    </row>
    <row r="713" spans="1:18">
      <c r="A713" s="7" t="s">
        <v>1306</v>
      </c>
      <c r="B713" s="3">
        <v>0</v>
      </c>
      <c r="C713" s="7">
        <v>0</v>
      </c>
      <c r="D713" s="7">
        <v>0</v>
      </c>
      <c r="E713" s="7">
        <v>4</v>
      </c>
      <c r="F713" s="7">
        <v>0</v>
      </c>
      <c r="G713" s="7">
        <v>0</v>
      </c>
      <c r="H713" s="7">
        <v>6</v>
      </c>
      <c r="I713" s="7">
        <v>0</v>
      </c>
      <c r="J713" s="7">
        <v>4</v>
      </c>
      <c r="K713" s="7">
        <v>0</v>
      </c>
      <c r="L713" s="7">
        <v>0</v>
      </c>
      <c r="M713" s="7">
        <v>7</v>
      </c>
      <c r="R713"/>
    </row>
    <row r="714" spans="1:18">
      <c r="A714" s="7" t="s">
        <v>1307</v>
      </c>
      <c r="B714" s="3">
        <v>0</v>
      </c>
      <c r="C714" s="7">
        <v>0</v>
      </c>
      <c r="D714" s="7">
        <v>2</v>
      </c>
      <c r="E714" s="7">
        <v>2</v>
      </c>
      <c r="F714" s="7">
        <v>0</v>
      </c>
      <c r="G714" s="7">
        <v>0</v>
      </c>
      <c r="H714" s="7">
        <v>4</v>
      </c>
      <c r="I714" s="7">
        <v>1</v>
      </c>
      <c r="J714" s="7">
        <v>5</v>
      </c>
      <c r="K714" s="7">
        <v>2</v>
      </c>
      <c r="L714" s="7">
        <v>0</v>
      </c>
      <c r="M714" s="7">
        <v>10</v>
      </c>
      <c r="R714"/>
    </row>
    <row r="715" spans="1:18">
      <c r="A715" s="7" t="s">
        <v>1308</v>
      </c>
      <c r="B715" s="3">
        <v>0</v>
      </c>
      <c r="C715" s="7">
        <v>0</v>
      </c>
      <c r="D715" s="7">
        <v>3</v>
      </c>
      <c r="E715" s="7">
        <v>2</v>
      </c>
      <c r="F715" s="7">
        <v>0</v>
      </c>
      <c r="G715" s="7">
        <v>0</v>
      </c>
      <c r="H715" s="7">
        <v>6</v>
      </c>
      <c r="I715" s="7">
        <v>2</v>
      </c>
      <c r="J715" s="7">
        <v>6</v>
      </c>
      <c r="K715" s="7">
        <v>3</v>
      </c>
      <c r="L715" s="7">
        <v>0</v>
      </c>
      <c r="M715" s="7">
        <v>7</v>
      </c>
      <c r="R715"/>
    </row>
    <row r="716" spans="1:18">
      <c r="A716" s="7" t="s">
        <v>1309</v>
      </c>
      <c r="B716" s="3">
        <v>0</v>
      </c>
      <c r="C716" s="7">
        <v>1</v>
      </c>
      <c r="D716" s="7">
        <v>1</v>
      </c>
      <c r="E716" s="7">
        <v>3</v>
      </c>
      <c r="F716" s="7">
        <v>0</v>
      </c>
      <c r="G716" s="7">
        <v>0</v>
      </c>
      <c r="H716" s="7">
        <v>6</v>
      </c>
      <c r="I716" s="7">
        <v>5</v>
      </c>
      <c r="J716" s="7">
        <v>7</v>
      </c>
      <c r="K716" s="7">
        <v>2</v>
      </c>
      <c r="L716" s="7">
        <v>0</v>
      </c>
      <c r="M716" s="7">
        <v>9</v>
      </c>
      <c r="R716"/>
    </row>
    <row r="717" spans="1:18">
      <c r="A717" s="7" t="s">
        <v>1310</v>
      </c>
      <c r="B717" s="3">
        <v>0</v>
      </c>
      <c r="C717" s="7">
        <v>0</v>
      </c>
      <c r="D717" s="7">
        <v>3</v>
      </c>
      <c r="E717" s="7">
        <v>1</v>
      </c>
      <c r="F717" s="7">
        <v>0</v>
      </c>
      <c r="G717" s="7">
        <v>1</v>
      </c>
      <c r="H717" s="7">
        <v>6</v>
      </c>
      <c r="I717" s="7">
        <v>4</v>
      </c>
      <c r="J717" s="7">
        <v>9</v>
      </c>
      <c r="K717" s="7">
        <v>5</v>
      </c>
      <c r="L717" s="7">
        <v>0</v>
      </c>
      <c r="M717" s="7">
        <v>8</v>
      </c>
      <c r="R717"/>
    </row>
    <row r="718" spans="1:18">
      <c r="A718" s="7" t="s">
        <v>1311</v>
      </c>
      <c r="B718" s="3">
        <v>0</v>
      </c>
      <c r="C718" s="7">
        <v>0</v>
      </c>
      <c r="D718" s="7">
        <v>0</v>
      </c>
      <c r="E718" s="7">
        <v>4</v>
      </c>
      <c r="F718" s="7">
        <v>0</v>
      </c>
      <c r="G718" s="7">
        <v>0</v>
      </c>
      <c r="H718" s="7">
        <v>4</v>
      </c>
      <c r="I718" s="7">
        <v>0</v>
      </c>
      <c r="J718" s="7">
        <v>4</v>
      </c>
      <c r="K718" s="7">
        <v>7</v>
      </c>
      <c r="L718" s="7">
        <v>0</v>
      </c>
      <c r="M718" s="7">
        <v>12</v>
      </c>
      <c r="R718"/>
    </row>
    <row r="719" spans="1:18">
      <c r="A719" s="7" t="s">
        <v>1312</v>
      </c>
      <c r="B719" s="3">
        <v>0</v>
      </c>
      <c r="C719" s="7">
        <v>1</v>
      </c>
      <c r="D719" s="7">
        <v>1</v>
      </c>
      <c r="E719" s="7">
        <v>0</v>
      </c>
      <c r="F719" s="7">
        <v>0</v>
      </c>
      <c r="G719" s="7">
        <v>0</v>
      </c>
      <c r="H719" s="7">
        <v>2</v>
      </c>
      <c r="I719" s="7">
        <v>2</v>
      </c>
      <c r="J719" s="7">
        <v>7</v>
      </c>
      <c r="K719" s="7">
        <v>3</v>
      </c>
      <c r="L719" s="7">
        <v>1</v>
      </c>
      <c r="M719" s="7">
        <v>6</v>
      </c>
      <c r="R719"/>
    </row>
    <row r="720" spans="1:18">
      <c r="A720" s="7" t="s">
        <v>1313</v>
      </c>
      <c r="B720" s="3">
        <v>0</v>
      </c>
      <c r="C720" s="7">
        <v>0</v>
      </c>
      <c r="D720" s="7">
        <v>0</v>
      </c>
      <c r="E720" s="7">
        <v>4</v>
      </c>
      <c r="F720" s="7">
        <v>0</v>
      </c>
      <c r="G720" s="7">
        <v>0</v>
      </c>
      <c r="H720" s="7">
        <v>4</v>
      </c>
      <c r="I720" s="7">
        <v>1</v>
      </c>
      <c r="J720" s="7">
        <v>4</v>
      </c>
      <c r="K720" s="7">
        <v>5</v>
      </c>
      <c r="L720" s="7">
        <v>0</v>
      </c>
      <c r="M720" s="7">
        <v>10</v>
      </c>
      <c r="R720"/>
    </row>
    <row r="721" spans="1:18">
      <c r="A721" s="7" t="s">
        <v>1314</v>
      </c>
      <c r="B721" s="3">
        <v>0</v>
      </c>
      <c r="C721" s="7">
        <v>0</v>
      </c>
      <c r="D721" s="7">
        <v>1</v>
      </c>
      <c r="E721" s="7">
        <v>1</v>
      </c>
      <c r="F721" s="7">
        <v>0</v>
      </c>
      <c r="G721" s="7">
        <v>0</v>
      </c>
      <c r="H721" s="7">
        <v>2</v>
      </c>
      <c r="I721" s="7">
        <v>1</v>
      </c>
      <c r="J721" s="7">
        <v>5</v>
      </c>
      <c r="K721" s="7">
        <v>0</v>
      </c>
      <c r="L721" s="7">
        <v>0</v>
      </c>
      <c r="M721" s="7">
        <v>0</v>
      </c>
      <c r="R721"/>
    </row>
    <row r="722" spans="1:18">
      <c r="A722" s="7" t="s">
        <v>1315</v>
      </c>
      <c r="B722" s="3">
        <v>0</v>
      </c>
      <c r="C722" s="7">
        <v>0</v>
      </c>
      <c r="D722" s="7">
        <v>3</v>
      </c>
      <c r="E722" s="7">
        <v>1</v>
      </c>
      <c r="F722" s="7">
        <v>2</v>
      </c>
      <c r="G722" s="7">
        <v>0</v>
      </c>
      <c r="H722" s="7">
        <v>6</v>
      </c>
      <c r="I722" s="7">
        <v>6</v>
      </c>
      <c r="J722" s="7">
        <v>10</v>
      </c>
      <c r="K722" s="7">
        <v>2</v>
      </c>
      <c r="L722" s="7">
        <v>0</v>
      </c>
      <c r="M722" s="7">
        <v>4</v>
      </c>
      <c r="R722"/>
    </row>
    <row r="723" spans="1:18">
      <c r="A723" s="7" t="s">
        <v>1316</v>
      </c>
      <c r="B723" s="3">
        <v>0</v>
      </c>
      <c r="C723" s="7">
        <v>0</v>
      </c>
      <c r="D723" s="7">
        <v>1</v>
      </c>
      <c r="E723" s="7">
        <v>2</v>
      </c>
      <c r="F723" s="7">
        <v>0</v>
      </c>
      <c r="G723" s="7">
        <v>0</v>
      </c>
      <c r="H723" s="7">
        <v>3</v>
      </c>
      <c r="I723" s="7">
        <v>4</v>
      </c>
      <c r="J723" s="7">
        <v>10</v>
      </c>
      <c r="K723" s="7">
        <v>2</v>
      </c>
      <c r="L723" s="7">
        <v>4</v>
      </c>
      <c r="M723" s="7">
        <v>8</v>
      </c>
      <c r="R723"/>
    </row>
    <row r="724" spans="1:18">
      <c r="A724" s="7" t="s">
        <v>2205</v>
      </c>
      <c r="B724" s="3">
        <v>0</v>
      </c>
      <c r="C724" s="7">
        <v>0</v>
      </c>
      <c r="D724" s="7">
        <v>1</v>
      </c>
      <c r="E724" s="7">
        <v>2</v>
      </c>
      <c r="F724" s="7">
        <v>0</v>
      </c>
      <c r="G724" s="7">
        <v>0</v>
      </c>
      <c r="H724" s="7">
        <v>4</v>
      </c>
      <c r="I724" s="7">
        <v>2</v>
      </c>
      <c r="J724" s="7">
        <v>11</v>
      </c>
      <c r="K724" s="7">
        <v>3</v>
      </c>
      <c r="L724" s="7">
        <v>2</v>
      </c>
      <c r="M724" s="7">
        <v>7</v>
      </c>
      <c r="R724"/>
    </row>
    <row r="725" spans="1:18">
      <c r="A725" s="7" t="s">
        <v>2206</v>
      </c>
      <c r="B725" s="3">
        <v>0</v>
      </c>
      <c r="C725" s="7">
        <v>0</v>
      </c>
      <c r="D725" s="7">
        <v>0</v>
      </c>
      <c r="E725" s="7">
        <v>4</v>
      </c>
      <c r="F725" s="7">
        <v>0</v>
      </c>
      <c r="G725" s="7">
        <v>0</v>
      </c>
      <c r="H725" s="7">
        <v>5</v>
      </c>
      <c r="I725" s="7">
        <v>0</v>
      </c>
      <c r="J725" s="7">
        <v>4</v>
      </c>
      <c r="K725" s="7">
        <v>3</v>
      </c>
      <c r="L725" s="7">
        <v>0</v>
      </c>
      <c r="M725" s="7">
        <v>7</v>
      </c>
      <c r="R725"/>
    </row>
    <row r="726" spans="1:18">
      <c r="A726" s="7" t="s">
        <v>1317</v>
      </c>
      <c r="B726" s="3">
        <v>0</v>
      </c>
      <c r="C726" s="7">
        <v>0</v>
      </c>
      <c r="D726" s="7">
        <v>0</v>
      </c>
      <c r="E726" s="7">
        <v>0</v>
      </c>
      <c r="F726" s="7">
        <v>0</v>
      </c>
      <c r="G726" s="7">
        <v>0</v>
      </c>
      <c r="H726" s="7">
        <v>1</v>
      </c>
      <c r="I726" s="7">
        <v>0</v>
      </c>
      <c r="J726" s="7">
        <v>2</v>
      </c>
      <c r="K726" s="7">
        <v>5</v>
      </c>
      <c r="L726" s="7">
        <v>0</v>
      </c>
      <c r="M726" s="7">
        <v>8</v>
      </c>
      <c r="R726"/>
    </row>
    <row r="727" spans="1:18">
      <c r="A727" s="7" t="s">
        <v>2207</v>
      </c>
      <c r="B727" s="3">
        <v>0</v>
      </c>
      <c r="C727" s="7">
        <v>0</v>
      </c>
      <c r="D727" s="7">
        <v>0</v>
      </c>
      <c r="E727" s="7">
        <v>1</v>
      </c>
      <c r="F727" s="7">
        <v>0</v>
      </c>
      <c r="G727" s="7">
        <v>0</v>
      </c>
      <c r="H727" s="7">
        <v>2</v>
      </c>
      <c r="I727" s="7">
        <v>1</v>
      </c>
      <c r="J727" s="7">
        <v>6</v>
      </c>
      <c r="K727" s="7">
        <v>4</v>
      </c>
      <c r="L727" s="7">
        <v>0</v>
      </c>
      <c r="M727" s="7">
        <v>11</v>
      </c>
      <c r="R727"/>
    </row>
    <row r="728" spans="1:18">
      <c r="A728" s="7" t="s">
        <v>1318</v>
      </c>
      <c r="B728" s="3">
        <v>0</v>
      </c>
      <c r="C728" s="7">
        <v>0</v>
      </c>
      <c r="D728" s="7">
        <v>1</v>
      </c>
      <c r="E728" s="7">
        <v>2</v>
      </c>
      <c r="F728" s="7">
        <v>0</v>
      </c>
      <c r="G728" s="7">
        <v>0</v>
      </c>
      <c r="H728" s="7">
        <v>3</v>
      </c>
      <c r="I728" s="7">
        <v>0</v>
      </c>
      <c r="J728" s="7">
        <v>9</v>
      </c>
      <c r="K728" s="7">
        <v>5</v>
      </c>
      <c r="L728" s="7">
        <v>0</v>
      </c>
      <c r="M728" s="7">
        <v>12</v>
      </c>
      <c r="R728"/>
    </row>
    <row r="729" spans="1:18">
      <c r="A729" s="7" t="s">
        <v>1319</v>
      </c>
      <c r="B729" s="3">
        <v>0</v>
      </c>
      <c r="C729" s="7">
        <v>1</v>
      </c>
      <c r="D729" s="7">
        <v>2</v>
      </c>
      <c r="E729" s="7">
        <v>1</v>
      </c>
      <c r="F729" s="7">
        <v>0</v>
      </c>
      <c r="G729" s="7">
        <v>0</v>
      </c>
      <c r="H729" s="7">
        <v>4</v>
      </c>
      <c r="I729" s="7">
        <v>2</v>
      </c>
      <c r="J729" s="7">
        <v>9</v>
      </c>
      <c r="K729" s="7">
        <v>5</v>
      </c>
      <c r="L729" s="7">
        <v>0</v>
      </c>
      <c r="M729" s="7">
        <v>3</v>
      </c>
      <c r="R729"/>
    </row>
    <row r="730" spans="1:18">
      <c r="A730" s="7" t="s">
        <v>2208</v>
      </c>
      <c r="B730" s="3">
        <v>0</v>
      </c>
      <c r="C730" s="7">
        <v>0</v>
      </c>
      <c r="D730" s="7">
        <v>7</v>
      </c>
      <c r="E730" s="7">
        <v>2</v>
      </c>
      <c r="F730" s="7">
        <v>0</v>
      </c>
      <c r="G730" s="7">
        <v>0</v>
      </c>
      <c r="H730" s="7">
        <v>9</v>
      </c>
      <c r="I730" s="7">
        <v>11</v>
      </c>
      <c r="J730" s="7">
        <v>9</v>
      </c>
      <c r="K730" s="7">
        <v>6</v>
      </c>
      <c r="L730" s="7">
        <v>0</v>
      </c>
      <c r="M730" s="7">
        <v>14</v>
      </c>
      <c r="R730"/>
    </row>
    <row r="731" spans="1:18">
      <c r="A731" s="7" t="s">
        <v>1320</v>
      </c>
      <c r="B731" s="3">
        <v>0</v>
      </c>
      <c r="C731" s="7">
        <v>1</v>
      </c>
      <c r="D731" s="7">
        <v>3</v>
      </c>
      <c r="E731" s="7">
        <v>2</v>
      </c>
      <c r="F731" s="7">
        <v>0</v>
      </c>
      <c r="G731" s="7">
        <v>0</v>
      </c>
      <c r="H731" s="7">
        <v>9</v>
      </c>
      <c r="I731" s="7">
        <v>6</v>
      </c>
      <c r="J731" s="7">
        <v>12</v>
      </c>
      <c r="K731" s="7">
        <v>6</v>
      </c>
      <c r="L731" s="7">
        <v>0</v>
      </c>
      <c r="M731" s="7">
        <v>10</v>
      </c>
      <c r="R731"/>
    </row>
    <row r="732" spans="1:18">
      <c r="A732" s="7" t="s">
        <v>1321</v>
      </c>
      <c r="B732" s="3">
        <v>0</v>
      </c>
      <c r="C732" s="7">
        <v>0</v>
      </c>
      <c r="D732" s="7">
        <v>0</v>
      </c>
      <c r="E732" s="7">
        <v>1</v>
      </c>
      <c r="F732" s="7">
        <v>0</v>
      </c>
      <c r="G732" s="7">
        <v>0</v>
      </c>
      <c r="H732" s="7">
        <v>2</v>
      </c>
      <c r="I732" s="7">
        <v>0</v>
      </c>
      <c r="J732" s="7">
        <v>3</v>
      </c>
      <c r="K732" s="7">
        <v>3</v>
      </c>
      <c r="L732" s="7">
        <v>0</v>
      </c>
      <c r="M732" s="7">
        <v>13</v>
      </c>
      <c r="R732"/>
    </row>
    <row r="733" spans="1:18">
      <c r="A733" s="7" t="s">
        <v>1322</v>
      </c>
      <c r="B733" s="3">
        <v>0</v>
      </c>
      <c r="C733" s="7">
        <v>0</v>
      </c>
      <c r="D733" s="7">
        <v>0</v>
      </c>
      <c r="E733" s="7">
        <v>4</v>
      </c>
      <c r="F733" s="7">
        <v>0</v>
      </c>
      <c r="G733" s="7">
        <v>0</v>
      </c>
      <c r="H733" s="7">
        <v>5</v>
      </c>
      <c r="I733" s="7">
        <v>5</v>
      </c>
      <c r="J733" s="7">
        <v>9</v>
      </c>
      <c r="K733" s="7">
        <v>5</v>
      </c>
      <c r="L733" s="7">
        <v>0</v>
      </c>
      <c r="M733" s="7">
        <v>7</v>
      </c>
      <c r="R733"/>
    </row>
    <row r="734" spans="1:18">
      <c r="A734" s="7" t="s">
        <v>2209</v>
      </c>
      <c r="B734" s="3">
        <v>0</v>
      </c>
      <c r="C734" s="7">
        <v>0</v>
      </c>
      <c r="D734" s="7">
        <v>5</v>
      </c>
      <c r="E734" s="7">
        <v>2</v>
      </c>
      <c r="F734" s="7">
        <v>0</v>
      </c>
      <c r="G734" s="7">
        <v>0</v>
      </c>
      <c r="H734" s="7">
        <v>7</v>
      </c>
      <c r="I734" s="7">
        <v>7</v>
      </c>
      <c r="J734" s="7">
        <v>11</v>
      </c>
      <c r="K734" s="7">
        <v>1</v>
      </c>
      <c r="L734" s="7">
        <v>4</v>
      </c>
      <c r="M734" s="7">
        <v>7</v>
      </c>
      <c r="R734"/>
    </row>
    <row r="735" spans="1:18">
      <c r="A735" s="7" t="s">
        <v>1323</v>
      </c>
      <c r="B735" s="3">
        <v>0</v>
      </c>
      <c r="C735" s="7">
        <v>0</v>
      </c>
      <c r="D735" s="7">
        <v>3</v>
      </c>
      <c r="E735" s="7">
        <v>2</v>
      </c>
      <c r="F735" s="7">
        <v>0</v>
      </c>
      <c r="G735" s="7">
        <v>2</v>
      </c>
      <c r="H735" s="7">
        <v>5</v>
      </c>
      <c r="I735" s="7">
        <v>4</v>
      </c>
      <c r="J735" s="7">
        <v>5</v>
      </c>
      <c r="K735" s="7">
        <v>3</v>
      </c>
      <c r="L735" s="7">
        <v>0</v>
      </c>
      <c r="M735" s="7">
        <v>16</v>
      </c>
      <c r="R735"/>
    </row>
    <row r="736" spans="1:18">
      <c r="A736" s="7" t="s">
        <v>1324</v>
      </c>
      <c r="B736" s="3">
        <v>0</v>
      </c>
      <c r="C736" s="7">
        <v>0</v>
      </c>
      <c r="D736" s="7">
        <v>0</v>
      </c>
      <c r="E736" s="7">
        <v>0</v>
      </c>
      <c r="F736" s="7">
        <v>0</v>
      </c>
      <c r="G736" s="7">
        <v>1</v>
      </c>
      <c r="H736" s="7">
        <v>0</v>
      </c>
      <c r="I736" s="7">
        <v>0</v>
      </c>
      <c r="J736" s="7">
        <v>6</v>
      </c>
      <c r="K736" s="7">
        <v>0</v>
      </c>
      <c r="L736" s="7">
        <v>0</v>
      </c>
      <c r="M736" s="7">
        <v>3</v>
      </c>
      <c r="R736"/>
    </row>
    <row r="737" spans="1:18">
      <c r="A737" s="7" t="s">
        <v>1325</v>
      </c>
      <c r="B737" s="3">
        <v>0</v>
      </c>
      <c r="C737" s="7">
        <v>0</v>
      </c>
      <c r="D737" s="7">
        <v>0</v>
      </c>
      <c r="E737" s="7">
        <v>0</v>
      </c>
      <c r="F737" s="7">
        <v>0</v>
      </c>
      <c r="G737" s="7">
        <v>0</v>
      </c>
      <c r="H737" s="7">
        <v>0</v>
      </c>
      <c r="I737" s="7">
        <v>0</v>
      </c>
      <c r="J737" s="7">
        <v>5</v>
      </c>
      <c r="K737" s="7">
        <v>2</v>
      </c>
      <c r="L737" s="7">
        <v>1</v>
      </c>
      <c r="M737" s="7">
        <v>0</v>
      </c>
      <c r="R737"/>
    </row>
    <row r="738" spans="1:18">
      <c r="A738" s="7" t="s">
        <v>1326</v>
      </c>
      <c r="B738" s="3">
        <v>0</v>
      </c>
      <c r="C738" s="7">
        <v>0</v>
      </c>
      <c r="D738" s="7">
        <v>1</v>
      </c>
      <c r="E738" s="7">
        <v>2</v>
      </c>
      <c r="F738" s="7">
        <v>0</v>
      </c>
      <c r="G738" s="7">
        <v>1</v>
      </c>
      <c r="H738" s="7">
        <v>3</v>
      </c>
      <c r="I738" s="7">
        <v>5</v>
      </c>
      <c r="J738" s="7">
        <v>6</v>
      </c>
      <c r="K738" s="7">
        <v>4</v>
      </c>
      <c r="L738" s="7">
        <v>0</v>
      </c>
      <c r="M738" s="7">
        <v>7</v>
      </c>
      <c r="R738"/>
    </row>
    <row r="739" spans="1:18">
      <c r="A739" s="7" t="s">
        <v>1327</v>
      </c>
      <c r="B739" s="3">
        <v>0</v>
      </c>
      <c r="C739" s="7">
        <v>0</v>
      </c>
      <c r="D739" s="7">
        <v>2</v>
      </c>
      <c r="E739" s="7">
        <v>1</v>
      </c>
      <c r="F739" s="7">
        <v>0</v>
      </c>
      <c r="G739" s="7">
        <v>0</v>
      </c>
      <c r="H739" s="7">
        <v>6</v>
      </c>
      <c r="I739" s="7">
        <v>5</v>
      </c>
      <c r="J739" s="7">
        <v>10</v>
      </c>
      <c r="K739" s="7">
        <v>4</v>
      </c>
      <c r="L739" s="7">
        <v>1</v>
      </c>
      <c r="M739" s="7">
        <v>4</v>
      </c>
      <c r="R739"/>
    </row>
    <row r="740" spans="1:18">
      <c r="A740" s="7" t="s">
        <v>1328</v>
      </c>
      <c r="B740" s="3">
        <v>0</v>
      </c>
      <c r="C740" s="7">
        <v>0</v>
      </c>
      <c r="D740" s="7">
        <v>0</v>
      </c>
      <c r="E740" s="7">
        <v>1</v>
      </c>
      <c r="F740" s="7">
        <v>0</v>
      </c>
      <c r="G740" s="7">
        <v>0</v>
      </c>
      <c r="H740" s="7">
        <v>3</v>
      </c>
      <c r="I740" s="7">
        <v>1</v>
      </c>
      <c r="J740" s="7">
        <v>4</v>
      </c>
      <c r="K740" s="7">
        <v>3</v>
      </c>
      <c r="L740" s="7">
        <v>0</v>
      </c>
      <c r="M740" s="7">
        <v>3</v>
      </c>
      <c r="R740"/>
    </row>
    <row r="741" spans="1:18">
      <c r="A741" s="7" t="s">
        <v>1329</v>
      </c>
      <c r="B741" s="3">
        <v>0</v>
      </c>
      <c r="C741" s="7">
        <v>0</v>
      </c>
      <c r="D741" s="7">
        <v>1</v>
      </c>
      <c r="E741" s="7">
        <v>8</v>
      </c>
      <c r="F741" s="7">
        <v>0</v>
      </c>
      <c r="G741" s="7">
        <v>0</v>
      </c>
      <c r="H741" s="7">
        <v>10</v>
      </c>
      <c r="I741" s="7">
        <v>2</v>
      </c>
      <c r="J741" s="7">
        <v>3</v>
      </c>
      <c r="K741" s="7">
        <v>9</v>
      </c>
      <c r="L741" s="7">
        <v>2</v>
      </c>
      <c r="M741" s="7">
        <v>16</v>
      </c>
      <c r="R741"/>
    </row>
    <row r="742" spans="1:18">
      <c r="A742" s="7" t="s">
        <v>1330</v>
      </c>
      <c r="B742" s="3">
        <v>0</v>
      </c>
      <c r="C742" s="7">
        <v>0</v>
      </c>
      <c r="D742" s="7">
        <v>1</v>
      </c>
      <c r="E742" s="7">
        <v>4</v>
      </c>
      <c r="F742" s="7">
        <v>0</v>
      </c>
      <c r="G742" s="7">
        <v>0</v>
      </c>
      <c r="H742" s="7">
        <v>6</v>
      </c>
      <c r="I742" s="7">
        <v>1</v>
      </c>
      <c r="J742" s="7">
        <v>4</v>
      </c>
      <c r="K742" s="7">
        <v>3</v>
      </c>
      <c r="L742" s="7">
        <v>0</v>
      </c>
      <c r="M742" s="7">
        <v>4</v>
      </c>
      <c r="R742"/>
    </row>
    <row r="743" spans="1:18">
      <c r="A743" s="7" t="s">
        <v>1331</v>
      </c>
      <c r="B743" s="3">
        <v>0</v>
      </c>
      <c r="C743" s="7">
        <v>0</v>
      </c>
      <c r="D743" s="7">
        <v>0</v>
      </c>
      <c r="E743" s="7">
        <v>1</v>
      </c>
      <c r="F743" s="7">
        <v>0</v>
      </c>
      <c r="G743" s="7">
        <v>0</v>
      </c>
      <c r="H743" s="7">
        <v>2</v>
      </c>
      <c r="I743" s="7">
        <v>3</v>
      </c>
      <c r="J743" s="7">
        <v>8</v>
      </c>
      <c r="K743" s="7">
        <v>7</v>
      </c>
      <c r="L743" s="7">
        <v>1</v>
      </c>
      <c r="M743" s="7">
        <v>17</v>
      </c>
      <c r="R743"/>
    </row>
    <row r="744" spans="1:18">
      <c r="A744" s="7" t="s">
        <v>1332</v>
      </c>
      <c r="B744" s="3">
        <v>0</v>
      </c>
      <c r="C744" s="7">
        <v>0</v>
      </c>
      <c r="D744" s="7">
        <v>0</v>
      </c>
      <c r="E744" s="7">
        <v>0</v>
      </c>
      <c r="F744" s="7">
        <v>0</v>
      </c>
      <c r="G744" s="7">
        <v>0</v>
      </c>
      <c r="H744" s="7">
        <v>2</v>
      </c>
      <c r="I744" s="7">
        <v>2</v>
      </c>
      <c r="J744" s="7">
        <v>6</v>
      </c>
      <c r="K744" s="7">
        <v>7</v>
      </c>
      <c r="L744" s="7">
        <v>1</v>
      </c>
      <c r="M744" s="7">
        <v>17</v>
      </c>
      <c r="R744"/>
    </row>
    <row r="745" spans="1:18">
      <c r="A745" s="7" t="s">
        <v>1333</v>
      </c>
      <c r="B745" s="3">
        <v>0</v>
      </c>
      <c r="C745" s="7">
        <v>0</v>
      </c>
      <c r="D745" s="7">
        <v>2</v>
      </c>
      <c r="E745" s="7">
        <v>5</v>
      </c>
      <c r="F745" s="7">
        <v>0</v>
      </c>
      <c r="G745" s="7">
        <v>0</v>
      </c>
      <c r="H745" s="7">
        <v>8</v>
      </c>
      <c r="I745" s="7">
        <v>3</v>
      </c>
      <c r="J745" s="7">
        <v>9</v>
      </c>
      <c r="K745" s="7">
        <v>6</v>
      </c>
      <c r="L745" s="7">
        <v>0</v>
      </c>
      <c r="M745" s="7">
        <v>10</v>
      </c>
      <c r="R745"/>
    </row>
    <row r="746" spans="1:18">
      <c r="A746" s="7" t="s">
        <v>1334</v>
      </c>
      <c r="B746" s="3">
        <v>0</v>
      </c>
      <c r="C746" s="7">
        <v>1</v>
      </c>
      <c r="D746" s="7">
        <v>0</v>
      </c>
      <c r="E746" s="7">
        <v>2</v>
      </c>
      <c r="F746" s="7">
        <v>0</v>
      </c>
      <c r="G746" s="7">
        <v>0</v>
      </c>
      <c r="H746" s="7">
        <v>4</v>
      </c>
      <c r="I746" s="7">
        <v>4</v>
      </c>
      <c r="J746" s="7">
        <v>9</v>
      </c>
      <c r="K746" s="7">
        <v>12</v>
      </c>
      <c r="L746" s="7">
        <v>0</v>
      </c>
      <c r="M746" s="7">
        <v>25</v>
      </c>
      <c r="R746"/>
    </row>
    <row r="747" spans="1:18">
      <c r="A747" s="7" t="s">
        <v>1335</v>
      </c>
      <c r="B747" s="3">
        <v>0</v>
      </c>
      <c r="C747" s="7">
        <v>0</v>
      </c>
      <c r="D747" s="7">
        <v>1</v>
      </c>
      <c r="E747" s="7">
        <v>6</v>
      </c>
      <c r="F747" s="7">
        <v>0</v>
      </c>
      <c r="G747" s="7">
        <v>0</v>
      </c>
      <c r="H747" s="7">
        <v>7</v>
      </c>
      <c r="I747" s="7">
        <v>2</v>
      </c>
      <c r="J747" s="7">
        <v>9</v>
      </c>
      <c r="K747" s="7">
        <v>6</v>
      </c>
      <c r="L747" s="7">
        <v>0</v>
      </c>
      <c r="M747" s="7">
        <v>12</v>
      </c>
      <c r="R747"/>
    </row>
    <row r="748" spans="1:18">
      <c r="A748" s="7" t="s">
        <v>2210</v>
      </c>
      <c r="B748" s="3">
        <v>0</v>
      </c>
      <c r="C748" s="7">
        <v>0</v>
      </c>
      <c r="D748" s="7">
        <v>1</v>
      </c>
      <c r="E748" s="7">
        <v>4</v>
      </c>
      <c r="F748" s="7">
        <v>0</v>
      </c>
      <c r="G748" s="7">
        <v>0</v>
      </c>
      <c r="H748" s="7">
        <v>6</v>
      </c>
      <c r="I748" s="7">
        <v>1</v>
      </c>
      <c r="J748" s="7">
        <v>6</v>
      </c>
      <c r="K748" s="7">
        <v>3</v>
      </c>
      <c r="L748" s="7">
        <v>0</v>
      </c>
      <c r="M748" s="7">
        <v>1</v>
      </c>
      <c r="R748"/>
    </row>
    <row r="749" spans="1:18">
      <c r="A749" s="7" t="s">
        <v>2211</v>
      </c>
      <c r="B749" s="3">
        <v>0</v>
      </c>
      <c r="C749" s="7">
        <v>0</v>
      </c>
      <c r="D749" s="7">
        <v>1</v>
      </c>
      <c r="E749" s="7">
        <v>1</v>
      </c>
      <c r="F749" s="7">
        <v>0</v>
      </c>
      <c r="G749" s="7">
        <v>0</v>
      </c>
      <c r="H749" s="7">
        <v>2</v>
      </c>
      <c r="I749" s="7">
        <v>3</v>
      </c>
      <c r="J749" s="7">
        <v>9</v>
      </c>
      <c r="K749" s="7">
        <v>6</v>
      </c>
      <c r="L749" s="7">
        <v>1</v>
      </c>
      <c r="M749" s="7">
        <v>7</v>
      </c>
      <c r="R749"/>
    </row>
    <row r="750" spans="1:18">
      <c r="A750" s="7" t="s">
        <v>1336</v>
      </c>
      <c r="B750" s="3">
        <v>0</v>
      </c>
      <c r="C750" s="7">
        <v>1</v>
      </c>
      <c r="D750" s="7">
        <v>2</v>
      </c>
      <c r="E750" s="7">
        <v>1</v>
      </c>
      <c r="F750" s="7">
        <v>0</v>
      </c>
      <c r="G750" s="7">
        <v>0</v>
      </c>
      <c r="H750" s="7">
        <v>6</v>
      </c>
      <c r="I750" s="7">
        <v>5</v>
      </c>
      <c r="J750" s="7">
        <v>8</v>
      </c>
      <c r="K750" s="7">
        <v>5</v>
      </c>
      <c r="L750" s="7">
        <v>0</v>
      </c>
      <c r="M750" s="7">
        <v>15</v>
      </c>
      <c r="R750"/>
    </row>
    <row r="751" spans="1:18">
      <c r="A751" s="7" t="s">
        <v>1337</v>
      </c>
      <c r="B751" s="3">
        <v>0</v>
      </c>
      <c r="C751" s="7">
        <v>0</v>
      </c>
      <c r="D751" s="7">
        <v>1</v>
      </c>
      <c r="E751" s="7">
        <v>0</v>
      </c>
      <c r="F751" s="7">
        <v>0</v>
      </c>
      <c r="G751" s="7">
        <v>0</v>
      </c>
      <c r="H751" s="7">
        <v>1</v>
      </c>
      <c r="I751" s="7">
        <v>0</v>
      </c>
      <c r="J751" s="7">
        <v>8</v>
      </c>
      <c r="K751" s="7">
        <v>4</v>
      </c>
      <c r="L751" s="7">
        <v>0</v>
      </c>
      <c r="M751" s="7">
        <v>5</v>
      </c>
      <c r="R751"/>
    </row>
    <row r="752" spans="1:18">
      <c r="A752" s="7" t="s">
        <v>1338</v>
      </c>
      <c r="B752" s="3">
        <v>0</v>
      </c>
      <c r="C752" s="7">
        <v>0</v>
      </c>
      <c r="D752" s="7">
        <v>4</v>
      </c>
      <c r="E752" s="7">
        <v>1</v>
      </c>
      <c r="F752" s="7">
        <v>0</v>
      </c>
      <c r="G752" s="7">
        <v>0</v>
      </c>
      <c r="H752" s="7">
        <v>7</v>
      </c>
      <c r="I752" s="7">
        <v>3</v>
      </c>
      <c r="J752" s="7">
        <v>13</v>
      </c>
      <c r="K752" s="7">
        <v>3</v>
      </c>
      <c r="L752" s="7">
        <v>0</v>
      </c>
      <c r="M752" s="7">
        <v>14</v>
      </c>
      <c r="R752"/>
    </row>
    <row r="753" spans="1:18">
      <c r="A753" s="7" t="s">
        <v>1339</v>
      </c>
      <c r="B753" s="3">
        <v>0</v>
      </c>
      <c r="C753" s="7">
        <v>0</v>
      </c>
      <c r="D753" s="7">
        <v>0</v>
      </c>
      <c r="E753" s="7">
        <v>1</v>
      </c>
      <c r="F753" s="7">
        <v>0</v>
      </c>
      <c r="G753" s="7">
        <v>0</v>
      </c>
      <c r="H753" s="7">
        <v>1</v>
      </c>
      <c r="I753" s="7">
        <v>0</v>
      </c>
      <c r="J753" s="7">
        <v>4</v>
      </c>
      <c r="K753" s="7">
        <v>8</v>
      </c>
      <c r="L753" s="7">
        <v>0</v>
      </c>
      <c r="M753" s="7">
        <v>10</v>
      </c>
      <c r="R753"/>
    </row>
    <row r="754" spans="1:18">
      <c r="A754" s="7" t="s">
        <v>1340</v>
      </c>
      <c r="B754" s="3">
        <v>0</v>
      </c>
      <c r="C754" s="7">
        <v>0</v>
      </c>
      <c r="D754" s="7">
        <v>3</v>
      </c>
      <c r="E754" s="7">
        <v>1</v>
      </c>
      <c r="F754" s="7">
        <v>0</v>
      </c>
      <c r="G754" s="7">
        <v>1</v>
      </c>
      <c r="H754" s="7">
        <v>4</v>
      </c>
      <c r="I754" s="7">
        <v>3</v>
      </c>
      <c r="J754" s="7">
        <v>8</v>
      </c>
      <c r="K754" s="7">
        <v>4</v>
      </c>
      <c r="L754" s="7">
        <v>0</v>
      </c>
      <c r="M754" s="7">
        <v>11</v>
      </c>
      <c r="R754"/>
    </row>
    <row r="755" spans="1:18">
      <c r="A755" s="7" t="s">
        <v>1341</v>
      </c>
      <c r="B755" s="3">
        <v>0</v>
      </c>
      <c r="C755" s="7">
        <v>0</v>
      </c>
      <c r="D755" s="7">
        <v>3</v>
      </c>
      <c r="E755" s="7">
        <v>4</v>
      </c>
      <c r="F755" s="7">
        <v>0</v>
      </c>
      <c r="G755" s="7">
        <v>0</v>
      </c>
      <c r="H755" s="7">
        <v>9</v>
      </c>
      <c r="I755" s="7">
        <v>4</v>
      </c>
      <c r="J755" s="7">
        <v>8</v>
      </c>
      <c r="K755" s="7">
        <v>7</v>
      </c>
      <c r="L755" s="7">
        <v>2</v>
      </c>
      <c r="M755" s="7">
        <v>10</v>
      </c>
      <c r="R755"/>
    </row>
    <row r="756" spans="1:18">
      <c r="A756" s="7" t="s">
        <v>1342</v>
      </c>
      <c r="B756" s="3">
        <v>0</v>
      </c>
      <c r="C756" s="7">
        <v>1</v>
      </c>
      <c r="D756" s="7">
        <v>1</v>
      </c>
      <c r="E756" s="7">
        <v>3</v>
      </c>
      <c r="F756" s="7">
        <v>0</v>
      </c>
      <c r="G756" s="7">
        <v>0</v>
      </c>
      <c r="H756" s="7">
        <v>6</v>
      </c>
      <c r="I756" s="7">
        <v>1</v>
      </c>
      <c r="J756" s="7">
        <v>6</v>
      </c>
      <c r="K756" s="7">
        <v>4</v>
      </c>
      <c r="L756" s="7">
        <v>2</v>
      </c>
      <c r="M756" s="7">
        <v>10</v>
      </c>
      <c r="R756"/>
    </row>
    <row r="757" spans="1:18">
      <c r="A757" s="7" t="s">
        <v>1343</v>
      </c>
      <c r="B757" s="3">
        <v>0</v>
      </c>
      <c r="C757" s="7">
        <v>0</v>
      </c>
      <c r="D757" s="7">
        <v>2</v>
      </c>
      <c r="E757" s="7">
        <v>1</v>
      </c>
      <c r="F757" s="7">
        <v>0</v>
      </c>
      <c r="G757" s="7">
        <v>0</v>
      </c>
      <c r="H757" s="7">
        <v>3</v>
      </c>
      <c r="I757" s="7">
        <v>0</v>
      </c>
      <c r="J757" s="7">
        <v>7</v>
      </c>
      <c r="K757" s="7">
        <v>3</v>
      </c>
      <c r="L757" s="7">
        <v>0</v>
      </c>
      <c r="M757" s="7">
        <v>11</v>
      </c>
      <c r="R757"/>
    </row>
    <row r="758" spans="1:18">
      <c r="A758" s="7" t="s">
        <v>1344</v>
      </c>
      <c r="B758" s="3">
        <v>0</v>
      </c>
      <c r="C758" s="7">
        <v>0</v>
      </c>
      <c r="D758" s="7">
        <v>4</v>
      </c>
      <c r="E758" s="7">
        <v>1</v>
      </c>
      <c r="F758" s="7">
        <v>0</v>
      </c>
      <c r="G758" s="7">
        <v>0</v>
      </c>
      <c r="H758" s="7">
        <v>7</v>
      </c>
      <c r="I758" s="7">
        <v>3</v>
      </c>
      <c r="J758" s="7">
        <v>9</v>
      </c>
      <c r="K758" s="7">
        <v>10</v>
      </c>
      <c r="L758" s="7">
        <v>0</v>
      </c>
      <c r="M758" s="7">
        <v>10</v>
      </c>
      <c r="R758"/>
    </row>
    <row r="759" spans="1:18">
      <c r="A759" s="7" t="s">
        <v>1345</v>
      </c>
      <c r="B759" s="3">
        <v>0</v>
      </c>
      <c r="C759" s="7">
        <v>0</v>
      </c>
      <c r="D759" s="7">
        <v>3</v>
      </c>
      <c r="E759" s="7">
        <v>0</v>
      </c>
      <c r="F759" s="7">
        <v>0</v>
      </c>
      <c r="G759" s="7">
        <v>0</v>
      </c>
      <c r="H759" s="7">
        <v>3</v>
      </c>
      <c r="I759" s="7">
        <v>2</v>
      </c>
      <c r="J759" s="7">
        <v>5</v>
      </c>
      <c r="K759" s="7">
        <v>3</v>
      </c>
      <c r="L759" s="7">
        <v>0</v>
      </c>
      <c r="M759" s="7">
        <v>8</v>
      </c>
      <c r="R759"/>
    </row>
    <row r="760" spans="1:18">
      <c r="A760" s="7" t="s">
        <v>1346</v>
      </c>
      <c r="B760" s="3">
        <v>1</v>
      </c>
      <c r="C760" s="7">
        <v>0</v>
      </c>
      <c r="D760" s="7">
        <v>3</v>
      </c>
      <c r="E760" s="7">
        <v>4</v>
      </c>
      <c r="F760" s="7">
        <v>0</v>
      </c>
      <c r="G760" s="7">
        <v>0</v>
      </c>
      <c r="H760" s="7">
        <v>13</v>
      </c>
      <c r="I760" s="7">
        <v>2</v>
      </c>
      <c r="J760" s="7">
        <v>13</v>
      </c>
      <c r="K760" s="7">
        <v>5</v>
      </c>
      <c r="L760" s="7">
        <v>1</v>
      </c>
      <c r="M760" s="7">
        <v>8</v>
      </c>
      <c r="R760"/>
    </row>
    <row r="761" spans="1:18">
      <c r="A761" s="7" t="s">
        <v>1347</v>
      </c>
      <c r="B761" s="3">
        <v>0</v>
      </c>
      <c r="C761" s="7">
        <v>0</v>
      </c>
      <c r="D761" s="7">
        <v>3</v>
      </c>
      <c r="E761" s="7">
        <v>1</v>
      </c>
      <c r="F761" s="7">
        <v>0</v>
      </c>
      <c r="G761" s="7">
        <v>0</v>
      </c>
      <c r="H761" s="7">
        <v>5</v>
      </c>
      <c r="I761" s="7">
        <v>1</v>
      </c>
      <c r="J761" s="7">
        <v>6</v>
      </c>
      <c r="K761" s="7">
        <v>5</v>
      </c>
      <c r="L761" s="7">
        <v>0</v>
      </c>
      <c r="M761" s="7">
        <v>10</v>
      </c>
      <c r="R761"/>
    </row>
    <row r="762" spans="1:18">
      <c r="A762" s="7" t="s">
        <v>1348</v>
      </c>
      <c r="B762" s="3">
        <v>0</v>
      </c>
      <c r="C762" s="7">
        <v>0</v>
      </c>
      <c r="D762" s="7">
        <v>3</v>
      </c>
      <c r="E762" s="7">
        <v>0</v>
      </c>
      <c r="F762" s="7">
        <v>0</v>
      </c>
      <c r="G762" s="7">
        <v>0</v>
      </c>
      <c r="H762" s="7">
        <v>4</v>
      </c>
      <c r="I762" s="7">
        <v>4</v>
      </c>
      <c r="J762" s="7">
        <v>8</v>
      </c>
      <c r="K762" s="7">
        <v>5</v>
      </c>
      <c r="L762" s="7">
        <v>0</v>
      </c>
      <c r="M762" s="7">
        <v>10</v>
      </c>
      <c r="R762"/>
    </row>
    <row r="763" spans="1:18">
      <c r="A763" s="7" t="s">
        <v>1349</v>
      </c>
      <c r="B763" s="3">
        <v>0</v>
      </c>
      <c r="C763" s="7">
        <v>0</v>
      </c>
      <c r="D763" s="7">
        <v>0</v>
      </c>
      <c r="E763" s="7">
        <v>1</v>
      </c>
      <c r="F763" s="7">
        <v>0</v>
      </c>
      <c r="G763" s="7">
        <v>0</v>
      </c>
      <c r="H763" s="7">
        <v>6</v>
      </c>
      <c r="I763" s="7">
        <v>0</v>
      </c>
      <c r="J763" s="7">
        <v>7</v>
      </c>
      <c r="K763" s="7">
        <v>10</v>
      </c>
      <c r="L763" s="7">
        <v>0</v>
      </c>
      <c r="M763" s="7">
        <v>20</v>
      </c>
      <c r="R763"/>
    </row>
    <row r="764" spans="1:18">
      <c r="A764" s="7" t="s">
        <v>2212</v>
      </c>
      <c r="B764" s="3">
        <v>1</v>
      </c>
      <c r="C764" s="7">
        <v>1</v>
      </c>
      <c r="D764" s="7">
        <v>2</v>
      </c>
      <c r="E764" s="7">
        <v>1</v>
      </c>
      <c r="F764" s="7">
        <v>1</v>
      </c>
      <c r="G764" s="7">
        <v>0</v>
      </c>
      <c r="H764" s="7">
        <v>5</v>
      </c>
      <c r="I764" s="7">
        <v>3</v>
      </c>
      <c r="J764" s="7">
        <v>9</v>
      </c>
      <c r="K764" s="7">
        <v>6</v>
      </c>
      <c r="L764" s="7">
        <v>0</v>
      </c>
      <c r="M764" s="7">
        <v>12</v>
      </c>
      <c r="R764"/>
    </row>
    <row r="765" spans="1:18">
      <c r="A765" s="7" t="s">
        <v>1350</v>
      </c>
      <c r="B765" s="3">
        <v>0</v>
      </c>
      <c r="C765" s="7">
        <v>0</v>
      </c>
      <c r="D765" s="7">
        <v>0</v>
      </c>
      <c r="E765" s="7">
        <v>4</v>
      </c>
      <c r="F765" s="7">
        <v>0</v>
      </c>
      <c r="G765" s="7">
        <v>0</v>
      </c>
      <c r="H765" s="7">
        <v>4</v>
      </c>
      <c r="I765" s="7">
        <v>1</v>
      </c>
      <c r="J765" s="7">
        <v>5</v>
      </c>
      <c r="K765" s="7">
        <v>4</v>
      </c>
      <c r="L765" s="7">
        <v>0</v>
      </c>
      <c r="M765" s="7">
        <v>8</v>
      </c>
      <c r="R765"/>
    </row>
    <row r="766" spans="1:18">
      <c r="A766" s="7" t="s">
        <v>1351</v>
      </c>
      <c r="B766" s="3">
        <v>0</v>
      </c>
      <c r="C766" s="7">
        <v>0</v>
      </c>
      <c r="D766" s="7">
        <v>2</v>
      </c>
      <c r="E766" s="7">
        <v>1</v>
      </c>
      <c r="F766" s="7">
        <v>0</v>
      </c>
      <c r="G766" s="7">
        <v>0</v>
      </c>
      <c r="H766" s="7">
        <v>4</v>
      </c>
      <c r="I766" s="7">
        <v>1</v>
      </c>
      <c r="J766" s="7">
        <v>3</v>
      </c>
      <c r="K766" s="7">
        <v>7</v>
      </c>
      <c r="L766" s="7">
        <v>0</v>
      </c>
      <c r="M766" s="7">
        <v>22</v>
      </c>
      <c r="R766"/>
    </row>
    <row r="767" spans="1:18">
      <c r="A767" s="7" t="s">
        <v>1352</v>
      </c>
      <c r="B767" s="3">
        <v>0</v>
      </c>
      <c r="C767" s="7">
        <v>0</v>
      </c>
      <c r="D767" s="7">
        <v>2</v>
      </c>
      <c r="E767" s="7">
        <v>1</v>
      </c>
      <c r="F767" s="7">
        <v>0</v>
      </c>
      <c r="G767" s="7">
        <v>0</v>
      </c>
      <c r="H767" s="7">
        <v>5</v>
      </c>
      <c r="I767" s="7">
        <v>2</v>
      </c>
      <c r="J767" s="7">
        <v>4</v>
      </c>
      <c r="K767" s="7">
        <v>2</v>
      </c>
      <c r="L767" s="7">
        <v>0</v>
      </c>
      <c r="M767" s="7">
        <v>4</v>
      </c>
      <c r="R767"/>
    </row>
    <row r="768" spans="1:18">
      <c r="A768" s="7" t="s">
        <v>1353</v>
      </c>
      <c r="B768" s="3">
        <v>0</v>
      </c>
      <c r="C768" s="7">
        <v>0</v>
      </c>
      <c r="D768" s="7">
        <v>1</v>
      </c>
      <c r="E768" s="7">
        <v>0</v>
      </c>
      <c r="F768" s="7">
        <v>0</v>
      </c>
      <c r="G768" s="7">
        <v>0</v>
      </c>
      <c r="H768" s="7">
        <v>5</v>
      </c>
      <c r="I768" s="7">
        <v>1</v>
      </c>
      <c r="J768" s="7">
        <v>9</v>
      </c>
      <c r="K768" s="7">
        <v>4</v>
      </c>
      <c r="L768" s="7">
        <v>1</v>
      </c>
      <c r="M768" s="7">
        <v>19</v>
      </c>
      <c r="R768"/>
    </row>
    <row r="769" spans="1:18">
      <c r="A769" s="7" t="s">
        <v>1354</v>
      </c>
      <c r="B769" s="3">
        <v>0</v>
      </c>
      <c r="C769" s="7">
        <v>0</v>
      </c>
      <c r="D769" s="7">
        <v>1</v>
      </c>
      <c r="E769" s="7">
        <v>1</v>
      </c>
      <c r="F769" s="7">
        <v>0</v>
      </c>
      <c r="G769" s="7">
        <v>0</v>
      </c>
      <c r="H769" s="7">
        <v>4</v>
      </c>
      <c r="I769" s="7">
        <v>2</v>
      </c>
      <c r="J769" s="7">
        <v>4</v>
      </c>
      <c r="K769" s="7">
        <v>4</v>
      </c>
      <c r="L769" s="7">
        <v>0</v>
      </c>
      <c r="M769" s="7">
        <v>6</v>
      </c>
      <c r="R769"/>
    </row>
    <row r="770" spans="1:18">
      <c r="A770" s="7" t="s">
        <v>1355</v>
      </c>
      <c r="B770" s="3">
        <v>0</v>
      </c>
      <c r="C770" s="7">
        <v>0</v>
      </c>
      <c r="D770" s="7">
        <v>2</v>
      </c>
      <c r="E770" s="7">
        <v>5</v>
      </c>
      <c r="F770" s="7">
        <v>0</v>
      </c>
      <c r="G770" s="7">
        <v>1</v>
      </c>
      <c r="H770" s="7">
        <v>8</v>
      </c>
      <c r="I770" s="7">
        <v>5</v>
      </c>
      <c r="J770" s="7">
        <v>12</v>
      </c>
      <c r="K770" s="7">
        <v>10</v>
      </c>
      <c r="L770" s="7">
        <v>0</v>
      </c>
      <c r="M770" s="7">
        <v>15</v>
      </c>
      <c r="R770"/>
    </row>
    <row r="771" spans="1:18">
      <c r="A771" s="7" t="s">
        <v>1356</v>
      </c>
      <c r="B771" s="3">
        <v>0</v>
      </c>
      <c r="C771" s="7">
        <v>0</v>
      </c>
      <c r="D771" s="7">
        <v>1</v>
      </c>
      <c r="E771" s="7">
        <v>3</v>
      </c>
      <c r="F771" s="7">
        <v>0</v>
      </c>
      <c r="G771" s="7">
        <v>0</v>
      </c>
      <c r="H771" s="7">
        <v>4</v>
      </c>
      <c r="I771" s="7">
        <v>0</v>
      </c>
      <c r="J771" s="7">
        <v>3</v>
      </c>
      <c r="K771" s="7">
        <v>5</v>
      </c>
      <c r="L771" s="7">
        <v>0</v>
      </c>
      <c r="M771" s="7">
        <v>16</v>
      </c>
      <c r="R771"/>
    </row>
    <row r="772" spans="1:18">
      <c r="A772" s="7" t="s">
        <v>1357</v>
      </c>
      <c r="B772" s="3">
        <v>0</v>
      </c>
      <c r="C772" s="7">
        <v>0</v>
      </c>
      <c r="D772" s="7">
        <v>1</v>
      </c>
      <c r="E772" s="7">
        <v>4</v>
      </c>
      <c r="F772" s="7">
        <v>0</v>
      </c>
      <c r="G772" s="7">
        <v>0</v>
      </c>
      <c r="H772" s="7">
        <v>5</v>
      </c>
      <c r="I772" s="7">
        <v>1</v>
      </c>
      <c r="J772" s="7">
        <v>5</v>
      </c>
      <c r="K772" s="7">
        <v>2</v>
      </c>
      <c r="L772" s="7">
        <v>0</v>
      </c>
      <c r="M772" s="7">
        <v>9</v>
      </c>
      <c r="R772"/>
    </row>
    <row r="773" spans="1:18">
      <c r="A773" s="7" t="s">
        <v>1358</v>
      </c>
      <c r="B773" s="3">
        <v>0</v>
      </c>
      <c r="C773" s="7">
        <v>0</v>
      </c>
      <c r="D773" s="7">
        <v>2</v>
      </c>
      <c r="E773" s="7">
        <v>2</v>
      </c>
      <c r="F773" s="7">
        <v>0</v>
      </c>
      <c r="G773" s="7">
        <v>0</v>
      </c>
      <c r="H773" s="7">
        <v>7</v>
      </c>
      <c r="I773" s="7">
        <v>2</v>
      </c>
      <c r="J773" s="7">
        <v>10</v>
      </c>
      <c r="K773" s="7">
        <v>6</v>
      </c>
      <c r="L773" s="7">
        <v>1</v>
      </c>
      <c r="M773" s="7">
        <v>6</v>
      </c>
      <c r="R773"/>
    </row>
    <row r="774" spans="1:18">
      <c r="A774" s="7" t="s">
        <v>1359</v>
      </c>
      <c r="B774" s="3">
        <v>0</v>
      </c>
      <c r="C774" s="7">
        <v>1</v>
      </c>
      <c r="D774" s="7">
        <v>4</v>
      </c>
      <c r="E774" s="7">
        <v>2</v>
      </c>
      <c r="F774" s="7">
        <v>0</v>
      </c>
      <c r="G774" s="7">
        <v>0</v>
      </c>
      <c r="H774" s="7">
        <v>8</v>
      </c>
      <c r="I774" s="7">
        <v>4</v>
      </c>
      <c r="J774" s="7">
        <v>7</v>
      </c>
      <c r="K774" s="7">
        <v>4</v>
      </c>
      <c r="L774" s="7">
        <v>4</v>
      </c>
      <c r="M774" s="7">
        <v>6</v>
      </c>
      <c r="R774"/>
    </row>
    <row r="775" spans="1:18">
      <c r="A775" s="7" t="s">
        <v>1360</v>
      </c>
      <c r="B775" s="3">
        <v>0</v>
      </c>
      <c r="C775" s="7">
        <v>0</v>
      </c>
      <c r="D775" s="7">
        <v>4</v>
      </c>
      <c r="E775" s="7">
        <v>2</v>
      </c>
      <c r="F775" s="7">
        <v>0</v>
      </c>
      <c r="G775" s="7">
        <v>0</v>
      </c>
      <c r="H775" s="7">
        <v>11</v>
      </c>
      <c r="I775" s="7">
        <v>2</v>
      </c>
      <c r="J775" s="7">
        <v>8</v>
      </c>
      <c r="K775" s="7">
        <v>6</v>
      </c>
      <c r="L775" s="7">
        <v>0</v>
      </c>
      <c r="M775" s="7">
        <v>7</v>
      </c>
      <c r="R775"/>
    </row>
    <row r="776" spans="1:18">
      <c r="A776" s="7" t="s">
        <v>1361</v>
      </c>
      <c r="B776" s="3">
        <v>0</v>
      </c>
      <c r="C776" s="7">
        <v>0</v>
      </c>
      <c r="D776" s="7">
        <v>2</v>
      </c>
      <c r="E776" s="7">
        <v>2</v>
      </c>
      <c r="F776" s="7">
        <v>0</v>
      </c>
      <c r="G776" s="7">
        <v>0</v>
      </c>
      <c r="H776" s="7">
        <v>9</v>
      </c>
      <c r="I776" s="7">
        <v>0</v>
      </c>
      <c r="J776" s="7">
        <v>6</v>
      </c>
      <c r="K776" s="7">
        <v>2</v>
      </c>
      <c r="L776" s="7">
        <v>0</v>
      </c>
      <c r="M776" s="7">
        <v>3</v>
      </c>
      <c r="R776"/>
    </row>
    <row r="777" spans="1:18">
      <c r="A777" s="7" t="s">
        <v>1362</v>
      </c>
      <c r="B777" s="3">
        <v>0</v>
      </c>
      <c r="C777" s="7">
        <v>1</v>
      </c>
      <c r="D777" s="7">
        <v>0</v>
      </c>
      <c r="E777" s="7">
        <v>1</v>
      </c>
      <c r="F777" s="7">
        <v>0</v>
      </c>
      <c r="G777" s="7">
        <v>0</v>
      </c>
      <c r="H777" s="7">
        <v>4</v>
      </c>
      <c r="I777" s="7">
        <v>3</v>
      </c>
      <c r="J777" s="7">
        <v>4</v>
      </c>
      <c r="K777" s="7">
        <v>6</v>
      </c>
      <c r="L777" s="7">
        <v>0</v>
      </c>
      <c r="M777" s="7">
        <v>8</v>
      </c>
      <c r="R777"/>
    </row>
    <row r="778" spans="1:18">
      <c r="A778" s="7" t="s">
        <v>1363</v>
      </c>
      <c r="B778" s="3">
        <v>1</v>
      </c>
      <c r="C778" s="7">
        <v>0</v>
      </c>
      <c r="D778" s="7">
        <v>0</v>
      </c>
      <c r="E778" s="7">
        <v>3</v>
      </c>
      <c r="F778" s="7">
        <v>1</v>
      </c>
      <c r="G778" s="7">
        <v>0</v>
      </c>
      <c r="H778" s="7">
        <v>7</v>
      </c>
      <c r="I778" s="7">
        <v>3</v>
      </c>
      <c r="J778" s="7">
        <v>7</v>
      </c>
      <c r="K778" s="7">
        <v>0</v>
      </c>
      <c r="L778" s="7">
        <v>0</v>
      </c>
      <c r="M778" s="7">
        <v>2</v>
      </c>
      <c r="R778"/>
    </row>
    <row r="779" spans="1:18">
      <c r="A779" s="7" t="s">
        <v>3148</v>
      </c>
      <c r="B779" s="3">
        <v>0</v>
      </c>
      <c r="C779" s="7">
        <v>0</v>
      </c>
      <c r="D779" s="7">
        <v>0</v>
      </c>
      <c r="E779" s="7">
        <v>2</v>
      </c>
      <c r="F779" s="7">
        <v>0</v>
      </c>
      <c r="G779" s="7">
        <v>0</v>
      </c>
      <c r="H779" s="7">
        <v>2</v>
      </c>
      <c r="I779" s="7">
        <v>0</v>
      </c>
      <c r="J779" s="7">
        <v>6</v>
      </c>
      <c r="K779" s="7">
        <v>2</v>
      </c>
      <c r="L779" s="7">
        <v>0</v>
      </c>
      <c r="M779" s="7">
        <v>5</v>
      </c>
      <c r="R779"/>
    </row>
    <row r="780" spans="1:18">
      <c r="A780" s="7" t="s">
        <v>1364</v>
      </c>
      <c r="B780" s="3">
        <v>0</v>
      </c>
      <c r="C780" s="7">
        <v>0</v>
      </c>
      <c r="D780" s="7">
        <v>0</v>
      </c>
      <c r="E780" s="7">
        <v>0</v>
      </c>
      <c r="F780" s="7">
        <v>0</v>
      </c>
      <c r="G780" s="7">
        <v>0</v>
      </c>
      <c r="H780" s="7">
        <v>0</v>
      </c>
      <c r="I780" s="7">
        <v>1</v>
      </c>
      <c r="J780" s="7">
        <v>7</v>
      </c>
      <c r="K780" s="7">
        <v>4</v>
      </c>
      <c r="L780" s="7">
        <v>0</v>
      </c>
      <c r="M780" s="7">
        <v>10</v>
      </c>
      <c r="R780"/>
    </row>
    <row r="781" spans="1:18">
      <c r="A781" s="7" t="s">
        <v>1365</v>
      </c>
      <c r="B781" s="3">
        <v>0</v>
      </c>
      <c r="C781" s="7">
        <v>0</v>
      </c>
      <c r="D781" s="7">
        <v>1</v>
      </c>
      <c r="E781" s="7">
        <v>1</v>
      </c>
      <c r="F781" s="7">
        <v>0</v>
      </c>
      <c r="G781" s="7">
        <v>0</v>
      </c>
      <c r="H781" s="7">
        <v>2</v>
      </c>
      <c r="I781" s="7">
        <v>1</v>
      </c>
      <c r="J781" s="7">
        <v>4</v>
      </c>
      <c r="K781" s="7">
        <v>4</v>
      </c>
      <c r="L781" s="7">
        <v>0</v>
      </c>
      <c r="M781" s="7">
        <v>8</v>
      </c>
      <c r="R781"/>
    </row>
    <row r="782" spans="1:18">
      <c r="A782" s="7" t="s">
        <v>3147</v>
      </c>
      <c r="B782" s="3">
        <v>0</v>
      </c>
      <c r="C782" s="7">
        <v>0</v>
      </c>
      <c r="D782" s="7">
        <v>1</v>
      </c>
      <c r="E782" s="7">
        <v>1</v>
      </c>
      <c r="F782" s="7">
        <v>0</v>
      </c>
      <c r="G782" s="7">
        <v>0</v>
      </c>
      <c r="H782" s="7">
        <v>2</v>
      </c>
      <c r="I782" s="7">
        <v>5</v>
      </c>
      <c r="J782" s="7">
        <v>6</v>
      </c>
      <c r="K782" s="7">
        <v>1</v>
      </c>
      <c r="L782" s="7">
        <v>1</v>
      </c>
      <c r="M782" s="7">
        <v>8</v>
      </c>
      <c r="R782"/>
    </row>
    <row r="783" spans="1:18">
      <c r="A783" s="7" t="s">
        <v>1366</v>
      </c>
      <c r="B783" s="3">
        <v>0</v>
      </c>
      <c r="C783" s="7">
        <v>0</v>
      </c>
      <c r="D783" s="7">
        <v>1</v>
      </c>
      <c r="E783" s="7">
        <v>1</v>
      </c>
      <c r="F783" s="7">
        <v>0</v>
      </c>
      <c r="G783" s="7">
        <v>0</v>
      </c>
      <c r="H783" s="7">
        <v>2</v>
      </c>
      <c r="I783" s="7">
        <v>4</v>
      </c>
      <c r="J783" s="7">
        <v>4</v>
      </c>
      <c r="K783" s="7">
        <v>3</v>
      </c>
      <c r="L783" s="7">
        <v>0</v>
      </c>
      <c r="M783" s="7">
        <v>8</v>
      </c>
      <c r="R783"/>
    </row>
    <row r="784" spans="1:18">
      <c r="A784" s="7" t="s">
        <v>1367</v>
      </c>
      <c r="B784" s="3">
        <v>0</v>
      </c>
      <c r="C784" s="7">
        <v>0</v>
      </c>
      <c r="D784" s="7">
        <v>1</v>
      </c>
      <c r="E784" s="7">
        <v>2</v>
      </c>
      <c r="F784" s="7">
        <v>0</v>
      </c>
      <c r="G784" s="7">
        <v>0</v>
      </c>
      <c r="H784" s="7">
        <v>3</v>
      </c>
      <c r="I784" s="7">
        <v>1</v>
      </c>
      <c r="J784" s="7">
        <v>10</v>
      </c>
      <c r="K784" s="7">
        <v>5</v>
      </c>
      <c r="L784" s="7">
        <v>0</v>
      </c>
      <c r="M784" s="7">
        <v>6</v>
      </c>
      <c r="R784"/>
    </row>
    <row r="785" spans="1:18">
      <c r="A785" s="7" t="s">
        <v>1450</v>
      </c>
      <c r="B785" s="3">
        <v>0</v>
      </c>
      <c r="C785" s="7">
        <v>0</v>
      </c>
      <c r="D785" s="7">
        <v>2</v>
      </c>
      <c r="E785" s="7">
        <v>3</v>
      </c>
      <c r="F785" s="7">
        <v>0</v>
      </c>
      <c r="G785" s="7">
        <v>0</v>
      </c>
      <c r="H785" s="7">
        <v>7</v>
      </c>
      <c r="I785" s="7">
        <v>0</v>
      </c>
      <c r="J785" s="7">
        <v>8</v>
      </c>
      <c r="K785" s="7">
        <v>7</v>
      </c>
      <c r="L785" s="7">
        <v>0</v>
      </c>
      <c r="M785" s="7">
        <v>10</v>
      </c>
      <c r="R785"/>
    </row>
    <row r="786" spans="1:18">
      <c r="A786" s="7" t="s">
        <v>1368</v>
      </c>
      <c r="B786" s="3">
        <v>0</v>
      </c>
      <c r="C786" s="7">
        <v>1</v>
      </c>
      <c r="D786" s="7">
        <v>1</v>
      </c>
      <c r="E786" s="7">
        <v>5</v>
      </c>
      <c r="F786" s="7">
        <v>1</v>
      </c>
      <c r="G786" s="7">
        <v>0</v>
      </c>
      <c r="H786" s="7">
        <v>9</v>
      </c>
      <c r="I786" s="7">
        <v>5</v>
      </c>
      <c r="J786" s="7">
        <v>13</v>
      </c>
      <c r="K786" s="7">
        <v>6</v>
      </c>
      <c r="L786" s="7">
        <v>0</v>
      </c>
      <c r="M786" s="7">
        <v>6</v>
      </c>
      <c r="R786"/>
    </row>
    <row r="787" spans="1:18">
      <c r="A787" s="7" t="s">
        <v>1471</v>
      </c>
      <c r="B787" s="3">
        <v>0</v>
      </c>
      <c r="C787" s="7">
        <v>0</v>
      </c>
      <c r="D787" s="7">
        <v>4</v>
      </c>
      <c r="E787" s="7">
        <v>0</v>
      </c>
      <c r="F787" s="7">
        <v>0</v>
      </c>
      <c r="G787" s="7">
        <v>0</v>
      </c>
      <c r="H787" s="7">
        <v>5</v>
      </c>
      <c r="I787" s="7">
        <v>6</v>
      </c>
      <c r="J787" s="7">
        <v>11</v>
      </c>
      <c r="K787" s="7">
        <v>6</v>
      </c>
      <c r="L787" s="7">
        <v>0</v>
      </c>
      <c r="M787" s="7">
        <v>8</v>
      </c>
      <c r="R787"/>
    </row>
    <row r="788" spans="1:18">
      <c r="A788" s="7" t="s">
        <v>1472</v>
      </c>
      <c r="B788" s="3">
        <v>0</v>
      </c>
      <c r="C788" s="7">
        <v>4</v>
      </c>
      <c r="D788" s="7">
        <v>4</v>
      </c>
      <c r="E788" s="7">
        <v>10</v>
      </c>
      <c r="F788" s="7">
        <v>0</v>
      </c>
      <c r="G788" s="7">
        <v>0</v>
      </c>
      <c r="H788" s="7">
        <v>20</v>
      </c>
      <c r="I788" s="7">
        <v>7</v>
      </c>
      <c r="J788" s="7">
        <v>7</v>
      </c>
      <c r="K788" s="7">
        <v>5</v>
      </c>
      <c r="L788" s="7">
        <v>0</v>
      </c>
      <c r="M788" s="7">
        <v>7</v>
      </c>
      <c r="R788"/>
    </row>
    <row r="789" spans="1:18">
      <c r="A789" s="7" t="s">
        <v>1473</v>
      </c>
      <c r="B789" s="3">
        <v>0</v>
      </c>
      <c r="C789" s="7">
        <v>0</v>
      </c>
      <c r="D789" s="7">
        <v>0</v>
      </c>
      <c r="E789" s="7">
        <v>0</v>
      </c>
      <c r="F789" s="7">
        <v>0</v>
      </c>
      <c r="G789" s="7">
        <v>2</v>
      </c>
      <c r="H789" s="7">
        <v>2</v>
      </c>
      <c r="I789" s="7">
        <v>4</v>
      </c>
      <c r="J789" s="7">
        <v>6</v>
      </c>
      <c r="K789" s="7">
        <v>4</v>
      </c>
      <c r="L789" s="7">
        <v>2</v>
      </c>
      <c r="M789" s="7">
        <v>5</v>
      </c>
      <c r="R789"/>
    </row>
    <row r="790" spans="1:18">
      <c r="A790" s="7" t="s">
        <v>1474</v>
      </c>
      <c r="B790" s="3">
        <v>0</v>
      </c>
      <c r="C790" s="7">
        <v>0</v>
      </c>
      <c r="D790" s="7">
        <v>2</v>
      </c>
      <c r="E790" s="7">
        <v>1</v>
      </c>
      <c r="F790" s="7">
        <v>0</v>
      </c>
      <c r="G790" s="7">
        <v>0</v>
      </c>
      <c r="H790" s="7">
        <v>3</v>
      </c>
      <c r="I790" s="7">
        <v>1</v>
      </c>
      <c r="J790" s="7">
        <v>4</v>
      </c>
      <c r="K790" s="7">
        <v>1</v>
      </c>
      <c r="L790" s="7">
        <v>1</v>
      </c>
      <c r="M790" s="7">
        <v>2</v>
      </c>
      <c r="R790"/>
    </row>
    <row r="791" spans="1:18">
      <c r="A791" s="7" t="s">
        <v>1475</v>
      </c>
      <c r="B791" s="3">
        <v>0</v>
      </c>
      <c r="C791" s="7">
        <v>0</v>
      </c>
      <c r="D791" s="7">
        <v>3</v>
      </c>
      <c r="E791" s="7">
        <v>7</v>
      </c>
      <c r="F791" s="7">
        <v>0</v>
      </c>
      <c r="G791" s="7">
        <v>0</v>
      </c>
      <c r="H791" s="7">
        <v>15</v>
      </c>
      <c r="I791" s="7">
        <v>2</v>
      </c>
      <c r="J791" s="7">
        <v>5</v>
      </c>
      <c r="K791" s="7">
        <v>4</v>
      </c>
      <c r="L791" s="7">
        <v>0</v>
      </c>
      <c r="M791" s="7">
        <v>6</v>
      </c>
      <c r="R791"/>
    </row>
    <row r="792" spans="1:18">
      <c r="A792" s="7" t="s">
        <v>1476</v>
      </c>
      <c r="B792" s="3">
        <v>0</v>
      </c>
      <c r="C792" s="7">
        <v>0</v>
      </c>
      <c r="D792" s="7">
        <v>1</v>
      </c>
      <c r="E792" s="7">
        <v>2</v>
      </c>
      <c r="F792" s="7">
        <v>1</v>
      </c>
      <c r="G792" s="7">
        <v>0</v>
      </c>
      <c r="H792" s="7">
        <v>3</v>
      </c>
      <c r="I792" s="7">
        <v>1</v>
      </c>
      <c r="J792" s="7">
        <v>3</v>
      </c>
      <c r="K792" s="7">
        <v>5</v>
      </c>
      <c r="L792" s="7">
        <v>0</v>
      </c>
      <c r="M792" s="7">
        <v>7</v>
      </c>
      <c r="R792"/>
    </row>
    <row r="793" spans="1:18">
      <c r="A793" s="7" t="s">
        <v>1477</v>
      </c>
      <c r="B793" s="3">
        <v>0</v>
      </c>
      <c r="C793" s="7">
        <v>0</v>
      </c>
      <c r="D793" s="7">
        <v>3</v>
      </c>
      <c r="E793" s="7">
        <v>1</v>
      </c>
      <c r="F793" s="7">
        <v>0</v>
      </c>
      <c r="G793" s="7">
        <v>0</v>
      </c>
      <c r="H793" s="7">
        <v>4</v>
      </c>
      <c r="I793" s="7">
        <v>3</v>
      </c>
      <c r="J793" s="7">
        <v>9</v>
      </c>
      <c r="K793" s="7">
        <v>4</v>
      </c>
      <c r="L793" s="7">
        <v>0</v>
      </c>
      <c r="M793" s="7">
        <v>7</v>
      </c>
      <c r="R793"/>
    </row>
    <row r="794" spans="1:18">
      <c r="A794" s="7" t="s">
        <v>1478</v>
      </c>
      <c r="B794" s="3">
        <v>0</v>
      </c>
      <c r="C794" s="7">
        <v>0</v>
      </c>
      <c r="D794" s="7">
        <v>0</v>
      </c>
      <c r="E794" s="7">
        <v>5</v>
      </c>
      <c r="F794" s="7">
        <v>0</v>
      </c>
      <c r="G794" s="7">
        <v>0</v>
      </c>
      <c r="H794" s="7">
        <v>7</v>
      </c>
      <c r="I794" s="7">
        <v>1</v>
      </c>
      <c r="J794" s="7">
        <v>12</v>
      </c>
      <c r="K794" s="7">
        <v>7</v>
      </c>
      <c r="L794" s="7">
        <v>1</v>
      </c>
      <c r="M794" s="7">
        <v>8</v>
      </c>
      <c r="R794"/>
    </row>
    <row r="795" spans="1:18">
      <c r="A795" s="7" t="s">
        <v>1479</v>
      </c>
      <c r="B795" s="3">
        <v>0</v>
      </c>
      <c r="C795" s="7">
        <v>0</v>
      </c>
      <c r="D795" s="7">
        <v>3</v>
      </c>
      <c r="E795" s="7">
        <v>1</v>
      </c>
      <c r="F795" s="7">
        <v>0</v>
      </c>
      <c r="G795" s="7">
        <v>1</v>
      </c>
      <c r="H795" s="7">
        <v>4</v>
      </c>
      <c r="I795" s="7">
        <v>2</v>
      </c>
      <c r="J795" s="7">
        <v>9</v>
      </c>
      <c r="K795" s="7">
        <v>2</v>
      </c>
      <c r="L795" s="7">
        <v>3</v>
      </c>
      <c r="M795" s="7">
        <v>6</v>
      </c>
      <c r="R795"/>
    </row>
    <row r="796" spans="1:18">
      <c r="A796" s="7" t="s">
        <v>1480</v>
      </c>
      <c r="B796" s="3">
        <v>1</v>
      </c>
      <c r="C796" s="7">
        <v>0</v>
      </c>
      <c r="D796" s="7">
        <v>0</v>
      </c>
      <c r="E796" s="7">
        <v>1</v>
      </c>
      <c r="F796" s="7">
        <v>0</v>
      </c>
      <c r="G796" s="7">
        <v>0</v>
      </c>
      <c r="H796" s="7">
        <v>2</v>
      </c>
      <c r="I796" s="7">
        <v>2</v>
      </c>
      <c r="J796" s="7">
        <v>3</v>
      </c>
      <c r="K796" s="7">
        <v>1</v>
      </c>
      <c r="L796" s="7">
        <v>0</v>
      </c>
      <c r="M796" s="7">
        <v>6</v>
      </c>
      <c r="R796"/>
    </row>
    <row r="797" spans="1:18">
      <c r="A797" s="7" t="s">
        <v>1481</v>
      </c>
      <c r="B797" s="3">
        <v>0</v>
      </c>
      <c r="C797" s="7">
        <v>2</v>
      </c>
      <c r="D797" s="7">
        <v>3</v>
      </c>
      <c r="E797" s="7">
        <v>0</v>
      </c>
      <c r="F797" s="7">
        <v>1</v>
      </c>
      <c r="G797" s="7">
        <v>0</v>
      </c>
      <c r="H797" s="7">
        <v>6</v>
      </c>
      <c r="I797" s="7">
        <v>2</v>
      </c>
      <c r="J797" s="7">
        <v>7</v>
      </c>
      <c r="K797" s="7">
        <v>6</v>
      </c>
      <c r="L797" s="7">
        <v>0</v>
      </c>
      <c r="M797" s="7">
        <v>2</v>
      </c>
      <c r="R797"/>
    </row>
    <row r="798" spans="1:18">
      <c r="A798" s="7" t="s">
        <v>1482</v>
      </c>
      <c r="B798" s="3">
        <v>0</v>
      </c>
      <c r="C798" s="7">
        <v>2</v>
      </c>
      <c r="D798" s="7">
        <v>1</v>
      </c>
      <c r="E798" s="7">
        <v>1</v>
      </c>
      <c r="F798" s="7">
        <v>0</v>
      </c>
      <c r="G798" s="7">
        <v>0</v>
      </c>
      <c r="H798" s="7">
        <v>4</v>
      </c>
      <c r="I798" s="7">
        <v>2</v>
      </c>
      <c r="J798" s="7">
        <v>8</v>
      </c>
      <c r="K798" s="7">
        <v>3</v>
      </c>
      <c r="L798" s="7">
        <v>1</v>
      </c>
      <c r="M798" s="7">
        <v>4</v>
      </c>
      <c r="R798"/>
    </row>
    <row r="799" spans="1:18">
      <c r="A799" s="7" t="s">
        <v>1483</v>
      </c>
      <c r="B799" s="3">
        <v>0</v>
      </c>
      <c r="C799" s="7">
        <v>0</v>
      </c>
      <c r="D799" s="7">
        <v>0</v>
      </c>
      <c r="E799" s="7">
        <v>3</v>
      </c>
      <c r="F799" s="7">
        <v>0</v>
      </c>
      <c r="G799" s="7">
        <v>0</v>
      </c>
      <c r="H799" s="7">
        <v>3</v>
      </c>
      <c r="I799" s="7">
        <v>1</v>
      </c>
      <c r="J799" s="7">
        <v>5</v>
      </c>
      <c r="K799" s="7">
        <v>0</v>
      </c>
      <c r="L799" s="7">
        <v>2</v>
      </c>
      <c r="M799" s="7">
        <v>2</v>
      </c>
      <c r="R799"/>
    </row>
    <row r="800" spans="1:18">
      <c r="A800" s="7" t="s">
        <v>1484</v>
      </c>
      <c r="B800" s="3">
        <v>0</v>
      </c>
      <c r="C800" s="7">
        <v>0</v>
      </c>
      <c r="D800" s="7">
        <v>2</v>
      </c>
      <c r="E800" s="7">
        <v>1</v>
      </c>
      <c r="F800" s="7">
        <v>0</v>
      </c>
      <c r="G800" s="7">
        <v>1</v>
      </c>
      <c r="H800" s="7">
        <v>8</v>
      </c>
      <c r="I800" s="7">
        <v>2</v>
      </c>
      <c r="J800" s="7">
        <v>10</v>
      </c>
      <c r="K800" s="7">
        <v>4</v>
      </c>
      <c r="L800" s="7">
        <v>0</v>
      </c>
      <c r="M800" s="7">
        <v>8</v>
      </c>
      <c r="R800"/>
    </row>
    <row r="801" spans="1:18">
      <c r="A801" s="7" t="s">
        <v>1485</v>
      </c>
      <c r="B801" s="3">
        <v>0</v>
      </c>
      <c r="C801" s="7">
        <v>0</v>
      </c>
      <c r="D801" s="7">
        <v>1</v>
      </c>
      <c r="E801" s="7">
        <v>2</v>
      </c>
      <c r="F801" s="7">
        <v>0</v>
      </c>
      <c r="G801" s="7">
        <v>0</v>
      </c>
      <c r="H801" s="7">
        <v>3</v>
      </c>
      <c r="I801" s="7">
        <v>1</v>
      </c>
      <c r="J801" s="7">
        <v>1</v>
      </c>
      <c r="K801" s="7">
        <v>3</v>
      </c>
      <c r="L801" s="7">
        <v>0</v>
      </c>
      <c r="M801" s="7">
        <v>7</v>
      </c>
      <c r="R801"/>
    </row>
    <row r="802" spans="1:18">
      <c r="A802" s="7" t="s">
        <v>1486</v>
      </c>
      <c r="B802" s="3">
        <v>0</v>
      </c>
      <c r="C802" s="7">
        <v>0</v>
      </c>
      <c r="D802" s="7">
        <v>4</v>
      </c>
      <c r="E802" s="7">
        <v>0</v>
      </c>
      <c r="F802" s="7">
        <v>0</v>
      </c>
      <c r="G802" s="7">
        <v>0</v>
      </c>
      <c r="H802" s="7">
        <v>5</v>
      </c>
      <c r="I802" s="7">
        <v>1</v>
      </c>
      <c r="J802" s="7">
        <v>5</v>
      </c>
      <c r="K802" s="7">
        <v>7</v>
      </c>
      <c r="L802" s="7">
        <v>0</v>
      </c>
      <c r="M802" s="7">
        <v>8</v>
      </c>
      <c r="R802"/>
    </row>
    <row r="803" spans="1:18">
      <c r="A803" s="7" t="s">
        <v>1487</v>
      </c>
      <c r="B803" s="3">
        <v>0</v>
      </c>
      <c r="C803" s="7">
        <v>0</v>
      </c>
      <c r="D803" s="7">
        <v>5</v>
      </c>
      <c r="E803" s="7">
        <v>7</v>
      </c>
      <c r="F803" s="7">
        <v>0</v>
      </c>
      <c r="G803" s="7">
        <v>0</v>
      </c>
      <c r="H803" s="7">
        <v>16</v>
      </c>
      <c r="I803" s="7">
        <v>0</v>
      </c>
      <c r="J803" s="7">
        <v>4</v>
      </c>
      <c r="K803" s="7">
        <v>10</v>
      </c>
      <c r="L803" s="7">
        <v>0</v>
      </c>
      <c r="M803" s="7">
        <v>10</v>
      </c>
      <c r="R803"/>
    </row>
    <row r="804" spans="1:18">
      <c r="A804" s="7" t="s">
        <v>1488</v>
      </c>
      <c r="B804" s="3">
        <v>0</v>
      </c>
      <c r="C804" s="7">
        <v>0</v>
      </c>
      <c r="D804" s="7">
        <v>0</v>
      </c>
      <c r="E804" s="7">
        <v>3</v>
      </c>
      <c r="F804" s="7">
        <v>0</v>
      </c>
      <c r="G804" s="7">
        <v>0</v>
      </c>
      <c r="H804" s="7">
        <v>7</v>
      </c>
      <c r="I804" s="7">
        <v>4</v>
      </c>
      <c r="J804" s="7">
        <v>6</v>
      </c>
      <c r="K804" s="7">
        <v>4</v>
      </c>
      <c r="L804" s="7">
        <v>0</v>
      </c>
      <c r="M804" s="7">
        <v>9</v>
      </c>
      <c r="R804"/>
    </row>
    <row r="805" spans="1:18">
      <c r="A805" s="7" t="s">
        <v>1489</v>
      </c>
      <c r="B805" s="3">
        <v>0</v>
      </c>
      <c r="C805" s="7">
        <v>0</v>
      </c>
      <c r="D805" s="7">
        <v>4</v>
      </c>
      <c r="E805" s="7">
        <v>3</v>
      </c>
      <c r="F805" s="7">
        <v>0</v>
      </c>
      <c r="G805" s="7">
        <v>0</v>
      </c>
      <c r="H805" s="7">
        <v>8</v>
      </c>
      <c r="I805" s="7">
        <v>1</v>
      </c>
      <c r="J805" s="7">
        <v>9</v>
      </c>
      <c r="K805" s="7">
        <v>3</v>
      </c>
      <c r="L805" s="7">
        <v>0</v>
      </c>
      <c r="M805" s="7">
        <v>4</v>
      </c>
      <c r="R805"/>
    </row>
    <row r="806" spans="1:18">
      <c r="A806" s="7" t="s">
        <v>1490</v>
      </c>
      <c r="B806" s="3">
        <v>0</v>
      </c>
      <c r="C806" s="7">
        <v>0</v>
      </c>
      <c r="D806" s="7">
        <v>1</v>
      </c>
      <c r="E806" s="7">
        <v>6</v>
      </c>
      <c r="F806" s="7">
        <v>0</v>
      </c>
      <c r="G806" s="7">
        <v>0</v>
      </c>
      <c r="H806" s="7">
        <v>7</v>
      </c>
      <c r="I806" s="7">
        <v>4</v>
      </c>
      <c r="J806" s="7">
        <v>8</v>
      </c>
      <c r="K806" s="7">
        <v>2</v>
      </c>
      <c r="L806" s="7">
        <v>0</v>
      </c>
      <c r="M806" s="7">
        <v>5</v>
      </c>
      <c r="R806"/>
    </row>
    <row r="807" spans="1:18">
      <c r="A807" s="7" t="s">
        <v>1491</v>
      </c>
      <c r="B807" s="3">
        <v>0</v>
      </c>
      <c r="C807" s="7">
        <v>0</v>
      </c>
      <c r="D807" s="7">
        <v>0</v>
      </c>
      <c r="E807" s="7">
        <v>0</v>
      </c>
      <c r="F807" s="7">
        <v>0</v>
      </c>
      <c r="G807" s="7">
        <v>0</v>
      </c>
      <c r="H807" s="7">
        <v>0</v>
      </c>
      <c r="I807" s="7">
        <v>0</v>
      </c>
      <c r="J807" s="7">
        <v>5</v>
      </c>
      <c r="K807" s="7">
        <v>1</v>
      </c>
      <c r="L807" s="7">
        <v>1</v>
      </c>
      <c r="M807" s="7">
        <v>6</v>
      </c>
      <c r="R807"/>
    </row>
    <row r="808" spans="1:18">
      <c r="A808" s="7" t="s">
        <v>2213</v>
      </c>
      <c r="B808" s="3">
        <v>0</v>
      </c>
      <c r="C808" s="7">
        <v>1</v>
      </c>
      <c r="D808" s="7">
        <v>2</v>
      </c>
      <c r="E808" s="7">
        <v>2</v>
      </c>
      <c r="F808" s="7">
        <v>0</v>
      </c>
      <c r="G808" s="7">
        <v>0</v>
      </c>
      <c r="H808" s="7">
        <v>8</v>
      </c>
      <c r="I808" s="7">
        <v>6</v>
      </c>
      <c r="J808" s="7">
        <v>11</v>
      </c>
      <c r="K808" s="7">
        <v>12</v>
      </c>
      <c r="L808" s="7">
        <v>0</v>
      </c>
      <c r="M808" s="7">
        <v>14</v>
      </c>
      <c r="R808"/>
    </row>
    <row r="809" spans="1:18">
      <c r="A809" s="7" t="s">
        <v>1492</v>
      </c>
      <c r="B809" s="3">
        <v>0</v>
      </c>
      <c r="C809" s="7">
        <v>0</v>
      </c>
      <c r="D809" s="7">
        <v>0</v>
      </c>
      <c r="E809" s="7">
        <v>0</v>
      </c>
      <c r="F809" s="7">
        <v>0</v>
      </c>
      <c r="G809" s="7">
        <v>0</v>
      </c>
      <c r="H809" s="7">
        <v>1</v>
      </c>
      <c r="I809" s="7">
        <v>0</v>
      </c>
      <c r="J809" s="7">
        <v>0</v>
      </c>
      <c r="K809" s="7">
        <v>6</v>
      </c>
      <c r="L809" s="7">
        <v>0</v>
      </c>
      <c r="M809" s="7">
        <v>20</v>
      </c>
      <c r="R809"/>
    </row>
    <row r="810" spans="1:18">
      <c r="A810" s="7" t="s">
        <v>2214</v>
      </c>
      <c r="B810" s="3">
        <v>1</v>
      </c>
      <c r="C810" s="7">
        <v>0</v>
      </c>
      <c r="D810" s="7">
        <v>3</v>
      </c>
      <c r="E810" s="7">
        <v>7</v>
      </c>
      <c r="F810" s="7">
        <v>1</v>
      </c>
      <c r="G810" s="7">
        <v>1</v>
      </c>
      <c r="H810" s="7">
        <v>14</v>
      </c>
      <c r="I810" s="7">
        <v>2</v>
      </c>
      <c r="J810" s="7">
        <v>9</v>
      </c>
      <c r="K810" s="7">
        <v>9</v>
      </c>
      <c r="L810" s="7">
        <v>0</v>
      </c>
      <c r="M810" s="7">
        <v>15</v>
      </c>
      <c r="R810"/>
    </row>
    <row r="811" spans="1:18">
      <c r="A811" s="7" t="s">
        <v>1493</v>
      </c>
      <c r="B811" s="3">
        <v>0</v>
      </c>
      <c r="C811" s="7">
        <v>0</v>
      </c>
      <c r="D811" s="7">
        <v>1</v>
      </c>
      <c r="E811" s="7">
        <v>2</v>
      </c>
      <c r="F811" s="7">
        <v>0</v>
      </c>
      <c r="G811" s="7">
        <v>0</v>
      </c>
      <c r="H811" s="7">
        <v>3</v>
      </c>
      <c r="I811" s="7">
        <v>1</v>
      </c>
      <c r="J811" s="7">
        <v>8</v>
      </c>
      <c r="K811" s="7">
        <v>1</v>
      </c>
      <c r="L811" s="7">
        <v>0</v>
      </c>
      <c r="M811" s="7">
        <v>2</v>
      </c>
      <c r="R811"/>
    </row>
    <row r="812" spans="1:18">
      <c r="A812" s="7" t="s">
        <v>1494</v>
      </c>
      <c r="B812" s="3">
        <v>0</v>
      </c>
      <c r="C812" s="7">
        <v>0</v>
      </c>
      <c r="D812" s="7">
        <v>1</v>
      </c>
      <c r="E812" s="7">
        <v>1</v>
      </c>
      <c r="F812" s="7">
        <v>0</v>
      </c>
      <c r="G812" s="7">
        <v>0</v>
      </c>
      <c r="H812" s="7">
        <v>7</v>
      </c>
      <c r="I812" s="7">
        <v>2</v>
      </c>
      <c r="J812" s="7">
        <v>10</v>
      </c>
      <c r="K812" s="7">
        <v>7</v>
      </c>
      <c r="L812" s="7">
        <v>0</v>
      </c>
      <c r="M812" s="7">
        <v>6</v>
      </c>
      <c r="R812"/>
    </row>
    <row r="813" spans="1:18">
      <c r="A813" s="7" t="s">
        <v>1495</v>
      </c>
      <c r="B813" s="3">
        <v>0</v>
      </c>
      <c r="C813" s="7">
        <v>0</v>
      </c>
      <c r="D813" s="7">
        <v>0</v>
      </c>
      <c r="E813" s="7">
        <v>5</v>
      </c>
      <c r="F813" s="7">
        <v>0</v>
      </c>
      <c r="G813" s="7">
        <v>0</v>
      </c>
      <c r="H813" s="7">
        <v>5</v>
      </c>
      <c r="I813" s="7">
        <v>4</v>
      </c>
      <c r="J813" s="7">
        <v>11</v>
      </c>
      <c r="K813" s="7">
        <v>6</v>
      </c>
      <c r="L813" s="7">
        <v>0</v>
      </c>
      <c r="M813" s="7">
        <v>5</v>
      </c>
      <c r="R813"/>
    </row>
    <row r="814" spans="1:18">
      <c r="A814" s="7" t="s">
        <v>1496</v>
      </c>
      <c r="B814" s="3">
        <v>0</v>
      </c>
      <c r="C814" s="7">
        <v>0</v>
      </c>
      <c r="D814" s="7">
        <v>3</v>
      </c>
      <c r="E814" s="7">
        <v>2</v>
      </c>
      <c r="F814" s="7">
        <v>0</v>
      </c>
      <c r="G814" s="7">
        <v>0</v>
      </c>
      <c r="H814" s="7">
        <v>5</v>
      </c>
      <c r="I814" s="7">
        <v>0</v>
      </c>
      <c r="J814" s="7">
        <v>5</v>
      </c>
      <c r="K814" s="7">
        <v>4</v>
      </c>
      <c r="L814" s="7">
        <v>0</v>
      </c>
      <c r="M814" s="7">
        <v>9</v>
      </c>
      <c r="R814"/>
    </row>
    <row r="815" spans="1:18">
      <c r="A815" s="7" t="s">
        <v>1497</v>
      </c>
      <c r="B815" s="3">
        <v>0</v>
      </c>
      <c r="C815" s="7">
        <v>0</v>
      </c>
      <c r="D815" s="7">
        <v>3</v>
      </c>
      <c r="E815" s="7">
        <v>2</v>
      </c>
      <c r="F815" s="7">
        <v>0</v>
      </c>
      <c r="G815" s="7">
        <v>0</v>
      </c>
      <c r="H815" s="7">
        <v>7</v>
      </c>
      <c r="I815" s="7">
        <v>2</v>
      </c>
      <c r="J815" s="7">
        <v>6</v>
      </c>
      <c r="K815" s="7">
        <v>6</v>
      </c>
      <c r="L815" s="7">
        <v>1</v>
      </c>
      <c r="M815" s="7">
        <v>14</v>
      </c>
      <c r="R815"/>
    </row>
    <row r="816" spans="1:18">
      <c r="A816" s="7" t="s">
        <v>1498</v>
      </c>
      <c r="B816" s="3">
        <v>0</v>
      </c>
      <c r="C816" s="7">
        <v>1</v>
      </c>
      <c r="D816" s="7">
        <v>0</v>
      </c>
      <c r="E816" s="7">
        <v>0</v>
      </c>
      <c r="F816" s="7">
        <v>0</v>
      </c>
      <c r="G816" s="7">
        <v>0</v>
      </c>
      <c r="H816" s="7">
        <v>2</v>
      </c>
      <c r="I816" s="7">
        <v>2</v>
      </c>
      <c r="J816" s="7">
        <v>7</v>
      </c>
      <c r="K816" s="7">
        <v>2</v>
      </c>
      <c r="L816" s="7">
        <v>0</v>
      </c>
      <c r="M816" s="7">
        <v>6</v>
      </c>
      <c r="R816"/>
    </row>
    <row r="817" spans="1:18">
      <c r="A817" s="7" t="s">
        <v>1499</v>
      </c>
      <c r="B817" s="3">
        <v>0</v>
      </c>
      <c r="C817" s="7">
        <v>0</v>
      </c>
      <c r="D817" s="7">
        <v>5</v>
      </c>
      <c r="E817" s="7">
        <v>2</v>
      </c>
      <c r="F817" s="7">
        <v>0</v>
      </c>
      <c r="G817" s="7">
        <v>0</v>
      </c>
      <c r="H817" s="7">
        <v>8</v>
      </c>
      <c r="I817" s="7">
        <v>5</v>
      </c>
      <c r="J817" s="7">
        <v>5</v>
      </c>
      <c r="K817" s="7">
        <v>5</v>
      </c>
      <c r="L817" s="7">
        <v>0</v>
      </c>
      <c r="M817" s="7">
        <v>13</v>
      </c>
      <c r="R817"/>
    </row>
    <row r="818" spans="1:18">
      <c r="A818" s="7" t="s">
        <v>1500</v>
      </c>
      <c r="B818" s="3">
        <v>0</v>
      </c>
      <c r="C818" s="7">
        <v>0</v>
      </c>
      <c r="D818" s="7">
        <v>0</v>
      </c>
      <c r="E818" s="7">
        <v>4</v>
      </c>
      <c r="F818" s="7">
        <v>0</v>
      </c>
      <c r="G818" s="7">
        <v>0</v>
      </c>
      <c r="H818" s="7">
        <v>4</v>
      </c>
      <c r="I818" s="7">
        <v>0</v>
      </c>
      <c r="J818" s="7">
        <v>4</v>
      </c>
      <c r="K818" s="7">
        <v>8</v>
      </c>
      <c r="L818" s="7">
        <v>0</v>
      </c>
      <c r="M818" s="7">
        <v>13</v>
      </c>
      <c r="R818"/>
    </row>
    <row r="819" spans="1:18">
      <c r="A819" s="7" t="s">
        <v>1501</v>
      </c>
      <c r="B819" s="3">
        <v>0</v>
      </c>
      <c r="C819" s="7">
        <v>1</v>
      </c>
      <c r="D819" s="7">
        <v>0</v>
      </c>
      <c r="E819" s="7">
        <v>3</v>
      </c>
      <c r="F819" s="7">
        <v>0</v>
      </c>
      <c r="G819" s="7">
        <v>0</v>
      </c>
      <c r="H819" s="7">
        <v>4</v>
      </c>
      <c r="I819" s="7">
        <v>2</v>
      </c>
      <c r="J819" s="7">
        <v>5</v>
      </c>
      <c r="K819" s="7">
        <v>2</v>
      </c>
      <c r="L819" s="7">
        <v>1</v>
      </c>
      <c r="M819" s="7">
        <v>6</v>
      </c>
      <c r="R819"/>
    </row>
    <row r="820" spans="1:18">
      <c r="A820" s="7" t="s">
        <v>1502</v>
      </c>
      <c r="B820" s="3">
        <v>0</v>
      </c>
      <c r="C820" s="7">
        <v>0</v>
      </c>
      <c r="D820" s="7">
        <v>3</v>
      </c>
      <c r="E820" s="7">
        <v>3</v>
      </c>
      <c r="F820" s="7">
        <v>0</v>
      </c>
      <c r="G820" s="7">
        <v>0</v>
      </c>
      <c r="H820" s="7">
        <v>6</v>
      </c>
      <c r="I820" s="7">
        <v>5</v>
      </c>
      <c r="J820" s="7">
        <v>4</v>
      </c>
      <c r="K820" s="7">
        <v>2</v>
      </c>
      <c r="L820" s="7">
        <v>0</v>
      </c>
      <c r="M820" s="7">
        <v>11</v>
      </c>
      <c r="R820"/>
    </row>
    <row r="821" spans="1:18">
      <c r="A821" s="7" t="s">
        <v>1503</v>
      </c>
      <c r="B821" s="3">
        <v>0</v>
      </c>
      <c r="C821" s="7">
        <v>0</v>
      </c>
      <c r="D821" s="7">
        <v>1</v>
      </c>
      <c r="E821" s="7">
        <v>0</v>
      </c>
      <c r="F821" s="7">
        <v>1</v>
      </c>
      <c r="G821" s="7">
        <v>0</v>
      </c>
      <c r="H821" s="7">
        <v>2</v>
      </c>
      <c r="I821" s="7">
        <v>1</v>
      </c>
      <c r="J821" s="7">
        <v>3</v>
      </c>
      <c r="K821" s="7">
        <v>1</v>
      </c>
      <c r="L821" s="7">
        <v>0</v>
      </c>
      <c r="M821" s="7">
        <v>3</v>
      </c>
      <c r="R821"/>
    </row>
    <row r="822" spans="1:18">
      <c r="A822" s="7" t="s">
        <v>1504</v>
      </c>
      <c r="B822" s="3">
        <v>0</v>
      </c>
      <c r="C822" s="7">
        <v>0</v>
      </c>
      <c r="D822" s="7">
        <v>1</v>
      </c>
      <c r="E822" s="7">
        <v>3</v>
      </c>
      <c r="F822" s="7">
        <v>0</v>
      </c>
      <c r="G822" s="7">
        <v>0</v>
      </c>
      <c r="H822" s="7">
        <v>4</v>
      </c>
      <c r="I822" s="7">
        <v>0</v>
      </c>
      <c r="J822" s="7">
        <v>9</v>
      </c>
      <c r="K822" s="7">
        <v>2</v>
      </c>
      <c r="L822" s="7">
        <v>0</v>
      </c>
      <c r="M822" s="7">
        <v>5</v>
      </c>
      <c r="R822"/>
    </row>
    <row r="823" spans="1:18">
      <c r="A823" s="7" t="s">
        <v>1505</v>
      </c>
      <c r="B823" s="3">
        <v>0</v>
      </c>
      <c r="C823" s="7">
        <v>0</v>
      </c>
      <c r="D823" s="7">
        <v>1</v>
      </c>
      <c r="E823" s="7">
        <v>1</v>
      </c>
      <c r="F823" s="7">
        <v>0</v>
      </c>
      <c r="G823" s="7">
        <v>0</v>
      </c>
      <c r="H823" s="7">
        <v>2</v>
      </c>
      <c r="I823" s="7">
        <v>0</v>
      </c>
      <c r="J823" s="7">
        <v>7</v>
      </c>
      <c r="K823" s="7">
        <v>5</v>
      </c>
      <c r="L823" s="7">
        <v>1</v>
      </c>
      <c r="M823" s="7">
        <v>8</v>
      </c>
      <c r="R823"/>
    </row>
    <row r="824" spans="1:18">
      <c r="A824" s="7" t="s">
        <v>2215</v>
      </c>
      <c r="B824" s="3">
        <v>0</v>
      </c>
      <c r="C824" s="7">
        <v>0</v>
      </c>
      <c r="D824" s="7">
        <v>3</v>
      </c>
      <c r="E824" s="7">
        <v>1</v>
      </c>
      <c r="F824" s="7">
        <v>0</v>
      </c>
      <c r="G824" s="7">
        <v>0</v>
      </c>
      <c r="H824" s="7">
        <v>4</v>
      </c>
      <c r="I824" s="7">
        <v>2</v>
      </c>
      <c r="J824" s="7">
        <v>7</v>
      </c>
      <c r="K824" s="7">
        <v>5</v>
      </c>
      <c r="L824" s="7">
        <v>1</v>
      </c>
      <c r="M824" s="7">
        <v>10</v>
      </c>
      <c r="R824"/>
    </row>
    <row r="825" spans="1:18">
      <c r="A825" s="7" t="s">
        <v>2216</v>
      </c>
      <c r="B825" s="3">
        <v>0</v>
      </c>
      <c r="C825" s="7">
        <v>0</v>
      </c>
      <c r="D825" s="7">
        <v>0</v>
      </c>
      <c r="E825" s="7">
        <v>3</v>
      </c>
      <c r="F825" s="7">
        <v>0</v>
      </c>
      <c r="G825" s="7">
        <v>0</v>
      </c>
      <c r="H825" s="7">
        <v>4</v>
      </c>
      <c r="I825" s="7">
        <v>1</v>
      </c>
      <c r="J825" s="7">
        <v>7</v>
      </c>
      <c r="K825" s="7">
        <v>5</v>
      </c>
      <c r="L825" s="7">
        <v>0</v>
      </c>
      <c r="M825" s="7">
        <v>8</v>
      </c>
      <c r="R825"/>
    </row>
    <row r="826" spans="1:18">
      <c r="A826" s="7" t="s">
        <v>1506</v>
      </c>
      <c r="B826" s="3">
        <v>0</v>
      </c>
      <c r="C826" s="7">
        <v>0</v>
      </c>
      <c r="D826" s="7">
        <v>0</v>
      </c>
      <c r="E826" s="7">
        <v>1</v>
      </c>
      <c r="F826" s="7">
        <v>0</v>
      </c>
      <c r="G826" s="7">
        <v>0</v>
      </c>
      <c r="H826" s="7">
        <v>2</v>
      </c>
      <c r="I826" s="7">
        <v>0</v>
      </c>
      <c r="J826" s="7">
        <v>3</v>
      </c>
      <c r="K826" s="7">
        <v>4</v>
      </c>
      <c r="L826" s="7">
        <v>0</v>
      </c>
      <c r="M826" s="7">
        <v>6</v>
      </c>
      <c r="R826"/>
    </row>
    <row r="827" spans="1:18">
      <c r="A827" s="7" t="s">
        <v>2217</v>
      </c>
      <c r="B827" s="3">
        <v>0</v>
      </c>
      <c r="C827" s="7">
        <v>0</v>
      </c>
      <c r="D827" s="7">
        <v>0</v>
      </c>
      <c r="E827" s="7">
        <v>1</v>
      </c>
      <c r="F827" s="7">
        <v>0</v>
      </c>
      <c r="G827" s="7">
        <v>0</v>
      </c>
      <c r="H827" s="7">
        <v>2</v>
      </c>
      <c r="I827" s="7">
        <v>3</v>
      </c>
      <c r="J827" s="7">
        <v>8</v>
      </c>
      <c r="K827" s="7">
        <v>5</v>
      </c>
      <c r="L827" s="7">
        <v>2</v>
      </c>
      <c r="M827" s="7">
        <v>12</v>
      </c>
      <c r="R827"/>
    </row>
    <row r="828" spans="1:18">
      <c r="A828" s="7" t="s">
        <v>1507</v>
      </c>
      <c r="B828" s="3">
        <v>0</v>
      </c>
      <c r="C828" s="7">
        <v>0</v>
      </c>
      <c r="D828" s="7">
        <v>0</v>
      </c>
      <c r="E828" s="7">
        <v>3</v>
      </c>
      <c r="F828" s="7">
        <v>0</v>
      </c>
      <c r="G828" s="7">
        <v>0</v>
      </c>
      <c r="H828" s="7">
        <v>3</v>
      </c>
      <c r="I828" s="7">
        <v>0</v>
      </c>
      <c r="J828" s="7">
        <v>4</v>
      </c>
      <c r="K828" s="7">
        <v>4</v>
      </c>
      <c r="L828" s="7">
        <v>0</v>
      </c>
      <c r="M828" s="7">
        <v>12</v>
      </c>
      <c r="R828"/>
    </row>
    <row r="829" spans="1:18">
      <c r="A829" s="7" t="s">
        <v>1508</v>
      </c>
      <c r="B829" s="3">
        <v>0</v>
      </c>
      <c r="C829" s="7">
        <v>1</v>
      </c>
      <c r="D829" s="7">
        <v>2</v>
      </c>
      <c r="E829" s="7">
        <v>1</v>
      </c>
      <c r="F829" s="7">
        <v>1</v>
      </c>
      <c r="G829" s="7">
        <v>0</v>
      </c>
      <c r="H829" s="7">
        <v>5</v>
      </c>
      <c r="I829" s="7">
        <v>0</v>
      </c>
      <c r="J829" s="7">
        <v>8</v>
      </c>
      <c r="K829" s="7">
        <v>3</v>
      </c>
      <c r="L829" s="7">
        <v>0</v>
      </c>
      <c r="M829" s="7">
        <v>2</v>
      </c>
      <c r="R829"/>
    </row>
    <row r="830" spans="1:18">
      <c r="A830" s="7" t="s">
        <v>2218</v>
      </c>
      <c r="B830" s="3">
        <v>0</v>
      </c>
      <c r="C830" s="7">
        <v>0</v>
      </c>
      <c r="D830" s="7">
        <v>6</v>
      </c>
      <c r="E830" s="7">
        <v>5</v>
      </c>
      <c r="F830" s="7">
        <v>0</v>
      </c>
      <c r="G830" s="7">
        <v>0</v>
      </c>
      <c r="H830" s="7">
        <v>11</v>
      </c>
      <c r="I830" s="7">
        <v>3</v>
      </c>
      <c r="J830" s="7">
        <v>13</v>
      </c>
      <c r="K830" s="7">
        <v>1</v>
      </c>
      <c r="L830" s="7">
        <v>0</v>
      </c>
      <c r="M830" s="7">
        <v>7</v>
      </c>
      <c r="R830"/>
    </row>
    <row r="831" spans="1:18">
      <c r="A831" s="7" t="s">
        <v>1509</v>
      </c>
      <c r="B831" s="3">
        <v>1</v>
      </c>
      <c r="C831" s="7">
        <v>0</v>
      </c>
      <c r="D831" s="7">
        <v>2</v>
      </c>
      <c r="E831" s="7">
        <v>3</v>
      </c>
      <c r="F831" s="7">
        <v>1</v>
      </c>
      <c r="G831" s="7">
        <v>0</v>
      </c>
      <c r="H831" s="7">
        <v>8</v>
      </c>
      <c r="I831" s="7">
        <v>4</v>
      </c>
      <c r="J831" s="7">
        <v>12</v>
      </c>
      <c r="K831" s="7">
        <v>3</v>
      </c>
      <c r="L831" s="7">
        <v>0</v>
      </c>
      <c r="M831" s="7">
        <v>6</v>
      </c>
      <c r="R831"/>
    </row>
    <row r="832" spans="1:18">
      <c r="A832" s="7" t="s">
        <v>1510</v>
      </c>
      <c r="B832" s="3">
        <v>0</v>
      </c>
      <c r="C832" s="7">
        <v>0</v>
      </c>
      <c r="D832" s="7">
        <v>0</v>
      </c>
      <c r="E832" s="7">
        <v>0</v>
      </c>
      <c r="F832" s="7">
        <v>0</v>
      </c>
      <c r="G832" s="7">
        <v>0</v>
      </c>
      <c r="H832" s="7">
        <v>3</v>
      </c>
      <c r="I832" s="7">
        <v>0</v>
      </c>
      <c r="J832" s="7">
        <v>3</v>
      </c>
      <c r="K832" s="7">
        <v>9</v>
      </c>
      <c r="L832" s="7">
        <v>0</v>
      </c>
      <c r="M832" s="7">
        <v>13</v>
      </c>
      <c r="R832"/>
    </row>
    <row r="833" spans="1:18">
      <c r="A833" s="7" t="s">
        <v>1511</v>
      </c>
      <c r="B833" s="3">
        <v>0</v>
      </c>
      <c r="C833" s="7">
        <v>0</v>
      </c>
      <c r="D833" s="7">
        <v>0</v>
      </c>
      <c r="E833" s="7">
        <v>3</v>
      </c>
      <c r="F833" s="7">
        <v>0</v>
      </c>
      <c r="G833" s="7">
        <v>0</v>
      </c>
      <c r="H833" s="7">
        <v>3</v>
      </c>
      <c r="I833" s="7">
        <v>6</v>
      </c>
      <c r="J833" s="7">
        <v>6</v>
      </c>
      <c r="K833" s="7">
        <v>7</v>
      </c>
      <c r="L833" s="7">
        <v>0</v>
      </c>
      <c r="M833" s="7">
        <v>11</v>
      </c>
      <c r="R833"/>
    </row>
    <row r="834" spans="1:18">
      <c r="A834" s="7" t="s">
        <v>2219</v>
      </c>
      <c r="B834" s="3">
        <v>0</v>
      </c>
      <c r="C834" s="7">
        <v>1</v>
      </c>
      <c r="D834" s="7">
        <v>6</v>
      </c>
      <c r="E834" s="7">
        <v>2</v>
      </c>
      <c r="F834" s="7">
        <v>0</v>
      </c>
      <c r="G834" s="7">
        <v>0</v>
      </c>
      <c r="H834" s="7">
        <v>9</v>
      </c>
      <c r="I834" s="7">
        <v>6</v>
      </c>
      <c r="J834" s="7">
        <v>10</v>
      </c>
      <c r="K834" s="7">
        <v>2</v>
      </c>
      <c r="L834" s="7">
        <v>0</v>
      </c>
      <c r="M834" s="7">
        <v>12</v>
      </c>
      <c r="R834"/>
    </row>
    <row r="835" spans="1:18">
      <c r="A835" s="7" t="s">
        <v>1512</v>
      </c>
      <c r="B835" s="3">
        <v>0</v>
      </c>
      <c r="C835" s="7">
        <v>0</v>
      </c>
      <c r="D835" s="7">
        <v>4</v>
      </c>
      <c r="E835" s="7">
        <v>4</v>
      </c>
      <c r="F835" s="7">
        <v>0</v>
      </c>
      <c r="G835" s="7">
        <v>0</v>
      </c>
      <c r="H835" s="7">
        <v>5</v>
      </c>
      <c r="I835" s="7">
        <v>2</v>
      </c>
      <c r="J835" s="7">
        <v>2</v>
      </c>
      <c r="K835" s="7">
        <v>0</v>
      </c>
      <c r="L835" s="7">
        <v>0</v>
      </c>
      <c r="M835" s="7">
        <v>6</v>
      </c>
      <c r="R835"/>
    </row>
    <row r="836" spans="1:18">
      <c r="A836" s="7" t="s">
        <v>1513</v>
      </c>
      <c r="B836" s="3">
        <v>0</v>
      </c>
      <c r="C836" s="7">
        <v>0</v>
      </c>
      <c r="D836" s="7">
        <v>0</v>
      </c>
      <c r="E836" s="7">
        <v>0</v>
      </c>
      <c r="F836" s="7">
        <v>0</v>
      </c>
      <c r="G836" s="7">
        <v>0</v>
      </c>
      <c r="H836" s="7">
        <v>0</v>
      </c>
      <c r="I836" s="7">
        <v>2</v>
      </c>
      <c r="J836" s="7">
        <v>2</v>
      </c>
      <c r="K836" s="7">
        <v>2</v>
      </c>
      <c r="L836" s="7">
        <v>0</v>
      </c>
      <c r="M836" s="7">
        <v>5</v>
      </c>
      <c r="R836"/>
    </row>
    <row r="837" spans="1:18">
      <c r="A837" s="7" t="s">
        <v>1514</v>
      </c>
      <c r="B837" s="3">
        <v>0</v>
      </c>
      <c r="C837" s="7">
        <v>0</v>
      </c>
      <c r="D837" s="7">
        <v>2</v>
      </c>
      <c r="E837" s="7">
        <v>0</v>
      </c>
      <c r="F837" s="7">
        <v>0</v>
      </c>
      <c r="G837" s="7">
        <v>0</v>
      </c>
      <c r="H837" s="7">
        <v>2</v>
      </c>
      <c r="I837" s="7">
        <v>2</v>
      </c>
      <c r="J837" s="7">
        <v>4</v>
      </c>
      <c r="K837" s="7">
        <v>1</v>
      </c>
      <c r="L837" s="7">
        <v>0</v>
      </c>
      <c r="M837" s="7">
        <v>1</v>
      </c>
      <c r="R837"/>
    </row>
    <row r="838" spans="1:18">
      <c r="A838" s="7" t="s">
        <v>1515</v>
      </c>
      <c r="B838" s="3">
        <v>0</v>
      </c>
      <c r="C838" s="7">
        <v>0</v>
      </c>
      <c r="D838" s="7">
        <v>1</v>
      </c>
      <c r="E838" s="7">
        <v>2</v>
      </c>
      <c r="F838" s="7">
        <v>0</v>
      </c>
      <c r="G838" s="7">
        <v>0</v>
      </c>
      <c r="H838" s="7">
        <v>3</v>
      </c>
      <c r="I838" s="7">
        <v>0</v>
      </c>
      <c r="J838" s="7">
        <v>7</v>
      </c>
      <c r="K838" s="7">
        <v>4</v>
      </c>
      <c r="L838" s="7">
        <v>0</v>
      </c>
      <c r="M838" s="7">
        <v>16</v>
      </c>
      <c r="R838"/>
    </row>
    <row r="839" spans="1:18">
      <c r="A839" s="7" t="s">
        <v>1516</v>
      </c>
      <c r="B839" s="3">
        <v>0</v>
      </c>
      <c r="C839" s="7">
        <v>0</v>
      </c>
      <c r="D839" s="7">
        <v>2</v>
      </c>
      <c r="E839" s="7">
        <v>2</v>
      </c>
      <c r="F839" s="7">
        <v>0</v>
      </c>
      <c r="G839" s="7">
        <v>0</v>
      </c>
      <c r="H839" s="7">
        <v>4</v>
      </c>
      <c r="I839" s="7">
        <v>2</v>
      </c>
      <c r="J839" s="7">
        <v>4</v>
      </c>
      <c r="K839" s="7">
        <v>0</v>
      </c>
      <c r="L839" s="7">
        <v>0</v>
      </c>
      <c r="M839" s="7">
        <v>6</v>
      </c>
      <c r="R839"/>
    </row>
    <row r="840" spans="1:18">
      <c r="A840" s="7" t="s">
        <v>1517</v>
      </c>
      <c r="B840" s="3">
        <v>0</v>
      </c>
      <c r="C840" s="7">
        <v>0</v>
      </c>
      <c r="D840" s="7">
        <v>0</v>
      </c>
      <c r="E840" s="7">
        <v>3</v>
      </c>
      <c r="F840" s="7">
        <v>0</v>
      </c>
      <c r="G840" s="7">
        <v>0</v>
      </c>
      <c r="H840" s="7">
        <v>3</v>
      </c>
      <c r="I840" s="7">
        <v>0</v>
      </c>
      <c r="J840" s="7">
        <v>2</v>
      </c>
      <c r="K840" s="7">
        <v>1</v>
      </c>
      <c r="L840" s="7">
        <v>0</v>
      </c>
      <c r="M840" s="7">
        <v>5</v>
      </c>
      <c r="R840"/>
    </row>
    <row r="841" spans="1:18">
      <c r="A841" s="7" t="s">
        <v>1518</v>
      </c>
      <c r="B841" s="3">
        <v>0</v>
      </c>
      <c r="C841" s="7">
        <v>0</v>
      </c>
      <c r="D841" s="7">
        <v>2</v>
      </c>
      <c r="E841" s="7">
        <v>3</v>
      </c>
      <c r="F841" s="7">
        <v>0</v>
      </c>
      <c r="G841" s="7">
        <v>0</v>
      </c>
      <c r="H841" s="7">
        <v>12</v>
      </c>
      <c r="I841" s="7">
        <v>2</v>
      </c>
      <c r="J841" s="7">
        <v>8</v>
      </c>
      <c r="K841" s="7">
        <v>10</v>
      </c>
      <c r="L841" s="7">
        <v>6</v>
      </c>
      <c r="M841" s="7">
        <v>16</v>
      </c>
      <c r="R841"/>
    </row>
    <row r="842" spans="1:18">
      <c r="A842" s="7" t="s">
        <v>1519</v>
      </c>
      <c r="B842" s="3">
        <v>0</v>
      </c>
      <c r="C842" s="7">
        <v>0</v>
      </c>
      <c r="D842" s="7">
        <v>1</v>
      </c>
      <c r="E842" s="7">
        <v>0</v>
      </c>
      <c r="F842" s="7">
        <v>0</v>
      </c>
      <c r="G842" s="7">
        <v>0</v>
      </c>
      <c r="H842" s="7">
        <v>2</v>
      </c>
      <c r="I842" s="7">
        <v>2</v>
      </c>
      <c r="J842" s="7">
        <v>3</v>
      </c>
      <c r="K842" s="7">
        <v>5</v>
      </c>
      <c r="L842" s="7">
        <v>0</v>
      </c>
      <c r="M842" s="7">
        <v>7</v>
      </c>
      <c r="R842"/>
    </row>
    <row r="843" spans="1:18">
      <c r="A843" s="7" t="s">
        <v>1520</v>
      </c>
      <c r="B843" s="3">
        <v>0</v>
      </c>
      <c r="C843" s="7">
        <v>0</v>
      </c>
      <c r="D843" s="7">
        <v>0</v>
      </c>
      <c r="E843" s="7">
        <v>1</v>
      </c>
      <c r="F843" s="7">
        <v>0</v>
      </c>
      <c r="G843" s="7">
        <v>0</v>
      </c>
      <c r="H843" s="7">
        <v>7</v>
      </c>
      <c r="I843" s="7">
        <v>1</v>
      </c>
      <c r="J843" s="7">
        <v>5</v>
      </c>
      <c r="K843" s="7">
        <v>7</v>
      </c>
      <c r="L843" s="7">
        <v>0</v>
      </c>
      <c r="M843" s="7">
        <v>19</v>
      </c>
      <c r="R843"/>
    </row>
    <row r="844" spans="1:18">
      <c r="A844" s="7" t="s">
        <v>1521</v>
      </c>
      <c r="B844" s="3">
        <v>0</v>
      </c>
      <c r="C844" s="7">
        <v>0</v>
      </c>
      <c r="D844" s="7">
        <v>0</v>
      </c>
      <c r="E844" s="7">
        <v>4</v>
      </c>
      <c r="F844" s="7">
        <v>0</v>
      </c>
      <c r="G844" s="7">
        <v>0</v>
      </c>
      <c r="H844" s="7">
        <v>5</v>
      </c>
      <c r="I844" s="7">
        <v>3</v>
      </c>
      <c r="J844" s="7">
        <v>12</v>
      </c>
      <c r="K844" s="7">
        <v>6</v>
      </c>
      <c r="L844" s="7">
        <v>0</v>
      </c>
      <c r="M844" s="7">
        <v>20</v>
      </c>
      <c r="R844"/>
    </row>
    <row r="845" spans="1:18">
      <c r="A845" s="7" t="s">
        <v>1522</v>
      </c>
      <c r="B845" s="3">
        <v>0</v>
      </c>
      <c r="C845" s="7">
        <v>0</v>
      </c>
      <c r="D845" s="7">
        <v>0</v>
      </c>
      <c r="E845" s="7">
        <v>0</v>
      </c>
      <c r="F845" s="7">
        <v>0</v>
      </c>
      <c r="G845" s="7">
        <v>0</v>
      </c>
      <c r="H845" s="7">
        <v>3</v>
      </c>
      <c r="I845" s="7">
        <v>4</v>
      </c>
      <c r="J845" s="7">
        <v>4</v>
      </c>
      <c r="K845" s="7">
        <v>10</v>
      </c>
      <c r="L845" s="7">
        <v>1</v>
      </c>
      <c r="M845" s="7">
        <v>25</v>
      </c>
      <c r="R845"/>
    </row>
    <row r="846" spans="1:18">
      <c r="A846" s="7" t="s">
        <v>1523</v>
      </c>
      <c r="B846" s="3">
        <v>0</v>
      </c>
      <c r="C846" s="7">
        <v>0</v>
      </c>
      <c r="D846" s="7">
        <v>3</v>
      </c>
      <c r="E846" s="7">
        <v>3</v>
      </c>
      <c r="F846" s="7">
        <v>0</v>
      </c>
      <c r="G846" s="7">
        <v>0</v>
      </c>
      <c r="H846" s="7">
        <v>9</v>
      </c>
      <c r="I846" s="7">
        <v>1</v>
      </c>
      <c r="J846" s="7">
        <v>7</v>
      </c>
      <c r="K846" s="7">
        <v>6</v>
      </c>
      <c r="L846" s="7">
        <v>1</v>
      </c>
      <c r="M846" s="7">
        <v>16</v>
      </c>
      <c r="R846"/>
    </row>
    <row r="847" spans="1:18">
      <c r="A847" s="7" t="s">
        <v>1524</v>
      </c>
      <c r="B847" s="3">
        <v>0</v>
      </c>
      <c r="C847" s="7">
        <v>0</v>
      </c>
      <c r="D847" s="7">
        <v>2</v>
      </c>
      <c r="E847" s="7">
        <v>0</v>
      </c>
      <c r="F847" s="7">
        <v>1</v>
      </c>
      <c r="G847" s="7">
        <v>0</v>
      </c>
      <c r="H847" s="7">
        <v>3</v>
      </c>
      <c r="I847" s="7">
        <v>4</v>
      </c>
      <c r="J847" s="7">
        <v>7</v>
      </c>
      <c r="K847" s="7">
        <v>6</v>
      </c>
      <c r="L847" s="7">
        <v>0</v>
      </c>
      <c r="M847" s="7">
        <v>21</v>
      </c>
      <c r="R847"/>
    </row>
    <row r="848" spans="1:18">
      <c r="A848" s="7" t="s">
        <v>1525</v>
      </c>
      <c r="B848" s="3">
        <v>0</v>
      </c>
      <c r="C848" s="7">
        <v>0</v>
      </c>
      <c r="D848" s="7">
        <v>3</v>
      </c>
      <c r="E848" s="7">
        <v>6</v>
      </c>
      <c r="F848" s="7">
        <v>0</v>
      </c>
      <c r="G848" s="7">
        <v>0</v>
      </c>
      <c r="H848" s="7">
        <v>10</v>
      </c>
      <c r="I848" s="7">
        <v>2</v>
      </c>
      <c r="J848" s="7">
        <v>7</v>
      </c>
      <c r="K848" s="7">
        <v>5</v>
      </c>
      <c r="L848" s="7">
        <v>1</v>
      </c>
      <c r="M848" s="7">
        <v>2</v>
      </c>
      <c r="R848"/>
    </row>
    <row r="849" spans="1:18">
      <c r="A849" s="7" t="s">
        <v>2220</v>
      </c>
      <c r="B849" s="3">
        <v>0</v>
      </c>
      <c r="C849" s="7">
        <v>0</v>
      </c>
      <c r="D849" s="7">
        <v>3</v>
      </c>
      <c r="E849" s="7">
        <v>1</v>
      </c>
      <c r="F849" s="7">
        <v>0</v>
      </c>
      <c r="G849" s="7">
        <v>0</v>
      </c>
      <c r="H849" s="7">
        <v>4</v>
      </c>
      <c r="I849" s="7">
        <v>3</v>
      </c>
      <c r="J849" s="7">
        <v>6</v>
      </c>
      <c r="K849" s="7">
        <v>8</v>
      </c>
      <c r="L849" s="7">
        <v>0</v>
      </c>
      <c r="M849" s="7">
        <v>20</v>
      </c>
      <c r="R849"/>
    </row>
    <row r="850" spans="1:18">
      <c r="A850" s="7" t="s">
        <v>1526</v>
      </c>
      <c r="B850" s="3">
        <v>0</v>
      </c>
      <c r="C850" s="7">
        <v>0</v>
      </c>
      <c r="D850" s="7">
        <v>2</v>
      </c>
      <c r="E850" s="7">
        <v>1</v>
      </c>
      <c r="F850" s="7">
        <v>0</v>
      </c>
      <c r="G850" s="7">
        <v>0</v>
      </c>
      <c r="H850" s="7">
        <v>7</v>
      </c>
      <c r="I850" s="7">
        <v>1</v>
      </c>
      <c r="J850" s="7">
        <v>10</v>
      </c>
      <c r="K850" s="7">
        <v>10</v>
      </c>
      <c r="L850" s="7">
        <v>0</v>
      </c>
      <c r="M850" s="7">
        <v>27</v>
      </c>
      <c r="R850"/>
    </row>
    <row r="851" spans="1:18">
      <c r="A851" s="7" t="s">
        <v>1527</v>
      </c>
      <c r="B851" s="3">
        <v>0</v>
      </c>
      <c r="C851" s="7">
        <v>2</v>
      </c>
      <c r="D851" s="7">
        <v>3</v>
      </c>
      <c r="E851" s="7">
        <v>0</v>
      </c>
      <c r="F851" s="7">
        <v>1</v>
      </c>
      <c r="G851" s="7">
        <v>0</v>
      </c>
      <c r="H851" s="7">
        <v>5</v>
      </c>
      <c r="I851" s="7">
        <v>3</v>
      </c>
      <c r="J851" s="7">
        <v>5</v>
      </c>
      <c r="K851" s="7">
        <v>5</v>
      </c>
      <c r="L851" s="7">
        <v>0</v>
      </c>
      <c r="M851" s="7">
        <v>9</v>
      </c>
      <c r="R851"/>
    </row>
    <row r="852" spans="1:18">
      <c r="A852" s="7" t="s">
        <v>1528</v>
      </c>
      <c r="B852" s="3">
        <v>0</v>
      </c>
      <c r="C852" s="7">
        <v>0</v>
      </c>
      <c r="D852" s="7">
        <v>4</v>
      </c>
      <c r="E852" s="7">
        <v>2</v>
      </c>
      <c r="F852" s="7">
        <v>0</v>
      </c>
      <c r="G852" s="7">
        <v>0</v>
      </c>
      <c r="H852" s="7">
        <v>6</v>
      </c>
      <c r="I852" s="7">
        <v>3</v>
      </c>
      <c r="J852" s="7">
        <v>12</v>
      </c>
      <c r="K852" s="7">
        <v>5</v>
      </c>
      <c r="L852" s="7">
        <v>3</v>
      </c>
      <c r="M852" s="7">
        <v>10</v>
      </c>
      <c r="R852"/>
    </row>
    <row r="853" spans="1:18">
      <c r="A853" s="7" t="s">
        <v>1529</v>
      </c>
      <c r="B853" s="3">
        <v>0</v>
      </c>
      <c r="C853" s="7">
        <v>0</v>
      </c>
      <c r="D853" s="7">
        <v>5</v>
      </c>
      <c r="E853" s="7">
        <v>3</v>
      </c>
      <c r="F853" s="7">
        <v>0</v>
      </c>
      <c r="G853" s="7">
        <v>0</v>
      </c>
      <c r="H853" s="7">
        <v>9</v>
      </c>
      <c r="I853" s="7">
        <v>1</v>
      </c>
      <c r="J853" s="7">
        <v>6</v>
      </c>
      <c r="K853" s="7">
        <v>6</v>
      </c>
      <c r="L853" s="7">
        <v>2</v>
      </c>
      <c r="M853" s="7">
        <v>10</v>
      </c>
      <c r="R853"/>
    </row>
    <row r="854" spans="1:18">
      <c r="A854" s="7" t="s">
        <v>1530</v>
      </c>
      <c r="B854" s="3">
        <v>0</v>
      </c>
      <c r="C854" s="7">
        <v>0</v>
      </c>
      <c r="D854" s="7">
        <v>1</v>
      </c>
      <c r="E854" s="7">
        <v>1</v>
      </c>
      <c r="F854" s="7">
        <v>0</v>
      </c>
      <c r="G854" s="7">
        <v>0</v>
      </c>
      <c r="H854" s="7">
        <v>4</v>
      </c>
      <c r="I854" s="7">
        <v>2</v>
      </c>
      <c r="J854" s="7">
        <v>6</v>
      </c>
      <c r="K854" s="7">
        <v>4</v>
      </c>
      <c r="L854" s="7">
        <v>0</v>
      </c>
      <c r="M854" s="7">
        <v>3</v>
      </c>
      <c r="R854"/>
    </row>
    <row r="855" spans="1:18">
      <c r="A855" s="7" t="s">
        <v>1531</v>
      </c>
      <c r="B855" s="3">
        <v>0</v>
      </c>
      <c r="C855" s="7">
        <v>0</v>
      </c>
      <c r="D855" s="7">
        <v>2</v>
      </c>
      <c r="E855" s="7">
        <v>0</v>
      </c>
      <c r="F855" s="7">
        <v>0</v>
      </c>
      <c r="G855" s="7">
        <v>0</v>
      </c>
      <c r="H855" s="7">
        <v>3</v>
      </c>
      <c r="I855" s="7">
        <v>2</v>
      </c>
      <c r="J855" s="7">
        <v>7</v>
      </c>
      <c r="K855" s="7">
        <v>5</v>
      </c>
      <c r="L855" s="7">
        <v>1</v>
      </c>
      <c r="M855" s="7">
        <v>8</v>
      </c>
      <c r="R855"/>
    </row>
    <row r="856" spans="1:18">
      <c r="A856" s="7" t="s">
        <v>1532</v>
      </c>
      <c r="B856" s="3">
        <v>0</v>
      </c>
      <c r="C856" s="7">
        <v>1</v>
      </c>
      <c r="D856" s="7">
        <v>4</v>
      </c>
      <c r="E856" s="7">
        <v>5</v>
      </c>
      <c r="F856" s="7">
        <v>1</v>
      </c>
      <c r="G856" s="7">
        <v>0</v>
      </c>
      <c r="H856" s="7">
        <v>4</v>
      </c>
      <c r="I856" s="7">
        <v>2</v>
      </c>
      <c r="J856" s="7">
        <v>9</v>
      </c>
      <c r="K856" s="7">
        <v>4</v>
      </c>
      <c r="L856" s="7">
        <v>1</v>
      </c>
      <c r="M856" s="7">
        <v>9</v>
      </c>
      <c r="R856"/>
    </row>
    <row r="857" spans="1:18">
      <c r="A857" s="7" t="s">
        <v>1533</v>
      </c>
      <c r="B857" s="3">
        <v>0</v>
      </c>
      <c r="C857" s="7">
        <v>0</v>
      </c>
      <c r="D857" s="7">
        <v>3</v>
      </c>
      <c r="E857" s="7">
        <v>4</v>
      </c>
      <c r="F857" s="7">
        <v>0</v>
      </c>
      <c r="G857" s="7">
        <v>0</v>
      </c>
      <c r="H857" s="7">
        <v>7</v>
      </c>
      <c r="I857" s="7">
        <v>3</v>
      </c>
      <c r="J857" s="7">
        <v>9</v>
      </c>
      <c r="K857" s="7">
        <v>5</v>
      </c>
      <c r="L857" s="7">
        <v>0</v>
      </c>
      <c r="M857" s="7">
        <v>2</v>
      </c>
      <c r="R857"/>
    </row>
    <row r="858" spans="1:18">
      <c r="A858" s="7" t="s">
        <v>1534</v>
      </c>
      <c r="B858" s="3">
        <v>0</v>
      </c>
      <c r="C858" s="7">
        <v>0</v>
      </c>
      <c r="D858" s="7">
        <v>3</v>
      </c>
      <c r="E858" s="7">
        <v>2</v>
      </c>
      <c r="F858" s="7">
        <v>0</v>
      </c>
      <c r="G858" s="7">
        <v>0</v>
      </c>
      <c r="H858" s="7">
        <v>5</v>
      </c>
      <c r="I858" s="7">
        <v>2</v>
      </c>
      <c r="J858" s="7">
        <v>4</v>
      </c>
      <c r="K858" s="7">
        <v>1</v>
      </c>
      <c r="L858" s="7">
        <v>0</v>
      </c>
      <c r="M858" s="7">
        <v>7</v>
      </c>
      <c r="R858"/>
    </row>
    <row r="859" spans="1:18">
      <c r="A859" s="7" t="s">
        <v>1535</v>
      </c>
      <c r="B859" s="3">
        <v>0</v>
      </c>
      <c r="C859" s="7">
        <v>1</v>
      </c>
      <c r="D859" s="7">
        <v>2</v>
      </c>
      <c r="E859" s="7">
        <v>0</v>
      </c>
      <c r="F859" s="7">
        <v>0</v>
      </c>
      <c r="G859" s="7">
        <v>0</v>
      </c>
      <c r="H859" s="7">
        <v>3</v>
      </c>
      <c r="I859" s="7">
        <v>2</v>
      </c>
      <c r="J859" s="7">
        <v>11</v>
      </c>
      <c r="K859" s="7">
        <v>2</v>
      </c>
      <c r="L859" s="7">
        <v>0</v>
      </c>
      <c r="M859" s="7">
        <v>6</v>
      </c>
      <c r="R859"/>
    </row>
    <row r="860" spans="1:18">
      <c r="A860" s="7" t="s">
        <v>1536</v>
      </c>
      <c r="B860" s="3">
        <v>0</v>
      </c>
      <c r="C860" s="7">
        <v>0</v>
      </c>
      <c r="D860" s="7">
        <v>0</v>
      </c>
      <c r="E860" s="7">
        <v>2</v>
      </c>
      <c r="F860" s="7">
        <v>0</v>
      </c>
      <c r="G860" s="7">
        <v>0</v>
      </c>
      <c r="H860" s="7">
        <v>2</v>
      </c>
      <c r="I860" s="7">
        <v>2</v>
      </c>
      <c r="J860" s="7">
        <v>2</v>
      </c>
      <c r="K860" s="7">
        <v>1</v>
      </c>
      <c r="L860" s="7">
        <v>0</v>
      </c>
      <c r="M860" s="7">
        <v>8</v>
      </c>
      <c r="R860"/>
    </row>
    <row r="861" spans="1:18">
      <c r="A861" s="7" t="s">
        <v>2221</v>
      </c>
      <c r="B861" s="3">
        <v>0</v>
      </c>
      <c r="C861" s="7">
        <v>1</v>
      </c>
      <c r="D861" s="7">
        <v>2</v>
      </c>
      <c r="E861" s="7">
        <v>3</v>
      </c>
      <c r="F861" s="7">
        <v>0</v>
      </c>
      <c r="G861" s="7">
        <v>1</v>
      </c>
      <c r="H861" s="7">
        <v>8</v>
      </c>
      <c r="I861" s="7">
        <v>5</v>
      </c>
      <c r="J861" s="7">
        <v>7</v>
      </c>
      <c r="K861" s="7">
        <v>12</v>
      </c>
      <c r="L861" s="7">
        <v>0</v>
      </c>
      <c r="M861" s="7">
        <v>16</v>
      </c>
      <c r="R861"/>
    </row>
    <row r="862" spans="1:18">
      <c r="A862" s="7" t="s">
        <v>1537</v>
      </c>
      <c r="B862" s="3">
        <v>0</v>
      </c>
      <c r="C862" s="7">
        <v>0</v>
      </c>
      <c r="D862" s="7">
        <v>0</v>
      </c>
      <c r="E862" s="7">
        <v>4</v>
      </c>
      <c r="F862" s="7">
        <v>0</v>
      </c>
      <c r="G862" s="7">
        <v>0</v>
      </c>
      <c r="H862" s="7">
        <v>4</v>
      </c>
      <c r="I862" s="7">
        <v>1</v>
      </c>
      <c r="J862" s="7">
        <v>6</v>
      </c>
      <c r="K862" s="7">
        <v>3</v>
      </c>
      <c r="L862" s="7">
        <v>0</v>
      </c>
      <c r="M862" s="7">
        <v>14</v>
      </c>
      <c r="R862"/>
    </row>
    <row r="863" spans="1:18">
      <c r="A863" s="7" t="s">
        <v>1538</v>
      </c>
      <c r="B863" s="3">
        <v>0</v>
      </c>
      <c r="C863" s="7">
        <v>0</v>
      </c>
      <c r="D863" s="7">
        <v>1</v>
      </c>
      <c r="E863" s="7">
        <v>0</v>
      </c>
      <c r="F863" s="7">
        <v>0</v>
      </c>
      <c r="G863" s="7">
        <v>0</v>
      </c>
      <c r="H863" s="7">
        <v>4</v>
      </c>
      <c r="I863" s="7">
        <v>2</v>
      </c>
      <c r="J863" s="7">
        <v>5</v>
      </c>
      <c r="K863" s="7">
        <v>8</v>
      </c>
      <c r="L863" s="7">
        <v>0</v>
      </c>
      <c r="M863" s="7">
        <v>15</v>
      </c>
      <c r="R863"/>
    </row>
    <row r="864" spans="1:18">
      <c r="A864" s="7" t="s">
        <v>1539</v>
      </c>
      <c r="B864" s="3">
        <v>0</v>
      </c>
      <c r="C864" s="7">
        <v>0</v>
      </c>
      <c r="D864" s="7">
        <v>2</v>
      </c>
      <c r="E864" s="7">
        <v>2</v>
      </c>
      <c r="F864" s="7">
        <v>0</v>
      </c>
      <c r="G864" s="7">
        <v>0</v>
      </c>
      <c r="H864" s="7">
        <v>5</v>
      </c>
      <c r="I864" s="7">
        <v>2</v>
      </c>
      <c r="J864" s="7">
        <v>9</v>
      </c>
      <c r="K864" s="7">
        <v>2</v>
      </c>
      <c r="L864" s="7">
        <v>1</v>
      </c>
      <c r="M864" s="7">
        <v>4</v>
      </c>
      <c r="R864"/>
    </row>
    <row r="865" spans="1:18">
      <c r="A865" s="7" t="s">
        <v>1540</v>
      </c>
      <c r="B865" s="3">
        <v>0</v>
      </c>
      <c r="C865" s="7">
        <v>0</v>
      </c>
      <c r="D865" s="7">
        <v>1</v>
      </c>
      <c r="E865" s="7">
        <v>7</v>
      </c>
      <c r="F865" s="7">
        <v>0</v>
      </c>
      <c r="G865" s="7">
        <v>0</v>
      </c>
      <c r="H865" s="7">
        <v>8</v>
      </c>
      <c r="I865" s="7">
        <v>3</v>
      </c>
      <c r="J865" s="7">
        <v>15</v>
      </c>
      <c r="K865" s="7">
        <v>4</v>
      </c>
      <c r="L865" s="7">
        <v>1</v>
      </c>
      <c r="M865" s="7">
        <v>9</v>
      </c>
      <c r="R865"/>
    </row>
    <row r="866" spans="1:18">
      <c r="A866" s="7" t="s">
        <v>1541</v>
      </c>
      <c r="B866" s="3">
        <v>0</v>
      </c>
      <c r="C866" s="7">
        <v>0</v>
      </c>
      <c r="D866" s="7">
        <v>1</v>
      </c>
      <c r="E866" s="7">
        <v>2</v>
      </c>
      <c r="F866" s="7">
        <v>0</v>
      </c>
      <c r="G866" s="7">
        <v>0</v>
      </c>
      <c r="H866" s="7">
        <v>6</v>
      </c>
      <c r="I866" s="7">
        <v>1</v>
      </c>
      <c r="J866" s="7">
        <v>3</v>
      </c>
      <c r="K866" s="7">
        <v>0</v>
      </c>
      <c r="L866" s="7">
        <v>0</v>
      </c>
      <c r="M866" s="7">
        <v>8</v>
      </c>
      <c r="R866"/>
    </row>
    <row r="867" spans="1:18">
      <c r="A867" s="7" t="s">
        <v>1542</v>
      </c>
      <c r="B867" s="3">
        <v>0</v>
      </c>
      <c r="C867" s="7">
        <v>0</v>
      </c>
      <c r="D867" s="7">
        <v>2</v>
      </c>
      <c r="E867" s="7">
        <v>4</v>
      </c>
      <c r="F867" s="7">
        <v>0</v>
      </c>
      <c r="G867" s="7">
        <v>0</v>
      </c>
      <c r="H867" s="7">
        <v>7</v>
      </c>
      <c r="I867" s="7">
        <v>5</v>
      </c>
      <c r="J867" s="7">
        <v>8</v>
      </c>
      <c r="K867" s="7">
        <v>6</v>
      </c>
      <c r="L867" s="7">
        <v>1</v>
      </c>
      <c r="M867" s="7">
        <v>9</v>
      </c>
      <c r="R867"/>
    </row>
    <row r="868" spans="1:18">
      <c r="A868" s="7" t="s">
        <v>1543</v>
      </c>
      <c r="B868" s="3">
        <v>0</v>
      </c>
      <c r="C868" s="7">
        <v>0</v>
      </c>
      <c r="D868" s="7">
        <v>2</v>
      </c>
      <c r="E868" s="7">
        <v>2</v>
      </c>
      <c r="F868" s="7">
        <v>0</v>
      </c>
      <c r="G868" s="7">
        <v>0</v>
      </c>
      <c r="H868" s="7">
        <v>4</v>
      </c>
      <c r="I868" s="7">
        <v>0</v>
      </c>
      <c r="J868" s="7">
        <v>4</v>
      </c>
      <c r="K868" s="7">
        <v>4</v>
      </c>
      <c r="L868" s="7">
        <v>0</v>
      </c>
      <c r="M868" s="7">
        <v>18</v>
      </c>
      <c r="R868"/>
    </row>
    <row r="869" spans="1:18">
      <c r="A869" s="7" t="s">
        <v>1544</v>
      </c>
      <c r="B869" s="3">
        <v>0</v>
      </c>
      <c r="C869" s="7">
        <v>0</v>
      </c>
      <c r="D869" s="7">
        <v>1</v>
      </c>
      <c r="E869" s="7">
        <v>3</v>
      </c>
      <c r="F869" s="7">
        <v>0</v>
      </c>
      <c r="G869" s="7">
        <v>0</v>
      </c>
      <c r="H869" s="7">
        <v>4</v>
      </c>
      <c r="I869" s="7">
        <v>0</v>
      </c>
      <c r="J869" s="7">
        <v>2</v>
      </c>
      <c r="K869" s="7">
        <v>5</v>
      </c>
      <c r="L869" s="7">
        <v>0</v>
      </c>
      <c r="M869" s="7">
        <v>16</v>
      </c>
      <c r="R869"/>
    </row>
    <row r="870" spans="1:18">
      <c r="A870" s="7" t="s">
        <v>1545</v>
      </c>
      <c r="B870" s="3">
        <v>0</v>
      </c>
      <c r="C870" s="7">
        <v>0</v>
      </c>
      <c r="D870" s="7">
        <v>3</v>
      </c>
      <c r="E870" s="7">
        <v>0</v>
      </c>
      <c r="F870" s="7">
        <v>0</v>
      </c>
      <c r="G870" s="7">
        <v>0</v>
      </c>
      <c r="H870" s="7">
        <v>7</v>
      </c>
      <c r="I870" s="7">
        <v>2</v>
      </c>
      <c r="J870" s="7">
        <v>5</v>
      </c>
      <c r="K870" s="7">
        <v>4</v>
      </c>
      <c r="L870" s="7">
        <v>0</v>
      </c>
      <c r="M870" s="7">
        <v>6</v>
      </c>
      <c r="R870"/>
    </row>
    <row r="871" spans="1:18">
      <c r="A871" s="7" t="s">
        <v>1546</v>
      </c>
      <c r="B871" s="3">
        <v>0</v>
      </c>
      <c r="C871" s="7">
        <v>0</v>
      </c>
      <c r="D871" s="7">
        <v>5</v>
      </c>
      <c r="E871" s="7">
        <v>2</v>
      </c>
      <c r="F871" s="7">
        <v>1</v>
      </c>
      <c r="G871" s="7">
        <v>0</v>
      </c>
      <c r="H871" s="7">
        <v>7</v>
      </c>
      <c r="I871" s="7">
        <v>1</v>
      </c>
      <c r="J871" s="7">
        <v>7</v>
      </c>
      <c r="K871" s="7">
        <v>4</v>
      </c>
      <c r="L871" s="7">
        <v>1</v>
      </c>
      <c r="M871" s="7">
        <v>5</v>
      </c>
      <c r="R871"/>
    </row>
    <row r="872" spans="1:18">
      <c r="A872" s="7" t="s">
        <v>1547</v>
      </c>
      <c r="B872" s="3">
        <v>0</v>
      </c>
      <c r="C872" s="7">
        <v>0</v>
      </c>
      <c r="D872" s="7">
        <v>5</v>
      </c>
      <c r="E872" s="7">
        <v>3</v>
      </c>
      <c r="F872" s="7">
        <v>0</v>
      </c>
      <c r="G872" s="7">
        <v>0</v>
      </c>
      <c r="H872" s="7">
        <v>10</v>
      </c>
      <c r="I872" s="7">
        <v>2</v>
      </c>
      <c r="J872" s="7">
        <v>10</v>
      </c>
      <c r="K872" s="7">
        <v>1</v>
      </c>
      <c r="L872" s="7">
        <v>0</v>
      </c>
      <c r="M872" s="7">
        <v>1</v>
      </c>
      <c r="R872"/>
    </row>
    <row r="873" spans="1:18">
      <c r="A873" s="7" t="s">
        <v>1548</v>
      </c>
      <c r="B873" s="3">
        <v>0</v>
      </c>
      <c r="C873" s="7">
        <v>0</v>
      </c>
      <c r="D873" s="7">
        <v>3</v>
      </c>
      <c r="E873" s="7">
        <v>1</v>
      </c>
      <c r="F873" s="7">
        <v>0</v>
      </c>
      <c r="G873" s="7">
        <v>0</v>
      </c>
      <c r="H873" s="7">
        <v>12</v>
      </c>
      <c r="I873" s="7">
        <v>3</v>
      </c>
      <c r="J873" s="7">
        <v>10</v>
      </c>
      <c r="K873" s="7">
        <v>2</v>
      </c>
      <c r="L873" s="7">
        <v>0</v>
      </c>
      <c r="M873" s="7">
        <v>0</v>
      </c>
      <c r="R873"/>
    </row>
    <row r="874" spans="1:18">
      <c r="A874" s="7" t="s">
        <v>1549</v>
      </c>
      <c r="B874" s="3">
        <v>0</v>
      </c>
      <c r="C874" s="7">
        <v>1</v>
      </c>
      <c r="D874" s="7">
        <v>1</v>
      </c>
      <c r="E874" s="7">
        <v>0</v>
      </c>
      <c r="F874" s="7">
        <v>1</v>
      </c>
      <c r="G874" s="7">
        <v>0</v>
      </c>
      <c r="H874" s="7">
        <v>2</v>
      </c>
      <c r="I874" s="7">
        <v>2</v>
      </c>
      <c r="J874" s="7">
        <v>3</v>
      </c>
      <c r="K874" s="7">
        <v>1</v>
      </c>
      <c r="L874" s="7">
        <v>0</v>
      </c>
      <c r="M874" s="7">
        <v>11</v>
      </c>
      <c r="R874"/>
    </row>
    <row r="875" spans="1:18">
      <c r="A875" s="7" t="s">
        <v>1550</v>
      </c>
      <c r="B875" s="3">
        <v>0</v>
      </c>
      <c r="C875" s="7">
        <v>0</v>
      </c>
      <c r="D875" s="7">
        <v>0</v>
      </c>
      <c r="E875" s="7">
        <v>3</v>
      </c>
      <c r="F875" s="7">
        <v>0</v>
      </c>
      <c r="G875" s="7">
        <v>1</v>
      </c>
      <c r="H875" s="7">
        <v>4</v>
      </c>
      <c r="I875" s="7">
        <v>0</v>
      </c>
      <c r="J875" s="7">
        <v>5</v>
      </c>
      <c r="K875" s="7">
        <v>1</v>
      </c>
      <c r="L875" s="7">
        <v>0</v>
      </c>
      <c r="M875" s="7">
        <v>4</v>
      </c>
      <c r="R875"/>
    </row>
    <row r="876" spans="1:18">
      <c r="A876" s="7" t="s">
        <v>3150</v>
      </c>
      <c r="B876" s="3">
        <v>0</v>
      </c>
      <c r="C876" s="7">
        <v>0</v>
      </c>
      <c r="D876" s="7">
        <v>0</v>
      </c>
      <c r="E876" s="7">
        <v>0</v>
      </c>
      <c r="F876" s="7">
        <v>0</v>
      </c>
      <c r="G876" s="7">
        <v>0</v>
      </c>
      <c r="H876" s="7">
        <v>0</v>
      </c>
      <c r="I876" s="7">
        <v>1</v>
      </c>
      <c r="J876" s="7">
        <v>4</v>
      </c>
      <c r="K876" s="7">
        <v>3</v>
      </c>
      <c r="L876" s="7">
        <v>0</v>
      </c>
      <c r="M876" s="7">
        <v>8</v>
      </c>
      <c r="R876"/>
    </row>
    <row r="877" spans="1:18">
      <c r="A877" s="7" t="s">
        <v>1551</v>
      </c>
      <c r="B877" s="3">
        <v>0</v>
      </c>
      <c r="C877" s="7">
        <v>0</v>
      </c>
      <c r="D877" s="7">
        <v>1</v>
      </c>
      <c r="E877" s="7">
        <v>1</v>
      </c>
      <c r="F877" s="7">
        <v>0</v>
      </c>
      <c r="G877" s="7">
        <v>0</v>
      </c>
      <c r="H877" s="7">
        <v>4</v>
      </c>
      <c r="I877" s="7">
        <v>0</v>
      </c>
      <c r="J877" s="7">
        <v>6</v>
      </c>
      <c r="K877" s="7">
        <v>5</v>
      </c>
      <c r="L877" s="7">
        <v>0</v>
      </c>
      <c r="M877" s="7">
        <v>7</v>
      </c>
      <c r="R877"/>
    </row>
    <row r="878" spans="1:18">
      <c r="A878" s="7" t="s">
        <v>1552</v>
      </c>
      <c r="B878" s="3">
        <v>0</v>
      </c>
      <c r="C878" s="7">
        <v>0</v>
      </c>
      <c r="D878" s="7">
        <v>2</v>
      </c>
      <c r="E878" s="7">
        <v>0</v>
      </c>
      <c r="F878" s="7">
        <v>0</v>
      </c>
      <c r="G878" s="7">
        <v>0</v>
      </c>
      <c r="H878" s="7">
        <v>2</v>
      </c>
      <c r="I878" s="7">
        <v>0</v>
      </c>
      <c r="J878" s="7">
        <v>5</v>
      </c>
      <c r="K878" s="7">
        <v>1</v>
      </c>
      <c r="L878" s="7">
        <v>0</v>
      </c>
      <c r="M878" s="7">
        <v>5</v>
      </c>
      <c r="R878"/>
    </row>
    <row r="879" spans="1:18">
      <c r="A879" s="7" t="s">
        <v>3149</v>
      </c>
      <c r="B879" s="3">
        <v>0</v>
      </c>
      <c r="C879" s="7">
        <v>0</v>
      </c>
      <c r="D879" s="7">
        <v>0</v>
      </c>
      <c r="E879" s="7">
        <v>0</v>
      </c>
      <c r="F879" s="7">
        <v>0</v>
      </c>
      <c r="G879" s="7">
        <v>0</v>
      </c>
      <c r="H879" s="7">
        <v>0</v>
      </c>
      <c r="I879" s="7">
        <v>2</v>
      </c>
      <c r="J879" s="7">
        <v>6</v>
      </c>
      <c r="K879" s="7">
        <v>1</v>
      </c>
      <c r="L879" s="7">
        <v>0</v>
      </c>
      <c r="M879" s="7">
        <v>4</v>
      </c>
      <c r="R879"/>
    </row>
    <row r="880" spans="1:18">
      <c r="A880" s="7" t="s">
        <v>1553</v>
      </c>
      <c r="B880" s="3">
        <v>0</v>
      </c>
      <c r="C880" s="7">
        <v>0</v>
      </c>
      <c r="D880" s="7">
        <v>1</v>
      </c>
      <c r="E880" s="7">
        <v>3</v>
      </c>
      <c r="F880" s="7">
        <v>0</v>
      </c>
      <c r="G880" s="7">
        <v>0</v>
      </c>
      <c r="H880" s="7">
        <v>4</v>
      </c>
      <c r="I880" s="7">
        <v>0</v>
      </c>
      <c r="J880" s="7">
        <v>3</v>
      </c>
      <c r="K880" s="7">
        <v>4</v>
      </c>
      <c r="L880" s="7">
        <v>0</v>
      </c>
      <c r="M880" s="7">
        <v>10</v>
      </c>
      <c r="R880"/>
    </row>
    <row r="881" spans="1:18">
      <c r="A881" s="7" t="s">
        <v>1554</v>
      </c>
      <c r="B881" s="3">
        <v>0</v>
      </c>
      <c r="C881" s="7">
        <v>0</v>
      </c>
      <c r="D881" s="7">
        <v>2</v>
      </c>
      <c r="E881" s="7">
        <v>0</v>
      </c>
      <c r="F881" s="7">
        <v>0</v>
      </c>
      <c r="G881" s="7">
        <v>0</v>
      </c>
      <c r="H881" s="7">
        <v>2</v>
      </c>
      <c r="I881" s="7">
        <v>0</v>
      </c>
      <c r="J881" s="7">
        <v>6</v>
      </c>
      <c r="K881" s="7">
        <v>0</v>
      </c>
      <c r="L881" s="7">
        <v>0</v>
      </c>
      <c r="M881" s="7">
        <v>2</v>
      </c>
      <c r="R881"/>
    </row>
    <row r="882" spans="1:18">
      <c r="A882" s="7" t="s">
        <v>1555</v>
      </c>
      <c r="B882" s="3">
        <v>0</v>
      </c>
      <c r="C882" s="7">
        <v>0</v>
      </c>
      <c r="D882" s="7">
        <v>2</v>
      </c>
      <c r="E882" s="7">
        <v>5</v>
      </c>
      <c r="F882" s="7">
        <v>0</v>
      </c>
      <c r="G882" s="7">
        <v>1</v>
      </c>
      <c r="H882" s="7">
        <v>10</v>
      </c>
      <c r="I882" s="7">
        <v>3</v>
      </c>
      <c r="J882" s="7">
        <v>9</v>
      </c>
      <c r="K882" s="7">
        <v>3</v>
      </c>
      <c r="L882" s="7">
        <v>0</v>
      </c>
      <c r="M882" s="7">
        <v>9</v>
      </c>
      <c r="R882"/>
    </row>
    <row r="883" spans="1:18">
      <c r="A883" s="7" t="s">
        <v>1556</v>
      </c>
      <c r="B883" s="3">
        <v>0</v>
      </c>
      <c r="C883" s="7">
        <v>1</v>
      </c>
      <c r="D883" s="7">
        <v>1</v>
      </c>
      <c r="E883" s="7">
        <v>3</v>
      </c>
      <c r="F883" s="7">
        <v>0</v>
      </c>
      <c r="G883" s="7">
        <v>0</v>
      </c>
      <c r="H883" s="7">
        <v>6</v>
      </c>
      <c r="I883" s="7">
        <v>1</v>
      </c>
      <c r="J883" s="7">
        <v>4</v>
      </c>
      <c r="K883" s="7">
        <v>0</v>
      </c>
      <c r="L883" s="7">
        <v>0</v>
      </c>
      <c r="M883" s="7">
        <v>6</v>
      </c>
      <c r="R883"/>
    </row>
    <row r="884" spans="1:18">
      <c r="A884" s="7" t="s">
        <v>1616</v>
      </c>
      <c r="B884" s="3">
        <v>0</v>
      </c>
      <c r="C884" s="7">
        <v>1</v>
      </c>
      <c r="D884" s="7">
        <v>2</v>
      </c>
      <c r="E884" s="7">
        <v>2</v>
      </c>
      <c r="F884" s="7">
        <v>1</v>
      </c>
      <c r="G884" s="7">
        <v>0</v>
      </c>
      <c r="H884" s="7">
        <v>5</v>
      </c>
      <c r="I884" s="7">
        <v>3</v>
      </c>
      <c r="J884" s="7">
        <v>8</v>
      </c>
      <c r="K884" s="7">
        <v>3</v>
      </c>
      <c r="L884" s="7">
        <v>1</v>
      </c>
      <c r="M884" s="7">
        <v>10</v>
      </c>
      <c r="R884"/>
    </row>
    <row r="885" spans="1:18">
      <c r="A885" s="7" t="s">
        <v>1617</v>
      </c>
      <c r="B885" s="3">
        <v>1</v>
      </c>
      <c r="C885" s="7">
        <v>3</v>
      </c>
      <c r="D885" s="7">
        <v>4</v>
      </c>
      <c r="E885" s="7">
        <v>0</v>
      </c>
      <c r="F885" s="7">
        <v>1</v>
      </c>
      <c r="G885" s="7">
        <v>0</v>
      </c>
      <c r="H885" s="7">
        <v>14</v>
      </c>
      <c r="I885" s="7">
        <v>14</v>
      </c>
      <c r="J885" s="7">
        <v>15</v>
      </c>
      <c r="K885" s="7">
        <v>7</v>
      </c>
      <c r="L885" s="7">
        <v>5</v>
      </c>
      <c r="M885" s="7">
        <v>6</v>
      </c>
      <c r="R885"/>
    </row>
    <row r="886" spans="1:18">
      <c r="A886" s="7" t="s">
        <v>1618</v>
      </c>
      <c r="B886" s="3">
        <v>0</v>
      </c>
      <c r="C886" s="7">
        <v>0</v>
      </c>
      <c r="D886" s="7">
        <v>0</v>
      </c>
      <c r="E886" s="7">
        <v>1</v>
      </c>
      <c r="F886" s="7">
        <v>0</v>
      </c>
      <c r="G886" s="7">
        <v>0</v>
      </c>
      <c r="H886" s="7">
        <v>2</v>
      </c>
      <c r="I886" s="7">
        <v>6</v>
      </c>
      <c r="J886" s="7">
        <v>6</v>
      </c>
      <c r="K886" s="7">
        <v>8</v>
      </c>
      <c r="L886" s="7">
        <v>1</v>
      </c>
      <c r="M886" s="7">
        <v>5</v>
      </c>
      <c r="R886"/>
    </row>
    <row r="887" spans="1:18">
      <c r="A887" s="7" t="s">
        <v>1619</v>
      </c>
      <c r="B887" s="3">
        <v>0</v>
      </c>
      <c r="C887" s="7">
        <v>0</v>
      </c>
      <c r="D887" s="7">
        <v>0</v>
      </c>
      <c r="E887" s="7">
        <v>1</v>
      </c>
      <c r="F887" s="7">
        <v>0</v>
      </c>
      <c r="G887" s="7">
        <v>0</v>
      </c>
      <c r="H887" s="7">
        <v>2</v>
      </c>
      <c r="I887" s="7">
        <v>0</v>
      </c>
      <c r="J887" s="7">
        <v>2</v>
      </c>
      <c r="K887" s="7">
        <v>2</v>
      </c>
      <c r="L887" s="7">
        <v>0</v>
      </c>
      <c r="M887" s="7">
        <v>4</v>
      </c>
      <c r="R887"/>
    </row>
    <row r="888" spans="1:18">
      <c r="A888" s="7" t="s">
        <v>1620</v>
      </c>
      <c r="B888" s="3">
        <v>0</v>
      </c>
      <c r="C888" s="7">
        <v>0</v>
      </c>
      <c r="D888" s="7">
        <v>2</v>
      </c>
      <c r="E888" s="7">
        <v>5</v>
      </c>
      <c r="F888" s="7">
        <v>0</v>
      </c>
      <c r="G888" s="7">
        <v>0</v>
      </c>
      <c r="H888" s="7">
        <v>8</v>
      </c>
      <c r="I888" s="7">
        <v>4</v>
      </c>
      <c r="J888" s="7">
        <v>8</v>
      </c>
      <c r="K888" s="7">
        <v>5</v>
      </c>
      <c r="L888" s="7">
        <v>0</v>
      </c>
      <c r="M888" s="7">
        <v>8</v>
      </c>
      <c r="R888"/>
    </row>
    <row r="889" spans="1:18">
      <c r="A889" s="7" t="s">
        <v>1621</v>
      </c>
      <c r="B889" s="3">
        <v>1</v>
      </c>
      <c r="C889" s="7">
        <v>0</v>
      </c>
      <c r="D889" s="7">
        <v>0</v>
      </c>
      <c r="E889" s="7">
        <v>0</v>
      </c>
      <c r="F889" s="7">
        <v>0</v>
      </c>
      <c r="G889" s="7">
        <v>0</v>
      </c>
      <c r="H889" s="7">
        <v>1</v>
      </c>
      <c r="I889" s="7">
        <v>1</v>
      </c>
      <c r="J889" s="7">
        <v>1</v>
      </c>
      <c r="K889" s="7">
        <v>3</v>
      </c>
      <c r="L889" s="7">
        <v>0</v>
      </c>
      <c r="M889" s="7">
        <v>8</v>
      </c>
      <c r="R889"/>
    </row>
    <row r="890" spans="1:18">
      <c r="A890" s="7" t="s">
        <v>1622</v>
      </c>
      <c r="B890" s="3">
        <v>0</v>
      </c>
      <c r="C890" s="7">
        <v>0</v>
      </c>
      <c r="D890" s="7">
        <v>1</v>
      </c>
      <c r="E890" s="7">
        <v>2</v>
      </c>
      <c r="F890" s="7">
        <v>0</v>
      </c>
      <c r="G890" s="7">
        <v>0</v>
      </c>
      <c r="H890" s="7">
        <v>3</v>
      </c>
      <c r="I890" s="7">
        <v>3</v>
      </c>
      <c r="J890" s="7">
        <v>14</v>
      </c>
      <c r="K890" s="7">
        <v>5</v>
      </c>
      <c r="L890" s="7">
        <v>0</v>
      </c>
      <c r="M890" s="7">
        <v>7</v>
      </c>
      <c r="R890"/>
    </row>
    <row r="891" spans="1:18">
      <c r="A891" s="7" t="s">
        <v>1623</v>
      </c>
      <c r="B891" s="3">
        <v>0</v>
      </c>
      <c r="C891" s="7">
        <v>0</v>
      </c>
      <c r="D891" s="7">
        <v>0</v>
      </c>
      <c r="E891" s="7">
        <v>4</v>
      </c>
      <c r="F891" s="7">
        <v>0</v>
      </c>
      <c r="G891" s="7">
        <v>0</v>
      </c>
      <c r="H891" s="7">
        <v>10</v>
      </c>
      <c r="I891" s="7">
        <v>2</v>
      </c>
      <c r="J891" s="7">
        <v>8</v>
      </c>
      <c r="K891" s="7">
        <v>7</v>
      </c>
      <c r="L891" s="7">
        <v>0</v>
      </c>
      <c r="M891" s="7">
        <v>18</v>
      </c>
      <c r="R891"/>
    </row>
    <row r="892" spans="1:18">
      <c r="A892" s="7" t="s">
        <v>1624</v>
      </c>
      <c r="B892" s="3">
        <v>0</v>
      </c>
      <c r="C892" s="7">
        <v>0</v>
      </c>
      <c r="D892" s="7">
        <v>9</v>
      </c>
      <c r="E892" s="7">
        <v>0</v>
      </c>
      <c r="F892" s="7">
        <v>0</v>
      </c>
      <c r="G892" s="7">
        <v>0</v>
      </c>
      <c r="H892" s="7">
        <v>11</v>
      </c>
      <c r="I892" s="7">
        <v>8</v>
      </c>
      <c r="J892" s="7">
        <v>13</v>
      </c>
      <c r="K892" s="7">
        <v>10</v>
      </c>
      <c r="L892" s="7">
        <v>3</v>
      </c>
      <c r="M892" s="7">
        <v>9</v>
      </c>
      <c r="R892"/>
    </row>
    <row r="893" spans="1:18">
      <c r="A893" s="7" t="s">
        <v>1625</v>
      </c>
      <c r="B893" s="3">
        <v>0</v>
      </c>
      <c r="C893" s="7">
        <v>1</v>
      </c>
      <c r="D893" s="7">
        <v>0</v>
      </c>
      <c r="E893" s="7">
        <v>1</v>
      </c>
      <c r="F893" s="7">
        <v>0</v>
      </c>
      <c r="G893" s="7">
        <v>0</v>
      </c>
      <c r="H893" s="7">
        <v>3</v>
      </c>
      <c r="I893" s="7">
        <v>1</v>
      </c>
      <c r="J893" s="7">
        <v>6</v>
      </c>
      <c r="K893" s="7">
        <v>2</v>
      </c>
      <c r="L893" s="7">
        <v>1</v>
      </c>
      <c r="M893" s="7">
        <v>7</v>
      </c>
      <c r="R893"/>
    </row>
    <row r="894" spans="1:18">
      <c r="A894" s="7" t="s">
        <v>1626</v>
      </c>
      <c r="B894" s="3">
        <v>0</v>
      </c>
      <c r="C894" s="7">
        <v>2</v>
      </c>
      <c r="D894" s="7">
        <v>3</v>
      </c>
      <c r="E894" s="7">
        <v>2</v>
      </c>
      <c r="F894" s="7">
        <v>1</v>
      </c>
      <c r="G894" s="7">
        <v>0</v>
      </c>
      <c r="H894" s="7">
        <v>7</v>
      </c>
      <c r="I894" s="7">
        <v>2</v>
      </c>
      <c r="J894" s="7">
        <v>2</v>
      </c>
      <c r="K894" s="7">
        <v>5</v>
      </c>
      <c r="L894" s="7">
        <v>0</v>
      </c>
      <c r="M894" s="7">
        <v>11</v>
      </c>
      <c r="R894"/>
    </row>
    <row r="895" spans="1:18">
      <c r="A895" s="7" t="s">
        <v>1627</v>
      </c>
      <c r="B895" s="3">
        <v>0</v>
      </c>
      <c r="C895" s="7">
        <v>0</v>
      </c>
      <c r="D895" s="7">
        <v>2</v>
      </c>
      <c r="E895" s="7">
        <v>1</v>
      </c>
      <c r="F895" s="7">
        <v>0</v>
      </c>
      <c r="G895" s="7">
        <v>0</v>
      </c>
      <c r="H895" s="7">
        <v>3</v>
      </c>
      <c r="I895" s="7">
        <v>0</v>
      </c>
      <c r="J895" s="7">
        <v>5</v>
      </c>
      <c r="K895" s="7">
        <v>4</v>
      </c>
      <c r="L895" s="7">
        <v>0</v>
      </c>
      <c r="M895" s="7">
        <v>7</v>
      </c>
      <c r="R895"/>
    </row>
    <row r="896" spans="1:18">
      <c r="A896" s="7" t="s">
        <v>1628</v>
      </c>
      <c r="B896" s="3">
        <v>0</v>
      </c>
      <c r="C896" s="7">
        <v>0</v>
      </c>
      <c r="D896" s="7">
        <v>0</v>
      </c>
      <c r="E896" s="7">
        <v>3</v>
      </c>
      <c r="F896" s="7">
        <v>0</v>
      </c>
      <c r="G896" s="7">
        <v>0</v>
      </c>
      <c r="H896" s="7">
        <v>3</v>
      </c>
      <c r="I896" s="7">
        <v>0</v>
      </c>
      <c r="J896" s="7">
        <v>6</v>
      </c>
      <c r="K896" s="7">
        <v>2</v>
      </c>
      <c r="L896" s="7">
        <v>0</v>
      </c>
      <c r="M896" s="7">
        <v>5</v>
      </c>
      <c r="R896"/>
    </row>
    <row r="897" spans="1:18">
      <c r="A897" s="7" t="s">
        <v>1629</v>
      </c>
      <c r="B897" s="3">
        <v>0</v>
      </c>
      <c r="C897" s="7">
        <v>0</v>
      </c>
      <c r="D897" s="7">
        <v>3</v>
      </c>
      <c r="E897" s="7">
        <v>3</v>
      </c>
      <c r="F897" s="7">
        <v>0</v>
      </c>
      <c r="G897" s="7">
        <v>0</v>
      </c>
      <c r="H897" s="7">
        <v>9</v>
      </c>
      <c r="I897" s="7">
        <v>1</v>
      </c>
      <c r="J897" s="7">
        <v>7</v>
      </c>
      <c r="K897" s="7">
        <v>7</v>
      </c>
      <c r="L897" s="7">
        <v>0</v>
      </c>
      <c r="M897" s="7">
        <v>23</v>
      </c>
      <c r="R897"/>
    </row>
    <row r="898" spans="1:18">
      <c r="A898" s="7" t="s">
        <v>1630</v>
      </c>
      <c r="B898" s="3">
        <v>0</v>
      </c>
      <c r="C898" s="7">
        <v>0</v>
      </c>
      <c r="D898" s="7">
        <v>2</v>
      </c>
      <c r="E898" s="7">
        <v>0</v>
      </c>
      <c r="F898" s="7">
        <v>0</v>
      </c>
      <c r="G898" s="7">
        <v>0</v>
      </c>
      <c r="H898" s="7">
        <v>3</v>
      </c>
      <c r="I898" s="7">
        <v>2</v>
      </c>
      <c r="J898" s="7">
        <v>5</v>
      </c>
      <c r="K898" s="7">
        <v>7</v>
      </c>
      <c r="L898" s="7">
        <v>0</v>
      </c>
      <c r="M898" s="7">
        <v>13</v>
      </c>
      <c r="R898"/>
    </row>
    <row r="899" spans="1:18">
      <c r="A899" s="7" t="s">
        <v>1631</v>
      </c>
      <c r="B899" s="3">
        <v>0</v>
      </c>
      <c r="C899" s="7">
        <v>0</v>
      </c>
      <c r="D899" s="7">
        <v>3</v>
      </c>
      <c r="E899" s="7">
        <v>0</v>
      </c>
      <c r="F899" s="7">
        <v>0</v>
      </c>
      <c r="G899" s="7">
        <v>0</v>
      </c>
      <c r="H899" s="7">
        <v>4</v>
      </c>
      <c r="I899" s="7">
        <v>0</v>
      </c>
      <c r="J899" s="7">
        <v>8</v>
      </c>
      <c r="K899" s="7">
        <v>7</v>
      </c>
      <c r="L899" s="7">
        <v>0</v>
      </c>
      <c r="M899" s="7">
        <v>9</v>
      </c>
      <c r="R899"/>
    </row>
    <row r="900" spans="1:18">
      <c r="A900" s="7" t="s">
        <v>1632</v>
      </c>
      <c r="B900" s="3">
        <v>0</v>
      </c>
      <c r="C900" s="7">
        <v>0</v>
      </c>
      <c r="D900" s="7">
        <v>4</v>
      </c>
      <c r="E900" s="7">
        <v>4</v>
      </c>
      <c r="F900" s="7">
        <v>0</v>
      </c>
      <c r="G900" s="7">
        <v>0</v>
      </c>
      <c r="H900" s="7">
        <v>8</v>
      </c>
      <c r="I900" s="7">
        <v>4</v>
      </c>
      <c r="J900" s="7">
        <v>8</v>
      </c>
      <c r="K900" s="7">
        <v>10</v>
      </c>
      <c r="L900" s="7">
        <v>0</v>
      </c>
      <c r="M900" s="7">
        <v>15</v>
      </c>
      <c r="R900"/>
    </row>
    <row r="901" spans="1:18">
      <c r="A901" s="7" t="s">
        <v>1633</v>
      </c>
      <c r="B901" s="3">
        <v>0</v>
      </c>
      <c r="C901" s="7">
        <v>0</v>
      </c>
      <c r="D901" s="7">
        <v>0</v>
      </c>
      <c r="E901" s="7">
        <v>4</v>
      </c>
      <c r="F901" s="7">
        <v>0</v>
      </c>
      <c r="G901" s="7">
        <v>0</v>
      </c>
      <c r="H901" s="7">
        <v>11</v>
      </c>
      <c r="I901" s="7">
        <v>2</v>
      </c>
      <c r="J901" s="7">
        <v>7</v>
      </c>
      <c r="K901" s="7">
        <v>14</v>
      </c>
      <c r="L901" s="7">
        <v>0</v>
      </c>
      <c r="M901" s="7">
        <v>14</v>
      </c>
      <c r="R901"/>
    </row>
    <row r="902" spans="1:18">
      <c r="A902" s="7" t="s">
        <v>1634</v>
      </c>
      <c r="B902" s="3">
        <v>0</v>
      </c>
      <c r="C902" s="7">
        <v>0</v>
      </c>
      <c r="D902" s="7">
        <v>4</v>
      </c>
      <c r="E902" s="7">
        <v>5</v>
      </c>
      <c r="F902" s="7">
        <v>0</v>
      </c>
      <c r="G902" s="7">
        <v>0</v>
      </c>
      <c r="H902" s="7">
        <v>9</v>
      </c>
      <c r="I902" s="7">
        <v>2</v>
      </c>
      <c r="J902" s="7">
        <v>10</v>
      </c>
      <c r="K902" s="7">
        <v>4</v>
      </c>
      <c r="L902" s="7">
        <v>1</v>
      </c>
      <c r="M902" s="7">
        <v>6</v>
      </c>
      <c r="R902"/>
    </row>
    <row r="903" spans="1:18">
      <c r="A903" s="7" t="s">
        <v>1635</v>
      </c>
      <c r="B903" s="3">
        <v>1</v>
      </c>
      <c r="C903" s="7">
        <v>0</v>
      </c>
      <c r="D903" s="7">
        <v>0</v>
      </c>
      <c r="E903" s="7">
        <v>4</v>
      </c>
      <c r="F903" s="7">
        <v>0</v>
      </c>
      <c r="G903" s="7">
        <v>0</v>
      </c>
      <c r="H903" s="7">
        <v>5</v>
      </c>
      <c r="I903" s="7">
        <v>3</v>
      </c>
      <c r="J903" s="7">
        <v>9</v>
      </c>
      <c r="K903" s="7">
        <v>2</v>
      </c>
      <c r="L903" s="7">
        <v>0</v>
      </c>
      <c r="M903" s="7">
        <v>5</v>
      </c>
      <c r="R903"/>
    </row>
    <row r="904" spans="1:18">
      <c r="A904" s="7" t="s">
        <v>1636</v>
      </c>
      <c r="B904" s="3">
        <v>0</v>
      </c>
      <c r="C904" s="7">
        <v>0</v>
      </c>
      <c r="D904" s="7">
        <v>0</v>
      </c>
      <c r="E904" s="7">
        <v>1</v>
      </c>
      <c r="F904" s="7">
        <v>0</v>
      </c>
      <c r="G904" s="7">
        <v>0</v>
      </c>
      <c r="H904" s="7">
        <v>1</v>
      </c>
      <c r="I904" s="7">
        <v>2</v>
      </c>
      <c r="J904" s="7">
        <v>8</v>
      </c>
      <c r="K904" s="7">
        <v>2</v>
      </c>
      <c r="L904" s="7">
        <v>1</v>
      </c>
      <c r="M904" s="7">
        <v>6</v>
      </c>
      <c r="R904"/>
    </row>
    <row r="905" spans="1:18">
      <c r="A905" s="7" t="s">
        <v>2222</v>
      </c>
      <c r="B905" s="3">
        <v>1</v>
      </c>
      <c r="C905" s="7">
        <v>0</v>
      </c>
      <c r="D905" s="7">
        <v>0</v>
      </c>
      <c r="E905" s="7">
        <v>4</v>
      </c>
      <c r="F905" s="7">
        <v>1</v>
      </c>
      <c r="G905" s="7">
        <v>0</v>
      </c>
      <c r="H905" s="7">
        <v>11</v>
      </c>
      <c r="I905" s="7">
        <v>4</v>
      </c>
      <c r="J905" s="7">
        <v>8</v>
      </c>
      <c r="K905" s="7">
        <v>10</v>
      </c>
      <c r="L905" s="7">
        <v>0</v>
      </c>
      <c r="M905" s="7">
        <v>13</v>
      </c>
      <c r="R905"/>
    </row>
    <row r="906" spans="1:18">
      <c r="A906" s="7" t="s">
        <v>1637</v>
      </c>
      <c r="B906" s="3">
        <v>0</v>
      </c>
      <c r="C906" s="7">
        <v>0</v>
      </c>
      <c r="D906" s="7">
        <v>0</v>
      </c>
      <c r="E906" s="7">
        <v>0</v>
      </c>
      <c r="F906" s="7">
        <v>0</v>
      </c>
      <c r="G906" s="7">
        <v>0</v>
      </c>
      <c r="H906" s="7">
        <v>1</v>
      </c>
      <c r="I906" s="7">
        <v>0</v>
      </c>
      <c r="J906" s="7">
        <v>0</v>
      </c>
      <c r="K906" s="7">
        <v>10</v>
      </c>
      <c r="L906" s="7">
        <v>0</v>
      </c>
      <c r="M906" s="7">
        <v>28</v>
      </c>
      <c r="R906"/>
    </row>
    <row r="907" spans="1:18">
      <c r="A907" s="7" t="s">
        <v>2223</v>
      </c>
      <c r="B907" s="3">
        <v>0</v>
      </c>
      <c r="C907" s="7">
        <v>0</v>
      </c>
      <c r="D907" s="7">
        <v>3</v>
      </c>
      <c r="E907" s="7">
        <v>8</v>
      </c>
      <c r="F907" s="7">
        <v>0</v>
      </c>
      <c r="G907" s="7">
        <v>0</v>
      </c>
      <c r="H907" s="7">
        <v>12</v>
      </c>
      <c r="I907" s="7">
        <v>1</v>
      </c>
      <c r="J907" s="7">
        <v>7</v>
      </c>
      <c r="K907" s="7">
        <v>8</v>
      </c>
      <c r="L907" s="7">
        <v>0</v>
      </c>
      <c r="M907" s="7">
        <v>14</v>
      </c>
      <c r="R907"/>
    </row>
    <row r="908" spans="1:18">
      <c r="A908" s="7" t="s">
        <v>1638</v>
      </c>
      <c r="B908" s="3">
        <v>0</v>
      </c>
      <c r="C908" s="7">
        <v>0</v>
      </c>
      <c r="D908" s="7">
        <v>1</v>
      </c>
      <c r="E908" s="7">
        <v>1</v>
      </c>
      <c r="F908" s="7">
        <v>0</v>
      </c>
      <c r="G908" s="7">
        <v>0</v>
      </c>
      <c r="H908" s="7">
        <v>5</v>
      </c>
      <c r="I908" s="7">
        <v>1</v>
      </c>
      <c r="J908" s="7">
        <v>11</v>
      </c>
      <c r="K908" s="7">
        <v>3</v>
      </c>
      <c r="L908" s="7">
        <v>1</v>
      </c>
      <c r="M908" s="7">
        <v>3</v>
      </c>
      <c r="R908"/>
    </row>
    <row r="909" spans="1:18">
      <c r="A909" s="7" t="s">
        <v>1639</v>
      </c>
      <c r="B909" s="3">
        <v>0</v>
      </c>
      <c r="C909" s="7">
        <v>0</v>
      </c>
      <c r="D909" s="7">
        <v>2</v>
      </c>
      <c r="E909" s="7">
        <v>4</v>
      </c>
      <c r="F909" s="7">
        <v>1</v>
      </c>
      <c r="G909" s="7">
        <v>0</v>
      </c>
      <c r="H909" s="7">
        <v>6</v>
      </c>
      <c r="I909" s="7">
        <v>1</v>
      </c>
      <c r="J909" s="7">
        <v>10</v>
      </c>
      <c r="K909" s="7">
        <v>1</v>
      </c>
      <c r="L909" s="7">
        <v>1</v>
      </c>
      <c r="M909" s="7">
        <v>1</v>
      </c>
      <c r="R909"/>
    </row>
    <row r="910" spans="1:18">
      <c r="A910" s="7" t="s">
        <v>1640</v>
      </c>
      <c r="B910" s="3">
        <v>0</v>
      </c>
      <c r="C910" s="7">
        <v>0</v>
      </c>
      <c r="D910" s="7">
        <v>1</v>
      </c>
      <c r="E910" s="7">
        <v>4</v>
      </c>
      <c r="F910" s="7">
        <v>0</v>
      </c>
      <c r="G910" s="7">
        <v>0</v>
      </c>
      <c r="H910" s="7">
        <v>5</v>
      </c>
      <c r="I910" s="7">
        <v>2</v>
      </c>
      <c r="J910" s="7">
        <v>5</v>
      </c>
      <c r="K910" s="7">
        <v>1</v>
      </c>
      <c r="L910" s="7">
        <v>0</v>
      </c>
      <c r="M910" s="7">
        <v>4</v>
      </c>
      <c r="R910"/>
    </row>
    <row r="911" spans="1:18">
      <c r="A911" s="7" t="s">
        <v>1641</v>
      </c>
      <c r="B911" s="3">
        <v>0</v>
      </c>
      <c r="C911" s="7">
        <v>0</v>
      </c>
      <c r="D911" s="7">
        <v>0</v>
      </c>
      <c r="E911" s="7">
        <v>5</v>
      </c>
      <c r="F911" s="7">
        <v>0</v>
      </c>
      <c r="G911" s="7">
        <v>0</v>
      </c>
      <c r="H911" s="7">
        <v>5</v>
      </c>
      <c r="I911" s="7">
        <v>0</v>
      </c>
      <c r="J911" s="7">
        <v>10</v>
      </c>
      <c r="K911" s="7">
        <v>4</v>
      </c>
      <c r="L911" s="7">
        <v>1</v>
      </c>
      <c r="M911" s="7">
        <v>6</v>
      </c>
      <c r="R911"/>
    </row>
    <row r="912" spans="1:18">
      <c r="A912" s="7" t="s">
        <v>1642</v>
      </c>
      <c r="B912" s="3">
        <v>0</v>
      </c>
      <c r="C912" s="7">
        <v>0</v>
      </c>
      <c r="D912" s="7">
        <v>3</v>
      </c>
      <c r="E912" s="7">
        <v>1</v>
      </c>
      <c r="F912" s="7">
        <v>0</v>
      </c>
      <c r="G912" s="7">
        <v>0</v>
      </c>
      <c r="H912" s="7">
        <v>9</v>
      </c>
      <c r="I912" s="7">
        <v>1</v>
      </c>
      <c r="J912" s="7">
        <v>9</v>
      </c>
      <c r="K912" s="7">
        <v>5</v>
      </c>
      <c r="L912" s="7">
        <v>0</v>
      </c>
      <c r="M912" s="7">
        <v>12</v>
      </c>
      <c r="R912"/>
    </row>
    <row r="913" spans="1:18">
      <c r="A913" s="7" t="s">
        <v>1643</v>
      </c>
      <c r="B913" s="3">
        <v>0</v>
      </c>
      <c r="C913" s="7">
        <v>1</v>
      </c>
      <c r="D913" s="7">
        <v>0</v>
      </c>
      <c r="E913" s="7">
        <v>1</v>
      </c>
      <c r="F913" s="7">
        <v>1</v>
      </c>
      <c r="G913" s="7">
        <v>0</v>
      </c>
      <c r="H913" s="7">
        <v>2</v>
      </c>
      <c r="I913" s="7">
        <v>3</v>
      </c>
      <c r="J913" s="7">
        <v>5</v>
      </c>
      <c r="K913" s="7">
        <v>0</v>
      </c>
      <c r="L913" s="7">
        <v>0</v>
      </c>
      <c r="M913" s="7">
        <v>7</v>
      </c>
      <c r="R913"/>
    </row>
    <row r="914" spans="1:18">
      <c r="A914" s="7" t="s">
        <v>1644</v>
      </c>
      <c r="B914" s="3">
        <v>0</v>
      </c>
      <c r="C914" s="7">
        <v>1</v>
      </c>
      <c r="D914" s="7">
        <v>2</v>
      </c>
      <c r="E914" s="7">
        <v>4</v>
      </c>
      <c r="F914" s="7">
        <v>1</v>
      </c>
      <c r="G914" s="7">
        <v>0</v>
      </c>
      <c r="H914" s="7">
        <v>8</v>
      </c>
      <c r="I914" s="7">
        <v>2</v>
      </c>
      <c r="J914" s="7">
        <v>8</v>
      </c>
      <c r="K914" s="7">
        <v>9</v>
      </c>
      <c r="L914" s="7">
        <v>1</v>
      </c>
      <c r="M914" s="7">
        <v>8</v>
      </c>
      <c r="R914"/>
    </row>
    <row r="915" spans="1:18">
      <c r="A915" s="7" t="s">
        <v>1645</v>
      </c>
      <c r="B915" s="3">
        <v>0</v>
      </c>
      <c r="C915" s="7">
        <v>0</v>
      </c>
      <c r="D915" s="7">
        <v>0</v>
      </c>
      <c r="E915" s="7">
        <v>6</v>
      </c>
      <c r="F915" s="7">
        <v>0</v>
      </c>
      <c r="G915" s="7">
        <v>0</v>
      </c>
      <c r="H915" s="7">
        <v>6</v>
      </c>
      <c r="I915" s="7">
        <v>0</v>
      </c>
      <c r="J915" s="7">
        <v>7</v>
      </c>
      <c r="K915" s="7">
        <v>7</v>
      </c>
      <c r="L915" s="7">
        <v>0</v>
      </c>
      <c r="M915" s="7">
        <v>12</v>
      </c>
      <c r="R915"/>
    </row>
    <row r="916" spans="1:18">
      <c r="A916" s="7" t="s">
        <v>1646</v>
      </c>
      <c r="B916" s="3">
        <v>0</v>
      </c>
      <c r="C916" s="7">
        <v>0</v>
      </c>
      <c r="D916" s="7">
        <v>0</v>
      </c>
      <c r="E916" s="7">
        <v>3</v>
      </c>
      <c r="F916" s="7">
        <v>0</v>
      </c>
      <c r="G916" s="7">
        <v>0</v>
      </c>
      <c r="H916" s="7">
        <v>3</v>
      </c>
      <c r="I916" s="7">
        <v>1</v>
      </c>
      <c r="J916" s="7">
        <v>9</v>
      </c>
      <c r="K916" s="7">
        <v>15</v>
      </c>
      <c r="L916" s="7">
        <v>0</v>
      </c>
      <c r="M916" s="7">
        <v>8</v>
      </c>
      <c r="R916"/>
    </row>
    <row r="917" spans="1:18">
      <c r="A917" s="7" t="s">
        <v>1647</v>
      </c>
      <c r="B917" s="3">
        <v>0</v>
      </c>
      <c r="C917" s="7">
        <v>0</v>
      </c>
      <c r="D917" s="7">
        <v>2</v>
      </c>
      <c r="E917" s="7">
        <v>5</v>
      </c>
      <c r="F917" s="7">
        <v>0</v>
      </c>
      <c r="G917" s="7">
        <v>0</v>
      </c>
      <c r="H917" s="7">
        <v>7</v>
      </c>
      <c r="I917" s="7">
        <v>4</v>
      </c>
      <c r="J917" s="7">
        <v>6</v>
      </c>
      <c r="K917" s="7">
        <v>2</v>
      </c>
      <c r="L917" s="7">
        <v>0</v>
      </c>
      <c r="M917" s="7">
        <v>8</v>
      </c>
      <c r="R917"/>
    </row>
    <row r="918" spans="1:18">
      <c r="A918" s="7" t="s">
        <v>1648</v>
      </c>
      <c r="B918" s="3">
        <v>0</v>
      </c>
      <c r="C918" s="7">
        <v>0</v>
      </c>
      <c r="D918" s="7">
        <v>0</v>
      </c>
      <c r="E918" s="7">
        <v>0</v>
      </c>
      <c r="F918" s="7">
        <v>0</v>
      </c>
      <c r="G918" s="7">
        <v>1</v>
      </c>
      <c r="H918" s="7">
        <v>0</v>
      </c>
      <c r="I918" s="7">
        <v>1</v>
      </c>
      <c r="J918" s="7">
        <v>2</v>
      </c>
      <c r="K918" s="7">
        <v>1</v>
      </c>
      <c r="L918" s="7">
        <v>0</v>
      </c>
      <c r="M918" s="7">
        <v>5</v>
      </c>
      <c r="R918"/>
    </row>
    <row r="919" spans="1:18">
      <c r="A919" s="7" t="s">
        <v>1649</v>
      </c>
      <c r="B919" s="3">
        <v>0</v>
      </c>
      <c r="C919" s="7">
        <v>0</v>
      </c>
      <c r="D919" s="7">
        <v>2</v>
      </c>
      <c r="E919" s="7">
        <v>3</v>
      </c>
      <c r="F919" s="7">
        <v>0</v>
      </c>
      <c r="G919" s="7">
        <v>0</v>
      </c>
      <c r="H919" s="7">
        <v>5</v>
      </c>
      <c r="I919" s="7">
        <v>2</v>
      </c>
      <c r="J919" s="7">
        <v>10</v>
      </c>
      <c r="K919" s="7">
        <v>5</v>
      </c>
      <c r="L919" s="7">
        <v>0</v>
      </c>
      <c r="M919" s="7">
        <v>7</v>
      </c>
      <c r="R919"/>
    </row>
    <row r="920" spans="1:18">
      <c r="A920" s="7" t="s">
        <v>1650</v>
      </c>
      <c r="B920" s="3">
        <v>0</v>
      </c>
      <c r="C920" s="7">
        <v>0</v>
      </c>
      <c r="D920" s="7">
        <v>2</v>
      </c>
      <c r="E920" s="7">
        <v>2</v>
      </c>
      <c r="F920" s="7">
        <v>0</v>
      </c>
      <c r="G920" s="7">
        <v>0</v>
      </c>
      <c r="H920" s="7">
        <v>6</v>
      </c>
      <c r="I920" s="7">
        <v>4</v>
      </c>
      <c r="J920" s="7">
        <v>8</v>
      </c>
      <c r="K920" s="7">
        <v>2</v>
      </c>
      <c r="L920" s="7">
        <v>0</v>
      </c>
      <c r="M920" s="7">
        <v>5</v>
      </c>
      <c r="R920"/>
    </row>
    <row r="921" spans="1:18">
      <c r="A921" s="7" t="s">
        <v>2224</v>
      </c>
      <c r="B921" s="3">
        <v>0</v>
      </c>
      <c r="C921" s="7">
        <v>0</v>
      </c>
      <c r="D921" s="7">
        <v>1</v>
      </c>
      <c r="E921" s="7">
        <v>3</v>
      </c>
      <c r="F921" s="7">
        <v>0</v>
      </c>
      <c r="G921" s="7">
        <v>0</v>
      </c>
      <c r="H921" s="7">
        <v>6</v>
      </c>
      <c r="I921" s="7">
        <v>1</v>
      </c>
      <c r="J921" s="7">
        <v>7</v>
      </c>
      <c r="K921" s="7">
        <v>9</v>
      </c>
      <c r="L921" s="7">
        <v>0</v>
      </c>
      <c r="M921" s="7">
        <v>11</v>
      </c>
      <c r="R921"/>
    </row>
    <row r="922" spans="1:18">
      <c r="A922" s="7" t="s">
        <v>2225</v>
      </c>
      <c r="B922" s="3">
        <v>0</v>
      </c>
      <c r="C922" s="7">
        <v>0</v>
      </c>
      <c r="D922" s="7">
        <v>1</v>
      </c>
      <c r="E922" s="7">
        <v>3</v>
      </c>
      <c r="F922" s="7">
        <v>0</v>
      </c>
      <c r="G922" s="7">
        <v>0</v>
      </c>
      <c r="H922" s="7">
        <v>5</v>
      </c>
      <c r="I922" s="7">
        <v>3</v>
      </c>
      <c r="J922" s="7">
        <v>9</v>
      </c>
      <c r="K922" s="7">
        <v>3</v>
      </c>
      <c r="L922" s="7">
        <v>0</v>
      </c>
      <c r="M922" s="7">
        <v>4</v>
      </c>
      <c r="R922"/>
    </row>
    <row r="923" spans="1:18">
      <c r="A923" s="7" t="s">
        <v>1651</v>
      </c>
      <c r="B923" s="3">
        <v>0</v>
      </c>
      <c r="C923" s="7">
        <v>0</v>
      </c>
      <c r="D923" s="7">
        <v>0</v>
      </c>
      <c r="E923" s="7">
        <v>1</v>
      </c>
      <c r="F923" s="7">
        <v>0</v>
      </c>
      <c r="G923" s="7">
        <v>0</v>
      </c>
      <c r="H923" s="7">
        <v>3</v>
      </c>
      <c r="I923" s="7">
        <v>2</v>
      </c>
      <c r="J923" s="7">
        <v>4</v>
      </c>
      <c r="K923" s="7">
        <v>4</v>
      </c>
      <c r="L923" s="7">
        <v>0</v>
      </c>
      <c r="M923" s="7">
        <v>6</v>
      </c>
      <c r="R923"/>
    </row>
    <row r="924" spans="1:18">
      <c r="A924" s="7" t="s">
        <v>2226</v>
      </c>
      <c r="B924" s="3">
        <v>0</v>
      </c>
      <c r="C924" s="7">
        <v>0</v>
      </c>
      <c r="D924" s="7">
        <v>0</v>
      </c>
      <c r="E924" s="7">
        <v>3</v>
      </c>
      <c r="F924" s="7">
        <v>0</v>
      </c>
      <c r="G924" s="7">
        <v>0</v>
      </c>
      <c r="H924" s="7">
        <v>5</v>
      </c>
      <c r="I924" s="7">
        <v>3</v>
      </c>
      <c r="J924" s="7">
        <v>8</v>
      </c>
      <c r="K924" s="7">
        <v>8</v>
      </c>
      <c r="L924" s="7">
        <v>1</v>
      </c>
      <c r="M924" s="7">
        <v>16</v>
      </c>
      <c r="R924"/>
    </row>
    <row r="925" spans="1:18">
      <c r="A925" s="7" t="s">
        <v>1652</v>
      </c>
      <c r="B925" s="3">
        <v>0</v>
      </c>
      <c r="C925" s="7">
        <v>0</v>
      </c>
      <c r="D925" s="7">
        <v>1</v>
      </c>
      <c r="E925" s="7">
        <v>2</v>
      </c>
      <c r="F925" s="7">
        <v>0</v>
      </c>
      <c r="G925" s="7">
        <v>0</v>
      </c>
      <c r="H925" s="7">
        <v>3</v>
      </c>
      <c r="I925" s="7">
        <v>1</v>
      </c>
      <c r="J925" s="7">
        <v>6</v>
      </c>
      <c r="K925" s="7">
        <v>3</v>
      </c>
      <c r="L925" s="7">
        <v>0</v>
      </c>
      <c r="M925" s="7">
        <v>12</v>
      </c>
      <c r="R925"/>
    </row>
    <row r="926" spans="1:18">
      <c r="A926" s="7" t="s">
        <v>1653</v>
      </c>
      <c r="B926" s="3">
        <v>0</v>
      </c>
      <c r="C926" s="7">
        <v>0</v>
      </c>
      <c r="D926" s="7">
        <v>3</v>
      </c>
      <c r="E926" s="7">
        <v>1</v>
      </c>
      <c r="F926" s="7">
        <v>0</v>
      </c>
      <c r="G926" s="7">
        <v>0</v>
      </c>
      <c r="H926" s="7">
        <v>6</v>
      </c>
      <c r="I926" s="7">
        <v>0</v>
      </c>
      <c r="J926" s="7">
        <v>7</v>
      </c>
      <c r="K926" s="7">
        <v>5</v>
      </c>
      <c r="L926" s="7">
        <v>0</v>
      </c>
      <c r="M926" s="7">
        <v>3</v>
      </c>
      <c r="R926"/>
    </row>
    <row r="927" spans="1:18">
      <c r="A927" s="7" t="s">
        <v>2227</v>
      </c>
      <c r="B927" s="3">
        <v>0</v>
      </c>
      <c r="C927" s="7">
        <v>0</v>
      </c>
      <c r="D927" s="7">
        <v>2</v>
      </c>
      <c r="E927" s="7">
        <v>9</v>
      </c>
      <c r="F927" s="7">
        <v>0</v>
      </c>
      <c r="G927" s="7">
        <v>0</v>
      </c>
      <c r="H927" s="7">
        <v>11</v>
      </c>
      <c r="I927" s="7">
        <v>5</v>
      </c>
      <c r="J927" s="7">
        <v>9</v>
      </c>
      <c r="K927" s="7">
        <v>5</v>
      </c>
      <c r="L927" s="7">
        <v>0</v>
      </c>
      <c r="M927" s="7">
        <v>7</v>
      </c>
      <c r="R927"/>
    </row>
    <row r="928" spans="1:18">
      <c r="A928" s="7" t="s">
        <v>1654</v>
      </c>
      <c r="B928" s="3">
        <v>1</v>
      </c>
      <c r="C928" s="7">
        <v>0</v>
      </c>
      <c r="D928" s="7">
        <v>3</v>
      </c>
      <c r="E928" s="7">
        <v>3</v>
      </c>
      <c r="F928" s="7">
        <v>1</v>
      </c>
      <c r="G928" s="7">
        <v>1</v>
      </c>
      <c r="H928" s="7">
        <v>7</v>
      </c>
      <c r="I928" s="7">
        <v>5</v>
      </c>
      <c r="J928" s="7">
        <v>9</v>
      </c>
      <c r="K928" s="7">
        <v>7</v>
      </c>
      <c r="L928" s="7">
        <v>0</v>
      </c>
      <c r="M928" s="7">
        <v>11</v>
      </c>
      <c r="R928"/>
    </row>
    <row r="929" spans="1:18">
      <c r="A929" s="7" t="s">
        <v>1655</v>
      </c>
      <c r="B929" s="3">
        <v>0</v>
      </c>
      <c r="C929" s="7">
        <v>0</v>
      </c>
      <c r="D929" s="7">
        <v>0</v>
      </c>
      <c r="E929" s="7">
        <v>2</v>
      </c>
      <c r="F929" s="7">
        <v>0</v>
      </c>
      <c r="G929" s="7">
        <v>0</v>
      </c>
      <c r="H929" s="7">
        <v>4</v>
      </c>
      <c r="I929" s="7">
        <v>0</v>
      </c>
      <c r="J929" s="7">
        <v>2</v>
      </c>
      <c r="K929" s="7">
        <v>2</v>
      </c>
      <c r="L929" s="7">
        <v>0</v>
      </c>
      <c r="M929" s="7">
        <v>6</v>
      </c>
      <c r="R929"/>
    </row>
    <row r="930" spans="1:18">
      <c r="A930" s="7" t="s">
        <v>1656</v>
      </c>
      <c r="B930" s="3">
        <v>0</v>
      </c>
      <c r="C930" s="7">
        <v>0</v>
      </c>
      <c r="D930" s="7">
        <v>1</v>
      </c>
      <c r="E930" s="7">
        <v>1</v>
      </c>
      <c r="F930" s="7">
        <v>0</v>
      </c>
      <c r="G930" s="7">
        <v>0</v>
      </c>
      <c r="H930" s="7">
        <v>2</v>
      </c>
      <c r="I930" s="7">
        <v>7</v>
      </c>
      <c r="J930" s="7">
        <v>10</v>
      </c>
      <c r="K930" s="7">
        <v>5</v>
      </c>
      <c r="L930" s="7">
        <v>0</v>
      </c>
      <c r="M930" s="7">
        <v>7</v>
      </c>
      <c r="R930"/>
    </row>
    <row r="931" spans="1:18">
      <c r="A931" s="7" t="s">
        <v>2228</v>
      </c>
      <c r="B931" s="3">
        <v>1</v>
      </c>
      <c r="C931" s="7">
        <v>1</v>
      </c>
      <c r="D931" s="7">
        <v>4</v>
      </c>
      <c r="E931" s="7">
        <v>3</v>
      </c>
      <c r="F931" s="7">
        <v>1</v>
      </c>
      <c r="G931" s="7">
        <v>0</v>
      </c>
      <c r="H931" s="7">
        <v>10</v>
      </c>
      <c r="I931" s="7">
        <v>5</v>
      </c>
      <c r="J931" s="7">
        <v>11</v>
      </c>
      <c r="K931" s="7">
        <v>2</v>
      </c>
      <c r="L931" s="7">
        <v>0</v>
      </c>
      <c r="M931" s="7">
        <v>11</v>
      </c>
      <c r="R931"/>
    </row>
    <row r="932" spans="1:18">
      <c r="A932" s="7" t="s">
        <v>1657</v>
      </c>
      <c r="B932" s="3">
        <v>0</v>
      </c>
      <c r="C932" s="7">
        <v>0</v>
      </c>
      <c r="D932" s="7">
        <v>3</v>
      </c>
      <c r="E932" s="7">
        <v>3</v>
      </c>
      <c r="F932" s="7">
        <v>0</v>
      </c>
      <c r="G932" s="7">
        <v>0</v>
      </c>
      <c r="H932" s="7">
        <v>6</v>
      </c>
      <c r="I932" s="7">
        <v>2</v>
      </c>
      <c r="J932" s="7">
        <v>6</v>
      </c>
      <c r="K932" s="7">
        <v>2</v>
      </c>
      <c r="L932" s="7">
        <v>0</v>
      </c>
      <c r="M932" s="7">
        <v>5</v>
      </c>
      <c r="R932"/>
    </row>
    <row r="933" spans="1:18">
      <c r="A933" s="7" t="s">
        <v>1658</v>
      </c>
      <c r="B933" s="3">
        <v>0</v>
      </c>
      <c r="C933" s="7">
        <v>0</v>
      </c>
      <c r="D933" s="7">
        <v>2</v>
      </c>
      <c r="E933" s="7">
        <v>1</v>
      </c>
      <c r="F933" s="7">
        <v>0</v>
      </c>
      <c r="G933" s="7">
        <v>0</v>
      </c>
      <c r="H933" s="7">
        <v>3</v>
      </c>
      <c r="I933" s="7">
        <v>2</v>
      </c>
      <c r="J933" s="7">
        <v>6</v>
      </c>
      <c r="K933" s="7">
        <v>2</v>
      </c>
      <c r="L933" s="7">
        <v>2</v>
      </c>
      <c r="M933" s="7">
        <v>8</v>
      </c>
      <c r="R933"/>
    </row>
    <row r="934" spans="1:18">
      <c r="A934" s="7" t="s">
        <v>1659</v>
      </c>
      <c r="B934" s="3">
        <v>0</v>
      </c>
      <c r="C934" s="7">
        <v>0</v>
      </c>
      <c r="D934" s="7">
        <v>0</v>
      </c>
      <c r="E934" s="7">
        <v>2</v>
      </c>
      <c r="F934" s="7">
        <v>0</v>
      </c>
      <c r="G934" s="7">
        <v>0</v>
      </c>
      <c r="H934" s="7">
        <v>2</v>
      </c>
      <c r="I934" s="7">
        <v>2</v>
      </c>
      <c r="J934" s="7">
        <v>5</v>
      </c>
      <c r="K934" s="7">
        <v>5</v>
      </c>
      <c r="L934" s="7">
        <v>0</v>
      </c>
      <c r="M934" s="7">
        <v>3</v>
      </c>
      <c r="R934"/>
    </row>
    <row r="935" spans="1:18">
      <c r="A935" s="7" t="s">
        <v>1660</v>
      </c>
      <c r="B935" s="3">
        <v>0</v>
      </c>
      <c r="C935" s="7">
        <v>0</v>
      </c>
      <c r="D935" s="7">
        <v>1</v>
      </c>
      <c r="E935" s="7">
        <v>1</v>
      </c>
      <c r="F935" s="7">
        <v>0</v>
      </c>
      <c r="G935" s="7">
        <v>0</v>
      </c>
      <c r="H935" s="7">
        <v>2</v>
      </c>
      <c r="I935" s="7">
        <v>2</v>
      </c>
      <c r="J935" s="7">
        <v>5</v>
      </c>
      <c r="K935" s="7">
        <v>5</v>
      </c>
      <c r="L935" s="7">
        <v>1</v>
      </c>
      <c r="M935" s="7">
        <v>12</v>
      </c>
      <c r="R935"/>
    </row>
    <row r="936" spans="1:18">
      <c r="A936" s="7" t="s">
        <v>1661</v>
      </c>
      <c r="B936" s="3">
        <v>0</v>
      </c>
      <c r="C936" s="7">
        <v>1</v>
      </c>
      <c r="D936" s="7">
        <v>2</v>
      </c>
      <c r="E936" s="7">
        <v>3</v>
      </c>
      <c r="F936" s="7">
        <v>0</v>
      </c>
      <c r="G936" s="7">
        <v>0</v>
      </c>
      <c r="H936" s="7">
        <v>6</v>
      </c>
      <c r="I936" s="7">
        <v>5</v>
      </c>
      <c r="J936" s="7">
        <v>7</v>
      </c>
      <c r="K936" s="7">
        <v>4</v>
      </c>
      <c r="L936" s="7">
        <v>1</v>
      </c>
      <c r="M936" s="7">
        <v>6</v>
      </c>
      <c r="R936"/>
    </row>
    <row r="937" spans="1:18">
      <c r="A937" s="7" t="s">
        <v>1662</v>
      </c>
      <c r="B937" s="3">
        <v>0</v>
      </c>
      <c r="C937" s="7">
        <v>0</v>
      </c>
      <c r="D937" s="7">
        <v>0</v>
      </c>
      <c r="E937" s="7">
        <v>3</v>
      </c>
      <c r="F937" s="7">
        <v>0</v>
      </c>
      <c r="G937" s="7">
        <v>0</v>
      </c>
      <c r="H937" s="7">
        <v>3</v>
      </c>
      <c r="I937" s="7">
        <v>1</v>
      </c>
      <c r="J937" s="7">
        <v>2</v>
      </c>
      <c r="K937" s="7">
        <v>1</v>
      </c>
      <c r="L937" s="7">
        <v>0</v>
      </c>
      <c r="M937" s="7">
        <v>2</v>
      </c>
      <c r="R937"/>
    </row>
    <row r="938" spans="1:18">
      <c r="A938" s="7" t="s">
        <v>1663</v>
      </c>
      <c r="B938" s="3">
        <v>0</v>
      </c>
      <c r="C938" s="7">
        <v>0</v>
      </c>
      <c r="D938" s="7">
        <v>1</v>
      </c>
      <c r="E938" s="7">
        <v>4</v>
      </c>
      <c r="F938" s="7">
        <v>0</v>
      </c>
      <c r="G938" s="7">
        <v>0</v>
      </c>
      <c r="H938" s="7">
        <v>15</v>
      </c>
      <c r="I938" s="7">
        <v>2</v>
      </c>
      <c r="J938" s="7">
        <v>8</v>
      </c>
      <c r="K938" s="7">
        <v>13</v>
      </c>
      <c r="L938" s="7">
        <v>0</v>
      </c>
      <c r="M938" s="7">
        <v>21</v>
      </c>
      <c r="R938"/>
    </row>
    <row r="939" spans="1:18">
      <c r="A939" s="7" t="s">
        <v>1664</v>
      </c>
      <c r="B939" s="3">
        <v>0</v>
      </c>
      <c r="C939" s="7">
        <v>0</v>
      </c>
      <c r="D939" s="7">
        <v>1</v>
      </c>
      <c r="E939" s="7">
        <v>2</v>
      </c>
      <c r="F939" s="7">
        <v>0</v>
      </c>
      <c r="G939" s="7">
        <v>0</v>
      </c>
      <c r="H939" s="7">
        <v>7</v>
      </c>
      <c r="I939" s="7">
        <v>6</v>
      </c>
      <c r="J939" s="7">
        <v>12</v>
      </c>
      <c r="K939" s="7">
        <v>8</v>
      </c>
      <c r="L939" s="7">
        <v>0</v>
      </c>
      <c r="M939" s="7">
        <v>4</v>
      </c>
      <c r="R939"/>
    </row>
    <row r="940" spans="1:18">
      <c r="A940" s="7" t="s">
        <v>1665</v>
      </c>
      <c r="B940" s="3">
        <v>0</v>
      </c>
      <c r="C940" s="7">
        <v>0</v>
      </c>
      <c r="D940" s="7">
        <v>1</v>
      </c>
      <c r="E940" s="7">
        <v>1</v>
      </c>
      <c r="F940" s="7">
        <v>0</v>
      </c>
      <c r="G940" s="7">
        <v>0</v>
      </c>
      <c r="H940" s="7">
        <v>4</v>
      </c>
      <c r="I940" s="7">
        <v>1</v>
      </c>
      <c r="J940" s="7">
        <v>4</v>
      </c>
      <c r="K940" s="7">
        <v>5</v>
      </c>
      <c r="L940" s="7">
        <v>1</v>
      </c>
      <c r="M940" s="7">
        <v>15</v>
      </c>
      <c r="R940"/>
    </row>
    <row r="941" spans="1:18">
      <c r="A941" s="7" t="s">
        <v>1666</v>
      </c>
      <c r="B941" s="3">
        <v>0</v>
      </c>
      <c r="C941" s="7">
        <v>0</v>
      </c>
      <c r="D941" s="7">
        <v>2</v>
      </c>
      <c r="E941" s="7">
        <v>1</v>
      </c>
      <c r="F941" s="7">
        <v>0</v>
      </c>
      <c r="G941" s="7">
        <v>0</v>
      </c>
      <c r="H941" s="7">
        <v>7</v>
      </c>
      <c r="I941" s="7">
        <v>1</v>
      </c>
      <c r="J941" s="7">
        <v>9</v>
      </c>
      <c r="K941" s="7">
        <v>7</v>
      </c>
      <c r="L941" s="7">
        <v>0</v>
      </c>
      <c r="M941" s="7">
        <v>16</v>
      </c>
      <c r="R941"/>
    </row>
    <row r="942" spans="1:18">
      <c r="A942" s="7" t="s">
        <v>1667</v>
      </c>
      <c r="B942" s="3">
        <v>0</v>
      </c>
      <c r="C942" s="7">
        <v>1</v>
      </c>
      <c r="D942" s="7">
        <v>0</v>
      </c>
      <c r="E942" s="7">
        <v>1</v>
      </c>
      <c r="F942" s="7">
        <v>0</v>
      </c>
      <c r="G942" s="7">
        <v>0</v>
      </c>
      <c r="H942" s="7">
        <v>5</v>
      </c>
      <c r="I942" s="7">
        <v>8</v>
      </c>
      <c r="J942" s="7">
        <v>7</v>
      </c>
      <c r="K942" s="7">
        <v>10</v>
      </c>
      <c r="L942" s="7">
        <v>1</v>
      </c>
      <c r="M942" s="7">
        <v>25</v>
      </c>
      <c r="R942"/>
    </row>
    <row r="943" spans="1:18">
      <c r="A943" s="7" t="s">
        <v>1668</v>
      </c>
      <c r="B943" s="3">
        <v>1</v>
      </c>
      <c r="C943" s="7">
        <v>1</v>
      </c>
      <c r="D943" s="7">
        <v>1</v>
      </c>
      <c r="E943" s="7">
        <v>1</v>
      </c>
      <c r="F943" s="7">
        <v>2</v>
      </c>
      <c r="G943" s="7">
        <v>0</v>
      </c>
      <c r="H943" s="7">
        <v>4</v>
      </c>
      <c r="I943" s="7">
        <v>2</v>
      </c>
      <c r="J943" s="7">
        <v>13</v>
      </c>
      <c r="K943" s="7">
        <v>6</v>
      </c>
      <c r="L943" s="7">
        <v>0</v>
      </c>
      <c r="M943" s="7">
        <v>12</v>
      </c>
      <c r="R943"/>
    </row>
    <row r="944" spans="1:18">
      <c r="A944" s="7" t="s">
        <v>1669</v>
      </c>
      <c r="B944" s="3">
        <v>0</v>
      </c>
      <c r="C944" s="7">
        <v>0</v>
      </c>
      <c r="D944" s="7">
        <v>0</v>
      </c>
      <c r="E944" s="7">
        <v>0</v>
      </c>
      <c r="F944" s="7">
        <v>0</v>
      </c>
      <c r="G944" s="7">
        <v>0</v>
      </c>
      <c r="H944" s="7">
        <v>1</v>
      </c>
      <c r="I944" s="7">
        <v>0</v>
      </c>
      <c r="J944" s="7">
        <v>7</v>
      </c>
      <c r="K944" s="7">
        <v>1</v>
      </c>
      <c r="L944" s="7">
        <v>0</v>
      </c>
      <c r="M944" s="7">
        <v>15</v>
      </c>
      <c r="R944"/>
    </row>
    <row r="945" spans="1:18">
      <c r="A945" s="7" t="s">
        <v>1670</v>
      </c>
      <c r="B945" s="3">
        <v>0</v>
      </c>
      <c r="C945" s="7">
        <v>0</v>
      </c>
      <c r="D945" s="7">
        <v>3</v>
      </c>
      <c r="E945" s="7">
        <v>4</v>
      </c>
      <c r="F945" s="7">
        <v>0</v>
      </c>
      <c r="G945" s="7">
        <v>0</v>
      </c>
      <c r="H945" s="7">
        <v>8</v>
      </c>
      <c r="I945" s="7">
        <v>1</v>
      </c>
      <c r="J945" s="7">
        <v>12</v>
      </c>
      <c r="K945" s="7">
        <v>6</v>
      </c>
      <c r="L945" s="7">
        <v>0</v>
      </c>
      <c r="M945" s="7">
        <v>0</v>
      </c>
      <c r="R945"/>
    </row>
    <row r="946" spans="1:18">
      <c r="A946" s="7" t="s">
        <v>2229</v>
      </c>
      <c r="B946" s="3">
        <v>0</v>
      </c>
      <c r="C946" s="7">
        <v>0</v>
      </c>
      <c r="D946" s="7">
        <v>3</v>
      </c>
      <c r="E946" s="7">
        <v>4</v>
      </c>
      <c r="F946" s="7">
        <v>0</v>
      </c>
      <c r="G946" s="7">
        <v>0</v>
      </c>
      <c r="H946" s="7">
        <v>9</v>
      </c>
      <c r="I946" s="7">
        <v>3</v>
      </c>
      <c r="J946" s="7">
        <v>12</v>
      </c>
      <c r="K946" s="7">
        <v>13</v>
      </c>
      <c r="L946" s="7">
        <v>1</v>
      </c>
      <c r="M946" s="7">
        <v>26</v>
      </c>
      <c r="R946"/>
    </row>
    <row r="947" spans="1:18">
      <c r="A947" s="7" t="s">
        <v>1671</v>
      </c>
      <c r="B947" s="3">
        <v>0</v>
      </c>
      <c r="C947" s="7">
        <v>0</v>
      </c>
      <c r="D947" s="7">
        <v>2</v>
      </c>
      <c r="E947" s="7">
        <v>2</v>
      </c>
      <c r="F947" s="7">
        <v>0</v>
      </c>
      <c r="G947" s="7">
        <v>0</v>
      </c>
      <c r="H947" s="7">
        <v>8</v>
      </c>
      <c r="I947" s="7">
        <v>0</v>
      </c>
      <c r="J947" s="7">
        <v>8</v>
      </c>
      <c r="K947" s="7">
        <v>9</v>
      </c>
      <c r="L947" s="7">
        <v>0</v>
      </c>
      <c r="M947" s="7">
        <v>17</v>
      </c>
      <c r="R947"/>
    </row>
    <row r="948" spans="1:18">
      <c r="A948" s="7" t="s">
        <v>1738</v>
      </c>
      <c r="B948" s="3">
        <v>1</v>
      </c>
      <c r="C948" s="7">
        <v>0</v>
      </c>
      <c r="D948" s="7">
        <v>0</v>
      </c>
      <c r="E948" s="7">
        <v>1</v>
      </c>
      <c r="F948" s="7">
        <v>0</v>
      </c>
      <c r="G948" s="7">
        <v>1</v>
      </c>
      <c r="H948" s="7">
        <v>1</v>
      </c>
      <c r="I948" s="7">
        <v>0</v>
      </c>
      <c r="J948" s="7">
        <v>1</v>
      </c>
      <c r="K948" s="7">
        <v>4</v>
      </c>
      <c r="L948" s="7">
        <v>1</v>
      </c>
      <c r="M948" s="7">
        <v>11</v>
      </c>
      <c r="R948"/>
    </row>
    <row r="949" spans="1:18">
      <c r="A949" s="7" t="s">
        <v>1672</v>
      </c>
      <c r="B949" s="3">
        <v>0</v>
      </c>
      <c r="C949" s="7">
        <v>0</v>
      </c>
      <c r="D949" s="7">
        <v>5</v>
      </c>
      <c r="E949" s="7">
        <v>0</v>
      </c>
      <c r="F949" s="7">
        <v>1</v>
      </c>
      <c r="G949" s="7">
        <v>0</v>
      </c>
      <c r="H949" s="7">
        <v>6</v>
      </c>
      <c r="I949" s="7">
        <v>2</v>
      </c>
      <c r="J949" s="7">
        <v>10</v>
      </c>
      <c r="K949" s="7">
        <v>4</v>
      </c>
      <c r="L949" s="7">
        <v>0</v>
      </c>
      <c r="M949" s="7">
        <v>8</v>
      </c>
      <c r="R949"/>
    </row>
    <row r="950" spans="1:18">
      <c r="A950" s="7" t="s">
        <v>1673</v>
      </c>
      <c r="B950" s="3">
        <v>0</v>
      </c>
      <c r="C950" s="7">
        <v>0</v>
      </c>
      <c r="D950" s="7">
        <v>1</v>
      </c>
      <c r="E950" s="7">
        <v>6</v>
      </c>
      <c r="F950" s="7">
        <v>0</v>
      </c>
      <c r="G950" s="7">
        <v>0</v>
      </c>
      <c r="H950" s="7">
        <v>13</v>
      </c>
      <c r="I950" s="7">
        <v>0</v>
      </c>
      <c r="J950" s="7">
        <v>8</v>
      </c>
      <c r="K950" s="7">
        <v>8</v>
      </c>
      <c r="L950" s="7">
        <v>0</v>
      </c>
      <c r="M950" s="7">
        <v>18</v>
      </c>
      <c r="R950"/>
    </row>
    <row r="951" spans="1:18">
      <c r="A951" s="7" t="s">
        <v>1674</v>
      </c>
      <c r="B951" s="3">
        <v>0</v>
      </c>
      <c r="C951" s="7">
        <v>0</v>
      </c>
      <c r="D951" s="7">
        <v>2</v>
      </c>
      <c r="E951" s="7">
        <v>1</v>
      </c>
      <c r="F951" s="7">
        <v>0</v>
      </c>
      <c r="G951" s="7">
        <v>0</v>
      </c>
      <c r="H951" s="7">
        <v>5</v>
      </c>
      <c r="I951" s="7">
        <v>2</v>
      </c>
      <c r="J951" s="7">
        <v>3</v>
      </c>
      <c r="K951" s="7">
        <v>5</v>
      </c>
      <c r="L951" s="7">
        <v>0</v>
      </c>
      <c r="M951" s="7">
        <v>6</v>
      </c>
      <c r="R951"/>
    </row>
    <row r="952" spans="1:18">
      <c r="A952" s="7" t="s">
        <v>1675</v>
      </c>
      <c r="B952" s="3">
        <v>0</v>
      </c>
      <c r="C952" s="7">
        <v>0</v>
      </c>
      <c r="D952" s="7">
        <v>1</v>
      </c>
      <c r="E952" s="7">
        <v>0</v>
      </c>
      <c r="F952" s="7">
        <v>0</v>
      </c>
      <c r="G952" s="7">
        <v>0</v>
      </c>
      <c r="H952" s="7">
        <v>2</v>
      </c>
      <c r="I952" s="7">
        <v>0</v>
      </c>
      <c r="J952" s="7">
        <v>3</v>
      </c>
      <c r="K952" s="7">
        <v>6</v>
      </c>
      <c r="L952" s="7">
        <v>0</v>
      </c>
      <c r="M952" s="7">
        <v>5</v>
      </c>
      <c r="R952"/>
    </row>
    <row r="953" spans="1:18">
      <c r="A953" s="7" t="s">
        <v>1676</v>
      </c>
      <c r="B953" s="3">
        <v>0</v>
      </c>
      <c r="C953" s="7">
        <v>0</v>
      </c>
      <c r="D953" s="7">
        <v>3</v>
      </c>
      <c r="E953" s="7">
        <v>1</v>
      </c>
      <c r="F953" s="7">
        <v>0</v>
      </c>
      <c r="G953" s="7">
        <v>0</v>
      </c>
      <c r="H953" s="7">
        <v>3</v>
      </c>
      <c r="I953" s="7">
        <v>0</v>
      </c>
      <c r="J953" s="7">
        <v>9</v>
      </c>
      <c r="K953" s="7">
        <v>0</v>
      </c>
      <c r="L953" s="7">
        <v>0</v>
      </c>
      <c r="M953" s="7">
        <v>10</v>
      </c>
      <c r="R953"/>
    </row>
    <row r="954" spans="1:18">
      <c r="A954" s="7" t="s">
        <v>1677</v>
      </c>
      <c r="B954" s="3">
        <v>0</v>
      </c>
      <c r="C954" s="7">
        <v>1</v>
      </c>
      <c r="D954" s="7">
        <v>1</v>
      </c>
      <c r="E954" s="7">
        <v>2</v>
      </c>
      <c r="F954" s="7">
        <v>0</v>
      </c>
      <c r="G954" s="7">
        <v>0</v>
      </c>
      <c r="H954" s="7">
        <v>6</v>
      </c>
      <c r="I954" s="7">
        <v>6</v>
      </c>
      <c r="J954" s="7">
        <v>5</v>
      </c>
      <c r="K954" s="7">
        <v>5</v>
      </c>
      <c r="L954" s="7">
        <v>1</v>
      </c>
      <c r="M954" s="7">
        <v>7</v>
      </c>
      <c r="R954"/>
    </row>
    <row r="955" spans="1:18">
      <c r="A955" s="7" t="s">
        <v>1678</v>
      </c>
      <c r="B955" s="3">
        <v>0</v>
      </c>
      <c r="C955" s="7">
        <v>0</v>
      </c>
      <c r="D955" s="7">
        <v>2</v>
      </c>
      <c r="E955" s="7">
        <v>3</v>
      </c>
      <c r="F955" s="7">
        <v>0</v>
      </c>
      <c r="G955" s="7">
        <v>0</v>
      </c>
      <c r="H955" s="7">
        <v>7</v>
      </c>
      <c r="I955" s="7">
        <v>1</v>
      </c>
      <c r="J955" s="7">
        <v>1</v>
      </c>
      <c r="K955" s="7">
        <v>4</v>
      </c>
      <c r="L955" s="7">
        <v>0</v>
      </c>
      <c r="M955" s="7">
        <v>9</v>
      </c>
      <c r="R955"/>
    </row>
    <row r="956" spans="1:18">
      <c r="A956" s="7" t="s">
        <v>1679</v>
      </c>
      <c r="B956" s="3">
        <v>0</v>
      </c>
      <c r="C956" s="7">
        <v>0</v>
      </c>
      <c r="D956" s="7">
        <v>3</v>
      </c>
      <c r="E956" s="7">
        <v>0</v>
      </c>
      <c r="F956" s="7">
        <v>0</v>
      </c>
      <c r="G956" s="7">
        <v>0</v>
      </c>
      <c r="H956" s="7">
        <v>4</v>
      </c>
      <c r="I956" s="7">
        <v>1</v>
      </c>
      <c r="J956" s="7">
        <v>8</v>
      </c>
      <c r="K956" s="7">
        <v>10</v>
      </c>
      <c r="L956" s="7">
        <v>0</v>
      </c>
      <c r="M956" s="7">
        <v>20</v>
      </c>
      <c r="R956"/>
    </row>
    <row r="957" spans="1:18">
      <c r="A957" s="7" t="s">
        <v>1680</v>
      </c>
      <c r="B957" s="3">
        <v>1</v>
      </c>
      <c r="C957" s="7">
        <v>0</v>
      </c>
      <c r="D957" s="7">
        <v>0</v>
      </c>
      <c r="E957" s="7">
        <v>1</v>
      </c>
      <c r="F957" s="7">
        <v>1</v>
      </c>
      <c r="G957" s="7">
        <v>0</v>
      </c>
      <c r="H957" s="7">
        <v>2</v>
      </c>
      <c r="I957" s="7">
        <v>1</v>
      </c>
      <c r="J957" s="7">
        <v>3</v>
      </c>
      <c r="K957" s="7">
        <v>8</v>
      </c>
      <c r="L957" s="7">
        <v>0</v>
      </c>
      <c r="M957" s="7">
        <v>22</v>
      </c>
      <c r="R957"/>
    </row>
    <row r="958" spans="1:18">
      <c r="A958" s="7" t="s">
        <v>2230</v>
      </c>
      <c r="B958" s="3">
        <v>0</v>
      </c>
      <c r="C958" s="7">
        <v>1</v>
      </c>
      <c r="D958" s="7">
        <v>1</v>
      </c>
      <c r="E958" s="7">
        <v>4</v>
      </c>
      <c r="F958" s="7">
        <v>0</v>
      </c>
      <c r="G958" s="7">
        <v>0</v>
      </c>
      <c r="H958" s="7">
        <v>6</v>
      </c>
      <c r="I958" s="7">
        <v>4</v>
      </c>
      <c r="J958" s="7">
        <v>12</v>
      </c>
      <c r="K958" s="7">
        <v>5</v>
      </c>
      <c r="L958" s="7">
        <v>1</v>
      </c>
      <c r="M958" s="7">
        <v>6</v>
      </c>
      <c r="R958"/>
    </row>
    <row r="959" spans="1:18">
      <c r="A959" s="7" t="s">
        <v>1681</v>
      </c>
      <c r="B959" s="3">
        <v>0</v>
      </c>
      <c r="C959" s="7">
        <v>0</v>
      </c>
      <c r="D959" s="7">
        <v>0</v>
      </c>
      <c r="E959" s="7">
        <v>3</v>
      </c>
      <c r="F959" s="7">
        <v>0</v>
      </c>
      <c r="G959" s="7">
        <v>0</v>
      </c>
      <c r="H959" s="7">
        <v>3</v>
      </c>
      <c r="I959" s="7">
        <v>0</v>
      </c>
      <c r="J959" s="7">
        <v>4</v>
      </c>
      <c r="K959" s="7">
        <v>8</v>
      </c>
      <c r="L959" s="7">
        <v>0</v>
      </c>
      <c r="M959" s="7">
        <v>19</v>
      </c>
      <c r="R959"/>
    </row>
    <row r="960" spans="1:18">
      <c r="A960" s="7" t="s">
        <v>1682</v>
      </c>
      <c r="B960" s="3">
        <v>0</v>
      </c>
      <c r="C960" s="7">
        <v>0</v>
      </c>
      <c r="D960" s="7">
        <v>2</v>
      </c>
      <c r="E960" s="7">
        <v>0</v>
      </c>
      <c r="F960" s="7">
        <v>0</v>
      </c>
      <c r="G960" s="7">
        <v>0</v>
      </c>
      <c r="H960" s="7">
        <v>3</v>
      </c>
      <c r="I960" s="7">
        <v>2</v>
      </c>
      <c r="J960" s="7">
        <v>5</v>
      </c>
      <c r="K960" s="7">
        <v>7</v>
      </c>
      <c r="L960" s="7">
        <v>0</v>
      </c>
      <c r="M960" s="7">
        <v>12</v>
      </c>
      <c r="R960"/>
    </row>
    <row r="961" spans="1:18">
      <c r="A961" s="7" t="s">
        <v>1683</v>
      </c>
      <c r="B961" s="3">
        <v>0</v>
      </c>
      <c r="C961" s="7">
        <v>2</v>
      </c>
      <c r="D961" s="7">
        <v>1</v>
      </c>
      <c r="E961" s="7">
        <v>0</v>
      </c>
      <c r="F961" s="7">
        <v>0</v>
      </c>
      <c r="G961" s="7">
        <v>0</v>
      </c>
      <c r="H961" s="7">
        <v>4</v>
      </c>
      <c r="I961" s="7">
        <v>1</v>
      </c>
      <c r="J961" s="7">
        <v>6</v>
      </c>
      <c r="K961" s="7">
        <v>2</v>
      </c>
      <c r="L961" s="7">
        <v>1</v>
      </c>
      <c r="M961" s="7">
        <v>10</v>
      </c>
      <c r="R961"/>
    </row>
    <row r="962" spans="1:18">
      <c r="A962" s="7" t="s">
        <v>1684</v>
      </c>
      <c r="B962" s="3">
        <v>0</v>
      </c>
      <c r="C962" s="7">
        <v>0</v>
      </c>
      <c r="D962" s="7">
        <v>5</v>
      </c>
      <c r="E962" s="7">
        <v>4</v>
      </c>
      <c r="F962" s="7">
        <v>0</v>
      </c>
      <c r="G962" s="7">
        <v>0</v>
      </c>
      <c r="H962" s="7">
        <v>12</v>
      </c>
      <c r="I962" s="7">
        <v>2</v>
      </c>
      <c r="J962" s="7">
        <v>9</v>
      </c>
      <c r="K962" s="7">
        <v>10</v>
      </c>
      <c r="L962" s="7">
        <v>0</v>
      </c>
      <c r="M962" s="7">
        <v>21</v>
      </c>
      <c r="R962"/>
    </row>
    <row r="963" spans="1:18">
      <c r="A963" s="7" t="s">
        <v>1685</v>
      </c>
      <c r="B963" s="3">
        <v>0</v>
      </c>
      <c r="C963" s="7">
        <v>0</v>
      </c>
      <c r="D963" s="7">
        <v>1</v>
      </c>
      <c r="E963" s="7">
        <v>3</v>
      </c>
      <c r="F963" s="7">
        <v>0</v>
      </c>
      <c r="G963" s="7">
        <v>0</v>
      </c>
      <c r="H963" s="7">
        <v>11</v>
      </c>
      <c r="I963" s="7">
        <v>0</v>
      </c>
      <c r="J963" s="7">
        <v>8</v>
      </c>
      <c r="K963" s="7">
        <v>9</v>
      </c>
      <c r="L963" s="7">
        <v>0</v>
      </c>
      <c r="M963" s="7">
        <v>13</v>
      </c>
      <c r="R963"/>
    </row>
    <row r="964" spans="1:18">
      <c r="A964" s="7" t="s">
        <v>1686</v>
      </c>
      <c r="B964" s="3">
        <v>0</v>
      </c>
      <c r="C964" s="7">
        <v>0</v>
      </c>
      <c r="D964" s="7">
        <v>2</v>
      </c>
      <c r="E964" s="7">
        <v>4</v>
      </c>
      <c r="F964" s="7">
        <v>0</v>
      </c>
      <c r="G964" s="7">
        <v>0</v>
      </c>
      <c r="H964" s="7">
        <v>10</v>
      </c>
      <c r="I964" s="7">
        <v>2</v>
      </c>
      <c r="J964" s="7">
        <v>8</v>
      </c>
      <c r="K964" s="7">
        <v>10</v>
      </c>
      <c r="L964" s="7">
        <v>0</v>
      </c>
      <c r="M964" s="7">
        <v>24</v>
      </c>
      <c r="R964"/>
    </row>
    <row r="965" spans="1:18">
      <c r="A965" s="7" t="s">
        <v>1687</v>
      </c>
      <c r="B965" s="3">
        <v>0</v>
      </c>
      <c r="C965" s="7">
        <v>0</v>
      </c>
      <c r="D965" s="7">
        <v>2</v>
      </c>
      <c r="E965" s="7">
        <v>3</v>
      </c>
      <c r="F965" s="7">
        <v>0</v>
      </c>
      <c r="G965" s="7">
        <v>0</v>
      </c>
      <c r="H965" s="7">
        <v>5</v>
      </c>
      <c r="I965" s="7">
        <v>2</v>
      </c>
      <c r="J965" s="7">
        <v>5</v>
      </c>
      <c r="K965" s="7">
        <v>4</v>
      </c>
      <c r="L965" s="7">
        <v>0</v>
      </c>
      <c r="M965" s="7">
        <v>11</v>
      </c>
      <c r="R965"/>
    </row>
    <row r="966" spans="1:18">
      <c r="A966" s="7" t="s">
        <v>1688</v>
      </c>
      <c r="B966" s="3">
        <v>0</v>
      </c>
      <c r="C966" s="7">
        <v>0</v>
      </c>
      <c r="D966" s="7">
        <v>1</v>
      </c>
      <c r="E966" s="7">
        <v>2</v>
      </c>
      <c r="F966" s="7">
        <v>0</v>
      </c>
      <c r="G966" s="7">
        <v>0</v>
      </c>
      <c r="H966" s="7">
        <v>3</v>
      </c>
      <c r="I966" s="7">
        <v>1</v>
      </c>
      <c r="J966" s="7">
        <v>2</v>
      </c>
      <c r="K966" s="7">
        <v>3</v>
      </c>
      <c r="L966" s="7">
        <v>0</v>
      </c>
      <c r="M966" s="7">
        <v>15</v>
      </c>
      <c r="R966"/>
    </row>
    <row r="967" spans="1:18">
      <c r="A967" s="7" t="s">
        <v>1689</v>
      </c>
      <c r="B967" s="3">
        <v>0</v>
      </c>
      <c r="C967" s="7">
        <v>0</v>
      </c>
      <c r="D967" s="7">
        <v>0</v>
      </c>
      <c r="E967" s="7">
        <v>4</v>
      </c>
      <c r="F967" s="7">
        <v>0</v>
      </c>
      <c r="G967" s="7">
        <v>0</v>
      </c>
      <c r="H967" s="7">
        <v>4</v>
      </c>
      <c r="I967" s="7">
        <v>1</v>
      </c>
      <c r="J967" s="7">
        <v>8</v>
      </c>
      <c r="K967" s="7">
        <v>2</v>
      </c>
      <c r="L967" s="7">
        <v>0</v>
      </c>
      <c r="M967" s="7">
        <v>7</v>
      </c>
      <c r="R967"/>
    </row>
    <row r="968" spans="1:18">
      <c r="A968" s="7" t="s">
        <v>1690</v>
      </c>
      <c r="B968" s="3">
        <v>0</v>
      </c>
      <c r="C968" s="7">
        <v>1</v>
      </c>
      <c r="D968" s="7">
        <v>2</v>
      </c>
      <c r="E968" s="7">
        <v>1</v>
      </c>
      <c r="F968" s="7">
        <v>0</v>
      </c>
      <c r="G968" s="7">
        <v>0</v>
      </c>
      <c r="H968" s="7">
        <v>5</v>
      </c>
      <c r="I968" s="7">
        <v>4</v>
      </c>
      <c r="J968" s="7">
        <v>5</v>
      </c>
      <c r="K968" s="7">
        <v>4</v>
      </c>
      <c r="L968" s="7">
        <v>0</v>
      </c>
      <c r="M968" s="7">
        <v>9</v>
      </c>
      <c r="R968"/>
    </row>
    <row r="969" spans="1:18">
      <c r="A969" s="7" t="s">
        <v>1691</v>
      </c>
      <c r="B969" s="3">
        <v>0</v>
      </c>
      <c r="C969" s="7">
        <v>0</v>
      </c>
      <c r="D969" s="7">
        <v>3</v>
      </c>
      <c r="E969" s="7">
        <v>3</v>
      </c>
      <c r="F969" s="7">
        <v>1</v>
      </c>
      <c r="G969" s="7">
        <v>0</v>
      </c>
      <c r="H969" s="7">
        <v>6</v>
      </c>
      <c r="I969" s="7">
        <v>3</v>
      </c>
      <c r="J969" s="7">
        <v>7</v>
      </c>
      <c r="K969" s="7">
        <v>6</v>
      </c>
      <c r="L969" s="7">
        <v>0</v>
      </c>
      <c r="M969" s="7">
        <v>8</v>
      </c>
      <c r="R969"/>
    </row>
    <row r="970" spans="1:18">
      <c r="A970" s="7" t="s">
        <v>1692</v>
      </c>
      <c r="B970" s="3">
        <v>0</v>
      </c>
      <c r="C970" s="7">
        <v>0</v>
      </c>
      <c r="D970" s="7">
        <v>4</v>
      </c>
      <c r="E970" s="7">
        <v>1</v>
      </c>
      <c r="F970" s="7">
        <v>0</v>
      </c>
      <c r="G970" s="7">
        <v>0</v>
      </c>
      <c r="H970" s="7">
        <v>7</v>
      </c>
      <c r="I970" s="7">
        <v>2</v>
      </c>
      <c r="J970" s="7">
        <v>8</v>
      </c>
      <c r="K970" s="7">
        <v>1</v>
      </c>
      <c r="L970" s="7">
        <v>0</v>
      </c>
      <c r="M970" s="7">
        <v>0</v>
      </c>
      <c r="R970"/>
    </row>
    <row r="971" spans="1:18">
      <c r="A971" s="7" t="s">
        <v>1693</v>
      </c>
      <c r="B971" s="3">
        <v>0</v>
      </c>
      <c r="C971" s="7">
        <v>0</v>
      </c>
      <c r="D971" s="7">
        <v>0</v>
      </c>
      <c r="E971" s="7">
        <v>0</v>
      </c>
      <c r="F971" s="7">
        <v>0</v>
      </c>
      <c r="G971" s="7">
        <v>1</v>
      </c>
      <c r="H971" s="7">
        <v>2</v>
      </c>
      <c r="I971" s="7">
        <v>2</v>
      </c>
      <c r="J971" s="7">
        <v>3</v>
      </c>
      <c r="K971" s="7">
        <v>5</v>
      </c>
      <c r="L971" s="7">
        <v>0</v>
      </c>
      <c r="M971" s="7">
        <v>22</v>
      </c>
      <c r="R971"/>
    </row>
    <row r="972" spans="1:18">
      <c r="A972" s="7" t="s">
        <v>1694</v>
      </c>
      <c r="B972" s="3">
        <v>0</v>
      </c>
      <c r="C972" s="7">
        <v>0</v>
      </c>
      <c r="D972" s="7">
        <v>0</v>
      </c>
      <c r="E972" s="7">
        <v>3</v>
      </c>
      <c r="F972" s="7">
        <v>0</v>
      </c>
      <c r="G972" s="7">
        <v>0</v>
      </c>
      <c r="H972" s="7">
        <v>5</v>
      </c>
      <c r="I972" s="7">
        <v>1</v>
      </c>
      <c r="J972" s="7">
        <v>10</v>
      </c>
      <c r="K972" s="7">
        <v>4</v>
      </c>
      <c r="L972" s="7">
        <v>0</v>
      </c>
      <c r="M972" s="7">
        <v>7</v>
      </c>
      <c r="R972"/>
    </row>
    <row r="973" spans="1:18">
      <c r="A973" s="7" t="s">
        <v>3152</v>
      </c>
      <c r="B973" s="3">
        <v>0</v>
      </c>
      <c r="C973" s="7">
        <v>0</v>
      </c>
      <c r="D973" s="7">
        <v>0</v>
      </c>
      <c r="E973" s="7">
        <v>0</v>
      </c>
      <c r="F973" s="7">
        <v>0</v>
      </c>
      <c r="G973" s="7">
        <v>0</v>
      </c>
      <c r="H973" s="7">
        <v>0</v>
      </c>
      <c r="I973" s="7">
        <v>2</v>
      </c>
      <c r="J973" s="7">
        <v>6</v>
      </c>
      <c r="K973" s="7">
        <v>4</v>
      </c>
      <c r="L973" s="7">
        <v>0</v>
      </c>
      <c r="M973" s="7">
        <v>5</v>
      </c>
      <c r="R973"/>
    </row>
    <row r="974" spans="1:18">
      <c r="A974" s="7" t="s">
        <v>1695</v>
      </c>
      <c r="B974" s="3">
        <v>0</v>
      </c>
      <c r="C974" s="7">
        <v>1</v>
      </c>
      <c r="D974" s="7">
        <v>0</v>
      </c>
      <c r="E974" s="7">
        <v>3</v>
      </c>
      <c r="F974" s="7">
        <v>1</v>
      </c>
      <c r="G974" s="7">
        <v>0</v>
      </c>
      <c r="H974" s="7">
        <v>4</v>
      </c>
      <c r="I974" s="7">
        <v>1</v>
      </c>
      <c r="J974" s="7">
        <v>11</v>
      </c>
      <c r="K974" s="7">
        <v>3</v>
      </c>
      <c r="L974" s="7">
        <v>1</v>
      </c>
      <c r="M974" s="7">
        <v>7</v>
      </c>
      <c r="R974"/>
    </row>
    <row r="975" spans="1:18">
      <c r="A975" s="7" t="s">
        <v>1696</v>
      </c>
      <c r="B975" s="3">
        <v>0</v>
      </c>
      <c r="C975" s="7">
        <v>0</v>
      </c>
      <c r="D975" s="7">
        <v>2</v>
      </c>
      <c r="E975" s="7">
        <v>0</v>
      </c>
      <c r="F975" s="7">
        <v>0</v>
      </c>
      <c r="G975" s="7">
        <v>0</v>
      </c>
      <c r="H975" s="7">
        <v>2</v>
      </c>
      <c r="I975" s="7">
        <v>2</v>
      </c>
      <c r="J975" s="7">
        <v>4</v>
      </c>
      <c r="K975" s="7">
        <v>5</v>
      </c>
      <c r="L975" s="7">
        <v>0</v>
      </c>
      <c r="M975" s="7">
        <v>5</v>
      </c>
      <c r="R975"/>
    </row>
    <row r="976" spans="1:18">
      <c r="A976" s="7" t="s">
        <v>3151</v>
      </c>
      <c r="B976" s="3">
        <v>0</v>
      </c>
      <c r="C976" s="7">
        <v>1</v>
      </c>
      <c r="D976" s="7">
        <v>2</v>
      </c>
      <c r="E976" s="7">
        <v>1</v>
      </c>
      <c r="F976" s="7">
        <v>0</v>
      </c>
      <c r="G976" s="7">
        <v>0</v>
      </c>
      <c r="H976" s="7">
        <v>4</v>
      </c>
      <c r="I976" s="7">
        <v>3</v>
      </c>
      <c r="J976" s="7">
        <v>7</v>
      </c>
      <c r="K976" s="7">
        <v>6</v>
      </c>
      <c r="L976" s="7">
        <v>0</v>
      </c>
      <c r="M976" s="7">
        <v>7</v>
      </c>
      <c r="R976"/>
    </row>
    <row r="977" spans="1:18">
      <c r="A977" s="7" t="s">
        <v>1697</v>
      </c>
      <c r="B977" s="3">
        <v>0</v>
      </c>
      <c r="C977" s="7">
        <v>0</v>
      </c>
      <c r="D977" s="7">
        <v>0</v>
      </c>
      <c r="E977" s="7">
        <v>3</v>
      </c>
      <c r="F977" s="7">
        <v>0</v>
      </c>
      <c r="G977" s="7">
        <v>0</v>
      </c>
      <c r="H977" s="7">
        <v>4</v>
      </c>
      <c r="I977" s="7">
        <v>9</v>
      </c>
      <c r="J977" s="7">
        <v>5</v>
      </c>
      <c r="K977" s="7">
        <v>4</v>
      </c>
      <c r="L977" s="7">
        <v>0</v>
      </c>
      <c r="M977" s="7">
        <v>10</v>
      </c>
      <c r="R977"/>
    </row>
    <row r="978" spans="1:18">
      <c r="A978" s="7" t="s">
        <v>1698</v>
      </c>
      <c r="B978" s="3">
        <v>0</v>
      </c>
      <c r="C978" s="7">
        <v>1</v>
      </c>
      <c r="D978" s="7">
        <v>0</v>
      </c>
      <c r="E978" s="7">
        <v>1</v>
      </c>
      <c r="F978" s="7">
        <v>0</v>
      </c>
      <c r="G978" s="7">
        <v>0</v>
      </c>
      <c r="H978" s="7">
        <v>2</v>
      </c>
      <c r="I978" s="7">
        <v>1</v>
      </c>
      <c r="J978" s="7">
        <v>4</v>
      </c>
      <c r="K978" s="7">
        <v>4</v>
      </c>
      <c r="L978" s="7">
        <v>0</v>
      </c>
      <c r="M978" s="7">
        <v>7</v>
      </c>
      <c r="R978"/>
    </row>
    <row r="979" spans="1:18">
      <c r="A979" s="7" t="s">
        <v>1699</v>
      </c>
      <c r="B979" s="3">
        <v>0</v>
      </c>
      <c r="C979" s="7">
        <v>0</v>
      </c>
      <c r="D979" s="7">
        <v>1</v>
      </c>
      <c r="E979" s="7">
        <v>9</v>
      </c>
      <c r="F979" s="7">
        <v>0</v>
      </c>
      <c r="G979" s="7">
        <v>0</v>
      </c>
      <c r="H979" s="7">
        <v>10</v>
      </c>
      <c r="I979" s="7">
        <v>5</v>
      </c>
      <c r="J979" s="7">
        <v>14</v>
      </c>
      <c r="K979" s="7">
        <v>5</v>
      </c>
      <c r="L979" s="7">
        <v>0</v>
      </c>
      <c r="M979" s="7">
        <v>9</v>
      </c>
      <c r="R979"/>
    </row>
    <row r="980" spans="1:18">
      <c r="A980" s="7" t="s">
        <v>1700</v>
      </c>
      <c r="B980" s="3">
        <v>0</v>
      </c>
      <c r="C980" s="7">
        <v>0</v>
      </c>
      <c r="D980" s="7">
        <v>2</v>
      </c>
      <c r="E980" s="7">
        <v>3</v>
      </c>
      <c r="F980" s="7">
        <v>0</v>
      </c>
      <c r="G980" s="7">
        <v>0</v>
      </c>
      <c r="H980" s="7">
        <v>5</v>
      </c>
      <c r="I980" s="7">
        <v>2</v>
      </c>
      <c r="J980" s="7">
        <v>6</v>
      </c>
      <c r="K980" s="7">
        <v>8</v>
      </c>
      <c r="L980" s="7">
        <v>0</v>
      </c>
      <c r="M980" s="7">
        <v>14</v>
      </c>
      <c r="R980"/>
    </row>
    <row r="981" spans="1:18">
      <c r="A981" s="7" t="s">
        <v>2314</v>
      </c>
      <c r="B981" s="3">
        <v>0</v>
      </c>
      <c r="C981" s="7">
        <v>0</v>
      </c>
      <c r="D981" s="7">
        <v>3</v>
      </c>
      <c r="E981" s="7">
        <v>1</v>
      </c>
      <c r="F981" s="7">
        <v>0</v>
      </c>
      <c r="G981" s="7">
        <v>1</v>
      </c>
      <c r="H981" s="7">
        <v>4</v>
      </c>
      <c r="I981" s="7">
        <v>4</v>
      </c>
      <c r="J981" s="7">
        <v>9</v>
      </c>
      <c r="K981" s="7">
        <v>4</v>
      </c>
      <c r="L981" s="7">
        <v>0</v>
      </c>
      <c r="M981" s="7">
        <v>9</v>
      </c>
      <c r="R981"/>
    </row>
    <row r="982" spans="1:18">
      <c r="A982" s="7" t="s">
        <v>2439</v>
      </c>
      <c r="B982" s="3">
        <v>0</v>
      </c>
      <c r="C982" s="7">
        <v>2</v>
      </c>
      <c r="D982" s="7">
        <v>3</v>
      </c>
      <c r="E982" s="7">
        <v>2</v>
      </c>
      <c r="F982" s="7">
        <v>0</v>
      </c>
      <c r="G982" s="7">
        <v>1</v>
      </c>
      <c r="H982" s="7">
        <v>12</v>
      </c>
      <c r="I982" s="7">
        <v>5</v>
      </c>
      <c r="J982" s="7">
        <v>5</v>
      </c>
      <c r="K982" s="7">
        <v>10</v>
      </c>
      <c r="L982" s="7">
        <v>1</v>
      </c>
      <c r="M982" s="7">
        <v>8</v>
      </c>
    </row>
    <row r="983" spans="1:18">
      <c r="A983" s="7" t="s">
        <v>2315</v>
      </c>
      <c r="B983" s="3">
        <v>0</v>
      </c>
      <c r="C983" s="7">
        <v>0</v>
      </c>
      <c r="D983" s="7">
        <v>0</v>
      </c>
      <c r="E983" s="7">
        <v>3</v>
      </c>
      <c r="F983" s="7">
        <v>0</v>
      </c>
      <c r="G983" s="7">
        <v>0</v>
      </c>
      <c r="H983" s="7">
        <v>3</v>
      </c>
      <c r="I983" s="7">
        <v>1</v>
      </c>
      <c r="J983" s="7">
        <v>8</v>
      </c>
      <c r="K983" s="7">
        <v>1</v>
      </c>
      <c r="L983" s="7">
        <v>1</v>
      </c>
      <c r="M983" s="7">
        <v>3</v>
      </c>
    </row>
    <row r="984" spans="1:18">
      <c r="A984" s="7" t="s">
        <v>2316</v>
      </c>
      <c r="B984" s="3">
        <v>0</v>
      </c>
      <c r="C984" s="7">
        <v>0</v>
      </c>
      <c r="D984" s="7">
        <v>1</v>
      </c>
      <c r="E984" s="7">
        <v>2</v>
      </c>
      <c r="F984" s="7">
        <v>0</v>
      </c>
      <c r="G984" s="7">
        <v>0</v>
      </c>
      <c r="H984" s="7">
        <v>3</v>
      </c>
      <c r="I984" s="7">
        <v>0</v>
      </c>
      <c r="J984" s="7">
        <v>6</v>
      </c>
      <c r="K984" s="7">
        <v>4</v>
      </c>
      <c r="L984" s="7">
        <v>0</v>
      </c>
      <c r="M984" s="7">
        <v>4</v>
      </c>
    </row>
    <row r="985" spans="1:18">
      <c r="A985" s="7" t="s">
        <v>2317</v>
      </c>
      <c r="B985" s="3">
        <v>0</v>
      </c>
      <c r="C985" s="7">
        <v>0</v>
      </c>
      <c r="D985" s="7">
        <v>0</v>
      </c>
      <c r="E985" s="7">
        <v>6</v>
      </c>
      <c r="F985" s="7">
        <v>0</v>
      </c>
      <c r="G985" s="7">
        <v>0</v>
      </c>
      <c r="H985" s="7">
        <v>6</v>
      </c>
      <c r="I985" s="7">
        <v>0</v>
      </c>
      <c r="J985" s="7">
        <v>7</v>
      </c>
      <c r="K985" s="7">
        <v>3</v>
      </c>
      <c r="L985" s="7">
        <v>0</v>
      </c>
      <c r="M985" s="7">
        <v>9</v>
      </c>
    </row>
    <row r="986" spans="1:18">
      <c r="A986" s="7" t="s">
        <v>2318</v>
      </c>
      <c r="B986" s="3">
        <v>1</v>
      </c>
      <c r="C986" s="7">
        <v>0</v>
      </c>
      <c r="D986" s="7">
        <v>0</v>
      </c>
      <c r="E986" s="7">
        <v>0</v>
      </c>
      <c r="F986" s="7">
        <v>1</v>
      </c>
      <c r="G986" s="7">
        <v>0</v>
      </c>
      <c r="H986" s="7">
        <v>1</v>
      </c>
      <c r="I986" s="7">
        <v>2</v>
      </c>
      <c r="J986" s="7">
        <v>3</v>
      </c>
      <c r="K986" s="7">
        <v>3</v>
      </c>
      <c r="L986" s="7">
        <v>2</v>
      </c>
      <c r="M986" s="7">
        <v>2</v>
      </c>
    </row>
    <row r="987" spans="1:18">
      <c r="A987" s="7" t="s">
        <v>2432</v>
      </c>
      <c r="B987" s="3">
        <v>0</v>
      </c>
      <c r="C987" s="7">
        <v>2</v>
      </c>
      <c r="D987" s="7">
        <v>3</v>
      </c>
      <c r="E987" s="7">
        <v>4</v>
      </c>
      <c r="F987" s="7">
        <v>1</v>
      </c>
      <c r="G987" s="7">
        <v>0</v>
      </c>
      <c r="H987" s="7">
        <v>9</v>
      </c>
      <c r="I987" s="7">
        <v>3</v>
      </c>
      <c r="J987" s="7">
        <v>14</v>
      </c>
      <c r="K987" s="7">
        <v>10</v>
      </c>
      <c r="L987" s="7">
        <v>0</v>
      </c>
      <c r="M987" s="7">
        <v>20</v>
      </c>
    </row>
    <row r="988" spans="1:18">
      <c r="A988" s="7" t="s">
        <v>2319</v>
      </c>
      <c r="B988" s="3">
        <v>0</v>
      </c>
      <c r="C988" s="7">
        <v>0</v>
      </c>
      <c r="D988" s="7">
        <v>0</v>
      </c>
      <c r="E988" s="7">
        <v>2</v>
      </c>
      <c r="F988" s="7">
        <v>0</v>
      </c>
      <c r="G988" s="7">
        <v>0</v>
      </c>
      <c r="H988" s="7">
        <v>8</v>
      </c>
      <c r="I988" s="7">
        <v>4</v>
      </c>
      <c r="J988" s="7">
        <v>13</v>
      </c>
      <c r="K988" s="7">
        <v>7</v>
      </c>
      <c r="L988" s="7">
        <v>1</v>
      </c>
      <c r="M988" s="7">
        <v>11</v>
      </c>
    </row>
    <row r="989" spans="1:18">
      <c r="A989" s="7" t="s">
        <v>2310</v>
      </c>
      <c r="B989" s="3">
        <v>1</v>
      </c>
      <c r="C989" s="7">
        <v>1</v>
      </c>
      <c r="D989" s="7">
        <v>4</v>
      </c>
      <c r="E989" s="7">
        <v>2</v>
      </c>
      <c r="F989" s="7">
        <v>1</v>
      </c>
      <c r="G989" s="7">
        <v>0</v>
      </c>
      <c r="H989" s="7">
        <v>12</v>
      </c>
      <c r="I989" s="7">
        <v>0</v>
      </c>
      <c r="J989" s="7">
        <v>6</v>
      </c>
      <c r="K989" s="7">
        <v>10</v>
      </c>
      <c r="L989" s="7">
        <v>0</v>
      </c>
      <c r="M989" s="7">
        <v>13</v>
      </c>
    </row>
    <row r="990" spans="1:18">
      <c r="A990" s="7" t="s">
        <v>2320</v>
      </c>
      <c r="B990" s="3">
        <v>0</v>
      </c>
      <c r="C990" s="7">
        <v>0</v>
      </c>
      <c r="D990" s="7">
        <v>1</v>
      </c>
      <c r="E990" s="7">
        <v>1</v>
      </c>
      <c r="F990" s="7">
        <v>0</v>
      </c>
      <c r="G990" s="7">
        <v>0</v>
      </c>
      <c r="H990" s="7">
        <v>2</v>
      </c>
      <c r="I990" s="7">
        <v>3</v>
      </c>
      <c r="J990" s="7">
        <v>1</v>
      </c>
      <c r="K990" s="7">
        <v>1</v>
      </c>
      <c r="L990" s="7">
        <v>0</v>
      </c>
      <c r="M990" s="7">
        <v>9</v>
      </c>
    </row>
    <row r="991" spans="1:18">
      <c r="A991" s="7" t="s">
        <v>2321</v>
      </c>
      <c r="B991" s="3">
        <v>0</v>
      </c>
      <c r="C991" s="7">
        <v>0</v>
      </c>
      <c r="D991" s="7">
        <v>2</v>
      </c>
      <c r="E991" s="7">
        <v>2</v>
      </c>
      <c r="F991" s="7">
        <v>0</v>
      </c>
      <c r="G991" s="7">
        <v>1</v>
      </c>
      <c r="H991" s="7">
        <v>4</v>
      </c>
      <c r="I991" s="7">
        <v>0</v>
      </c>
      <c r="J991" s="7">
        <v>1</v>
      </c>
      <c r="K991" s="7">
        <v>2</v>
      </c>
      <c r="L991" s="7">
        <v>0</v>
      </c>
      <c r="M991" s="7">
        <v>9</v>
      </c>
    </row>
    <row r="992" spans="1:18">
      <c r="A992" s="7" t="s">
        <v>2322</v>
      </c>
      <c r="B992" s="3">
        <v>0</v>
      </c>
      <c r="C992" s="7">
        <v>0</v>
      </c>
      <c r="D992" s="7">
        <v>2</v>
      </c>
      <c r="E992" s="7">
        <v>1</v>
      </c>
      <c r="F992" s="7">
        <v>0</v>
      </c>
      <c r="G992" s="7">
        <v>0</v>
      </c>
      <c r="H992" s="7">
        <v>3</v>
      </c>
      <c r="I992" s="7">
        <v>1</v>
      </c>
      <c r="J992" s="7">
        <v>5</v>
      </c>
      <c r="K992" s="7">
        <v>1</v>
      </c>
      <c r="L992" s="7">
        <v>0</v>
      </c>
      <c r="M992" s="7">
        <v>9</v>
      </c>
    </row>
    <row r="993" spans="1:13">
      <c r="A993" s="7" t="s">
        <v>2323</v>
      </c>
      <c r="B993" s="3">
        <v>0</v>
      </c>
      <c r="C993" s="7">
        <v>0</v>
      </c>
      <c r="D993" s="7">
        <v>0</v>
      </c>
      <c r="E993" s="7">
        <v>4</v>
      </c>
      <c r="F993" s="7">
        <v>0</v>
      </c>
      <c r="G993" s="7">
        <v>0</v>
      </c>
      <c r="H993" s="7">
        <v>4</v>
      </c>
      <c r="I993" s="7">
        <v>2</v>
      </c>
      <c r="J993" s="7">
        <v>4</v>
      </c>
      <c r="K993" s="7">
        <v>2</v>
      </c>
      <c r="L993" s="7">
        <v>1</v>
      </c>
      <c r="M993" s="7">
        <v>6</v>
      </c>
    </row>
    <row r="994" spans="1:13">
      <c r="A994" s="7" t="s">
        <v>2324</v>
      </c>
      <c r="B994" s="3">
        <v>0</v>
      </c>
      <c r="C994" s="7">
        <v>0</v>
      </c>
      <c r="D994" s="7">
        <v>3</v>
      </c>
      <c r="E994" s="7">
        <v>5</v>
      </c>
      <c r="F994" s="7">
        <v>0</v>
      </c>
      <c r="G994" s="7">
        <v>0</v>
      </c>
      <c r="H994" s="7">
        <v>10</v>
      </c>
      <c r="I994" s="7">
        <v>2</v>
      </c>
      <c r="J994" s="7">
        <v>12</v>
      </c>
      <c r="K994" s="7">
        <v>7</v>
      </c>
      <c r="L994" s="7">
        <v>0</v>
      </c>
      <c r="M994" s="7">
        <v>13</v>
      </c>
    </row>
    <row r="995" spans="1:13">
      <c r="A995" s="7" t="s">
        <v>2325</v>
      </c>
      <c r="B995" s="3">
        <v>0</v>
      </c>
      <c r="C995" s="7">
        <v>1</v>
      </c>
      <c r="D995" s="7">
        <v>1</v>
      </c>
      <c r="E995" s="7">
        <v>2</v>
      </c>
      <c r="F995" s="7">
        <v>1</v>
      </c>
      <c r="G995" s="7">
        <v>0</v>
      </c>
      <c r="H995" s="7">
        <v>5</v>
      </c>
      <c r="I995" s="7">
        <v>3</v>
      </c>
      <c r="J995" s="7">
        <v>4</v>
      </c>
      <c r="K995" s="7">
        <v>2</v>
      </c>
      <c r="L995" s="7">
        <v>0</v>
      </c>
      <c r="M995" s="7">
        <v>8</v>
      </c>
    </row>
    <row r="996" spans="1:13">
      <c r="A996" s="7" t="s">
        <v>2326</v>
      </c>
      <c r="B996" s="3">
        <v>0</v>
      </c>
      <c r="C996" s="7">
        <v>0</v>
      </c>
      <c r="D996" s="7">
        <v>3</v>
      </c>
      <c r="E996" s="7">
        <v>1</v>
      </c>
      <c r="F996" s="7">
        <v>0</v>
      </c>
      <c r="G996" s="7">
        <v>0</v>
      </c>
      <c r="H996" s="7">
        <v>6</v>
      </c>
      <c r="I996" s="7">
        <v>2</v>
      </c>
      <c r="J996" s="7">
        <v>11</v>
      </c>
      <c r="K996" s="7">
        <v>17</v>
      </c>
      <c r="L996" s="7">
        <v>0</v>
      </c>
      <c r="M996" s="7">
        <v>21</v>
      </c>
    </row>
    <row r="997" spans="1:13">
      <c r="A997" s="7" t="s">
        <v>2327</v>
      </c>
      <c r="B997" s="3">
        <v>0</v>
      </c>
      <c r="C997" s="7">
        <v>0</v>
      </c>
      <c r="D997" s="7">
        <v>0</v>
      </c>
      <c r="E997" s="7">
        <v>2</v>
      </c>
      <c r="F997" s="7">
        <v>0</v>
      </c>
      <c r="G997" s="7">
        <v>0</v>
      </c>
      <c r="H997" s="7">
        <v>2</v>
      </c>
      <c r="I997" s="7">
        <v>2</v>
      </c>
      <c r="J997" s="7">
        <v>8</v>
      </c>
      <c r="K997" s="7">
        <v>6</v>
      </c>
      <c r="L997" s="7">
        <v>1</v>
      </c>
      <c r="M997" s="7">
        <v>17</v>
      </c>
    </row>
    <row r="998" spans="1:13">
      <c r="A998" s="7" t="s">
        <v>2328</v>
      </c>
      <c r="B998" s="3">
        <v>0</v>
      </c>
      <c r="C998" s="7">
        <v>0</v>
      </c>
      <c r="D998" s="7">
        <v>0</v>
      </c>
      <c r="E998" s="7">
        <v>2</v>
      </c>
      <c r="F998" s="7">
        <v>0</v>
      </c>
      <c r="G998" s="7">
        <v>0</v>
      </c>
      <c r="H998" s="7">
        <v>6</v>
      </c>
      <c r="I998" s="7">
        <v>1</v>
      </c>
      <c r="J998" s="7">
        <v>10</v>
      </c>
      <c r="K998" s="7">
        <v>7</v>
      </c>
      <c r="L998" s="7">
        <v>0</v>
      </c>
      <c r="M998" s="7">
        <v>7</v>
      </c>
    </row>
    <row r="999" spans="1:13">
      <c r="A999" s="7" t="s">
        <v>2329</v>
      </c>
      <c r="B999" s="3">
        <v>0</v>
      </c>
      <c r="C999" s="7">
        <v>0</v>
      </c>
      <c r="D999" s="7">
        <v>3</v>
      </c>
      <c r="E999" s="7">
        <v>5</v>
      </c>
      <c r="F999" s="7">
        <v>0</v>
      </c>
      <c r="G999" s="7">
        <v>0</v>
      </c>
      <c r="H999" s="7">
        <v>9</v>
      </c>
      <c r="I999" s="7">
        <v>3</v>
      </c>
      <c r="J999" s="7">
        <v>13</v>
      </c>
      <c r="K999" s="7">
        <v>3</v>
      </c>
      <c r="L999" s="7">
        <v>1</v>
      </c>
      <c r="M999" s="7">
        <v>5</v>
      </c>
    </row>
    <row r="1000" spans="1:13">
      <c r="A1000" s="7" t="s">
        <v>2330</v>
      </c>
      <c r="B1000" s="3">
        <v>1</v>
      </c>
      <c r="C1000" s="7">
        <v>0</v>
      </c>
      <c r="D1000" s="7">
        <v>0</v>
      </c>
      <c r="E1000" s="7">
        <v>5</v>
      </c>
      <c r="F1000" s="7">
        <v>1</v>
      </c>
      <c r="G1000" s="7">
        <v>0</v>
      </c>
      <c r="H1000" s="7">
        <v>6</v>
      </c>
      <c r="I1000" s="7">
        <v>4</v>
      </c>
      <c r="J1000" s="7">
        <v>10</v>
      </c>
      <c r="K1000" s="7">
        <v>5</v>
      </c>
      <c r="L1000" s="7">
        <v>1</v>
      </c>
      <c r="M1000" s="7">
        <v>3</v>
      </c>
    </row>
    <row r="1001" spans="1:13">
      <c r="A1001" s="7" t="s">
        <v>2331</v>
      </c>
      <c r="B1001" s="3">
        <v>0</v>
      </c>
      <c r="C1001" s="7">
        <v>0</v>
      </c>
      <c r="D1001" s="7">
        <v>0</v>
      </c>
      <c r="E1001" s="7">
        <v>2</v>
      </c>
      <c r="F1001" s="7">
        <v>0</v>
      </c>
      <c r="G1001" s="7">
        <v>0</v>
      </c>
      <c r="H1001" s="7">
        <v>2</v>
      </c>
      <c r="I1001" s="7">
        <v>1</v>
      </c>
      <c r="J1001" s="7">
        <v>8</v>
      </c>
      <c r="K1001" s="7">
        <v>2</v>
      </c>
      <c r="L1001" s="7">
        <v>0</v>
      </c>
      <c r="M1001" s="7">
        <v>9</v>
      </c>
    </row>
    <row r="1002" spans="1:13">
      <c r="A1002" s="7" t="s">
        <v>2332</v>
      </c>
      <c r="B1002" s="3">
        <v>0</v>
      </c>
      <c r="C1002" s="7">
        <v>0</v>
      </c>
      <c r="D1002" s="7">
        <v>4</v>
      </c>
      <c r="E1002" s="7">
        <v>3</v>
      </c>
      <c r="F1002" s="7">
        <v>0</v>
      </c>
      <c r="G1002" s="7">
        <v>1</v>
      </c>
      <c r="H1002" s="7">
        <v>10</v>
      </c>
      <c r="I1002" s="7">
        <v>4</v>
      </c>
      <c r="J1002" s="7">
        <v>11</v>
      </c>
      <c r="K1002" s="7">
        <v>7</v>
      </c>
      <c r="L1002" s="7">
        <v>0</v>
      </c>
      <c r="M1002" s="7">
        <v>7</v>
      </c>
    </row>
    <row r="1003" spans="1:13">
      <c r="A1003" s="7" t="s">
        <v>2333</v>
      </c>
      <c r="B1003" s="3">
        <v>0</v>
      </c>
      <c r="C1003" s="7">
        <v>0</v>
      </c>
      <c r="D1003" s="7">
        <v>0</v>
      </c>
      <c r="E1003" s="7">
        <v>1</v>
      </c>
      <c r="F1003" s="7">
        <v>0</v>
      </c>
      <c r="G1003" s="7">
        <v>0</v>
      </c>
      <c r="H1003" s="7">
        <v>1</v>
      </c>
      <c r="I1003" s="7">
        <v>2</v>
      </c>
      <c r="J1003" s="7">
        <v>8</v>
      </c>
      <c r="K1003" s="7">
        <v>5</v>
      </c>
      <c r="L1003" s="7">
        <v>0</v>
      </c>
      <c r="M1003" s="7">
        <v>21</v>
      </c>
    </row>
    <row r="1004" spans="1:13">
      <c r="A1004" s="7" t="s">
        <v>2334</v>
      </c>
      <c r="B1004" s="3">
        <v>0</v>
      </c>
      <c r="C1004" s="7">
        <v>0</v>
      </c>
      <c r="D1004" s="7">
        <v>3</v>
      </c>
      <c r="E1004" s="7">
        <v>7</v>
      </c>
      <c r="F1004" s="7">
        <v>0</v>
      </c>
      <c r="G1004" s="7">
        <v>0</v>
      </c>
      <c r="H1004" s="7">
        <v>13</v>
      </c>
      <c r="I1004" s="7">
        <v>1</v>
      </c>
      <c r="J1004" s="7">
        <v>8</v>
      </c>
      <c r="K1004" s="7">
        <v>7</v>
      </c>
      <c r="L1004" s="7">
        <v>0</v>
      </c>
      <c r="M1004" s="7">
        <v>16</v>
      </c>
    </row>
    <row r="1005" spans="1:13">
      <c r="A1005" s="7" t="s">
        <v>2335</v>
      </c>
      <c r="B1005" s="3">
        <v>0</v>
      </c>
      <c r="C1005" s="7">
        <v>0</v>
      </c>
      <c r="D1005" s="7">
        <v>1</v>
      </c>
      <c r="E1005" s="7">
        <v>1</v>
      </c>
      <c r="F1005" s="7">
        <v>0</v>
      </c>
      <c r="G1005" s="7">
        <v>0</v>
      </c>
      <c r="H1005" s="7">
        <v>4</v>
      </c>
      <c r="I1005" s="7">
        <v>5</v>
      </c>
      <c r="J1005" s="7">
        <v>8</v>
      </c>
      <c r="K1005" s="7">
        <v>2</v>
      </c>
      <c r="L1005" s="7">
        <v>1</v>
      </c>
      <c r="M1005" s="7">
        <v>2</v>
      </c>
    </row>
    <row r="1006" spans="1:13">
      <c r="A1006" s="7" t="s">
        <v>2336</v>
      </c>
      <c r="B1006" s="3">
        <v>0</v>
      </c>
      <c r="C1006" s="7">
        <v>0</v>
      </c>
      <c r="D1006" s="7">
        <v>1</v>
      </c>
      <c r="E1006" s="7">
        <v>3</v>
      </c>
      <c r="F1006" s="7">
        <v>0</v>
      </c>
      <c r="G1006" s="7">
        <v>1</v>
      </c>
      <c r="H1006" s="7">
        <v>5</v>
      </c>
      <c r="I1006" s="7">
        <v>0</v>
      </c>
      <c r="J1006" s="7">
        <v>9</v>
      </c>
      <c r="K1006" s="7">
        <v>4</v>
      </c>
      <c r="L1006" s="7">
        <v>0</v>
      </c>
      <c r="M1006" s="7">
        <v>4</v>
      </c>
    </row>
    <row r="1007" spans="1:13">
      <c r="A1007" s="7" t="s">
        <v>2337</v>
      </c>
      <c r="B1007" s="3">
        <v>0</v>
      </c>
      <c r="C1007" s="7">
        <v>1</v>
      </c>
      <c r="D1007" s="7">
        <v>0</v>
      </c>
      <c r="E1007" s="7">
        <v>4</v>
      </c>
      <c r="F1007" s="7">
        <v>1</v>
      </c>
      <c r="G1007" s="7">
        <v>0</v>
      </c>
      <c r="H1007" s="7">
        <v>6</v>
      </c>
      <c r="I1007" s="7">
        <v>2</v>
      </c>
      <c r="J1007" s="7">
        <v>8</v>
      </c>
      <c r="K1007" s="7">
        <v>1</v>
      </c>
      <c r="L1007" s="7">
        <v>0</v>
      </c>
      <c r="M1007" s="7">
        <v>6</v>
      </c>
    </row>
    <row r="1008" spans="1:13">
      <c r="A1008" s="7" t="s">
        <v>2338</v>
      </c>
      <c r="B1008" s="3">
        <v>0</v>
      </c>
      <c r="C1008" s="7">
        <v>0</v>
      </c>
      <c r="D1008" s="7">
        <v>1</v>
      </c>
      <c r="E1008" s="7">
        <v>2</v>
      </c>
      <c r="F1008" s="7">
        <v>0</v>
      </c>
      <c r="G1008" s="7">
        <v>0</v>
      </c>
      <c r="H1008" s="7">
        <v>3</v>
      </c>
      <c r="I1008" s="7">
        <v>3</v>
      </c>
      <c r="J1008" s="7">
        <v>7</v>
      </c>
      <c r="K1008" s="7">
        <v>4</v>
      </c>
      <c r="L1008" s="7">
        <v>1</v>
      </c>
      <c r="M1008" s="7">
        <v>5</v>
      </c>
    </row>
    <row r="1009" spans="1:13">
      <c r="A1009" s="7" t="s">
        <v>2339</v>
      </c>
      <c r="B1009" s="3">
        <v>0</v>
      </c>
      <c r="C1009" s="7">
        <v>0</v>
      </c>
      <c r="D1009" s="7">
        <v>4</v>
      </c>
      <c r="E1009" s="7">
        <v>0</v>
      </c>
      <c r="F1009" s="7">
        <v>0</v>
      </c>
      <c r="G1009" s="7">
        <v>0</v>
      </c>
      <c r="H1009" s="7">
        <v>6</v>
      </c>
      <c r="I1009" s="7">
        <v>2</v>
      </c>
      <c r="J1009" s="7">
        <v>6</v>
      </c>
      <c r="K1009" s="7">
        <v>6</v>
      </c>
      <c r="L1009" s="7">
        <v>0</v>
      </c>
      <c r="M1009" s="7">
        <v>19</v>
      </c>
    </row>
    <row r="1010" spans="1:13">
      <c r="A1010" s="7" t="s">
        <v>2340</v>
      </c>
      <c r="B1010" s="3">
        <v>0</v>
      </c>
      <c r="C1010" s="7">
        <v>0</v>
      </c>
      <c r="D1010" s="7">
        <v>1</v>
      </c>
      <c r="E1010" s="7">
        <v>1</v>
      </c>
      <c r="F1010" s="7">
        <v>0</v>
      </c>
      <c r="G1010" s="7">
        <v>1</v>
      </c>
      <c r="H1010" s="7">
        <v>3</v>
      </c>
      <c r="I1010" s="7">
        <v>4</v>
      </c>
      <c r="J1010" s="7">
        <v>5</v>
      </c>
      <c r="K1010" s="7">
        <v>5</v>
      </c>
      <c r="L1010" s="7">
        <v>0</v>
      </c>
      <c r="M1010" s="7">
        <v>7</v>
      </c>
    </row>
    <row r="1011" spans="1:13">
      <c r="A1011" s="7" t="s">
        <v>2341</v>
      </c>
      <c r="B1011" s="3">
        <v>0</v>
      </c>
      <c r="C1011" s="7">
        <v>0</v>
      </c>
      <c r="D1011" s="7">
        <v>0</v>
      </c>
      <c r="E1011" s="7">
        <v>5</v>
      </c>
      <c r="F1011" s="7">
        <v>0</v>
      </c>
      <c r="G1011" s="7">
        <v>1</v>
      </c>
      <c r="H1011" s="7">
        <v>5</v>
      </c>
      <c r="I1011" s="7">
        <v>2</v>
      </c>
      <c r="J1011" s="7">
        <v>12</v>
      </c>
      <c r="K1011" s="7">
        <v>3</v>
      </c>
      <c r="L1011" s="7">
        <v>2</v>
      </c>
      <c r="M1011" s="7">
        <v>5</v>
      </c>
    </row>
    <row r="1012" spans="1:13">
      <c r="A1012" s="7" t="s">
        <v>2342</v>
      </c>
      <c r="B1012" s="3">
        <v>0</v>
      </c>
      <c r="C1012" s="7">
        <v>0</v>
      </c>
      <c r="D1012" s="7">
        <v>2</v>
      </c>
      <c r="E1012" s="7">
        <v>4</v>
      </c>
      <c r="F1012" s="7">
        <v>0</v>
      </c>
      <c r="G1012" s="7">
        <v>0</v>
      </c>
      <c r="H1012" s="7">
        <v>6</v>
      </c>
      <c r="I1012" s="7">
        <v>3</v>
      </c>
      <c r="J1012" s="7">
        <v>9</v>
      </c>
      <c r="K1012" s="7">
        <v>2</v>
      </c>
      <c r="L1012" s="7">
        <v>0</v>
      </c>
      <c r="M1012" s="7">
        <v>5</v>
      </c>
    </row>
    <row r="1013" spans="1:13">
      <c r="A1013" s="7" t="s">
        <v>2343</v>
      </c>
      <c r="B1013" s="3">
        <v>0</v>
      </c>
      <c r="C1013" s="7">
        <v>0</v>
      </c>
      <c r="D1013" s="7">
        <v>1</v>
      </c>
      <c r="E1013" s="7">
        <v>6</v>
      </c>
      <c r="F1013" s="7">
        <v>0</v>
      </c>
      <c r="G1013" s="7">
        <v>0</v>
      </c>
      <c r="H1013" s="7">
        <v>7</v>
      </c>
      <c r="I1013" s="7">
        <v>2</v>
      </c>
      <c r="J1013" s="7">
        <v>6</v>
      </c>
      <c r="K1013" s="7">
        <v>5</v>
      </c>
      <c r="L1013" s="7">
        <v>2</v>
      </c>
      <c r="M1013" s="7">
        <v>3</v>
      </c>
    </row>
    <row r="1014" spans="1:13">
      <c r="A1014" s="7" t="s">
        <v>2344</v>
      </c>
      <c r="B1014" s="3">
        <v>0</v>
      </c>
      <c r="C1014" s="7">
        <v>0</v>
      </c>
      <c r="D1014" s="7">
        <v>1</v>
      </c>
      <c r="E1014" s="7">
        <v>4</v>
      </c>
      <c r="F1014" s="7">
        <v>0</v>
      </c>
      <c r="G1014" s="7">
        <v>0</v>
      </c>
      <c r="H1014" s="7">
        <v>5</v>
      </c>
      <c r="I1014" s="7">
        <v>3</v>
      </c>
      <c r="J1014" s="7">
        <v>5</v>
      </c>
      <c r="K1014" s="7">
        <v>4</v>
      </c>
      <c r="L1014" s="7">
        <v>0</v>
      </c>
      <c r="M1014" s="7">
        <v>7</v>
      </c>
    </row>
    <row r="1015" spans="1:13">
      <c r="A1015" s="7" t="s">
        <v>2345</v>
      </c>
      <c r="B1015" s="3">
        <v>0</v>
      </c>
      <c r="C1015" s="7">
        <v>0</v>
      </c>
      <c r="D1015" s="7">
        <v>0</v>
      </c>
      <c r="E1015" s="7">
        <v>0</v>
      </c>
      <c r="F1015" s="7">
        <v>0</v>
      </c>
      <c r="G1015" s="7">
        <v>0</v>
      </c>
      <c r="H1015" s="7">
        <v>0</v>
      </c>
      <c r="I1015" s="7">
        <v>0</v>
      </c>
      <c r="J1015" s="7">
        <v>0</v>
      </c>
      <c r="K1015" s="7">
        <v>0</v>
      </c>
      <c r="L1015" s="7">
        <v>0</v>
      </c>
      <c r="M1015" s="7">
        <v>1</v>
      </c>
    </row>
    <row r="1016" spans="1:13">
      <c r="A1016" s="7" t="s">
        <v>2433</v>
      </c>
      <c r="B1016" s="3">
        <v>0</v>
      </c>
      <c r="C1016" s="7">
        <v>0</v>
      </c>
      <c r="D1016" s="7">
        <v>3</v>
      </c>
      <c r="E1016" s="7">
        <v>3</v>
      </c>
      <c r="F1016" s="7">
        <v>0</v>
      </c>
      <c r="G1016" s="7">
        <v>0</v>
      </c>
      <c r="H1016" s="7">
        <v>6</v>
      </c>
      <c r="I1016" s="7">
        <v>2</v>
      </c>
      <c r="J1016" s="7">
        <v>11</v>
      </c>
      <c r="K1016" s="7">
        <v>4</v>
      </c>
      <c r="L1016" s="7">
        <v>0</v>
      </c>
      <c r="M1016" s="7">
        <v>2</v>
      </c>
    </row>
    <row r="1017" spans="1:13">
      <c r="A1017" s="7" t="s">
        <v>2434</v>
      </c>
      <c r="B1017" s="3">
        <v>0</v>
      </c>
      <c r="C1017" s="7">
        <v>0</v>
      </c>
      <c r="D1017" s="7">
        <v>2</v>
      </c>
      <c r="E1017" s="7">
        <v>5</v>
      </c>
      <c r="F1017" s="7">
        <v>0</v>
      </c>
      <c r="G1017" s="7">
        <v>0</v>
      </c>
      <c r="H1017" s="7">
        <v>8</v>
      </c>
      <c r="I1017" s="7">
        <v>6</v>
      </c>
      <c r="J1017" s="7">
        <v>7</v>
      </c>
      <c r="K1017" s="7">
        <v>6</v>
      </c>
      <c r="L1017" s="7">
        <v>0</v>
      </c>
      <c r="M1017" s="7">
        <v>8</v>
      </c>
    </row>
    <row r="1018" spans="1:13">
      <c r="A1018" s="7" t="s">
        <v>2346</v>
      </c>
      <c r="B1018" s="3">
        <v>0</v>
      </c>
      <c r="C1018" s="7">
        <v>0</v>
      </c>
      <c r="D1018" s="7">
        <v>0</v>
      </c>
      <c r="E1018" s="7">
        <v>3</v>
      </c>
      <c r="F1018" s="7">
        <v>0</v>
      </c>
      <c r="G1018" s="7">
        <v>0</v>
      </c>
      <c r="H1018" s="7">
        <v>5</v>
      </c>
      <c r="I1018" s="7">
        <v>1</v>
      </c>
      <c r="J1018" s="7">
        <v>5</v>
      </c>
      <c r="K1018" s="7">
        <v>4</v>
      </c>
      <c r="L1018" s="7">
        <v>0</v>
      </c>
      <c r="M1018" s="7">
        <v>7</v>
      </c>
    </row>
    <row r="1019" spans="1:13">
      <c r="A1019" s="7" t="s">
        <v>2437</v>
      </c>
      <c r="B1019" s="3">
        <v>0</v>
      </c>
      <c r="C1019" s="7">
        <v>0</v>
      </c>
      <c r="D1019" s="7">
        <v>1</v>
      </c>
      <c r="E1019" s="7">
        <v>2</v>
      </c>
      <c r="F1019" s="7">
        <v>0</v>
      </c>
      <c r="G1019" s="7">
        <v>0</v>
      </c>
      <c r="H1019" s="7">
        <v>3</v>
      </c>
      <c r="I1019" s="7">
        <v>1</v>
      </c>
      <c r="J1019" s="7">
        <v>6</v>
      </c>
      <c r="K1019" s="7">
        <v>2</v>
      </c>
      <c r="L1019" s="7">
        <v>0</v>
      </c>
      <c r="M1019" s="7">
        <v>5</v>
      </c>
    </row>
    <row r="1020" spans="1:13">
      <c r="A1020" s="7" t="s">
        <v>2347</v>
      </c>
      <c r="B1020" s="3">
        <v>0</v>
      </c>
      <c r="C1020" s="7">
        <v>0</v>
      </c>
      <c r="D1020" s="7">
        <v>0</v>
      </c>
      <c r="E1020" s="7">
        <v>4</v>
      </c>
      <c r="F1020" s="7">
        <v>0</v>
      </c>
      <c r="G1020" s="7">
        <v>0</v>
      </c>
      <c r="H1020" s="7">
        <v>7</v>
      </c>
      <c r="I1020" s="7">
        <v>3</v>
      </c>
      <c r="J1020" s="7">
        <v>8</v>
      </c>
      <c r="K1020" s="7">
        <v>1</v>
      </c>
      <c r="L1020" s="7">
        <v>3</v>
      </c>
      <c r="M1020" s="7">
        <v>3</v>
      </c>
    </row>
    <row r="1021" spans="1:13">
      <c r="A1021" s="7" t="s">
        <v>2348</v>
      </c>
      <c r="B1021" s="3">
        <v>0</v>
      </c>
      <c r="C1021" s="7">
        <v>0</v>
      </c>
      <c r="D1021" s="7">
        <v>0</v>
      </c>
      <c r="E1021" s="7">
        <v>3</v>
      </c>
      <c r="F1021" s="7">
        <v>0</v>
      </c>
      <c r="G1021" s="7">
        <v>0</v>
      </c>
      <c r="H1021" s="7">
        <v>6</v>
      </c>
      <c r="I1021" s="7">
        <v>2</v>
      </c>
      <c r="J1021" s="7">
        <v>9</v>
      </c>
      <c r="K1021" s="7">
        <v>12</v>
      </c>
      <c r="L1021" s="7">
        <v>0</v>
      </c>
      <c r="M1021" s="7">
        <v>18</v>
      </c>
    </row>
    <row r="1022" spans="1:13">
      <c r="A1022" s="7" t="s">
        <v>2349</v>
      </c>
      <c r="B1022" s="3">
        <v>0</v>
      </c>
      <c r="C1022" s="7">
        <v>0</v>
      </c>
      <c r="D1022" s="7">
        <v>1</v>
      </c>
      <c r="E1022" s="7">
        <v>0</v>
      </c>
      <c r="F1022" s="7">
        <v>0</v>
      </c>
      <c r="G1022" s="7">
        <v>0</v>
      </c>
      <c r="H1022" s="7">
        <v>1</v>
      </c>
      <c r="I1022" s="7">
        <v>2</v>
      </c>
      <c r="J1022" s="7">
        <v>5</v>
      </c>
      <c r="K1022" s="7">
        <v>1</v>
      </c>
      <c r="L1022" s="7">
        <v>1</v>
      </c>
      <c r="M1022" s="7">
        <v>4</v>
      </c>
    </row>
    <row r="1023" spans="1:13">
      <c r="A1023" s="7" t="s">
        <v>2350</v>
      </c>
      <c r="B1023" s="3">
        <v>0</v>
      </c>
      <c r="C1023" s="7">
        <v>0</v>
      </c>
      <c r="D1023" s="7">
        <v>2</v>
      </c>
      <c r="E1023" s="7">
        <v>3</v>
      </c>
      <c r="F1023" s="7">
        <v>0</v>
      </c>
      <c r="G1023" s="7">
        <v>0</v>
      </c>
      <c r="H1023" s="7">
        <v>10</v>
      </c>
      <c r="I1023" s="7">
        <v>1</v>
      </c>
      <c r="J1023" s="7">
        <v>9</v>
      </c>
      <c r="K1023" s="7">
        <v>5</v>
      </c>
      <c r="L1023" s="7">
        <v>0</v>
      </c>
      <c r="M1023" s="7">
        <v>6</v>
      </c>
    </row>
    <row r="1024" spans="1:13">
      <c r="A1024" s="7" t="s">
        <v>2351</v>
      </c>
      <c r="B1024" s="3">
        <v>0</v>
      </c>
      <c r="C1024" s="7">
        <v>0</v>
      </c>
      <c r="D1024" s="7">
        <v>3</v>
      </c>
      <c r="E1024" s="7">
        <v>7</v>
      </c>
      <c r="F1024" s="7">
        <v>0</v>
      </c>
      <c r="G1024" s="7">
        <v>0</v>
      </c>
      <c r="H1024" s="7">
        <v>11</v>
      </c>
      <c r="I1024" s="7">
        <v>5</v>
      </c>
      <c r="J1024" s="7">
        <v>14</v>
      </c>
      <c r="K1024" s="7">
        <v>5</v>
      </c>
      <c r="L1024" s="7">
        <v>1</v>
      </c>
      <c r="M1024" s="7">
        <v>17</v>
      </c>
    </row>
    <row r="1025" spans="1:13">
      <c r="A1025" s="7" t="s">
        <v>2352</v>
      </c>
      <c r="B1025" s="3">
        <v>1</v>
      </c>
      <c r="C1025" s="7">
        <v>0</v>
      </c>
      <c r="D1025" s="7">
        <v>3</v>
      </c>
      <c r="E1025" s="7">
        <v>2</v>
      </c>
      <c r="F1025" s="7">
        <v>1</v>
      </c>
      <c r="G1025" s="7">
        <v>0</v>
      </c>
      <c r="H1025" s="7">
        <v>7</v>
      </c>
      <c r="I1025" s="7">
        <v>4</v>
      </c>
      <c r="J1025" s="7">
        <v>11</v>
      </c>
      <c r="K1025" s="7">
        <v>7</v>
      </c>
      <c r="L1025" s="7">
        <v>0</v>
      </c>
      <c r="M1025" s="7">
        <v>13</v>
      </c>
    </row>
    <row r="1026" spans="1:13">
      <c r="A1026" s="7" t="s">
        <v>2353</v>
      </c>
      <c r="B1026" s="3">
        <v>0</v>
      </c>
      <c r="C1026" s="7">
        <v>0</v>
      </c>
      <c r="D1026" s="7">
        <v>2</v>
      </c>
      <c r="E1026" s="7">
        <v>1</v>
      </c>
      <c r="F1026" s="7">
        <v>0</v>
      </c>
      <c r="G1026" s="7">
        <v>0</v>
      </c>
      <c r="H1026" s="7">
        <v>4</v>
      </c>
      <c r="I1026" s="7">
        <v>2</v>
      </c>
      <c r="J1026" s="7">
        <v>9</v>
      </c>
      <c r="K1026" s="7">
        <v>9</v>
      </c>
      <c r="L1026" s="7">
        <v>0</v>
      </c>
      <c r="M1026" s="7">
        <v>10</v>
      </c>
    </row>
    <row r="1027" spans="1:13">
      <c r="A1027" s="7" t="s">
        <v>2354</v>
      </c>
      <c r="B1027" s="3">
        <v>0</v>
      </c>
      <c r="C1027" s="7">
        <v>0</v>
      </c>
      <c r="D1027" s="7">
        <v>1</v>
      </c>
      <c r="E1027" s="7">
        <v>3</v>
      </c>
      <c r="F1027" s="7">
        <v>0</v>
      </c>
      <c r="G1027" s="7">
        <v>1</v>
      </c>
      <c r="H1027" s="7">
        <v>4</v>
      </c>
      <c r="I1027" s="7">
        <v>4</v>
      </c>
      <c r="J1027" s="7">
        <v>5</v>
      </c>
      <c r="K1027" s="7">
        <v>1</v>
      </c>
      <c r="L1027" s="7">
        <v>0</v>
      </c>
      <c r="M1027" s="7">
        <v>1</v>
      </c>
    </row>
    <row r="1028" spans="1:13">
      <c r="A1028" s="7" t="s">
        <v>2355</v>
      </c>
      <c r="B1028" s="3">
        <v>1</v>
      </c>
      <c r="C1028" s="7">
        <v>0</v>
      </c>
      <c r="D1028" s="7">
        <v>5</v>
      </c>
      <c r="E1028" s="7">
        <v>3</v>
      </c>
      <c r="F1028" s="7">
        <v>1</v>
      </c>
      <c r="G1028" s="7">
        <v>1</v>
      </c>
      <c r="H1028" s="7">
        <v>10</v>
      </c>
      <c r="I1028" s="7">
        <v>5</v>
      </c>
      <c r="J1028" s="7">
        <v>10</v>
      </c>
      <c r="K1028" s="7">
        <v>4</v>
      </c>
      <c r="L1028" s="7">
        <v>2</v>
      </c>
      <c r="M1028" s="7">
        <v>10</v>
      </c>
    </row>
    <row r="1029" spans="1:13">
      <c r="A1029" s="7" t="s">
        <v>2356</v>
      </c>
      <c r="B1029" s="3">
        <v>0</v>
      </c>
      <c r="C1029" s="7">
        <v>1</v>
      </c>
      <c r="D1029" s="7">
        <v>3</v>
      </c>
      <c r="E1029" s="7">
        <v>2</v>
      </c>
      <c r="F1029" s="7">
        <v>1</v>
      </c>
      <c r="G1029" s="7">
        <v>0</v>
      </c>
      <c r="H1029" s="7">
        <v>6</v>
      </c>
      <c r="I1029" s="7">
        <v>6</v>
      </c>
      <c r="J1029" s="7">
        <v>10</v>
      </c>
      <c r="K1029" s="7">
        <v>0</v>
      </c>
      <c r="L1029" s="7">
        <v>1</v>
      </c>
      <c r="M1029" s="7">
        <v>4</v>
      </c>
    </row>
    <row r="1030" spans="1:13">
      <c r="A1030" s="7" t="s">
        <v>2440</v>
      </c>
      <c r="B1030" s="3">
        <v>0</v>
      </c>
      <c r="C1030" s="7">
        <v>0</v>
      </c>
      <c r="D1030" s="7">
        <v>3</v>
      </c>
      <c r="E1030" s="7">
        <v>2</v>
      </c>
      <c r="F1030" s="7">
        <v>0</v>
      </c>
      <c r="G1030" s="7">
        <v>0</v>
      </c>
      <c r="H1030" s="7">
        <v>5</v>
      </c>
      <c r="I1030" s="7">
        <v>4</v>
      </c>
      <c r="J1030" s="7">
        <v>10</v>
      </c>
      <c r="K1030" s="7">
        <v>4</v>
      </c>
      <c r="L1030" s="7">
        <v>1</v>
      </c>
      <c r="M1030" s="7">
        <v>10</v>
      </c>
    </row>
    <row r="1031" spans="1:13">
      <c r="A1031" s="7" t="s">
        <v>2357</v>
      </c>
      <c r="B1031" s="3">
        <v>0</v>
      </c>
      <c r="C1031" s="7">
        <v>0</v>
      </c>
      <c r="D1031" s="7">
        <v>0</v>
      </c>
      <c r="E1031" s="7">
        <v>2</v>
      </c>
      <c r="F1031" s="7">
        <v>0</v>
      </c>
      <c r="G1031" s="7">
        <v>0</v>
      </c>
      <c r="H1031" s="7">
        <v>2</v>
      </c>
      <c r="I1031" s="7">
        <v>3</v>
      </c>
      <c r="J1031" s="7">
        <v>8</v>
      </c>
      <c r="K1031" s="7">
        <v>3</v>
      </c>
      <c r="L1031" s="7">
        <v>1</v>
      </c>
      <c r="M1031" s="7">
        <v>2</v>
      </c>
    </row>
    <row r="1032" spans="1:13">
      <c r="A1032" s="7" t="s">
        <v>2435</v>
      </c>
      <c r="B1032" s="3">
        <v>0</v>
      </c>
      <c r="C1032" s="7">
        <v>0</v>
      </c>
      <c r="D1032" s="7">
        <v>1</v>
      </c>
      <c r="E1032" s="7">
        <v>3</v>
      </c>
      <c r="F1032" s="7">
        <v>0</v>
      </c>
      <c r="G1032" s="7">
        <v>0</v>
      </c>
      <c r="H1032" s="7">
        <v>4</v>
      </c>
      <c r="I1032" s="7">
        <v>1</v>
      </c>
      <c r="J1032" s="7">
        <v>5</v>
      </c>
      <c r="K1032" s="7">
        <v>0</v>
      </c>
      <c r="L1032" s="7">
        <v>1</v>
      </c>
      <c r="M1032" s="7">
        <v>11</v>
      </c>
    </row>
    <row r="1033" spans="1:13">
      <c r="A1033" s="7" t="s">
        <v>2358</v>
      </c>
      <c r="B1033" s="3">
        <v>1</v>
      </c>
      <c r="C1033" s="7">
        <v>0</v>
      </c>
      <c r="D1033" s="7">
        <v>2</v>
      </c>
      <c r="E1033" s="7">
        <v>3</v>
      </c>
      <c r="F1033" s="7">
        <v>1</v>
      </c>
      <c r="G1033" s="7">
        <v>0</v>
      </c>
      <c r="H1033" s="7">
        <v>6</v>
      </c>
      <c r="I1033" s="7">
        <v>7</v>
      </c>
      <c r="J1033" s="7">
        <v>5</v>
      </c>
      <c r="K1033" s="7">
        <v>1</v>
      </c>
      <c r="L1033" s="7">
        <v>1</v>
      </c>
      <c r="M1033" s="7">
        <v>4</v>
      </c>
    </row>
    <row r="1034" spans="1:13">
      <c r="A1034" s="7" t="s">
        <v>2359</v>
      </c>
      <c r="B1034" s="3">
        <v>0</v>
      </c>
      <c r="C1034" s="7">
        <v>0</v>
      </c>
      <c r="D1034" s="7">
        <v>3</v>
      </c>
      <c r="E1034" s="7">
        <v>0</v>
      </c>
      <c r="F1034" s="7">
        <v>0</v>
      </c>
      <c r="G1034" s="7">
        <v>0</v>
      </c>
      <c r="H1034" s="7">
        <v>3</v>
      </c>
      <c r="I1034" s="7">
        <v>3</v>
      </c>
      <c r="J1034" s="7">
        <v>4</v>
      </c>
      <c r="K1034" s="7">
        <v>2</v>
      </c>
      <c r="L1034" s="7">
        <v>0</v>
      </c>
      <c r="M1034" s="7">
        <v>2</v>
      </c>
    </row>
    <row r="1035" spans="1:13">
      <c r="A1035" s="7" t="s">
        <v>2360</v>
      </c>
      <c r="B1035" s="3">
        <v>0</v>
      </c>
      <c r="C1035" s="7">
        <v>0</v>
      </c>
      <c r="D1035" s="7">
        <v>0</v>
      </c>
      <c r="E1035" s="7">
        <v>3</v>
      </c>
      <c r="F1035" s="7">
        <v>0</v>
      </c>
      <c r="G1035" s="7">
        <v>0</v>
      </c>
      <c r="H1035" s="7">
        <v>13</v>
      </c>
      <c r="I1035" s="7">
        <v>5</v>
      </c>
      <c r="J1035" s="7">
        <v>8</v>
      </c>
      <c r="K1035" s="7">
        <v>21</v>
      </c>
      <c r="L1035" s="7">
        <v>1</v>
      </c>
      <c r="M1035" s="7">
        <v>22</v>
      </c>
    </row>
    <row r="1036" spans="1:13">
      <c r="A1036" s="7" t="s">
        <v>2361</v>
      </c>
      <c r="B1036" s="3">
        <v>0</v>
      </c>
      <c r="C1036" s="7">
        <v>0</v>
      </c>
      <c r="D1036" s="7">
        <v>1</v>
      </c>
      <c r="E1036" s="7">
        <v>3</v>
      </c>
      <c r="F1036" s="7">
        <v>0</v>
      </c>
      <c r="G1036" s="7">
        <v>0</v>
      </c>
      <c r="H1036" s="7">
        <v>6</v>
      </c>
      <c r="I1036" s="7">
        <v>1</v>
      </c>
      <c r="J1036" s="7">
        <v>4</v>
      </c>
      <c r="K1036" s="7">
        <v>4</v>
      </c>
      <c r="L1036" s="7">
        <v>0</v>
      </c>
      <c r="M1036" s="7">
        <v>12</v>
      </c>
    </row>
    <row r="1037" spans="1:13">
      <c r="A1037" s="7" t="s">
        <v>2362</v>
      </c>
      <c r="B1037" s="3">
        <v>0</v>
      </c>
      <c r="C1037" s="7">
        <v>0</v>
      </c>
      <c r="D1037" s="7">
        <v>1</v>
      </c>
      <c r="E1037" s="7">
        <v>2</v>
      </c>
      <c r="F1037" s="7">
        <v>0</v>
      </c>
      <c r="G1037" s="7">
        <v>0</v>
      </c>
      <c r="H1037" s="7">
        <v>6</v>
      </c>
      <c r="I1037" s="7">
        <v>1</v>
      </c>
      <c r="J1037" s="7">
        <v>6</v>
      </c>
      <c r="K1037" s="7">
        <v>7</v>
      </c>
      <c r="L1037" s="7">
        <v>0</v>
      </c>
      <c r="M1037" s="7">
        <v>15</v>
      </c>
    </row>
    <row r="1038" spans="1:13">
      <c r="A1038" s="7" t="s">
        <v>2363</v>
      </c>
      <c r="B1038" s="3">
        <v>0</v>
      </c>
      <c r="C1038" s="7">
        <v>0</v>
      </c>
      <c r="D1038" s="7">
        <v>1</v>
      </c>
      <c r="E1038" s="7">
        <v>4</v>
      </c>
      <c r="F1038" s="7">
        <v>0</v>
      </c>
      <c r="G1038" s="7">
        <v>0</v>
      </c>
      <c r="H1038" s="7">
        <v>6</v>
      </c>
      <c r="I1038" s="7">
        <v>2</v>
      </c>
      <c r="J1038" s="7">
        <v>8</v>
      </c>
      <c r="K1038" s="7">
        <v>2</v>
      </c>
      <c r="L1038" s="7">
        <v>0</v>
      </c>
      <c r="M1038" s="7">
        <v>12</v>
      </c>
    </row>
    <row r="1039" spans="1:13">
      <c r="A1039" s="7" t="s">
        <v>2364</v>
      </c>
      <c r="B1039" s="3">
        <v>0</v>
      </c>
      <c r="C1039" s="7">
        <v>1</v>
      </c>
      <c r="D1039" s="7">
        <v>3</v>
      </c>
      <c r="E1039" s="7">
        <v>1</v>
      </c>
      <c r="F1039" s="7">
        <v>0</v>
      </c>
      <c r="G1039" s="7">
        <v>0</v>
      </c>
      <c r="H1039" s="7">
        <v>10</v>
      </c>
      <c r="I1039" s="7">
        <v>2</v>
      </c>
      <c r="J1039" s="7">
        <v>11</v>
      </c>
      <c r="K1039" s="7">
        <v>8</v>
      </c>
      <c r="L1039" s="7">
        <v>1</v>
      </c>
      <c r="M1039" s="7">
        <v>24</v>
      </c>
    </row>
    <row r="1040" spans="1:13">
      <c r="A1040" s="7" t="s">
        <v>2365</v>
      </c>
      <c r="B1040" s="3">
        <v>0</v>
      </c>
      <c r="C1040" s="7">
        <v>1</v>
      </c>
      <c r="D1040" s="7">
        <v>0</v>
      </c>
      <c r="E1040" s="7">
        <v>1</v>
      </c>
      <c r="F1040" s="7">
        <v>1</v>
      </c>
      <c r="G1040" s="7">
        <v>1</v>
      </c>
      <c r="H1040" s="7">
        <v>2</v>
      </c>
      <c r="I1040" s="7">
        <v>2</v>
      </c>
      <c r="J1040" s="7">
        <v>11</v>
      </c>
      <c r="K1040" s="7">
        <v>2</v>
      </c>
      <c r="L1040" s="7">
        <v>0</v>
      </c>
      <c r="M1040" s="7">
        <v>6</v>
      </c>
    </row>
    <row r="1041" spans="1:13">
      <c r="A1041" s="7" t="s">
        <v>2366</v>
      </c>
      <c r="B1041" s="3">
        <v>0</v>
      </c>
      <c r="C1041" s="7">
        <v>0</v>
      </c>
      <c r="D1041" s="7">
        <v>2</v>
      </c>
      <c r="E1041" s="7">
        <v>0</v>
      </c>
      <c r="F1041" s="7">
        <v>0</v>
      </c>
      <c r="G1041" s="7">
        <v>0</v>
      </c>
      <c r="H1041" s="7">
        <v>6</v>
      </c>
      <c r="I1041" s="7">
        <v>1</v>
      </c>
      <c r="J1041" s="7">
        <v>8</v>
      </c>
      <c r="K1041" s="7">
        <v>10</v>
      </c>
      <c r="L1041" s="7">
        <v>0</v>
      </c>
      <c r="M1041" s="7">
        <v>26</v>
      </c>
    </row>
    <row r="1042" spans="1:13">
      <c r="A1042" s="7" t="s">
        <v>2367</v>
      </c>
      <c r="B1042" s="3">
        <v>0</v>
      </c>
      <c r="C1042" s="7">
        <v>0</v>
      </c>
      <c r="D1042" s="7">
        <v>4</v>
      </c>
      <c r="E1042" s="7">
        <v>8</v>
      </c>
      <c r="F1042" s="7">
        <v>0</v>
      </c>
      <c r="G1042" s="7">
        <v>0</v>
      </c>
      <c r="H1042" s="7">
        <v>12</v>
      </c>
      <c r="I1042" s="7">
        <v>4</v>
      </c>
      <c r="J1042" s="7">
        <v>10</v>
      </c>
      <c r="K1042" s="7">
        <v>1</v>
      </c>
      <c r="L1042" s="7">
        <v>2</v>
      </c>
      <c r="M1042" s="7">
        <v>0</v>
      </c>
    </row>
    <row r="1043" spans="1:13">
      <c r="A1043" s="7" t="s">
        <v>2368</v>
      </c>
      <c r="B1043" s="3">
        <v>0</v>
      </c>
      <c r="C1043" s="7">
        <v>0</v>
      </c>
      <c r="D1043" s="7">
        <v>3</v>
      </c>
      <c r="E1043" s="7">
        <v>5</v>
      </c>
      <c r="F1043" s="7">
        <v>0</v>
      </c>
      <c r="G1043" s="7">
        <v>0</v>
      </c>
      <c r="H1043" s="7">
        <v>16</v>
      </c>
      <c r="I1043" s="7">
        <v>3</v>
      </c>
      <c r="J1043" s="7">
        <v>14</v>
      </c>
      <c r="K1043" s="7">
        <v>11</v>
      </c>
      <c r="L1043" s="7">
        <v>1</v>
      </c>
      <c r="M1043" s="7">
        <v>20</v>
      </c>
    </row>
    <row r="1044" spans="1:13">
      <c r="A1044" s="7" t="s">
        <v>2369</v>
      </c>
      <c r="B1044" s="3">
        <v>0</v>
      </c>
      <c r="C1044" s="7">
        <v>1</v>
      </c>
      <c r="D1044" s="7">
        <v>0</v>
      </c>
      <c r="E1044" s="7">
        <v>3</v>
      </c>
      <c r="F1044" s="7">
        <v>0</v>
      </c>
      <c r="G1044" s="7">
        <v>0</v>
      </c>
      <c r="H1044" s="7">
        <v>7</v>
      </c>
      <c r="I1044" s="7">
        <v>2</v>
      </c>
      <c r="J1044" s="7">
        <v>8</v>
      </c>
      <c r="K1044" s="7">
        <v>7</v>
      </c>
      <c r="L1044" s="7">
        <v>1</v>
      </c>
      <c r="M1044" s="7">
        <v>17</v>
      </c>
    </row>
    <row r="1045" spans="1:13">
      <c r="A1045" s="7" t="s">
        <v>2370</v>
      </c>
      <c r="B1045" s="3">
        <v>0</v>
      </c>
      <c r="C1045" s="7">
        <v>0</v>
      </c>
      <c r="D1045" s="7">
        <v>1</v>
      </c>
      <c r="E1045" s="7">
        <v>0</v>
      </c>
      <c r="F1045" s="7">
        <v>0</v>
      </c>
      <c r="G1045" s="7">
        <v>0</v>
      </c>
      <c r="H1045" s="7">
        <v>1</v>
      </c>
      <c r="I1045" s="7">
        <v>2</v>
      </c>
      <c r="J1045" s="7">
        <v>5</v>
      </c>
      <c r="K1045" s="7">
        <v>0</v>
      </c>
      <c r="L1045" s="7">
        <v>0</v>
      </c>
      <c r="M1045" s="7">
        <v>7</v>
      </c>
    </row>
    <row r="1046" spans="1:13">
      <c r="A1046" s="7" t="s">
        <v>2371</v>
      </c>
      <c r="B1046" s="3">
        <v>0</v>
      </c>
      <c r="C1046" s="7">
        <v>1</v>
      </c>
      <c r="D1046" s="7">
        <v>4</v>
      </c>
      <c r="E1046" s="7">
        <v>1</v>
      </c>
      <c r="F1046" s="7">
        <v>1</v>
      </c>
      <c r="G1046" s="7">
        <v>0</v>
      </c>
      <c r="H1046" s="7">
        <v>12</v>
      </c>
      <c r="I1046" s="7">
        <v>6</v>
      </c>
      <c r="J1046" s="7">
        <v>13</v>
      </c>
      <c r="K1046" s="7">
        <v>13</v>
      </c>
      <c r="L1046" s="7">
        <v>1</v>
      </c>
      <c r="M1046" s="7">
        <v>8</v>
      </c>
    </row>
    <row r="1047" spans="1:13">
      <c r="A1047" s="7" t="s">
        <v>2372</v>
      </c>
      <c r="B1047" s="3">
        <v>0</v>
      </c>
      <c r="C1047" s="7">
        <v>0</v>
      </c>
      <c r="D1047" s="7">
        <v>3</v>
      </c>
      <c r="E1047" s="7">
        <v>3</v>
      </c>
      <c r="F1047" s="7">
        <v>0</v>
      </c>
      <c r="G1047" s="7">
        <v>0</v>
      </c>
      <c r="H1047" s="7">
        <v>6</v>
      </c>
      <c r="I1047" s="7">
        <v>2</v>
      </c>
      <c r="J1047" s="7">
        <v>7</v>
      </c>
      <c r="K1047" s="7">
        <v>6</v>
      </c>
      <c r="L1047" s="7">
        <v>1</v>
      </c>
      <c r="M1047" s="7">
        <v>21</v>
      </c>
    </row>
    <row r="1048" spans="1:13">
      <c r="A1048" s="7" t="s">
        <v>2373</v>
      </c>
      <c r="B1048" s="3">
        <v>0</v>
      </c>
      <c r="C1048" s="7">
        <v>0</v>
      </c>
      <c r="D1048" s="7">
        <v>1</v>
      </c>
      <c r="E1048" s="7">
        <v>2</v>
      </c>
      <c r="F1048" s="7">
        <v>0</v>
      </c>
      <c r="G1048" s="7">
        <v>0</v>
      </c>
      <c r="H1048" s="7">
        <v>3</v>
      </c>
      <c r="I1048" s="7">
        <v>1</v>
      </c>
      <c r="J1048" s="7">
        <v>4</v>
      </c>
      <c r="K1048" s="7">
        <v>10</v>
      </c>
      <c r="L1048" s="7">
        <v>1</v>
      </c>
      <c r="M1048" s="7">
        <v>6</v>
      </c>
    </row>
    <row r="1049" spans="1:13">
      <c r="A1049" s="7" t="s">
        <v>2374</v>
      </c>
      <c r="B1049" s="3">
        <v>0</v>
      </c>
      <c r="C1049" s="7">
        <v>0</v>
      </c>
      <c r="D1049" s="7">
        <v>2</v>
      </c>
      <c r="E1049" s="7">
        <v>2</v>
      </c>
      <c r="F1049" s="7">
        <v>0</v>
      </c>
      <c r="G1049" s="7">
        <v>0</v>
      </c>
      <c r="H1049" s="7">
        <v>4</v>
      </c>
      <c r="I1049" s="7">
        <v>2</v>
      </c>
      <c r="J1049" s="7">
        <v>7</v>
      </c>
      <c r="K1049" s="7">
        <v>1</v>
      </c>
      <c r="L1049" s="7">
        <v>0</v>
      </c>
      <c r="M1049" s="7">
        <v>5</v>
      </c>
    </row>
    <row r="1050" spans="1:13">
      <c r="A1050" s="7" t="s">
        <v>2438</v>
      </c>
      <c r="B1050" s="3">
        <v>0</v>
      </c>
      <c r="C1050" s="7">
        <v>0</v>
      </c>
      <c r="D1050" s="7">
        <v>2</v>
      </c>
      <c r="E1050" s="7">
        <v>4</v>
      </c>
      <c r="F1050" s="7">
        <v>0</v>
      </c>
      <c r="G1050" s="7">
        <v>0</v>
      </c>
      <c r="H1050" s="7">
        <v>6</v>
      </c>
      <c r="I1050" s="7">
        <v>1</v>
      </c>
      <c r="J1050" s="7">
        <v>9</v>
      </c>
      <c r="K1050" s="7">
        <v>2</v>
      </c>
      <c r="L1050" s="7">
        <v>4</v>
      </c>
      <c r="M1050" s="7">
        <v>9</v>
      </c>
    </row>
    <row r="1051" spans="1:13">
      <c r="A1051" s="7" t="s">
        <v>2375</v>
      </c>
      <c r="B1051" s="3">
        <v>0</v>
      </c>
      <c r="C1051" s="7">
        <v>1</v>
      </c>
      <c r="D1051" s="7">
        <v>2</v>
      </c>
      <c r="E1051" s="7">
        <v>1</v>
      </c>
      <c r="F1051" s="7">
        <v>0</v>
      </c>
      <c r="G1051" s="7">
        <v>0</v>
      </c>
      <c r="H1051" s="7">
        <v>4</v>
      </c>
      <c r="I1051" s="7">
        <v>3</v>
      </c>
      <c r="J1051" s="7">
        <v>4</v>
      </c>
      <c r="K1051" s="7">
        <v>8</v>
      </c>
      <c r="L1051" s="7">
        <v>0</v>
      </c>
      <c r="M1051" s="7">
        <v>8</v>
      </c>
    </row>
    <row r="1052" spans="1:13">
      <c r="A1052" s="7" t="s">
        <v>2436</v>
      </c>
      <c r="B1052" s="3">
        <v>0</v>
      </c>
      <c r="C1052" s="7">
        <v>1</v>
      </c>
      <c r="D1052" s="7">
        <v>1</v>
      </c>
      <c r="E1052" s="7">
        <v>0</v>
      </c>
      <c r="F1052" s="7">
        <v>0</v>
      </c>
      <c r="G1052" s="7">
        <v>0</v>
      </c>
      <c r="H1052" s="7">
        <v>4</v>
      </c>
      <c r="I1052" s="7">
        <v>1</v>
      </c>
      <c r="J1052" s="7">
        <v>0</v>
      </c>
      <c r="K1052" s="7">
        <v>5</v>
      </c>
      <c r="L1052" s="7">
        <v>0</v>
      </c>
      <c r="M1052" s="7">
        <v>6</v>
      </c>
    </row>
    <row r="1053" spans="1:13">
      <c r="A1053" s="7" t="s">
        <v>2376</v>
      </c>
      <c r="B1053" s="3">
        <v>0</v>
      </c>
      <c r="C1053" s="7">
        <v>0</v>
      </c>
      <c r="D1053" s="7">
        <v>3</v>
      </c>
      <c r="E1053" s="7">
        <v>0</v>
      </c>
      <c r="F1053" s="7">
        <v>1</v>
      </c>
      <c r="G1053" s="7">
        <v>0</v>
      </c>
      <c r="H1053" s="7">
        <v>8</v>
      </c>
      <c r="I1053" s="7">
        <v>2</v>
      </c>
      <c r="J1053" s="7">
        <v>9</v>
      </c>
      <c r="K1053" s="7">
        <v>11</v>
      </c>
      <c r="L1053" s="7">
        <v>0</v>
      </c>
      <c r="M1053" s="7">
        <v>17</v>
      </c>
    </row>
    <row r="1054" spans="1:13">
      <c r="A1054" s="7" t="s">
        <v>2377</v>
      </c>
      <c r="B1054" s="3">
        <v>1</v>
      </c>
      <c r="C1054" s="7">
        <v>0</v>
      </c>
      <c r="D1054" s="7">
        <v>0</v>
      </c>
      <c r="E1054" s="7">
        <v>1</v>
      </c>
      <c r="F1054" s="7">
        <v>0</v>
      </c>
      <c r="G1054" s="7">
        <v>0</v>
      </c>
      <c r="H1054" s="7">
        <v>2</v>
      </c>
      <c r="I1054" s="7">
        <v>4</v>
      </c>
      <c r="J1054" s="7">
        <v>1</v>
      </c>
      <c r="K1054" s="7">
        <v>14</v>
      </c>
      <c r="L1054" s="7">
        <v>0</v>
      </c>
      <c r="M1054" s="7">
        <v>25</v>
      </c>
    </row>
    <row r="1055" spans="1:13">
      <c r="A1055" s="7" t="s">
        <v>2378</v>
      </c>
      <c r="B1055" s="3">
        <v>1</v>
      </c>
      <c r="C1055" s="7">
        <v>0</v>
      </c>
      <c r="D1055" s="7">
        <v>1</v>
      </c>
      <c r="E1055" s="7">
        <v>4</v>
      </c>
      <c r="F1055" s="7">
        <v>1</v>
      </c>
      <c r="G1055" s="7">
        <v>0</v>
      </c>
      <c r="H1055" s="7">
        <v>11</v>
      </c>
      <c r="I1055" s="7">
        <v>7</v>
      </c>
      <c r="J1055" s="7">
        <v>12</v>
      </c>
      <c r="K1055" s="7">
        <v>9</v>
      </c>
      <c r="L1055" s="7">
        <v>3</v>
      </c>
      <c r="M1055" s="7">
        <v>26</v>
      </c>
    </row>
    <row r="1056" spans="1:13">
      <c r="A1056" s="7" t="s">
        <v>2379</v>
      </c>
      <c r="B1056" s="3">
        <v>0</v>
      </c>
      <c r="C1056" s="7">
        <v>0</v>
      </c>
      <c r="D1056" s="7">
        <v>0</v>
      </c>
      <c r="E1056" s="7">
        <v>3</v>
      </c>
      <c r="F1056" s="7">
        <v>0</v>
      </c>
      <c r="G1056" s="7">
        <v>0</v>
      </c>
      <c r="H1056" s="7">
        <v>3</v>
      </c>
      <c r="I1056" s="7">
        <v>1</v>
      </c>
      <c r="J1056" s="7">
        <v>7</v>
      </c>
      <c r="K1056" s="7">
        <v>4</v>
      </c>
      <c r="L1056" s="7">
        <v>1</v>
      </c>
      <c r="M1056" s="7">
        <v>10</v>
      </c>
    </row>
    <row r="1057" spans="1:13">
      <c r="A1057" s="7" t="s">
        <v>2380</v>
      </c>
      <c r="B1057" s="3">
        <v>0</v>
      </c>
      <c r="C1057" s="7">
        <v>0</v>
      </c>
      <c r="D1057" s="7">
        <v>2</v>
      </c>
      <c r="E1057" s="7">
        <v>3</v>
      </c>
      <c r="F1057" s="7">
        <v>0</v>
      </c>
      <c r="G1057" s="7">
        <v>0</v>
      </c>
      <c r="H1057" s="7">
        <v>6</v>
      </c>
      <c r="I1057" s="7">
        <v>2</v>
      </c>
      <c r="J1057" s="7">
        <v>7</v>
      </c>
      <c r="K1057" s="7">
        <v>10</v>
      </c>
      <c r="L1057" s="7">
        <v>0</v>
      </c>
      <c r="M1057" s="7">
        <v>13</v>
      </c>
    </row>
    <row r="1058" spans="1:13">
      <c r="A1058" s="7" t="s">
        <v>2381</v>
      </c>
      <c r="B1058" s="3">
        <v>0</v>
      </c>
      <c r="C1058" s="7">
        <v>2</v>
      </c>
      <c r="D1058" s="7">
        <v>1</v>
      </c>
      <c r="E1058" s="7">
        <v>0</v>
      </c>
      <c r="F1058" s="7">
        <v>2</v>
      </c>
      <c r="G1058" s="7">
        <v>0</v>
      </c>
      <c r="H1058" s="7">
        <v>5</v>
      </c>
      <c r="I1058" s="7">
        <v>2</v>
      </c>
      <c r="J1058" s="7">
        <v>8</v>
      </c>
      <c r="K1058" s="7">
        <v>6</v>
      </c>
      <c r="L1058" s="7">
        <v>0</v>
      </c>
      <c r="M1058" s="7">
        <v>3</v>
      </c>
    </row>
    <row r="1059" spans="1:13">
      <c r="A1059" s="7" t="s">
        <v>2382</v>
      </c>
      <c r="B1059" s="3">
        <v>0</v>
      </c>
      <c r="C1059" s="7">
        <v>0</v>
      </c>
      <c r="D1059" s="7">
        <v>6</v>
      </c>
      <c r="E1059" s="7">
        <v>4</v>
      </c>
      <c r="F1059" s="7">
        <v>0</v>
      </c>
      <c r="G1059" s="7">
        <v>0</v>
      </c>
      <c r="H1059" s="7">
        <v>13</v>
      </c>
      <c r="I1059" s="7">
        <v>1</v>
      </c>
      <c r="J1059" s="7">
        <v>6</v>
      </c>
      <c r="K1059" s="7">
        <v>4</v>
      </c>
      <c r="L1059" s="7">
        <v>0</v>
      </c>
      <c r="M1059" s="7">
        <v>32</v>
      </c>
    </row>
    <row r="1060" spans="1:13">
      <c r="A1060" s="7" t="s">
        <v>2441</v>
      </c>
      <c r="B1060" s="3">
        <v>0</v>
      </c>
      <c r="C1060" s="7">
        <v>0</v>
      </c>
      <c r="D1060" s="7">
        <v>2</v>
      </c>
      <c r="E1060" s="7">
        <v>5</v>
      </c>
      <c r="F1060" s="7">
        <v>0</v>
      </c>
      <c r="G1060" s="7">
        <v>0</v>
      </c>
      <c r="H1060" s="7">
        <v>11</v>
      </c>
      <c r="I1060" s="7">
        <v>1</v>
      </c>
      <c r="J1060" s="7">
        <v>8</v>
      </c>
      <c r="K1060" s="7">
        <v>9</v>
      </c>
      <c r="L1060" s="7">
        <v>0</v>
      </c>
      <c r="M1060" s="7">
        <v>10</v>
      </c>
    </row>
    <row r="1061" spans="1:13">
      <c r="A1061" s="7" t="s">
        <v>2383</v>
      </c>
      <c r="B1061" s="3">
        <v>0</v>
      </c>
      <c r="C1061" s="7">
        <v>0</v>
      </c>
      <c r="D1061" s="7">
        <v>2</v>
      </c>
      <c r="E1061" s="7">
        <v>4</v>
      </c>
      <c r="F1061" s="7">
        <v>1</v>
      </c>
      <c r="G1061" s="7">
        <v>0</v>
      </c>
      <c r="H1061" s="7">
        <v>13</v>
      </c>
      <c r="I1061" s="7">
        <v>5</v>
      </c>
      <c r="J1061" s="7">
        <v>14</v>
      </c>
      <c r="K1061" s="7">
        <v>10</v>
      </c>
      <c r="L1061" s="7">
        <v>0</v>
      </c>
      <c r="M1061" s="7">
        <v>23</v>
      </c>
    </row>
    <row r="1062" spans="1:13">
      <c r="A1062" s="7" t="s">
        <v>2384</v>
      </c>
      <c r="B1062" s="3">
        <v>0</v>
      </c>
      <c r="C1062" s="7">
        <v>0</v>
      </c>
      <c r="D1062" s="7">
        <v>2</v>
      </c>
      <c r="E1062" s="7">
        <v>2</v>
      </c>
      <c r="F1062" s="7">
        <v>0</v>
      </c>
      <c r="G1062" s="7">
        <v>0</v>
      </c>
      <c r="H1062" s="7">
        <v>4</v>
      </c>
      <c r="I1062" s="7">
        <v>0</v>
      </c>
      <c r="J1062" s="7">
        <v>3</v>
      </c>
      <c r="K1062" s="7">
        <v>2</v>
      </c>
      <c r="L1062" s="7">
        <v>0</v>
      </c>
      <c r="M1062" s="7">
        <v>5</v>
      </c>
    </row>
    <row r="1063" spans="1:13">
      <c r="A1063" s="7" t="s">
        <v>2385</v>
      </c>
      <c r="B1063" s="3">
        <v>0</v>
      </c>
      <c r="C1063" s="7">
        <v>0</v>
      </c>
      <c r="D1063" s="7">
        <v>2</v>
      </c>
      <c r="E1063" s="7">
        <v>3</v>
      </c>
      <c r="F1063" s="7">
        <v>0</v>
      </c>
      <c r="G1063" s="7">
        <v>0</v>
      </c>
      <c r="H1063" s="7">
        <v>5</v>
      </c>
      <c r="I1063" s="7">
        <v>0</v>
      </c>
      <c r="J1063" s="7">
        <v>3</v>
      </c>
      <c r="K1063" s="7">
        <v>3</v>
      </c>
      <c r="L1063" s="7">
        <v>0</v>
      </c>
      <c r="M1063" s="7">
        <v>11</v>
      </c>
    </row>
    <row r="1064" spans="1:13">
      <c r="A1064" s="7" t="s">
        <v>2386</v>
      </c>
      <c r="B1064" s="3">
        <v>0</v>
      </c>
      <c r="C1064" s="7">
        <v>0</v>
      </c>
      <c r="D1064" s="7">
        <v>0</v>
      </c>
      <c r="E1064" s="7">
        <v>1</v>
      </c>
      <c r="F1064" s="7">
        <v>0</v>
      </c>
      <c r="G1064" s="7">
        <v>0</v>
      </c>
      <c r="H1064" s="7">
        <v>1</v>
      </c>
      <c r="I1064" s="7">
        <v>3</v>
      </c>
      <c r="J1064" s="7">
        <v>7</v>
      </c>
      <c r="K1064" s="7">
        <v>1</v>
      </c>
      <c r="L1064" s="7">
        <v>0</v>
      </c>
      <c r="M1064" s="7">
        <v>7</v>
      </c>
    </row>
    <row r="1065" spans="1:13">
      <c r="A1065" s="7" t="s">
        <v>2387</v>
      </c>
      <c r="B1065" s="3">
        <v>0</v>
      </c>
      <c r="C1065" s="7">
        <v>0</v>
      </c>
      <c r="D1065" s="7">
        <v>2</v>
      </c>
      <c r="E1065" s="7">
        <v>1</v>
      </c>
      <c r="F1065" s="7">
        <v>0</v>
      </c>
      <c r="G1065" s="7">
        <v>0</v>
      </c>
      <c r="H1065" s="7">
        <v>3</v>
      </c>
      <c r="I1065" s="7">
        <v>1</v>
      </c>
      <c r="J1065" s="7">
        <v>4</v>
      </c>
      <c r="K1065" s="7">
        <v>1</v>
      </c>
      <c r="L1065" s="7">
        <v>0</v>
      </c>
      <c r="M1065" s="7">
        <v>5</v>
      </c>
    </row>
    <row r="1066" spans="1:13">
      <c r="A1066" s="7" t="s">
        <v>2388</v>
      </c>
      <c r="B1066" s="3">
        <v>0</v>
      </c>
      <c r="C1066" s="7">
        <v>1</v>
      </c>
      <c r="D1066" s="7">
        <v>2</v>
      </c>
      <c r="E1066" s="7">
        <v>3</v>
      </c>
      <c r="F1066" s="7">
        <v>1</v>
      </c>
      <c r="G1066" s="7">
        <v>0</v>
      </c>
      <c r="H1066" s="7">
        <v>8</v>
      </c>
      <c r="I1066" s="7">
        <v>2</v>
      </c>
      <c r="J1066" s="7">
        <v>7</v>
      </c>
      <c r="K1066" s="7">
        <v>3</v>
      </c>
      <c r="L1066" s="7">
        <v>0</v>
      </c>
      <c r="M1066" s="7">
        <v>9</v>
      </c>
    </row>
    <row r="1067" spans="1:13">
      <c r="A1067" s="7" t="s">
        <v>2389</v>
      </c>
      <c r="B1067" s="3">
        <v>0</v>
      </c>
      <c r="C1067" s="7">
        <v>1</v>
      </c>
      <c r="D1067" s="7">
        <v>3</v>
      </c>
      <c r="E1067" s="7">
        <v>1</v>
      </c>
      <c r="F1067" s="7">
        <v>1</v>
      </c>
      <c r="G1067" s="7">
        <v>0</v>
      </c>
      <c r="H1067" s="7">
        <v>7</v>
      </c>
      <c r="I1067" s="7">
        <v>3</v>
      </c>
      <c r="J1067" s="7">
        <v>14</v>
      </c>
      <c r="K1067" s="7">
        <v>12</v>
      </c>
      <c r="L1067" s="7">
        <v>0</v>
      </c>
      <c r="M1067" s="7">
        <v>11</v>
      </c>
    </row>
    <row r="1068" spans="1:13">
      <c r="A1068" s="7" t="s">
        <v>2390</v>
      </c>
      <c r="B1068" s="3">
        <v>0</v>
      </c>
      <c r="C1068" s="7">
        <v>0</v>
      </c>
      <c r="D1068" s="7">
        <v>0</v>
      </c>
      <c r="E1068" s="7">
        <v>1</v>
      </c>
      <c r="F1068" s="7">
        <v>0</v>
      </c>
      <c r="G1068" s="7">
        <v>0</v>
      </c>
      <c r="H1068" s="7">
        <v>3</v>
      </c>
      <c r="I1068" s="7">
        <v>4</v>
      </c>
      <c r="J1068" s="7">
        <v>4</v>
      </c>
      <c r="K1068" s="7">
        <v>4</v>
      </c>
      <c r="L1068" s="7">
        <v>0</v>
      </c>
      <c r="M1068" s="7">
        <v>3</v>
      </c>
    </row>
    <row r="1069" spans="1:13">
      <c r="A1069" s="7" t="s">
        <v>2391</v>
      </c>
      <c r="B1069" s="3">
        <v>0</v>
      </c>
      <c r="C1069" s="7">
        <v>0</v>
      </c>
      <c r="D1069" s="7">
        <v>1</v>
      </c>
      <c r="E1069" s="7">
        <v>6</v>
      </c>
      <c r="F1069" s="7">
        <v>0</v>
      </c>
      <c r="G1069" s="7">
        <v>0</v>
      </c>
      <c r="H1069" s="7">
        <v>9</v>
      </c>
      <c r="I1069" s="7">
        <v>8</v>
      </c>
      <c r="J1069" s="7">
        <v>7</v>
      </c>
      <c r="K1069" s="7">
        <v>5</v>
      </c>
      <c r="L1069" s="7">
        <v>0</v>
      </c>
      <c r="M1069" s="7">
        <v>5</v>
      </c>
    </row>
    <row r="1070" spans="1:13">
      <c r="A1070" s="7" t="s">
        <v>3154</v>
      </c>
      <c r="B1070" s="3">
        <v>0</v>
      </c>
      <c r="C1070" s="7">
        <v>0</v>
      </c>
      <c r="D1070" s="7">
        <v>0</v>
      </c>
      <c r="E1070" s="7">
        <v>0</v>
      </c>
      <c r="F1070" s="7">
        <v>0</v>
      </c>
      <c r="G1070" s="7">
        <v>0</v>
      </c>
      <c r="H1070" s="7">
        <v>0</v>
      </c>
      <c r="I1070" s="7">
        <v>0</v>
      </c>
      <c r="J1070" s="7">
        <v>5</v>
      </c>
      <c r="K1070" s="7">
        <v>6</v>
      </c>
      <c r="L1070" s="7">
        <v>1</v>
      </c>
      <c r="M1070" s="7">
        <v>8</v>
      </c>
    </row>
    <row r="1071" spans="1:13">
      <c r="A1071" s="7" t="s">
        <v>2392</v>
      </c>
      <c r="B1071" s="3">
        <v>0</v>
      </c>
      <c r="C1071" s="7">
        <v>0</v>
      </c>
      <c r="D1071" s="7">
        <v>1</v>
      </c>
      <c r="E1071" s="7">
        <v>1</v>
      </c>
      <c r="F1071" s="7">
        <v>0</v>
      </c>
      <c r="G1071" s="7">
        <v>1</v>
      </c>
      <c r="H1071" s="7">
        <v>2</v>
      </c>
      <c r="I1071" s="7">
        <v>2</v>
      </c>
      <c r="J1071" s="7">
        <v>8</v>
      </c>
      <c r="K1071" s="7">
        <v>4</v>
      </c>
      <c r="L1071" s="7">
        <v>0</v>
      </c>
      <c r="M1071" s="7">
        <v>6</v>
      </c>
    </row>
    <row r="1072" spans="1:13">
      <c r="A1072" s="7" t="s">
        <v>2393</v>
      </c>
      <c r="B1072" s="3">
        <v>0</v>
      </c>
      <c r="C1072" s="7">
        <v>0</v>
      </c>
      <c r="D1072" s="7">
        <v>2</v>
      </c>
      <c r="E1072" s="7">
        <v>0</v>
      </c>
      <c r="F1072" s="7">
        <v>0</v>
      </c>
      <c r="G1072" s="7">
        <v>0</v>
      </c>
      <c r="H1072" s="7">
        <v>2</v>
      </c>
      <c r="I1072" s="7">
        <v>1</v>
      </c>
      <c r="J1072" s="7">
        <v>5</v>
      </c>
      <c r="K1072" s="7">
        <v>3</v>
      </c>
      <c r="L1072" s="7">
        <v>0</v>
      </c>
      <c r="M1072" s="7">
        <v>5</v>
      </c>
    </row>
    <row r="1073" spans="1:13">
      <c r="A1073" s="7" t="s">
        <v>3153</v>
      </c>
      <c r="B1073" s="3">
        <v>0</v>
      </c>
      <c r="C1073" s="7">
        <v>2</v>
      </c>
      <c r="D1073" s="7">
        <v>1</v>
      </c>
      <c r="E1073" s="7">
        <v>1</v>
      </c>
      <c r="F1073" s="7">
        <v>0</v>
      </c>
      <c r="G1073" s="7">
        <v>0</v>
      </c>
      <c r="H1073" s="7">
        <v>4</v>
      </c>
      <c r="I1073" s="7">
        <v>5</v>
      </c>
      <c r="J1073" s="7">
        <v>6</v>
      </c>
      <c r="K1073" s="7">
        <v>3</v>
      </c>
      <c r="L1073" s="7">
        <v>0</v>
      </c>
      <c r="M1073" s="7">
        <v>4</v>
      </c>
    </row>
    <row r="1074" spans="1:13">
      <c r="A1074" s="7" t="s">
        <v>2394</v>
      </c>
      <c r="B1074" s="3">
        <v>0</v>
      </c>
      <c r="C1074" s="7">
        <v>1</v>
      </c>
      <c r="D1074" s="7">
        <v>0</v>
      </c>
      <c r="E1074" s="7">
        <v>2</v>
      </c>
      <c r="F1074" s="7">
        <v>0</v>
      </c>
      <c r="G1074" s="7">
        <v>0</v>
      </c>
      <c r="H1074" s="7">
        <v>7</v>
      </c>
      <c r="I1074" s="7">
        <v>2</v>
      </c>
      <c r="J1074" s="7">
        <v>4</v>
      </c>
      <c r="K1074" s="7">
        <v>2</v>
      </c>
      <c r="L1074" s="7">
        <v>0</v>
      </c>
      <c r="M1074" s="7">
        <v>6</v>
      </c>
    </row>
    <row r="1075" spans="1:13">
      <c r="A1075" s="7" t="s">
        <v>2395</v>
      </c>
      <c r="B1075" s="3">
        <v>0</v>
      </c>
      <c r="C1075" s="7">
        <v>0</v>
      </c>
      <c r="D1075" s="7">
        <v>4</v>
      </c>
      <c r="E1075" s="7">
        <v>1</v>
      </c>
      <c r="F1075" s="7">
        <v>0</v>
      </c>
      <c r="G1075" s="7">
        <v>0</v>
      </c>
      <c r="H1075" s="7">
        <v>5</v>
      </c>
      <c r="I1075" s="7">
        <v>5</v>
      </c>
      <c r="J1075" s="7">
        <v>6</v>
      </c>
      <c r="K1075" s="7">
        <v>5</v>
      </c>
      <c r="L1075" s="7">
        <v>0</v>
      </c>
      <c r="M1075" s="7">
        <v>2</v>
      </c>
    </row>
    <row r="1076" spans="1:13">
      <c r="A1076" s="7" t="s">
        <v>2396</v>
      </c>
      <c r="B1076" s="3">
        <v>0</v>
      </c>
      <c r="C1076" s="7">
        <v>0</v>
      </c>
      <c r="D1076" s="7">
        <v>3</v>
      </c>
      <c r="E1076" s="7">
        <v>3</v>
      </c>
      <c r="F1076" s="7">
        <v>0</v>
      </c>
      <c r="G1076" s="7">
        <v>0</v>
      </c>
      <c r="H1076" s="7">
        <v>7</v>
      </c>
      <c r="I1076" s="7">
        <v>3</v>
      </c>
      <c r="J1076" s="7">
        <v>10</v>
      </c>
      <c r="K1076" s="7">
        <v>6</v>
      </c>
      <c r="L1076" s="7">
        <v>0</v>
      </c>
      <c r="M1076" s="7">
        <v>8</v>
      </c>
    </row>
    <row r="1077" spans="1:13">
      <c r="A1077" s="7" t="s">
        <v>2397</v>
      </c>
      <c r="B1077" s="3">
        <v>0</v>
      </c>
      <c r="C1077" s="7">
        <v>0</v>
      </c>
      <c r="D1077" s="7">
        <v>0</v>
      </c>
      <c r="E1077" s="7">
        <v>0</v>
      </c>
      <c r="F1077" s="7">
        <v>0</v>
      </c>
      <c r="G1077" s="7">
        <v>0</v>
      </c>
      <c r="H1077" s="7">
        <v>0</v>
      </c>
      <c r="I1077" s="7">
        <v>0</v>
      </c>
      <c r="J1077" s="7">
        <v>6</v>
      </c>
      <c r="K1077" s="7">
        <v>6</v>
      </c>
      <c r="L1077" s="7">
        <v>0</v>
      </c>
      <c r="M1077" s="7">
        <v>6</v>
      </c>
    </row>
    <row r="1078" spans="1:13">
      <c r="A1078" s="7" t="s">
        <v>2443</v>
      </c>
      <c r="B1078" s="3">
        <v>0</v>
      </c>
      <c r="C1078" s="7">
        <v>1</v>
      </c>
      <c r="D1078" s="7">
        <v>2</v>
      </c>
      <c r="E1078" s="7">
        <v>2</v>
      </c>
      <c r="F1078" s="7">
        <v>0</v>
      </c>
      <c r="G1078" s="7">
        <v>0</v>
      </c>
      <c r="H1078" s="7">
        <v>6</v>
      </c>
      <c r="I1078" s="7">
        <v>2</v>
      </c>
      <c r="J1078" s="7">
        <v>8</v>
      </c>
      <c r="K1078" s="7">
        <v>4</v>
      </c>
      <c r="L1078" s="7">
        <v>1</v>
      </c>
      <c r="M1078" s="7">
        <v>9</v>
      </c>
    </row>
    <row r="1079" spans="1:13">
      <c r="A1079" s="7" t="s">
        <v>2444</v>
      </c>
      <c r="B1079" s="3">
        <v>0</v>
      </c>
      <c r="C1079" s="7">
        <v>2</v>
      </c>
      <c r="D1079" s="7">
        <v>5</v>
      </c>
      <c r="E1079" s="7">
        <v>1</v>
      </c>
      <c r="F1079" s="7">
        <v>0</v>
      </c>
      <c r="G1079" s="7">
        <v>0</v>
      </c>
      <c r="H1079" s="7">
        <v>0</v>
      </c>
      <c r="I1079" s="7">
        <v>5</v>
      </c>
      <c r="J1079" s="7">
        <v>9</v>
      </c>
      <c r="K1079" s="7">
        <v>4</v>
      </c>
      <c r="L1079" s="7">
        <v>3</v>
      </c>
      <c r="M1079" s="7">
        <v>4</v>
      </c>
    </row>
    <row r="1080" spans="1:13">
      <c r="A1080" s="7" t="s">
        <v>2445</v>
      </c>
      <c r="B1080" s="3">
        <v>0</v>
      </c>
      <c r="C1080" s="7">
        <v>0</v>
      </c>
      <c r="D1080" s="7">
        <v>4</v>
      </c>
      <c r="E1080" s="7">
        <v>1</v>
      </c>
      <c r="F1080" s="7">
        <v>0</v>
      </c>
      <c r="G1080" s="7">
        <v>0</v>
      </c>
      <c r="H1080" s="7">
        <v>5</v>
      </c>
      <c r="I1080" s="7">
        <v>4</v>
      </c>
      <c r="J1080" s="7">
        <v>9</v>
      </c>
      <c r="K1080" s="7">
        <v>1</v>
      </c>
      <c r="L1080" s="7">
        <v>0</v>
      </c>
      <c r="M1080" s="7">
        <v>7</v>
      </c>
    </row>
    <row r="1081" spans="1:13">
      <c r="A1081" s="7" t="s">
        <v>2446</v>
      </c>
      <c r="B1081" s="3">
        <v>0</v>
      </c>
      <c r="C1081" s="7">
        <v>0</v>
      </c>
      <c r="D1081" s="7">
        <v>1</v>
      </c>
      <c r="E1081" s="7">
        <v>2</v>
      </c>
      <c r="F1081" s="7">
        <v>0</v>
      </c>
      <c r="G1081" s="7">
        <v>0</v>
      </c>
      <c r="H1081" s="7">
        <v>4</v>
      </c>
      <c r="I1081" s="7">
        <v>1</v>
      </c>
      <c r="J1081" s="7">
        <v>3</v>
      </c>
      <c r="K1081" s="7">
        <v>4</v>
      </c>
      <c r="L1081" s="7">
        <v>0</v>
      </c>
      <c r="M1081" s="7">
        <v>6</v>
      </c>
    </row>
    <row r="1082" spans="1:13">
      <c r="A1082" s="7" t="s">
        <v>2447</v>
      </c>
      <c r="B1082" s="3">
        <v>0</v>
      </c>
      <c r="C1082" s="7">
        <v>0</v>
      </c>
      <c r="D1082" s="7">
        <v>0</v>
      </c>
      <c r="E1082" s="7">
        <v>2</v>
      </c>
      <c r="F1082" s="7">
        <v>0</v>
      </c>
      <c r="G1082" s="7">
        <v>0</v>
      </c>
      <c r="H1082" s="7">
        <v>3</v>
      </c>
      <c r="I1082" s="7">
        <v>3</v>
      </c>
      <c r="J1082" s="7">
        <v>6</v>
      </c>
      <c r="K1082" s="7">
        <v>7</v>
      </c>
      <c r="L1082" s="7">
        <v>0</v>
      </c>
      <c r="M1082" s="7">
        <v>9</v>
      </c>
    </row>
    <row r="1083" spans="1:13">
      <c r="A1083" s="7" t="s">
        <v>2448</v>
      </c>
      <c r="B1083" s="3">
        <v>0</v>
      </c>
      <c r="C1083" s="7">
        <v>0</v>
      </c>
      <c r="D1083" s="7">
        <v>0</v>
      </c>
      <c r="E1083" s="7">
        <v>0</v>
      </c>
      <c r="F1083" s="7">
        <v>0</v>
      </c>
      <c r="G1083" s="7">
        <v>1</v>
      </c>
      <c r="H1083" s="7">
        <v>0</v>
      </c>
      <c r="I1083" s="7">
        <v>0</v>
      </c>
      <c r="J1083" s="7">
        <v>2</v>
      </c>
      <c r="K1083" s="7">
        <v>2</v>
      </c>
      <c r="L1083" s="7">
        <v>0</v>
      </c>
      <c r="M1083" s="7">
        <v>9</v>
      </c>
    </row>
    <row r="1084" spans="1:13">
      <c r="A1084" s="7" t="s">
        <v>2449</v>
      </c>
      <c r="B1084" s="3">
        <v>0</v>
      </c>
      <c r="C1084" s="7">
        <v>1</v>
      </c>
      <c r="D1084" s="7">
        <v>1</v>
      </c>
      <c r="E1084" s="7">
        <v>3</v>
      </c>
      <c r="F1084" s="7">
        <v>0</v>
      </c>
      <c r="G1084" s="7">
        <v>0</v>
      </c>
      <c r="H1084" s="7">
        <v>5</v>
      </c>
      <c r="I1084" s="7">
        <v>4</v>
      </c>
      <c r="J1084" s="7">
        <v>10</v>
      </c>
      <c r="K1084" s="7">
        <v>3</v>
      </c>
      <c r="L1084" s="7">
        <v>1</v>
      </c>
      <c r="M1084" s="7">
        <v>13</v>
      </c>
    </row>
    <row r="1085" spans="1:13">
      <c r="A1085" s="7" t="s">
        <v>2450</v>
      </c>
      <c r="B1085" s="3">
        <v>0</v>
      </c>
      <c r="C1085" s="7">
        <v>0</v>
      </c>
      <c r="D1085" s="7">
        <v>0</v>
      </c>
      <c r="E1085" s="7">
        <v>2</v>
      </c>
      <c r="F1085" s="7">
        <v>0</v>
      </c>
      <c r="G1085" s="7">
        <v>0</v>
      </c>
      <c r="H1085" s="7">
        <v>6</v>
      </c>
      <c r="I1085" s="7">
        <v>0</v>
      </c>
      <c r="J1085" s="7">
        <v>11</v>
      </c>
      <c r="K1085" s="7">
        <v>6</v>
      </c>
      <c r="L1085" s="7">
        <v>0</v>
      </c>
      <c r="M1085" s="7">
        <v>11</v>
      </c>
    </row>
    <row r="1086" spans="1:13">
      <c r="A1086" s="7" t="s">
        <v>2451</v>
      </c>
      <c r="B1086" s="3">
        <v>0</v>
      </c>
      <c r="C1086" s="7">
        <v>0</v>
      </c>
      <c r="D1086" s="7">
        <v>4</v>
      </c>
      <c r="E1086" s="7">
        <v>4</v>
      </c>
      <c r="F1086" s="7">
        <v>0</v>
      </c>
      <c r="G1086" s="7">
        <v>1</v>
      </c>
      <c r="H1086" s="7">
        <v>12</v>
      </c>
      <c r="I1086" s="7">
        <v>3</v>
      </c>
      <c r="J1086" s="7">
        <v>10</v>
      </c>
      <c r="K1086" s="7">
        <v>12</v>
      </c>
      <c r="L1086" s="7">
        <v>0</v>
      </c>
      <c r="M1086" s="7">
        <v>16</v>
      </c>
    </row>
    <row r="1087" spans="1:13">
      <c r="A1087" s="7" t="s">
        <v>2452</v>
      </c>
      <c r="B1087" s="3">
        <v>0</v>
      </c>
      <c r="C1087" s="7">
        <v>0</v>
      </c>
      <c r="D1087" s="7">
        <v>1</v>
      </c>
      <c r="E1087" s="7">
        <v>2</v>
      </c>
      <c r="F1087" s="7">
        <v>0</v>
      </c>
      <c r="G1087" s="7">
        <v>0</v>
      </c>
      <c r="H1087" s="7">
        <v>3</v>
      </c>
      <c r="I1087" s="7">
        <v>2</v>
      </c>
      <c r="J1087" s="7">
        <v>7</v>
      </c>
      <c r="K1087" s="7">
        <v>2</v>
      </c>
      <c r="L1087" s="7">
        <v>1</v>
      </c>
      <c r="M1087" s="7">
        <v>7</v>
      </c>
    </row>
    <row r="1088" spans="1:13">
      <c r="A1088" s="7" t="s">
        <v>2453</v>
      </c>
      <c r="B1088" s="3">
        <v>0</v>
      </c>
      <c r="C1088" s="7">
        <v>0</v>
      </c>
      <c r="D1088" s="7">
        <v>1</v>
      </c>
      <c r="E1088" s="7">
        <v>2</v>
      </c>
      <c r="F1088" s="7">
        <v>0</v>
      </c>
      <c r="G1088" s="7">
        <v>0</v>
      </c>
      <c r="H1088" s="7">
        <v>4</v>
      </c>
      <c r="I1088" s="7">
        <v>0</v>
      </c>
      <c r="J1088" s="7">
        <v>4</v>
      </c>
      <c r="K1088" s="7">
        <v>2</v>
      </c>
      <c r="L1088" s="7">
        <v>3</v>
      </c>
      <c r="M1088" s="7">
        <v>8</v>
      </c>
    </row>
    <row r="1089" spans="1:13">
      <c r="A1089" s="7" t="s">
        <v>2454</v>
      </c>
      <c r="B1089" s="3">
        <v>0</v>
      </c>
      <c r="C1089" s="7">
        <v>0</v>
      </c>
      <c r="D1089" s="7">
        <v>2</v>
      </c>
      <c r="E1089" s="7">
        <v>2</v>
      </c>
      <c r="F1089" s="7">
        <v>0</v>
      </c>
      <c r="G1089" s="7">
        <v>0</v>
      </c>
      <c r="H1089" s="7">
        <v>4</v>
      </c>
      <c r="I1089" s="7">
        <v>4</v>
      </c>
      <c r="J1089" s="7">
        <v>9</v>
      </c>
      <c r="K1089" s="7">
        <v>6</v>
      </c>
      <c r="L1089" s="7">
        <v>0</v>
      </c>
      <c r="M1089" s="7">
        <v>4</v>
      </c>
    </row>
    <row r="1090" spans="1:13">
      <c r="A1090" s="7" t="s">
        <v>2455</v>
      </c>
      <c r="B1090" s="3"/>
      <c r="C1090" s="7"/>
      <c r="D1090" s="7"/>
      <c r="E1090" s="7">
        <v>5</v>
      </c>
      <c r="F1090" s="7"/>
      <c r="G1090" s="7"/>
      <c r="H1090" s="7">
        <v>5</v>
      </c>
      <c r="I1090" s="7">
        <v>1</v>
      </c>
      <c r="J1090" s="7">
        <v>5</v>
      </c>
      <c r="K1090" s="7">
        <v>0</v>
      </c>
      <c r="L1090" s="7">
        <v>0</v>
      </c>
      <c r="M1090" s="7">
        <v>6</v>
      </c>
    </row>
    <row r="1091" spans="1:13">
      <c r="A1091" s="7" t="s">
        <v>2456</v>
      </c>
      <c r="B1091" s="3">
        <v>0</v>
      </c>
      <c r="C1091" s="7">
        <v>1</v>
      </c>
      <c r="D1091" s="7">
        <v>3</v>
      </c>
      <c r="E1091" s="7">
        <v>1</v>
      </c>
      <c r="F1091" s="7">
        <v>0</v>
      </c>
      <c r="G1091" s="7">
        <v>0</v>
      </c>
      <c r="H1091" s="7">
        <v>6</v>
      </c>
      <c r="I1091" s="7">
        <v>4</v>
      </c>
      <c r="J1091" s="7">
        <v>11</v>
      </c>
      <c r="K1091" s="7">
        <v>7</v>
      </c>
      <c r="L1091" s="7">
        <v>0</v>
      </c>
      <c r="M1091" s="7">
        <v>13</v>
      </c>
    </row>
    <row r="1092" spans="1:13">
      <c r="A1092" s="7" t="s">
        <v>2457</v>
      </c>
      <c r="B1092" s="3">
        <v>0</v>
      </c>
      <c r="C1092" s="7">
        <v>1</v>
      </c>
      <c r="D1092" s="7">
        <v>1</v>
      </c>
      <c r="E1092" s="7">
        <v>3</v>
      </c>
      <c r="F1092" s="7">
        <v>0</v>
      </c>
      <c r="G1092" s="7">
        <v>1</v>
      </c>
      <c r="H1092" s="7">
        <v>7</v>
      </c>
      <c r="I1092" s="7">
        <v>2</v>
      </c>
      <c r="J1092" s="7">
        <v>10</v>
      </c>
      <c r="K1092" s="7">
        <v>10</v>
      </c>
      <c r="L1092" s="7">
        <v>0</v>
      </c>
      <c r="M1092" s="7">
        <v>11</v>
      </c>
    </row>
    <row r="1093" spans="1:13">
      <c r="A1093" s="7" t="s">
        <v>2458</v>
      </c>
      <c r="B1093" s="3"/>
      <c r="C1093" s="7"/>
      <c r="D1093" s="7"/>
      <c r="E1093" s="7">
        <v>6</v>
      </c>
      <c r="F1093" s="7"/>
      <c r="G1093" s="7"/>
      <c r="H1093" s="7">
        <v>7</v>
      </c>
      <c r="I1093" s="7">
        <v>6</v>
      </c>
      <c r="J1093" s="7">
        <v>8</v>
      </c>
      <c r="K1093" s="7">
        <v>5</v>
      </c>
      <c r="L1093" s="7"/>
      <c r="M1093" s="7">
        <v>10</v>
      </c>
    </row>
    <row r="1094" spans="1:13">
      <c r="A1094" s="7" t="s">
        <v>2459</v>
      </c>
      <c r="B1094" s="3">
        <v>0</v>
      </c>
      <c r="C1094" s="7">
        <v>0</v>
      </c>
      <c r="D1094" s="7">
        <v>0</v>
      </c>
      <c r="E1094" s="7">
        <v>9</v>
      </c>
      <c r="F1094" s="7">
        <v>0</v>
      </c>
      <c r="G1094" s="7">
        <v>0</v>
      </c>
      <c r="H1094" s="7">
        <v>9</v>
      </c>
      <c r="I1094" s="7">
        <v>3</v>
      </c>
      <c r="J1094" s="7">
        <v>7</v>
      </c>
      <c r="K1094" s="7">
        <v>9</v>
      </c>
      <c r="L1094" s="7">
        <v>0</v>
      </c>
      <c r="M1094" s="7">
        <v>9</v>
      </c>
    </row>
    <row r="1095" spans="1:13">
      <c r="A1095" s="7" t="s">
        <v>2460</v>
      </c>
      <c r="B1095" s="3"/>
      <c r="C1095" s="7"/>
      <c r="D1095" s="7"/>
      <c r="E1095" s="7">
        <v>5</v>
      </c>
      <c r="F1095" s="7">
        <v>0</v>
      </c>
      <c r="G1095" s="7">
        <v>0</v>
      </c>
      <c r="H1095" s="7">
        <v>9</v>
      </c>
      <c r="I1095" s="7">
        <v>0</v>
      </c>
      <c r="J1095" s="7">
        <v>10</v>
      </c>
      <c r="K1095" s="7">
        <v>6</v>
      </c>
      <c r="L1095" s="7">
        <v>0</v>
      </c>
      <c r="M1095" s="7">
        <v>11</v>
      </c>
    </row>
    <row r="1096" spans="1:13">
      <c r="A1096" s="7" t="s">
        <v>2461</v>
      </c>
      <c r="B1096" s="3">
        <v>0</v>
      </c>
      <c r="C1096" s="7">
        <v>0</v>
      </c>
      <c r="D1096" s="7">
        <v>3</v>
      </c>
      <c r="E1096" s="7">
        <v>3</v>
      </c>
      <c r="F1096" s="7">
        <v>0</v>
      </c>
      <c r="G1096" s="7">
        <v>0</v>
      </c>
      <c r="H1096" s="7">
        <v>6</v>
      </c>
      <c r="I1096" s="7">
        <v>2</v>
      </c>
      <c r="J1096" s="7">
        <v>14</v>
      </c>
      <c r="K1096" s="7">
        <v>7</v>
      </c>
      <c r="L1096" s="7">
        <v>2</v>
      </c>
      <c r="M1096" s="7">
        <v>8</v>
      </c>
    </row>
    <row r="1097" spans="1:13">
      <c r="A1097" s="7" t="s">
        <v>2462</v>
      </c>
      <c r="B1097" s="3">
        <v>0</v>
      </c>
      <c r="C1097" s="7">
        <v>0</v>
      </c>
      <c r="D1097" s="7">
        <v>0</v>
      </c>
      <c r="E1097" s="7">
        <v>3</v>
      </c>
      <c r="F1097" s="7">
        <v>0</v>
      </c>
      <c r="G1097" s="7">
        <v>1</v>
      </c>
      <c r="H1097" s="7">
        <v>3</v>
      </c>
      <c r="I1097" s="7">
        <v>2</v>
      </c>
      <c r="J1097" s="7">
        <v>15</v>
      </c>
      <c r="K1097" s="7">
        <v>6</v>
      </c>
      <c r="L1097" s="7">
        <v>1</v>
      </c>
      <c r="M1097" s="7">
        <v>6</v>
      </c>
    </row>
    <row r="1098" spans="1:13">
      <c r="A1098" s="7" t="s">
        <v>2463</v>
      </c>
      <c r="B1098" s="3">
        <v>0</v>
      </c>
      <c r="C1098" s="7">
        <v>0</v>
      </c>
      <c r="D1098" s="7">
        <v>0</v>
      </c>
      <c r="E1098" s="7">
        <v>2</v>
      </c>
      <c r="F1098" s="7">
        <v>0</v>
      </c>
      <c r="G1098" s="7">
        <v>0</v>
      </c>
      <c r="H1098" s="7">
        <v>2</v>
      </c>
      <c r="I1098" s="7">
        <v>2</v>
      </c>
      <c r="J1098" s="7">
        <v>10</v>
      </c>
      <c r="K1098" s="7">
        <v>4</v>
      </c>
      <c r="L1098" s="7">
        <v>0</v>
      </c>
      <c r="M1098" s="7">
        <v>4</v>
      </c>
    </row>
    <row r="1099" spans="1:13">
      <c r="A1099" s="7" t="s">
        <v>2464</v>
      </c>
      <c r="B1099" s="3"/>
      <c r="C1099" s="7"/>
      <c r="D1099" s="7">
        <v>3</v>
      </c>
      <c r="E1099" s="7">
        <v>3</v>
      </c>
      <c r="F1099" s="7">
        <v>0</v>
      </c>
      <c r="G1099" s="7">
        <v>0</v>
      </c>
      <c r="H1099" s="7">
        <v>10</v>
      </c>
      <c r="I1099" s="7">
        <v>2</v>
      </c>
      <c r="J1099" s="7">
        <v>8</v>
      </c>
      <c r="K1099" s="7">
        <v>13</v>
      </c>
      <c r="L1099" s="7">
        <v>0</v>
      </c>
      <c r="M1099" s="7">
        <v>10</v>
      </c>
    </row>
    <row r="1100" spans="1:13">
      <c r="A1100" s="7" t="s">
        <v>2465</v>
      </c>
      <c r="B1100" s="3">
        <v>0</v>
      </c>
      <c r="C1100" s="7">
        <v>0</v>
      </c>
      <c r="D1100" s="7">
        <v>1</v>
      </c>
      <c r="E1100" s="7">
        <v>0</v>
      </c>
      <c r="F1100" s="7">
        <v>0</v>
      </c>
      <c r="G1100" s="7">
        <v>0</v>
      </c>
      <c r="H1100" s="7">
        <v>1</v>
      </c>
      <c r="I1100" s="7">
        <v>2</v>
      </c>
      <c r="J1100" s="7">
        <v>10</v>
      </c>
      <c r="K1100" s="7">
        <v>5</v>
      </c>
      <c r="L1100" s="7">
        <v>0</v>
      </c>
      <c r="M1100" s="7">
        <v>19</v>
      </c>
    </row>
    <row r="1101" spans="1:13">
      <c r="A1101" s="7" t="s">
        <v>2466</v>
      </c>
      <c r="B1101" s="3">
        <v>0</v>
      </c>
      <c r="C1101" s="7">
        <v>1</v>
      </c>
      <c r="D1101" s="7">
        <v>2</v>
      </c>
      <c r="E1101" s="7">
        <v>6</v>
      </c>
      <c r="F1101" s="7">
        <v>0</v>
      </c>
      <c r="G1101" s="7">
        <v>0</v>
      </c>
      <c r="H1101" s="7">
        <v>11</v>
      </c>
      <c r="I1101" s="7">
        <v>1</v>
      </c>
      <c r="J1101" s="7">
        <v>8</v>
      </c>
      <c r="K1101" s="7">
        <v>5</v>
      </c>
      <c r="L1101" s="7">
        <v>1</v>
      </c>
      <c r="M1101" s="7">
        <v>12</v>
      </c>
    </row>
    <row r="1102" spans="1:13">
      <c r="A1102" s="7" t="s">
        <v>2467</v>
      </c>
      <c r="B1102" s="3">
        <v>0</v>
      </c>
      <c r="C1102" s="7">
        <v>0</v>
      </c>
      <c r="D1102" s="7">
        <v>1</v>
      </c>
      <c r="E1102" s="7">
        <v>2</v>
      </c>
      <c r="F1102" s="7">
        <v>0</v>
      </c>
      <c r="G1102" s="7">
        <v>0</v>
      </c>
      <c r="H1102" s="7">
        <v>4</v>
      </c>
      <c r="I1102" s="7">
        <v>3</v>
      </c>
      <c r="J1102" s="7">
        <v>7</v>
      </c>
      <c r="K1102" s="7">
        <v>3</v>
      </c>
      <c r="L1102" s="7">
        <v>0</v>
      </c>
      <c r="M1102" s="7">
        <v>5</v>
      </c>
    </row>
    <row r="1103" spans="1:13">
      <c r="A1103" s="7" t="s">
        <v>2468</v>
      </c>
      <c r="B1103" s="3">
        <v>0</v>
      </c>
      <c r="C1103" s="7">
        <v>0</v>
      </c>
      <c r="D1103" s="7">
        <v>0</v>
      </c>
      <c r="E1103" s="7">
        <v>1</v>
      </c>
      <c r="F1103" s="7">
        <v>0</v>
      </c>
      <c r="G1103" s="7">
        <v>0</v>
      </c>
      <c r="H1103" s="7">
        <v>0</v>
      </c>
      <c r="I1103" s="7">
        <v>0</v>
      </c>
      <c r="J1103" s="7">
        <v>6</v>
      </c>
      <c r="K1103" s="7">
        <v>7</v>
      </c>
      <c r="L1103" s="7">
        <v>0</v>
      </c>
      <c r="M1103" s="7">
        <v>5</v>
      </c>
    </row>
    <row r="1104" spans="1:13">
      <c r="A1104" s="7" t="s">
        <v>2469</v>
      </c>
      <c r="B1104" s="3">
        <v>0</v>
      </c>
      <c r="C1104" s="7">
        <v>0</v>
      </c>
      <c r="D1104" s="7">
        <v>0</v>
      </c>
      <c r="E1104" s="7">
        <v>4</v>
      </c>
      <c r="F1104" s="7">
        <v>0</v>
      </c>
      <c r="G1104" s="7">
        <v>0</v>
      </c>
      <c r="H1104" s="7">
        <v>4</v>
      </c>
      <c r="I1104" s="7">
        <v>3</v>
      </c>
      <c r="J1104" s="7">
        <v>6</v>
      </c>
      <c r="K1104" s="7">
        <v>6</v>
      </c>
      <c r="L1104" s="7">
        <v>1</v>
      </c>
      <c r="M1104" s="7">
        <v>7</v>
      </c>
    </row>
    <row r="1105" spans="1:13">
      <c r="A1105" s="7" t="s">
        <v>2470</v>
      </c>
      <c r="B1105" s="3">
        <v>0</v>
      </c>
      <c r="C1105" s="7">
        <v>0</v>
      </c>
      <c r="D1105" s="7">
        <v>3</v>
      </c>
      <c r="E1105" s="7">
        <v>1</v>
      </c>
      <c r="F1105" s="7">
        <v>0</v>
      </c>
      <c r="G1105" s="7">
        <v>0</v>
      </c>
      <c r="H1105" s="7">
        <v>4</v>
      </c>
      <c r="I1105" s="7">
        <v>2</v>
      </c>
      <c r="J1105" s="7">
        <v>6</v>
      </c>
      <c r="K1105" s="7">
        <v>7</v>
      </c>
      <c r="L1105" s="7">
        <v>0</v>
      </c>
      <c r="M1105" s="7">
        <v>18</v>
      </c>
    </row>
    <row r="1106" spans="1:13">
      <c r="A1106" s="7" t="s">
        <v>2471</v>
      </c>
      <c r="B1106" s="3">
        <v>0</v>
      </c>
      <c r="C1106" s="7">
        <v>0</v>
      </c>
      <c r="D1106" s="7">
        <v>3</v>
      </c>
      <c r="E1106" s="7">
        <v>1</v>
      </c>
      <c r="F1106" s="7">
        <v>0</v>
      </c>
      <c r="G1106" s="7">
        <v>0</v>
      </c>
      <c r="H1106" s="7">
        <v>11</v>
      </c>
      <c r="I1106" s="7">
        <v>1</v>
      </c>
      <c r="J1106" s="7">
        <v>6</v>
      </c>
      <c r="K1106" s="7">
        <v>8</v>
      </c>
      <c r="L1106" s="7">
        <v>0</v>
      </c>
      <c r="M1106" s="7">
        <v>19</v>
      </c>
    </row>
    <row r="1107" spans="1:13">
      <c r="A1107" s="7" t="s">
        <v>2472</v>
      </c>
      <c r="B1107" s="3">
        <v>0</v>
      </c>
      <c r="C1107" s="7">
        <v>0</v>
      </c>
      <c r="D1107" s="7">
        <v>1</v>
      </c>
      <c r="E1107" s="7">
        <v>2</v>
      </c>
      <c r="F1107" s="7">
        <v>0</v>
      </c>
      <c r="G1107" s="7">
        <v>0</v>
      </c>
      <c r="H1107" s="7">
        <v>3</v>
      </c>
      <c r="I1107" s="7">
        <v>5</v>
      </c>
      <c r="J1107" s="7">
        <v>8</v>
      </c>
      <c r="K1107" s="7">
        <v>1</v>
      </c>
      <c r="L1107" s="7">
        <v>0</v>
      </c>
      <c r="M1107" s="7">
        <v>4</v>
      </c>
    </row>
    <row r="1108" spans="1:13">
      <c r="A1108" s="7" t="s">
        <v>2473</v>
      </c>
      <c r="B1108" s="3"/>
      <c r="C1108" s="7"/>
      <c r="D1108" s="7">
        <v>1</v>
      </c>
      <c r="E1108" s="7">
        <v>6</v>
      </c>
      <c r="F1108" s="7"/>
      <c r="G1108" s="7"/>
      <c r="H1108" s="7">
        <v>8</v>
      </c>
      <c r="I1108" s="7">
        <v>2</v>
      </c>
      <c r="J1108" s="7">
        <v>6</v>
      </c>
      <c r="K1108" s="7">
        <v>7</v>
      </c>
      <c r="L1108" s="7">
        <v>1</v>
      </c>
      <c r="M1108" s="7">
        <v>12</v>
      </c>
    </row>
    <row r="1109" spans="1:13">
      <c r="A1109" s="7" t="s">
        <v>2474</v>
      </c>
      <c r="B1109" s="3"/>
      <c r="C1109" s="7"/>
      <c r="D1109" s="7">
        <v>1</v>
      </c>
      <c r="E1109" s="7">
        <v>5</v>
      </c>
      <c r="F1109" s="7">
        <v>0</v>
      </c>
      <c r="G1109" s="7">
        <v>0</v>
      </c>
      <c r="H1109" s="7">
        <v>6</v>
      </c>
      <c r="I1109" s="7">
        <v>1</v>
      </c>
      <c r="J1109" s="7">
        <v>8</v>
      </c>
      <c r="K1109" s="7">
        <v>5</v>
      </c>
      <c r="L1109" s="7">
        <v>0</v>
      </c>
      <c r="M1109" s="7">
        <v>4</v>
      </c>
    </row>
    <row r="1110" spans="1:13">
      <c r="A1110" s="7" t="s">
        <v>2806</v>
      </c>
      <c r="B1110" s="3">
        <v>0</v>
      </c>
      <c r="C1110" s="7">
        <v>0</v>
      </c>
      <c r="D1110" s="7">
        <v>1</v>
      </c>
      <c r="E1110" s="7">
        <v>3</v>
      </c>
      <c r="F1110" s="7">
        <v>0</v>
      </c>
      <c r="G1110" s="7">
        <v>0</v>
      </c>
      <c r="H1110" s="7">
        <v>5</v>
      </c>
      <c r="I1110" s="7">
        <v>3</v>
      </c>
      <c r="J1110" s="7">
        <v>9</v>
      </c>
      <c r="K1110" s="7">
        <v>6</v>
      </c>
      <c r="L1110" s="7">
        <v>1</v>
      </c>
      <c r="M1110" s="7">
        <v>2</v>
      </c>
    </row>
    <row r="1111" spans="1:13">
      <c r="A1111" s="7" t="s">
        <v>2475</v>
      </c>
      <c r="B1111" s="3">
        <v>0</v>
      </c>
      <c r="C1111" s="7">
        <v>0</v>
      </c>
      <c r="D1111" s="7">
        <v>0</v>
      </c>
      <c r="E1111" s="7">
        <v>6</v>
      </c>
      <c r="F1111" s="7">
        <v>0</v>
      </c>
      <c r="G1111" s="7">
        <v>0</v>
      </c>
      <c r="H1111" s="7">
        <v>6</v>
      </c>
      <c r="I1111" s="7">
        <v>5</v>
      </c>
      <c r="J1111" s="7">
        <v>10</v>
      </c>
      <c r="K1111" s="7">
        <v>6</v>
      </c>
      <c r="L1111" s="7">
        <v>0</v>
      </c>
      <c r="M1111" s="7">
        <v>5</v>
      </c>
    </row>
    <row r="1112" spans="1:13">
      <c r="A1112" s="7" t="s">
        <v>2476</v>
      </c>
      <c r="B1112" s="3">
        <v>0</v>
      </c>
      <c r="C1112" s="7">
        <v>0</v>
      </c>
      <c r="D1112" s="7">
        <v>0</v>
      </c>
      <c r="E1112" s="7">
        <v>0</v>
      </c>
      <c r="F1112" s="7">
        <v>0</v>
      </c>
      <c r="G1112" s="7">
        <v>0</v>
      </c>
      <c r="H1112" s="7">
        <v>0</v>
      </c>
      <c r="I1112" s="7">
        <v>0</v>
      </c>
      <c r="J1112" s="7">
        <v>0</v>
      </c>
      <c r="K1112" s="7">
        <v>0</v>
      </c>
      <c r="L1112" s="7">
        <v>0</v>
      </c>
      <c r="M1112" s="7">
        <v>0</v>
      </c>
    </row>
    <row r="1113" spans="1:13">
      <c r="A1113" s="7" t="s">
        <v>2477</v>
      </c>
      <c r="B1113" s="3">
        <v>0</v>
      </c>
      <c r="C1113" s="7">
        <v>0</v>
      </c>
      <c r="D1113" s="7">
        <v>2</v>
      </c>
      <c r="E1113" s="7">
        <v>3</v>
      </c>
      <c r="F1113" s="7">
        <v>0</v>
      </c>
      <c r="G1113" s="7">
        <v>0</v>
      </c>
      <c r="H1113" s="7">
        <v>5</v>
      </c>
      <c r="I1113" s="7">
        <v>1</v>
      </c>
      <c r="J1113" s="7">
        <v>12</v>
      </c>
      <c r="K1113" s="7">
        <v>6</v>
      </c>
      <c r="L1113" s="7">
        <v>0</v>
      </c>
      <c r="M1113" s="7">
        <v>6</v>
      </c>
    </row>
    <row r="1114" spans="1:13">
      <c r="A1114" s="7" t="s">
        <v>2478</v>
      </c>
      <c r="B1114" s="3">
        <v>0</v>
      </c>
      <c r="C1114" s="7">
        <v>0</v>
      </c>
      <c r="D1114" s="7">
        <v>2</v>
      </c>
      <c r="E1114" s="7">
        <v>1</v>
      </c>
      <c r="F1114" s="7">
        <v>0</v>
      </c>
      <c r="G1114" s="7">
        <v>0</v>
      </c>
      <c r="H1114" s="7">
        <v>4</v>
      </c>
      <c r="I1114" s="7">
        <v>1</v>
      </c>
      <c r="J1114" s="7">
        <v>10</v>
      </c>
      <c r="K1114" s="7">
        <v>3</v>
      </c>
      <c r="L1114" s="7">
        <v>0</v>
      </c>
      <c r="M1114" s="7">
        <v>5</v>
      </c>
    </row>
    <row r="1115" spans="1:13">
      <c r="A1115" s="7" t="s">
        <v>2479</v>
      </c>
      <c r="B1115" s="3">
        <v>0</v>
      </c>
      <c r="C1115" s="7">
        <v>0</v>
      </c>
      <c r="D1115" s="7">
        <v>2</v>
      </c>
      <c r="E1115" s="7">
        <v>2</v>
      </c>
      <c r="F1115" s="7">
        <v>0</v>
      </c>
      <c r="G1115" s="7">
        <v>0</v>
      </c>
      <c r="H1115" s="7">
        <v>6</v>
      </c>
      <c r="I1115" s="7">
        <v>2</v>
      </c>
      <c r="J1115" s="7">
        <v>7</v>
      </c>
      <c r="K1115" s="7">
        <v>4</v>
      </c>
      <c r="L1115" s="7">
        <v>0</v>
      </c>
      <c r="M1115" s="7">
        <v>12</v>
      </c>
    </row>
    <row r="1116" spans="1:13">
      <c r="A1116" s="7" t="s">
        <v>2480</v>
      </c>
      <c r="B1116" s="3">
        <v>0</v>
      </c>
      <c r="C1116" s="7">
        <v>0</v>
      </c>
      <c r="D1116" s="7">
        <v>2</v>
      </c>
      <c r="E1116" s="7">
        <v>0</v>
      </c>
      <c r="F1116" s="7">
        <v>0</v>
      </c>
      <c r="G1116" s="7">
        <v>0</v>
      </c>
      <c r="H1116" s="7">
        <v>2</v>
      </c>
      <c r="I1116" s="7">
        <v>1</v>
      </c>
      <c r="J1116" s="7">
        <v>6</v>
      </c>
      <c r="K1116" s="7">
        <v>5</v>
      </c>
      <c r="L1116" s="7">
        <v>0</v>
      </c>
      <c r="M1116" s="7">
        <v>5</v>
      </c>
    </row>
    <row r="1117" spans="1:13">
      <c r="A1117" s="7" t="s">
        <v>2481</v>
      </c>
      <c r="B1117" s="3">
        <v>0</v>
      </c>
      <c r="C1117" s="7">
        <v>0</v>
      </c>
      <c r="D1117" s="7">
        <v>1</v>
      </c>
      <c r="E1117" s="7">
        <v>3</v>
      </c>
      <c r="F1117" s="7">
        <v>0</v>
      </c>
      <c r="G1117" s="7">
        <v>0</v>
      </c>
      <c r="H1117" s="7">
        <v>6</v>
      </c>
      <c r="I1117" s="7">
        <v>2</v>
      </c>
      <c r="J1117" s="7">
        <v>10</v>
      </c>
      <c r="K1117" s="7">
        <v>4</v>
      </c>
      <c r="L1117" s="7">
        <v>2</v>
      </c>
      <c r="M1117" s="7">
        <v>6</v>
      </c>
    </row>
    <row r="1118" spans="1:13">
      <c r="A1118" s="7" t="s">
        <v>2482</v>
      </c>
      <c r="B1118" s="3">
        <v>0</v>
      </c>
      <c r="C1118" s="7">
        <v>0</v>
      </c>
      <c r="D1118" s="7">
        <v>0</v>
      </c>
      <c r="E1118" s="7">
        <v>4</v>
      </c>
      <c r="F1118" s="7">
        <v>0</v>
      </c>
      <c r="G1118" s="7">
        <v>0</v>
      </c>
      <c r="H1118" s="7">
        <v>6</v>
      </c>
      <c r="I1118" s="7">
        <v>1</v>
      </c>
      <c r="J1118" s="7">
        <v>8</v>
      </c>
      <c r="K1118" s="7">
        <v>5</v>
      </c>
      <c r="L1118" s="7">
        <v>0</v>
      </c>
      <c r="M1118" s="7">
        <v>14</v>
      </c>
    </row>
    <row r="1119" spans="1:13">
      <c r="A1119" s="7" t="s">
        <v>2483</v>
      </c>
      <c r="B1119" s="3">
        <v>0</v>
      </c>
      <c r="C1119" s="7">
        <v>1</v>
      </c>
      <c r="D1119" s="7">
        <v>0</v>
      </c>
      <c r="E1119" s="7">
        <v>0</v>
      </c>
      <c r="F1119" s="7">
        <v>0</v>
      </c>
      <c r="G1119" s="7">
        <v>0</v>
      </c>
      <c r="H1119" s="7">
        <v>1</v>
      </c>
      <c r="I1119" s="7">
        <v>2</v>
      </c>
      <c r="J1119" s="7">
        <v>5</v>
      </c>
      <c r="K1119" s="7">
        <v>2</v>
      </c>
      <c r="L1119" s="7">
        <v>1</v>
      </c>
      <c r="M1119" s="7">
        <v>10</v>
      </c>
    </row>
    <row r="1120" spans="1:13">
      <c r="A1120" s="7" t="s">
        <v>2484</v>
      </c>
      <c r="B1120" s="3"/>
      <c r="C1120" s="7"/>
      <c r="D1120" s="7">
        <v>2</v>
      </c>
      <c r="E1120" s="7">
        <v>5</v>
      </c>
      <c r="F1120" s="7"/>
      <c r="G1120" s="7"/>
      <c r="H1120" s="7">
        <v>10</v>
      </c>
      <c r="I1120" s="7">
        <v>2</v>
      </c>
      <c r="J1120" s="7">
        <v>10</v>
      </c>
      <c r="K1120" s="7">
        <v>5</v>
      </c>
      <c r="L1120" s="7"/>
      <c r="M1120" s="7">
        <v>6</v>
      </c>
    </row>
    <row r="1121" spans="1:13">
      <c r="A1121" s="7" t="s">
        <v>2485</v>
      </c>
      <c r="B1121" s="3">
        <v>0</v>
      </c>
      <c r="C1121" s="7">
        <v>0</v>
      </c>
      <c r="D1121" s="7">
        <v>3</v>
      </c>
      <c r="E1121" s="7">
        <v>7</v>
      </c>
      <c r="F1121" s="7">
        <v>0</v>
      </c>
      <c r="G1121" s="7">
        <v>0</v>
      </c>
      <c r="H1121" s="7">
        <v>10</v>
      </c>
      <c r="I1121" s="7">
        <v>2</v>
      </c>
      <c r="J1121" s="7">
        <v>11</v>
      </c>
      <c r="K1121" s="7">
        <v>2</v>
      </c>
      <c r="L1121" s="7">
        <v>1</v>
      </c>
      <c r="M1121" s="7">
        <v>9</v>
      </c>
    </row>
    <row r="1122" spans="1:13">
      <c r="A1122" s="7" t="s">
        <v>2486</v>
      </c>
      <c r="B1122" s="3">
        <v>0</v>
      </c>
      <c r="C1122" s="7">
        <v>0</v>
      </c>
      <c r="D1122" s="7">
        <v>4</v>
      </c>
      <c r="E1122" s="7">
        <v>2</v>
      </c>
      <c r="F1122" s="7">
        <v>0</v>
      </c>
      <c r="G1122" s="7">
        <v>1</v>
      </c>
      <c r="H1122" s="7">
        <v>6</v>
      </c>
      <c r="I1122" s="7">
        <v>6</v>
      </c>
      <c r="J1122" s="7">
        <v>11</v>
      </c>
      <c r="K1122" s="7">
        <v>3</v>
      </c>
      <c r="L1122" s="7">
        <v>0</v>
      </c>
      <c r="M1122" s="7">
        <v>10</v>
      </c>
    </row>
    <row r="1123" spans="1:13">
      <c r="A1123" s="7" t="s">
        <v>2487</v>
      </c>
      <c r="B1123" s="3">
        <v>0</v>
      </c>
      <c r="C1123" s="7">
        <v>0</v>
      </c>
      <c r="D1123" s="7">
        <v>2</v>
      </c>
      <c r="E1123" s="7">
        <v>0</v>
      </c>
      <c r="F1123" s="7">
        <v>0</v>
      </c>
      <c r="G1123" s="7">
        <v>0</v>
      </c>
      <c r="H1123" s="7">
        <v>3</v>
      </c>
      <c r="I1123" s="7">
        <v>2</v>
      </c>
      <c r="J1123" s="7">
        <v>8</v>
      </c>
      <c r="K1123" s="7">
        <v>7</v>
      </c>
      <c r="L1123" s="7">
        <v>0</v>
      </c>
      <c r="M1123" s="7">
        <v>9</v>
      </c>
    </row>
    <row r="1124" spans="1:13">
      <c r="A1124" s="7" t="s">
        <v>2488</v>
      </c>
      <c r="B1124" s="3"/>
      <c r="C1124" s="7"/>
      <c r="D1124" s="7">
        <v>4</v>
      </c>
      <c r="E1124" s="7">
        <v>2</v>
      </c>
      <c r="F1124" s="7"/>
      <c r="G1124" s="7"/>
      <c r="H1124" s="7">
        <v>6</v>
      </c>
      <c r="I1124" s="7">
        <v>1</v>
      </c>
      <c r="J1124" s="7">
        <v>7</v>
      </c>
      <c r="K1124" s="7">
        <v>5</v>
      </c>
      <c r="L1124" s="7">
        <v>0</v>
      </c>
      <c r="M1124" s="7">
        <v>5</v>
      </c>
    </row>
    <row r="1125" spans="1:13">
      <c r="A1125" s="7" t="s">
        <v>2489</v>
      </c>
      <c r="B1125" s="3">
        <v>0</v>
      </c>
      <c r="C1125" s="7">
        <v>0</v>
      </c>
      <c r="D1125" s="7">
        <v>5</v>
      </c>
      <c r="E1125" s="7">
        <v>3</v>
      </c>
      <c r="F1125" s="7"/>
      <c r="G1125" s="7">
        <v>1</v>
      </c>
      <c r="H1125" s="7">
        <v>9</v>
      </c>
      <c r="I1125" s="7">
        <v>4</v>
      </c>
      <c r="J1125" s="7">
        <v>8</v>
      </c>
      <c r="K1125" s="7">
        <v>1</v>
      </c>
      <c r="L1125" s="7">
        <v>0</v>
      </c>
      <c r="M1125" s="7">
        <v>7</v>
      </c>
    </row>
    <row r="1126" spans="1:13">
      <c r="A1126" s="7" t="s">
        <v>2490</v>
      </c>
      <c r="B1126" s="3">
        <v>0</v>
      </c>
      <c r="C1126" s="7">
        <v>0</v>
      </c>
      <c r="D1126" s="7">
        <v>2</v>
      </c>
      <c r="E1126" s="7">
        <v>1</v>
      </c>
      <c r="F1126" s="7">
        <v>0</v>
      </c>
      <c r="G1126" s="7">
        <v>1</v>
      </c>
      <c r="H1126" s="7">
        <v>3</v>
      </c>
      <c r="I1126" s="7">
        <v>4</v>
      </c>
      <c r="J1126" s="7">
        <v>9</v>
      </c>
      <c r="K1126" s="7">
        <v>0</v>
      </c>
      <c r="L1126" s="7">
        <v>1</v>
      </c>
      <c r="M1126" s="7">
        <v>1</v>
      </c>
    </row>
    <row r="1127" spans="1:13">
      <c r="A1127" s="7" t="s">
        <v>2491</v>
      </c>
      <c r="B1127" s="3">
        <v>0</v>
      </c>
      <c r="C1127" s="7">
        <v>0</v>
      </c>
      <c r="D1127" s="7">
        <v>3</v>
      </c>
      <c r="E1127" s="7">
        <v>2</v>
      </c>
      <c r="F1127" s="7">
        <v>0</v>
      </c>
      <c r="G1127" s="7">
        <v>0</v>
      </c>
      <c r="H1127" s="7">
        <v>5</v>
      </c>
      <c r="I1127" s="7">
        <v>5</v>
      </c>
      <c r="J1127" s="7">
        <v>8</v>
      </c>
      <c r="K1127" s="7">
        <v>5</v>
      </c>
      <c r="L1127" s="7">
        <v>1</v>
      </c>
      <c r="M1127" s="7">
        <v>8</v>
      </c>
    </row>
    <row r="1128" spans="1:13">
      <c r="A1128" s="7" t="s">
        <v>2492</v>
      </c>
      <c r="B1128" s="3">
        <v>0</v>
      </c>
      <c r="C1128" s="7">
        <v>0</v>
      </c>
      <c r="D1128" s="7">
        <v>0</v>
      </c>
      <c r="E1128" s="7">
        <v>2</v>
      </c>
      <c r="F1128" s="7">
        <v>1</v>
      </c>
      <c r="G1128" s="7">
        <v>0</v>
      </c>
      <c r="H1128" s="7">
        <v>2</v>
      </c>
      <c r="I1128" s="7">
        <v>6</v>
      </c>
      <c r="J1128" s="7">
        <v>7</v>
      </c>
      <c r="K1128" s="7">
        <v>3</v>
      </c>
      <c r="L1128" s="7">
        <v>1</v>
      </c>
      <c r="M1128" s="7">
        <v>3</v>
      </c>
    </row>
    <row r="1129" spans="1:13">
      <c r="A1129" s="7" t="s">
        <v>2493</v>
      </c>
      <c r="B1129" s="3">
        <v>0</v>
      </c>
      <c r="C1129" s="7">
        <v>0</v>
      </c>
      <c r="D1129" s="7">
        <v>3</v>
      </c>
      <c r="E1129" s="7">
        <v>3</v>
      </c>
      <c r="F1129" s="7">
        <v>0</v>
      </c>
      <c r="G1129" s="7">
        <v>0</v>
      </c>
      <c r="H1129" s="7">
        <v>6</v>
      </c>
      <c r="I1129" s="7">
        <v>2</v>
      </c>
      <c r="J1129" s="7">
        <v>5</v>
      </c>
      <c r="K1129" s="7">
        <v>3</v>
      </c>
      <c r="L1129" s="7">
        <v>0</v>
      </c>
      <c r="M1129" s="7">
        <v>9</v>
      </c>
    </row>
    <row r="1130" spans="1:13">
      <c r="A1130" s="7" t="s">
        <v>2494</v>
      </c>
      <c r="B1130" s="3"/>
      <c r="C1130" s="7"/>
      <c r="D1130" s="7">
        <v>2</v>
      </c>
      <c r="E1130" s="7">
        <v>5</v>
      </c>
      <c r="F1130" s="7">
        <v>0</v>
      </c>
      <c r="G1130" s="7">
        <v>1</v>
      </c>
      <c r="H1130" s="7">
        <v>7</v>
      </c>
      <c r="I1130" s="7">
        <v>6</v>
      </c>
      <c r="J1130" s="7">
        <v>6</v>
      </c>
      <c r="K1130" s="7">
        <v>6</v>
      </c>
      <c r="L1130" s="7">
        <v>0</v>
      </c>
      <c r="M1130" s="7">
        <v>6</v>
      </c>
    </row>
    <row r="1131" spans="1:13">
      <c r="A1131" s="7" t="s">
        <v>2495</v>
      </c>
      <c r="B1131" s="3"/>
      <c r="C1131" s="7"/>
      <c r="D1131" s="7">
        <v>1</v>
      </c>
      <c r="E1131" s="7">
        <v>1</v>
      </c>
      <c r="F1131" s="7">
        <v>0</v>
      </c>
      <c r="G1131" s="7">
        <v>0</v>
      </c>
      <c r="H1131" s="7">
        <v>2</v>
      </c>
      <c r="I1131" s="7">
        <v>1</v>
      </c>
      <c r="J1131" s="7">
        <v>6</v>
      </c>
      <c r="K1131" s="7">
        <v>1</v>
      </c>
      <c r="L1131" s="7">
        <v>0</v>
      </c>
      <c r="M1131" s="7">
        <v>2</v>
      </c>
    </row>
    <row r="1132" spans="1:13">
      <c r="A1132" s="7" t="s">
        <v>2496</v>
      </c>
      <c r="B1132" s="3">
        <v>0</v>
      </c>
      <c r="C1132" s="7">
        <v>0</v>
      </c>
      <c r="D1132" s="7">
        <v>3</v>
      </c>
      <c r="E1132" s="7">
        <v>2</v>
      </c>
      <c r="F1132" s="7">
        <v>0</v>
      </c>
      <c r="G1132" s="7">
        <v>0</v>
      </c>
      <c r="H1132" s="7">
        <v>14</v>
      </c>
      <c r="I1132" s="7">
        <v>8</v>
      </c>
      <c r="J1132" s="7">
        <v>13</v>
      </c>
      <c r="K1132" s="7">
        <v>25</v>
      </c>
      <c r="L1132" s="7">
        <v>1</v>
      </c>
      <c r="M1132" s="7">
        <v>12</v>
      </c>
    </row>
    <row r="1133" spans="1:13">
      <c r="A1133" s="7" t="s">
        <v>2497</v>
      </c>
      <c r="B1133" s="3">
        <v>0</v>
      </c>
      <c r="C1133" s="7">
        <v>1</v>
      </c>
      <c r="D1133" s="7">
        <v>1</v>
      </c>
      <c r="E1133" s="7">
        <v>2</v>
      </c>
      <c r="F1133" s="7">
        <v>0</v>
      </c>
      <c r="G1133" s="7">
        <v>0</v>
      </c>
      <c r="H1133" s="7">
        <v>5</v>
      </c>
      <c r="I1133" s="7">
        <v>2</v>
      </c>
      <c r="J1133" s="7">
        <v>10</v>
      </c>
      <c r="K1133" s="7">
        <v>5</v>
      </c>
      <c r="L1133" s="7">
        <v>2</v>
      </c>
      <c r="M1133" s="7">
        <v>8</v>
      </c>
    </row>
    <row r="1134" spans="1:13">
      <c r="A1134" s="7" t="s">
        <v>2498</v>
      </c>
      <c r="B1134" s="3">
        <v>0</v>
      </c>
      <c r="C1134" s="7">
        <v>0</v>
      </c>
      <c r="D1134" s="7">
        <v>2</v>
      </c>
      <c r="E1134" s="7">
        <v>1</v>
      </c>
      <c r="F1134" s="7">
        <v>0</v>
      </c>
      <c r="G1134" s="7">
        <v>0</v>
      </c>
      <c r="H1134" s="7">
        <v>6</v>
      </c>
      <c r="I1134" s="7">
        <v>1</v>
      </c>
      <c r="J1134" s="7">
        <v>8</v>
      </c>
      <c r="K1134" s="7">
        <v>5</v>
      </c>
      <c r="L1134" s="7">
        <v>1</v>
      </c>
      <c r="M1134" s="7">
        <v>19</v>
      </c>
    </row>
    <row r="1135" spans="1:13">
      <c r="A1135" s="7" t="s">
        <v>2499</v>
      </c>
      <c r="B1135" s="3">
        <v>0</v>
      </c>
      <c r="C1135" s="7">
        <v>0</v>
      </c>
      <c r="D1135" s="7">
        <v>0</v>
      </c>
      <c r="E1135" s="7">
        <v>4</v>
      </c>
      <c r="F1135" s="7">
        <v>0</v>
      </c>
      <c r="G1135" s="7">
        <v>0</v>
      </c>
      <c r="H1135" s="7">
        <v>5</v>
      </c>
      <c r="I1135" s="7">
        <v>3</v>
      </c>
      <c r="J1135" s="7">
        <v>9</v>
      </c>
      <c r="K1135" s="7">
        <v>6</v>
      </c>
      <c r="L1135" s="7">
        <v>2</v>
      </c>
      <c r="M1135" s="7">
        <v>12</v>
      </c>
    </row>
    <row r="1136" spans="1:13">
      <c r="A1136" s="7" t="s">
        <v>2500</v>
      </c>
      <c r="B1136" s="3">
        <v>0</v>
      </c>
      <c r="C1136" s="7">
        <v>1</v>
      </c>
      <c r="D1136" s="7">
        <v>3</v>
      </c>
      <c r="E1136" s="7">
        <v>3</v>
      </c>
      <c r="F1136" s="7">
        <v>0</v>
      </c>
      <c r="G1136" s="7">
        <v>0</v>
      </c>
      <c r="H1136" s="7">
        <v>10</v>
      </c>
      <c r="I1136" s="7">
        <v>5</v>
      </c>
      <c r="J1136" s="7">
        <v>11</v>
      </c>
      <c r="K1136" s="7">
        <v>7</v>
      </c>
      <c r="L1136" s="7">
        <v>1</v>
      </c>
      <c r="M1136" s="7">
        <v>21</v>
      </c>
    </row>
    <row r="1137" spans="1:13">
      <c r="A1137" s="7" t="s">
        <v>2501</v>
      </c>
      <c r="B1137" s="3">
        <v>0</v>
      </c>
      <c r="C1137" s="7">
        <v>0</v>
      </c>
      <c r="D1137" s="7">
        <v>2</v>
      </c>
      <c r="E1137" s="7">
        <v>1</v>
      </c>
      <c r="F1137" s="7">
        <v>0</v>
      </c>
      <c r="G1137" s="7">
        <v>1</v>
      </c>
      <c r="H1137" s="7">
        <v>4</v>
      </c>
      <c r="I1137" s="7">
        <v>2</v>
      </c>
      <c r="J1137" s="7">
        <v>14</v>
      </c>
      <c r="K1137" s="7">
        <v>6</v>
      </c>
      <c r="L1137" s="7">
        <v>0</v>
      </c>
      <c r="M1137" s="7">
        <v>9</v>
      </c>
    </row>
    <row r="1138" spans="1:13">
      <c r="A1138" s="7" t="s">
        <v>2502</v>
      </c>
      <c r="B1138" s="3">
        <v>0</v>
      </c>
      <c r="C1138" s="7">
        <v>0</v>
      </c>
      <c r="D1138" s="7">
        <v>3</v>
      </c>
      <c r="E1138" s="7">
        <v>1</v>
      </c>
      <c r="F1138" s="7">
        <v>0</v>
      </c>
      <c r="G1138" s="7">
        <v>0</v>
      </c>
      <c r="H1138" s="7">
        <v>7</v>
      </c>
      <c r="I1138" s="7">
        <v>2</v>
      </c>
      <c r="J1138" s="7">
        <v>5</v>
      </c>
      <c r="K1138" s="7">
        <v>5</v>
      </c>
      <c r="L1138" s="7">
        <v>0</v>
      </c>
      <c r="M1138" s="7">
        <v>13</v>
      </c>
    </row>
    <row r="1139" spans="1:13">
      <c r="A1139" s="7" t="s">
        <v>2503</v>
      </c>
      <c r="B1139" s="3">
        <v>0</v>
      </c>
      <c r="C1139" s="7">
        <v>1</v>
      </c>
      <c r="D1139" s="7">
        <v>3</v>
      </c>
      <c r="E1139" s="7">
        <v>8</v>
      </c>
      <c r="F1139" s="7">
        <v>0</v>
      </c>
      <c r="G1139" s="7">
        <v>0</v>
      </c>
      <c r="H1139" s="7">
        <v>12</v>
      </c>
      <c r="I1139" s="7">
        <v>4</v>
      </c>
      <c r="J1139" s="7">
        <v>8</v>
      </c>
      <c r="K1139" s="7">
        <v>5</v>
      </c>
      <c r="L1139" s="7">
        <v>3</v>
      </c>
      <c r="M1139" s="7">
        <v>4</v>
      </c>
    </row>
    <row r="1140" spans="1:13">
      <c r="A1140" s="7" t="s">
        <v>2504</v>
      </c>
      <c r="B1140" s="3">
        <v>0</v>
      </c>
      <c r="C1140" s="7">
        <v>0</v>
      </c>
      <c r="D1140" s="7">
        <v>3</v>
      </c>
      <c r="E1140" s="7">
        <v>5</v>
      </c>
      <c r="F1140" s="7">
        <v>0</v>
      </c>
      <c r="G1140" s="7">
        <v>0</v>
      </c>
      <c r="H1140" s="7">
        <v>11</v>
      </c>
      <c r="I1140" s="7">
        <v>3</v>
      </c>
      <c r="J1140" s="7">
        <v>12</v>
      </c>
      <c r="K1140" s="7">
        <v>8</v>
      </c>
      <c r="L1140" s="7">
        <v>1</v>
      </c>
      <c r="M1140" s="7">
        <v>12</v>
      </c>
    </row>
    <row r="1141" spans="1:13">
      <c r="A1141" s="7" t="s">
        <v>2505</v>
      </c>
      <c r="B1141" s="3"/>
      <c r="C1141" s="7">
        <v>1</v>
      </c>
      <c r="D1141" s="7"/>
      <c r="E1141" s="7">
        <v>5</v>
      </c>
      <c r="F1141" s="7">
        <v>0</v>
      </c>
      <c r="G1141" s="7">
        <v>0</v>
      </c>
      <c r="H1141" s="7">
        <v>7</v>
      </c>
      <c r="I1141" s="7">
        <v>1</v>
      </c>
      <c r="J1141" s="7">
        <v>9</v>
      </c>
      <c r="K1141" s="7">
        <v>7</v>
      </c>
      <c r="L1141" s="7">
        <v>1</v>
      </c>
      <c r="M1141" s="7">
        <v>10</v>
      </c>
    </row>
    <row r="1142" spans="1:13">
      <c r="A1142" s="7" t="s">
        <v>2506</v>
      </c>
      <c r="B1142" s="3">
        <v>0</v>
      </c>
      <c r="C1142" s="7">
        <v>0</v>
      </c>
      <c r="D1142" s="7">
        <v>1</v>
      </c>
      <c r="E1142" s="7">
        <v>0</v>
      </c>
      <c r="F1142" s="7">
        <v>0</v>
      </c>
      <c r="G1142" s="7">
        <v>0</v>
      </c>
      <c r="H1142" s="7">
        <v>0</v>
      </c>
      <c r="I1142" s="7">
        <v>3</v>
      </c>
      <c r="J1142" s="7">
        <v>3</v>
      </c>
      <c r="K1142" s="7">
        <v>0</v>
      </c>
      <c r="L1142" s="7">
        <v>1</v>
      </c>
      <c r="M1142" s="7">
        <v>11</v>
      </c>
    </row>
    <row r="1143" spans="1:13">
      <c r="A1143" s="7" t="s">
        <v>2507</v>
      </c>
      <c r="B1143" s="3">
        <v>0</v>
      </c>
      <c r="C1143" s="7">
        <v>0</v>
      </c>
      <c r="D1143" s="7">
        <v>4</v>
      </c>
      <c r="E1143" s="7">
        <v>0</v>
      </c>
      <c r="F1143" s="7">
        <v>0</v>
      </c>
      <c r="G1143" s="7">
        <v>0</v>
      </c>
      <c r="H1143" s="7">
        <v>7</v>
      </c>
      <c r="I1143" s="7">
        <v>5</v>
      </c>
      <c r="J1143" s="7">
        <v>10</v>
      </c>
      <c r="K1143" s="7">
        <v>7</v>
      </c>
      <c r="L1143" s="7">
        <v>3</v>
      </c>
      <c r="M1143" s="7">
        <v>12</v>
      </c>
    </row>
    <row r="1144" spans="1:13">
      <c r="A1144" s="7" t="s">
        <v>2508</v>
      </c>
      <c r="B1144" s="3">
        <v>0</v>
      </c>
      <c r="C1144" s="7">
        <v>1</v>
      </c>
      <c r="D1144" s="7">
        <v>1</v>
      </c>
      <c r="E1144" s="7">
        <v>3</v>
      </c>
      <c r="F1144" s="7">
        <v>0</v>
      </c>
      <c r="G1144" s="7">
        <v>0</v>
      </c>
      <c r="H1144" s="7">
        <v>5</v>
      </c>
      <c r="I1144" s="7">
        <v>3</v>
      </c>
      <c r="J1144" s="7">
        <v>9</v>
      </c>
      <c r="K1144" s="7">
        <v>2</v>
      </c>
      <c r="L1144" s="7">
        <v>3</v>
      </c>
      <c r="M1144" s="7">
        <v>11</v>
      </c>
    </row>
    <row r="1145" spans="1:13">
      <c r="A1145" s="7" t="s">
        <v>2509</v>
      </c>
      <c r="B1145" s="3">
        <v>0</v>
      </c>
      <c r="C1145" s="7">
        <v>0</v>
      </c>
      <c r="D1145" s="7">
        <v>1</v>
      </c>
      <c r="E1145" s="7">
        <v>0</v>
      </c>
      <c r="F1145" s="7">
        <v>0</v>
      </c>
      <c r="G1145" s="7">
        <v>0</v>
      </c>
      <c r="H1145" s="7">
        <v>2</v>
      </c>
      <c r="I1145" s="7">
        <v>0</v>
      </c>
      <c r="J1145" s="7">
        <v>6</v>
      </c>
      <c r="K1145" s="7">
        <v>9</v>
      </c>
      <c r="L1145" s="7">
        <v>0</v>
      </c>
      <c r="M1145" s="7">
        <v>5</v>
      </c>
    </row>
    <row r="1146" spans="1:13">
      <c r="A1146" s="7" t="s">
        <v>2510</v>
      </c>
      <c r="B1146" s="3">
        <v>0</v>
      </c>
      <c r="C1146" s="7">
        <v>0</v>
      </c>
      <c r="D1146" s="7">
        <v>2</v>
      </c>
      <c r="E1146" s="7">
        <v>0</v>
      </c>
      <c r="F1146" s="7">
        <v>0</v>
      </c>
      <c r="G1146" s="7">
        <v>0</v>
      </c>
      <c r="H1146" s="7">
        <v>2</v>
      </c>
      <c r="I1146" s="7">
        <v>0</v>
      </c>
      <c r="J1146" s="7">
        <v>4</v>
      </c>
      <c r="K1146" s="7">
        <v>6</v>
      </c>
      <c r="L1146" s="7">
        <v>0</v>
      </c>
      <c r="M1146" s="7">
        <v>6</v>
      </c>
    </row>
    <row r="1147" spans="1:13">
      <c r="A1147" s="7" t="s">
        <v>2511</v>
      </c>
      <c r="B1147" s="3">
        <v>0</v>
      </c>
      <c r="C1147" s="7">
        <v>0</v>
      </c>
      <c r="D1147" s="7">
        <v>1</v>
      </c>
      <c r="E1147" s="7">
        <v>3</v>
      </c>
      <c r="F1147" s="7">
        <v>0</v>
      </c>
      <c r="G1147" s="7">
        <v>0</v>
      </c>
      <c r="H1147" s="7">
        <v>4</v>
      </c>
      <c r="I1147" s="7">
        <v>1</v>
      </c>
      <c r="J1147" s="7">
        <v>6</v>
      </c>
      <c r="K1147" s="7">
        <v>4</v>
      </c>
      <c r="L1147" s="7">
        <v>0</v>
      </c>
      <c r="M1147" s="7">
        <v>11</v>
      </c>
    </row>
    <row r="1148" spans="1:13">
      <c r="A1148" s="7" t="s">
        <v>2512</v>
      </c>
      <c r="B1148" s="3">
        <v>0</v>
      </c>
      <c r="C1148" s="7">
        <v>1</v>
      </c>
      <c r="D1148" s="7">
        <v>1</v>
      </c>
      <c r="E1148" s="7">
        <v>2</v>
      </c>
      <c r="F1148" s="7">
        <v>0</v>
      </c>
      <c r="G1148" s="7">
        <v>0</v>
      </c>
      <c r="H1148" s="7">
        <v>5</v>
      </c>
      <c r="I1148" s="7">
        <v>0</v>
      </c>
      <c r="J1148" s="7">
        <v>6</v>
      </c>
      <c r="K1148" s="7">
        <v>6</v>
      </c>
      <c r="L1148" s="7">
        <v>0</v>
      </c>
      <c r="M1148" s="7">
        <v>11</v>
      </c>
    </row>
    <row r="1149" spans="1:13">
      <c r="A1149" s="7" t="s">
        <v>2513</v>
      </c>
      <c r="B1149" s="3">
        <v>0</v>
      </c>
      <c r="C1149" s="7">
        <v>1</v>
      </c>
      <c r="D1149" s="7">
        <v>2</v>
      </c>
      <c r="E1149" s="7">
        <v>0</v>
      </c>
      <c r="F1149" s="7">
        <v>0</v>
      </c>
      <c r="G1149" s="7">
        <v>0</v>
      </c>
      <c r="H1149" s="7">
        <v>5</v>
      </c>
      <c r="I1149" s="7">
        <v>6</v>
      </c>
      <c r="J1149" s="7">
        <v>4</v>
      </c>
      <c r="K1149" s="7">
        <v>3</v>
      </c>
      <c r="L1149" s="7">
        <v>3</v>
      </c>
      <c r="M1149" s="7">
        <v>8</v>
      </c>
    </row>
    <row r="1150" spans="1:13">
      <c r="A1150" s="7" t="s">
        <v>2514</v>
      </c>
      <c r="B1150" s="3">
        <v>0</v>
      </c>
      <c r="C1150" s="7">
        <v>0</v>
      </c>
      <c r="D1150" s="7">
        <v>2</v>
      </c>
      <c r="E1150" s="7">
        <v>1</v>
      </c>
      <c r="F1150" s="7">
        <v>0</v>
      </c>
      <c r="G1150" s="7">
        <v>1</v>
      </c>
      <c r="H1150" s="7">
        <v>9</v>
      </c>
      <c r="I1150" s="7">
        <v>2</v>
      </c>
      <c r="J1150" s="7">
        <v>7</v>
      </c>
      <c r="K1150" s="7">
        <v>7</v>
      </c>
      <c r="L1150" s="7">
        <v>0</v>
      </c>
      <c r="M1150" s="7">
        <v>12</v>
      </c>
    </row>
    <row r="1151" spans="1:13">
      <c r="A1151" s="7" t="s">
        <v>2515</v>
      </c>
      <c r="B1151" s="3">
        <v>0</v>
      </c>
      <c r="C1151" s="7">
        <v>0</v>
      </c>
      <c r="D1151" s="7">
        <v>0</v>
      </c>
      <c r="E1151" s="7">
        <v>4</v>
      </c>
      <c r="F1151" s="7">
        <v>0</v>
      </c>
      <c r="G1151" s="7">
        <v>0</v>
      </c>
      <c r="H1151" s="7">
        <v>4</v>
      </c>
      <c r="I1151" s="7">
        <v>1</v>
      </c>
      <c r="J1151" s="7">
        <v>7</v>
      </c>
      <c r="K1151" s="7">
        <v>4</v>
      </c>
      <c r="L1151" s="7">
        <v>0</v>
      </c>
      <c r="M1151" s="7">
        <v>10</v>
      </c>
    </row>
    <row r="1152" spans="1:13">
      <c r="A1152" s="7" t="s">
        <v>2516</v>
      </c>
      <c r="B1152" s="3">
        <v>1</v>
      </c>
      <c r="C1152" s="7">
        <v>0</v>
      </c>
      <c r="D1152" s="7">
        <v>1</v>
      </c>
      <c r="E1152" s="7">
        <v>3</v>
      </c>
      <c r="F1152" s="7">
        <v>0</v>
      </c>
      <c r="G1152" s="7">
        <v>0</v>
      </c>
      <c r="H1152" s="7">
        <v>8</v>
      </c>
      <c r="I1152" s="7">
        <v>3</v>
      </c>
      <c r="J1152" s="7">
        <v>11</v>
      </c>
      <c r="K1152" s="7">
        <v>7</v>
      </c>
      <c r="L1152" s="7">
        <v>0</v>
      </c>
      <c r="M1152" s="7">
        <v>12</v>
      </c>
    </row>
    <row r="1153" spans="1:13">
      <c r="A1153" s="7" t="s">
        <v>2517</v>
      </c>
      <c r="B1153" s="3">
        <v>0</v>
      </c>
      <c r="C1153" s="7">
        <v>0</v>
      </c>
      <c r="D1153" s="7">
        <v>1</v>
      </c>
      <c r="E1153" s="7">
        <v>3</v>
      </c>
      <c r="F1153" s="7">
        <v>0</v>
      </c>
      <c r="G1153" s="7">
        <v>0</v>
      </c>
      <c r="H1153" s="7">
        <v>4</v>
      </c>
      <c r="I1153" s="7">
        <v>1</v>
      </c>
      <c r="J1153" s="7">
        <v>6</v>
      </c>
      <c r="K1153" s="7">
        <v>4</v>
      </c>
      <c r="L1153" s="7">
        <v>1</v>
      </c>
      <c r="M1153" s="7">
        <v>7</v>
      </c>
    </row>
    <row r="1154" spans="1:13">
      <c r="A1154" s="7" t="s">
        <v>2518</v>
      </c>
      <c r="B1154" s="3">
        <v>0</v>
      </c>
      <c r="C1154" s="7">
        <v>0</v>
      </c>
      <c r="D1154" s="7">
        <v>2</v>
      </c>
      <c r="E1154" s="7">
        <v>2</v>
      </c>
      <c r="F1154" s="7">
        <v>0</v>
      </c>
      <c r="G1154" s="7">
        <v>0</v>
      </c>
      <c r="H1154" s="7">
        <v>5</v>
      </c>
      <c r="I1154" s="7">
        <v>3</v>
      </c>
      <c r="J1154" s="7">
        <v>4</v>
      </c>
      <c r="K1154" s="7">
        <v>2</v>
      </c>
      <c r="L1154" s="7">
        <v>1</v>
      </c>
      <c r="M1154" s="7">
        <v>9</v>
      </c>
    </row>
    <row r="1155" spans="1:13">
      <c r="A1155" s="7" t="s">
        <v>2519</v>
      </c>
      <c r="B1155" s="3">
        <v>0</v>
      </c>
      <c r="C1155" s="7">
        <v>1</v>
      </c>
      <c r="D1155" s="7">
        <v>0</v>
      </c>
      <c r="E1155" s="7">
        <v>0</v>
      </c>
      <c r="F1155" s="7">
        <v>0</v>
      </c>
      <c r="G1155" s="7">
        <v>2</v>
      </c>
      <c r="H1155" s="7">
        <v>3</v>
      </c>
      <c r="I1155" s="7">
        <v>1</v>
      </c>
      <c r="J1155" s="7">
        <v>7</v>
      </c>
      <c r="K1155" s="7">
        <v>1</v>
      </c>
      <c r="L1155" s="7">
        <v>0</v>
      </c>
      <c r="M1155" s="7">
        <v>1</v>
      </c>
    </row>
    <row r="1156" spans="1:13">
      <c r="A1156" s="7" t="s">
        <v>2520</v>
      </c>
      <c r="B1156" s="3">
        <v>0</v>
      </c>
      <c r="C1156" s="7">
        <v>0</v>
      </c>
      <c r="D1156" s="7">
        <v>4</v>
      </c>
      <c r="E1156" s="7">
        <v>4</v>
      </c>
      <c r="F1156" s="7">
        <v>0</v>
      </c>
      <c r="G1156" s="7">
        <v>0</v>
      </c>
      <c r="H1156" s="7">
        <v>13</v>
      </c>
      <c r="I1156" s="7">
        <v>3</v>
      </c>
      <c r="J1156" s="7">
        <v>5</v>
      </c>
      <c r="K1156" s="7">
        <v>6</v>
      </c>
      <c r="L1156" s="7">
        <v>0</v>
      </c>
      <c r="M1156" s="7">
        <v>25</v>
      </c>
    </row>
    <row r="1157" spans="1:13">
      <c r="A1157" s="7" t="s">
        <v>2521</v>
      </c>
      <c r="B1157" s="3">
        <v>0</v>
      </c>
      <c r="C1157" s="7">
        <v>0</v>
      </c>
      <c r="D1157" s="7">
        <v>1</v>
      </c>
      <c r="E1157" s="7">
        <v>4</v>
      </c>
      <c r="F1157" s="7">
        <v>0</v>
      </c>
      <c r="G1157" s="7">
        <v>0</v>
      </c>
      <c r="H1157" s="7">
        <v>9</v>
      </c>
      <c r="I1157" s="7">
        <v>1</v>
      </c>
      <c r="J1157" s="7">
        <v>12</v>
      </c>
      <c r="K1157" s="7">
        <v>5</v>
      </c>
      <c r="L1157" s="7">
        <v>1</v>
      </c>
      <c r="M1157" s="7">
        <v>5</v>
      </c>
    </row>
    <row r="1158" spans="1:13">
      <c r="A1158" s="7" t="s">
        <v>2522</v>
      </c>
      <c r="B1158" s="3">
        <v>0</v>
      </c>
      <c r="C1158" s="7">
        <v>0</v>
      </c>
      <c r="D1158" s="7">
        <v>1</v>
      </c>
      <c r="E1158" s="7">
        <v>4</v>
      </c>
      <c r="F1158" s="7">
        <v>1</v>
      </c>
      <c r="G1158" s="7">
        <v>0</v>
      </c>
      <c r="H1158" s="7">
        <v>9</v>
      </c>
      <c r="I1158" s="7">
        <v>5</v>
      </c>
      <c r="J1158" s="7">
        <v>6</v>
      </c>
      <c r="K1158" s="7">
        <v>9</v>
      </c>
      <c r="L1158" s="7">
        <v>0</v>
      </c>
      <c r="M1158" s="7">
        <v>18</v>
      </c>
    </row>
    <row r="1159" spans="1:13">
      <c r="A1159" s="7" t="s">
        <v>2523</v>
      </c>
      <c r="B1159" s="3">
        <v>0</v>
      </c>
      <c r="C1159" s="7">
        <v>0</v>
      </c>
      <c r="D1159" s="7">
        <v>2</v>
      </c>
      <c r="E1159" s="7">
        <v>1</v>
      </c>
      <c r="F1159" s="7">
        <v>0</v>
      </c>
      <c r="G1159" s="7">
        <v>0</v>
      </c>
      <c r="H1159" s="7">
        <v>3</v>
      </c>
      <c r="I1159" s="7">
        <v>1</v>
      </c>
      <c r="J1159" s="7">
        <v>3</v>
      </c>
      <c r="K1159" s="7">
        <v>3</v>
      </c>
      <c r="L1159" s="7">
        <v>0</v>
      </c>
      <c r="M1159" s="7">
        <v>13</v>
      </c>
    </row>
    <row r="1160" spans="1:13">
      <c r="A1160" s="7" t="s">
        <v>2524</v>
      </c>
      <c r="B1160" s="3"/>
      <c r="C1160" s="7">
        <v>2</v>
      </c>
      <c r="D1160" s="7"/>
      <c r="E1160" s="7">
        <v>2</v>
      </c>
      <c r="F1160" s="7">
        <v>0</v>
      </c>
      <c r="G1160" s="7">
        <v>0</v>
      </c>
      <c r="H1160" s="7">
        <v>4</v>
      </c>
      <c r="I1160" s="7">
        <v>2</v>
      </c>
      <c r="J1160" s="7">
        <v>5</v>
      </c>
      <c r="K1160" s="7">
        <v>4</v>
      </c>
      <c r="L1160" s="7">
        <v>0</v>
      </c>
      <c r="M1160" s="7">
        <v>14</v>
      </c>
    </row>
    <row r="1161" spans="1:13">
      <c r="A1161" s="7" t="s">
        <v>2525</v>
      </c>
      <c r="B1161" s="3">
        <v>0</v>
      </c>
      <c r="C1161" s="7">
        <v>0</v>
      </c>
      <c r="D1161" s="7">
        <v>0</v>
      </c>
      <c r="E1161" s="7">
        <v>1</v>
      </c>
      <c r="F1161" s="7">
        <v>0</v>
      </c>
      <c r="G1161" s="7">
        <v>0</v>
      </c>
      <c r="H1161" s="7">
        <v>1</v>
      </c>
      <c r="I1161" s="7">
        <v>1</v>
      </c>
      <c r="J1161" s="7">
        <v>5</v>
      </c>
      <c r="K1161" s="7">
        <v>3</v>
      </c>
      <c r="L1161" s="7">
        <v>2</v>
      </c>
      <c r="M1161" s="7">
        <v>4</v>
      </c>
    </row>
    <row r="1162" spans="1:13">
      <c r="A1162" s="7" t="s">
        <v>2526</v>
      </c>
      <c r="B1162" s="3">
        <v>0</v>
      </c>
      <c r="C1162" s="7">
        <v>0</v>
      </c>
      <c r="D1162" s="7">
        <v>1</v>
      </c>
      <c r="E1162" s="7">
        <v>1</v>
      </c>
      <c r="F1162" s="7">
        <v>0</v>
      </c>
      <c r="G1162" s="7">
        <v>0</v>
      </c>
      <c r="H1162" s="7">
        <v>3</v>
      </c>
      <c r="I1162" s="7">
        <v>2</v>
      </c>
      <c r="J1162" s="7">
        <v>8</v>
      </c>
      <c r="K1162" s="7">
        <v>5</v>
      </c>
      <c r="L1162" s="7">
        <v>0</v>
      </c>
      <c r="M1162" s="7">
        <v>7</v>
      </c>
    </row>
    <row r="1163" spans="1:13">
      <c r="A1163" s="7" t="s">
        <v>2527</v>
      </c>
      <c r="B1163" s="3">
        <v>0</v>
      </c>
      <c r="C1163" s="7">
        <v>0</v>
      </c>
      <c r="D1163" s="7">
        <v>3</v>
      </c>
      <c r="E1163" s="7">
        <v>3</v>
      </c>
      <c r="F1163" s="7">
        <v>0</v>
      </c>
      <c r="G1163" s="7">
        <v>1</v>
      </c>
      <c r="H1163" s="7">
        <v>10</v>
      </c>
      <c r="I1163" s="7">
        <v>3</v>
      </c>
      <c r="J1163" s="7">
        <v>10</v>
      </c>
      <c r="K1163" s="7">
        <v>5</v>
      </c>
      <c r="L1163" s="7">
        <v>0</v>
      </c>
      <c r="M1163" s="7">
        <v>5</v>
      </c>
    </row>
    <row r="1164" spans="1:13">
      <c r="A1164" s="7" t="s">
        <v>2528</v>
      </c>
      <c r="B1164" s="3">
        <v>0</v>
      </c>
      <c r="C1164" s="7">
        <v>0</v>
      </c>
      <c r="D1164" s="7">
        <v>3</v>
      </c>
      <c r="E1164" s="7">
        <v>2</v>
      </c>
      <c r="F1164" s="7">
        <v>0</v>
      </c>
      <c r="G1164" s="7">
        <v>1</v>
      </c>
      <c r="H1164" s="7">
        <v>9</v>
      </c>
      <c r="I1164" s="7">
        <v>3</v>
      </c>
      <c r="J1164" s="7">
        <v>13</v>
      </c>
      <c r="K1164" s="7">
        <v>5</v>
      </c>
      <c r="L1164" s="7">
        <v>0</v>
      </c>
      <c r="M1164" s="7">
        <v>5</v>
      </c>
    </row>
    <row r="1165" spans="1:13">
      <c r="A1165" s="7" t="s">
        <v>2529</v>
      </c>
      <c r="B1165" s="3"/>
      <c r="C1165" s="7">
        <v>1</v>
      </c>
      <c r="D1165" s="7">
        <v>3</v>
      </c>
      <c r="E1165" s="7"/>
      <c r="F1165" s="7">
        <v>0</v>
      </c>
      <c r="G1165" s="7">
        <v>0</v>
      </c>
      <c r="H1165" s="7">
        <v>5</v>
      </c>
      <c r="I1165" s="7">
        <v>3</v>
      </c>
      <c r="J1165" s="7">
        <v>6</v>
      </c>
      <c r="K1165" s="7">
        <v>6</v>
      </c>
      <c r="L1165" s="7">
        <v>0</v>
      </c>
      <c r="M1165" s="7">
        <v>13</v>
      </c>
    </row>
    <row r="1166" spans="1:13">
      <c r="A1166" s="7" t="s">
        <v>2530</v>
      </c>
      <c r="B1166" s="3">
        <v>0</v>
      </c>
      <c r="C1166" s="7">
        <v>0</v>
      </c>
      <c r="D1166" s="7">
        <v>1</v>
      </c>
      <c r="E1166" s="7">
        <v>6</v>
      </c>
      <c r="F1166" s="7">
        <v>0</v>
      </c>
      <c r="G1166" s="7">
        <v>0</v>
      </c>
      <c r="H1166" s="7">
        <v>7</v>
      </c>
      <c r="I1166" s="7">
        <v>4</v>
      </c>
      <c r="J1166" s="7">
        <v>12</v>
      </c>
      <c r="K1166" s="7">
        <v>7</v>
      </c>
      <c r="L1166" s="7">
        <v>0</v>
      </c>
      <c r="M1166" s="7">
        <v>8</v>
      </c>
    </row>
    <row r="1167" spans="1:13">
      <c r="A1167" s="7" t="s">
        <v>3156</v>
      </c>
      <c r="B1167" s="3">
        <v>0</v>
      </c>
      <c r="C1167" s="7">
        <v>0</v>
      </c>
      <c r="D1167" s="7">
        <v>1</v>
      </c>
      <c r="E1167" s="7">
        <v>1</v>
      </c>
      <c r="F1167" s="7">
        <v>0</v>
      </c>
      <c r="G1167" s="7">
        <v>0</v>
      </c>
      <c r="H1167" s="7">
        <v>2</v>
      </c>
      <c r="I1167" s="7">
        <v>1</v>
      </c>
      <c r="J1167" s="7">
        <v>9</v>
      </c>
      <c r="K1167" s="7">
        <v>4</v>
      </c>
      <c r="L1167" s="7">
        <v>0</v>
      </c>
      <c r="M1167" s="7">
        <v>12</v>
      </c>
    </row>
    <row r="1168" spans="1:13">
      <c r="A1168" s="7" t="s">
        <v>2531</v>
      </c>
      <c r="B1168" s="3">
        <v>0</v>
      </c>
      <c r="C1168" s="7">
        <v>1</v>
      </c>
      <c r="D1168" s="7">
        <v>0</v>
      </c>
      <c r="E1168" s="7">
        <v>0</v>
      </c>
      <c r="F1168" s="7">
        <v>0</v>
      </c>
      <c r="G1168" s="7">
        <v>0</v>
      </c>
      <c r="H1168" s="7">
        <v>1</v>
      </c>
      <c r="I1168" s="7">
        <v>0</v>
      </c>
      <c r="J1168" s="7">
        <v>5</v>
      </c>
      <c r="K1168" s="7">
        <v>1</v>
      </c>
      <c r="L1168" s="7">
        <v>0</v>
      </c>
      <c r="M1168" s="7">
        <v>3</v>
      </c>
    </row>
    <row r="1169" spans="1:13">
      <c r="A1169" s="7" t="s">
        <v>2532</v>
      </c>
      <c r="B1169" s="3">
        <v>0</v>
      </c>
      <c r="C1169" s="7">
        <v>0</v>
      </c>
      <c r="D1169" s="7">
        <v>2</v>
      </c>
      <c r="E1169" s="7">
        <v>6</v>
      </c>
      <c r="F1169" s="7">
        <v>2</v>
      </c>
      <c r="G1169" s="7">
        <v>0</v>
      </c>
      <c r="H1169" s="7">
        <v>8</v>
      </c>
      <c r="I1169" s="7">
        <v>0</v>
      </c>
      <c r="J1169" s="7">
        <v>8</v>
      </c>
      <c r="K1169" s="7">
        <v>6</v>
      </c>
      <c r="L1169" s="7">
        <v>0</v>
      </c>
      <c r="M1169" s="7">
        <v>5</v>
      </c>
    </row>
    <row r="1170" spans="1:13">
      <c r="A1170" s="7" t="s">
        <v>3155</v>
      </c>
      <c r="B1170" s="3">
        <v>0</v>
      </c>
      <c r="C1170" s="7">
        <v>3</v>
      </c>
      <c r="D1170" s="7">
        <v>0</v>
      </c>
      <c r="E1170" s="7">
        <v>0</v>
      </c>
      <c r="F1170" s="7">
        <v>0</v>
      </c>
      <c r="G1170" s="7">
        <v>0</v>
      </c>
      <c r="H1170" s="7">
        <v>6</v>
      </c>
      <c r="I1170" s="7">
        <v>2</v>
      </c>
      <c r="J1170" s="7">
        <v>8</v>
      </c>
      <c r="K1170" s="7">
        <v>8</v>
      </c>
      <c r="L1170" s="7">
        <v>0</v>
      </c>
      <c r="M1170" s="7">
        <v>9</v>
      </c>
    </row>
    <row r="1171" spans="1:13">
      <c r="A1171" s="7" t="s">
        <v>2533</v>
      </c>
      <c r="B1171" s="3"/>
      <c r="C1171" s="7">
        <v>1</v>
      </c>
      <c r="D1171" s="7">
        <v>1</v>
      </c>
      <c r="E1171" s="7">
        <v>2</v>
      </c>
      <c r="F1171" s="7"/>
      <c r="G1171" s="7"/>
      <c r="H1171" s="7">
        <v>9</v>
      </c>
      <c r="I1171" s="7">
        <v>2</v>
      </c>
      <c r="J1171" s="7">
        <v>11</v>
      </c>
      <c r="K1171" s="7">
        <v>5</v>
      </c>
      <c r="L1171" s="7"/>
      <c r="M1171" s="7">
        <v>11</v>
      </c>
    </row>
    <row r="1172" spans="1:13">
      <c r="A1172" s="7" t="s">
        <v>2534</v>
      </c>
      <c r="B1172" s="3"/>
      <c r="C1172" s="7"/>
      <c r="D1172" s="7">
        <v>4</v>
      </c>
      <c r="E1172" s="7">
        <v>1</v>
      </c>
      <c r="F1172" s="7">
        <v>0</v>
      </c>
      <c r="G1172" s="7">
        <v>0</v>
      </c>
      <c r="H1172" s="7">
        <v>0</v>
      </c>
      <c r="I1172" s="7">
        <v>0</v>
      </c>
      <c r="J1172" s="7">
        <v>5</v>
      </c>
      <c r="K1172" s="7">
        <v>0</v>
      </c>
      <c r="L1172" s="7">
        <v>0</v>
      </c>
      <c r="M1172" s="7">
        <v>2</v>
      </c>
    </row>
    <row r="1173" spans="1:13">
      <c r="A1173" s="7" t="s">
        <v>2535</v>
      </c>
      <c r="B1173" s="3">
        <v>0</v>
      </c>
      <c r="C1173" s="7">
        <v>0</v>
      </c>
      <c r="D1173" s="7">
        <v>3</v>
      </c>
      <c r="E1173" s="7">
        <v>7</v>
      </c>
      <c r="F1173" s="7">
        <v>0</v>
      </c>
      <c r="G1173" s="7">
        <v>0</v>
      </c>
      <c r="H1173" s="7">
        <v>10</v>
      </c>
      <c r="I1173" s="7">
        <v>3</v>
      </c>
      <c r="J1173" s="7">
        <v>13</v>
      </c>
      <c r="K1173" s="7">
        <v>3</v>
      </c>
      <c r="L1173" s="7">
        <v>1</v>
      </c>
      <c r="M1173" s="7">
        <v>5</v>
      </c>
    </row>
    <row r="1174" spans="1:13">
      <c r="A1174" s="7" t="s">
        <v>2536</v>
      </c>
      <c r="B1174" s="3">
        <v>0</v>
      </c>
      <c r="C1174" s="7">
        <v>0</v>
      </c>
      <c r="D1174" s="7">
        <v>2</v>
      </c>
      <c r="E1174" s="7">
        <v>4</v>
      </c>
      <c r="F1174" s="7">
        <v>0</v>
      </c>
      <c r="G1174" s="7">
        <v>0</v>
      </c>
      <c r="H1174" s="7">
        <v>8</v>
      </c>
      <c r="I1174" s="7">
        <v>1</v>
      </c>
      <c r="J1174" s="7">
        <v>7</v>
      </c>
      <c r="K1174" s="7">
        <v>4</v>
      </c>
      <c r="L1174" s="7">
        <v>0</v>
      </c>
      <c r="M1174" s="7">
        <v>13</v>
      </c>
    </row>
    <row r="1175" spans="1:13">
      <c r="A1175" s="7" t="s">
        <v>2816</v>
      </c>
      <c r="B1175" s="3">
        <v>0</v>
      </c>
      <c r="C1175" s="7">
        <v>1</v>
      </c>
      <c r="D1175" s="7">
        <v>2</v>
      </c>
      <c r="E1175" s="7">
        <v>2</v>
      </c>
      <c r="F1175" s="7">
        <v>1</v>
      </c>
      <c r="G1175" s="7">
        <v>0</v>
      </c>
      <c r="H1175" s="7">
        <v>7</v>
      </c>
      <c r="I1175" s="7">
        <v>4</v>
      </c>
      <c r="J1175" s="7">
        <v>8</v>
      </c>
      <c r="K1175" s="7">
        <v>5</v>
      </c>
      <c r="L1175" s="7">
        <v>3</v>
      </c>
      <c r="M1175" s="7">
        <v>6</v>
      </c>
    </row>
    <row r="1176" spans="1:13">
      <c r="A1176" s="7" t="s">
        <v>2817</v>
      </c>
      <c r="B1176" s="3">
        <v>2</v>
      </c>
      <c r="C1176" s="7">
        <v>1</v>
      </c>
      <c r="D1176" s="7">
        <v>4</v>
      </c>
      <c r="E1176" s="7">
        <v>2</v>
      </c>
      <c r="F1176" s="7">
        <v>2</v>
      </c>
      <c r="G1176" s="7">
        <v>0</v>
      </c>
      <c r="H1176" s="7">
        <v>17</v>
      </c>
      <c r="I1176" s="7">
        <v>6</v>
      </c>
      <c r="J1176" s="7">
        <v>8</v>
      </c>
      <c r="K1176" s="7">
        <v>6</v>
      </c>
      <c r="L1176" s="7">
        <v>2</v>
      </c>
      <c r="M1176" s="7">
        <v>10</v>
      </c>
    </row>
    <row r="1177" spans="1:13">
      <c r="A1177" s="7" t="s">
        <v>2818</v>
      </c>
      <c r="B1177" s="3">
        <v>0</v>
      </c>
      <c r="C1177" s="7">
        <v>0</v>
      </c>
      <c r="D1177" s="7">
        <v>4</v>
      </c>
      <c r="E1177" s="7">
        <v>1</v>
      </c>
      <c r="F1177" s="7"/>
      <c r="G1177" s="7">
        <v>0</v>
      </c>
      <c r="H1177" s="7">
        <v>6</v>
      </c>
      <c r="I1177" s="7">
        <v>1</v>
      </c>
      <c r="J1177" s="7">
        <v>9</v>
      </c>
      <c r="K1177" s="7">
        <v>6</v>
      </c>
      <c r="L1177" s="7">
        <v>0</v>
      </c>
      <c r="M1177" s="7">
        <v>5</v>
      </c>
    </row>
    <row r="1178" spans="1:13">
      <c r="A1178" s="7" t="s">
        <v>2819</v>
      </c>
      <c r="B1178" s="3">
        <v>0</v>
      </c>
      <c r="C1178" s="7">
        <v>0</v>
      </c>
      <c r="D1178" s="7">
        <v>1</v>
      </c>
      <c r="E1178" s="7">
        <v>2</v>
      </c>
      <c r="F1178" s="7">
        <v>0</v>
      </c>
      <c r="G1178" s="7">
        <v>0</v>
      </c>
      <c r="H1178" s="7">
        <v>5</v>
      </c>
      <c r="I1178" s="7">
        <v>0</v>
      </c>
      <c r="J1178" s="7">
        <v>5</v>
      </c>
      <c r="K1178" s="7">
        <v>4</v>
      </c>
      <c r="L1178" s="7">
        <v>0</v>
      </c>
      <c r="M1178" s="7">
        <v>3</v>
      </c>
    </row>
    <row r="1179" spans="1:13">
      <c r="A1179" s="7" t="s">
        <v>2820</v>
      </c>
      <c r="B1179" s="3">
        <v>0</v>
      </c>
      <c r="C1179" s="7">
        <v>0</v>
      </c>
      <c r="D1179" s="7">
        <v>3</v>
      </c>
      <c r="E1179" s="7">
        <v>0</v>
      </c>
      <c r="F1179" s="7">
        <v>0</v>
      </c>
      <c r="G1179" s="7">
        <v>0</v>
      </c>
      <c r="H1179" s="7">
        <v>5</v>
      </c>
      <c r="I1179" s="7">
        <v>1</v>
      </c>
      <c r="J1179" s="7">
        <v>5</v>
      </c>
      <c r="K1179" s="7">
        <v>4</v>
      </c>
      <c r="L1179" s="7">
        <v>0</v>
      </c>
      <c r="M1179" s="7">
        <v>5</v>
      </c>
    </row>
    <row r="1180" spans="1:13">
      <c r="A1180" s="7" t="s">
        <v>2821</v>
      </c>
      <c r="B1180" s="3">
        <v>0</v>
      </c>
      <c r="C1180" s="7">
        <v>0</v>
      </c>
      <c r="D1180" s="7">
        <v>0</v>
      </c>
      <c r="E1180" s="7">
        <v>0</v>
      </c>
      <c r="F1180" s="7">
        <v>0</v>
      </c>
      <c r="G1180" s="7">
        <v>0</v>
      </c>
      <c r="H1180" s="7">
        <v>0</v>
      </c>
      <c r="I1180" s="7">
        <v>0</v>
      </c>
      <c r="J1180" s="7">
        <v>2</v>
      </c>
      <c r="K1180" s="7">
        <v>2</v>
      </c>
      <c r="L1180" s="7">
        <v>0</v>
      </c>
      <c r="M1180" s="7">
        <v>7</v>
      </c>
    </row>
    <row r="1181" spans="1:13">
      <c r="A1181" s="7" t="s">
        <v>2822</v>
      </c>
      <c r="B1181" s="3">
        <v>0</v>
      </c>
      <c r="C1181" s="7">
        <v>2</v>
      </c>
      <c r="D1181" s="7">
        <v>1</v>
      </c>
      <c r="E1181" s="7">
        <v>1</v>
      </c>
      <c r="F1181" s="7">
        <v>0</v>
      </c>
      <c r="G1181" s="7">
        <v>0</v>
      </c>
      <c r="H1181" s="7">
        <v>4</v>
      </c>
      <c r="I1181" s="7">
        <v>3</v>
      </c>
      <c r="J1181" s="7">
        <v>10</v>
      </c>
      <c r="K1181" s="7">
        <v>5</v>
      </c>
      <c r="L1181" s="7">
        <v>0</v>
      </c>
      <c r="M1181" s="7">
        <v>13</v>
      </c>
    </row>
    <row r="1182" spans="1:13">
      <c r="A1182" s="7" t="s">
        <v>2823</v>
      </c>
      <c r="B1182" s="3">
        <v>0</v>
      </c>
      <c r="C1182" s="7">
        <v>0</v>
      </c>
      <c r="D1182" s="7">
        <v>2</v>
      </c>
      <c r="E1182" s="7">
        <v>1</v>
      </c>
      <c r="F1182" s="7">
        <v>0</v>
      </c>
      <c r="G1182" s="7">
        <v>0</v>
      </c>
      <c r="H1182" s="7">
        <v>4</v>
      </c>
      <c r="I1182" s="7">
        <v>4</v>
      </c>
      <c r="J1182" s="7">
        <v>10</v>
      </c>
      <c r="K1182" s="7">
        <v>5</v>
      </c>
      <c r="L1182" s="7">
        <v>0</v>
      </c>
      <c r="M1182" s="7">
        <v>10</v>
      </c>
    </row>
    <row r="1183" spans="1:13">
      <c r="A1183" s="7" t="s">
        <v>2824</v>
      </c>
      <c r="B1183" s="3">
        <v>1</v>
      </c>
      <c r="C1183" s="7">
        <v>0</v>
      </c>
      <c r="D1183" s="7">
        <v>1</v>
      </c>
      <c r="E1183" s="7">
        <v>5</v>
      </c>
      <c r="F1183" s="7">
        <v>1</v>
      </c>
      <c r="G1183" s="7">
        <v>0</v>
      </c>
      <c r="H1183" s="7">
        <v>8</v>
      </c>
      <c r="I1183" s="7">
        <v>3</v>
      </c>
      <c r="J1183" s="7">
        <v>8</v>
      </c>
      <c r="K1183" s="7">
        <v>8</v>
      </c>
      <c r="L1183" s="7">
        <v>1</v>
      </c>
      <c r="M1183" s="7">
        <v>7</v>
      </c>
    </row>
    <row r="1184" spans="1:13">
      <c r="A1184" s="7" t="s">
        <v>2825</v>
      </c>
      <c r="B1184" s="3">
        <v>0</v>
      </c>
      <c r="C1184" s="7">
        <v>0</v>
      </c>
      <c r="D1184" s="7">
        <v>2</v>
      </c>
      <c r="E1184" s="7">
        <v>1</v>
      </c>
      <c r="F1184" s="7">
        <v>1</v>
      </c>
      <c r="G1184" s="7">
        <v>0</v>
      </c>
      <c r="H1184" s="7">
        <v>3</v>
      </c>
      <c r="I1184" s="7">
        <v>2</v>
      </c>
      <c r="J1184" s="7">
        <v>6</v>
      </c>
      <c r="K1184" s="7">
        <v>2</v>
      </c>
      <c r="L1184" s="7">
        <v>0</v>
      </c>
      <c r="M1184" s="7">
        <v>4</v>
      </c>
    </row>
    <row r="1185" spans="1:13">
      <c r="A1185" s="7" t="s">
        <v>2826</v>
      </c>
      <c r="B1185" s="3">
        <v>0</v>
      </c>
      <c r="C1185" s="7">
        <v>0</v>
      </c>
      <c r="D1185" s="7">
        <v>2</v>
      </c>
      <c r="E1185" s="7">
        <v>1</v>
      </c>
      <c r="F1185" s="7">
        <v>0</v>
      </c>
      <c r="G1185" s="7">
        <v>0</v>
      </c>
      <c r="H1185" s="7">
        <v>4</v>
      </c>
      <c r="I1185" s="7">
        <v>1</v>
      </c>
      <c r="J1185" s="7">
        <v>3</v>
      </c>
      <c r="K1185" s="7">
        <v>4</v>
      </c>
      <c r="L1185" s="7">
        <v>0</v>
      </c>
      <c r="M1185" s="7">
        <v>8</v>
      </c>
    </row>
    <row r="1186" spans="1:13">
      <c r="A1186" s="7" t="s">
        <v>2827</v>
      </c>
      <c r="B1186" s="3">
        <v>0</v>
      </c>
      <c r="C1186" s="7">
        <v>0</v>
      </c>
      <c r="D1186" s="7">
        <v>5</v>
      </c>
      <c r="E1186" s="7">
        <v>1</v>
      </c>
      <c r="F1186" s="7"/>
      <c r="G1186" s="7">
        <v>0</v>
      </c>
      <c r="H1186" s="7">
        <v>6</v>
      </c>
      <c r="I1186" s="7">
        <v>1</v>
      </c>
      <c r="J1186" s="7">
        <v>6</v>
      </c>
      <c r="K1186" s="7">
        <v>4</v>
      </c>
      <c r="L1186" s="7">
        <v>0</v>
      </c>
      <c r="M1186" s="7">
        <v>5</v>
      </c>
    </row>
    <row r="1187" spans="1:13">
      <c r="A1187" s="7" t="s">
        <v>2828</v>
      </c>
      <c r="B1187" s="3"/>
      <c r="C1187" s="7"/>
      <c r="D1187" s="7">
        <v>1</v>
      </c>
      <c r="E1187" s="7">
        <v>4</v>
      </c>
      <c r="F1187" s="7"/>
      <c r="G1187" s="7"/>
      <c r="H1187" s="7">
        <v>5</v>
      </c>
      <c r="I1187" s="7">
        <v>3</v>
      </c>
      <c r="J1187" s="7">
        <v>7</v>
      </c>
      <c r="K1187" s="7">
        <v>2</v>
      </c>
      <c r="L1187" s="7"/>
      <c r="M1187" s="7">
        <v>4</v>
      </c>
    </row>
    <row r="1188" spans="1:13">
      <c r="A1188" s="7" t="s">
        <v>2829</v>
      </c>
      <c r="B1188" s="3">
        <v>0</v>
      </c>
      <c r="C1188" s="7">
        <v>0</v>
      </c>
      <c r="D1188" s="7">
        <v>5</v>
      </c>
      <c r="E1188" s="7">
        <v>0</v>
      </c>
      <c r="F1188" s="7">
        <v>0</v>
      </c>
      <c r="G1188" s="7">
        <v>0</v>
      </c>
      <c r="H1188" s="7">
        <v>5</v>
      </c>
      <c r="I1188" s="7">
        <v>3</v>
      </c>
      <c r="J1188" s="7">
        <v>6</v>
      </c>
      <c r="K1188" s="7">
        <v>4</v>
      </c>
      <c r="L1188" s="7">
        <v>0</v>
      </c>
      <c r="M1188" s="7">
        <v>7</v>
      </c>
    </row>
    <row r="1189" spans="1:13">
      <c r="A1189" s="7" t="s">
        <v>2830</v>
      </c>
      <c r="B1189" s="3">
        <v>0</v>
      </c>
      <c r="C1189" s="7">
        <v>1</v>
      </c>
      <c r="D1189" s="7">
        <v>1</v>
      </c>
      <c r="E1189" s="7">
        <v>5</v>
      </c>
      <c r="F1189" s="7">
        <v>1</v>
      </c>
      <c r="G1189" s="7">
        <v>0</v>
      </c>
      <c r="H1189" s="7">
        <v>8</v>
      </c>
      <c r="I1189" s="7">
        <v>2</v>
      </c>
      <c r="J1189" s="7">
        <v>2</v>
      </c>
      <c r="K1189" s="7">
        <v>7</v>
      </c>
      <c r="L1189" s="7">
        <v>0</v>
      </c>
      <c r="M1189" s="7">
        <v>11</v>
      </c>
    </row>
    <row r="1190" spans="1:13">
      <c r="A1190" s="7" t="s">
        <v>2831</v>
      </c>
      <c r="B1190" s="3">
        <v>0</v>
      </c>
      <c r="C1190" s="7">
        <v>0</v>
      </c>
      <c r="D1190" s="7">
        <v>2</v>
      </c>
      <c r="E1190" s="7">
        <v>0</v>
      </c>
      <c r="F1190" s="7">
        <v>0</v>
      </c>
      <c r="G1190" s="7">
        <v>0</v>
      </c>
      <c r="H1190" s="7">
        <v>4</v>
      </c>
      <c r="I1190" s="7">
        <v>5</v>
      </c>
      <c r="J1190" s="7">
        <v>11</v>
      </c>
      <c r="K1190" s="7">
        <v>9</v>
      </c>
      <c r="L1190" s="7">
        <v>0</v>
      </c>
      <c r="M1190" s="7">
        <v>12</v>
      </c>
    </row>
    <row r="1191" spans="1:13">
      <c r="A1191" s="7" t="s">
        <v>2832</v>
      </c>
      <c r="B1191" s="3">
        <v>0</v>
      </c>
      <c r="C1191" s="7">
        <v>0</v>
      </c>
      <c r="D1191" s="7">
        <v>2</v>
      </c>
      <c r="E1191" s="7">
        <v>7</v>
      </c>
      <c r="F1191" s="7">
        <v>0</v>
      </c>
      <c r="G1191" s="7">
        <v>0</v>
      </c>
      <c r="H1191" s="7">
        <v>9</v>
      </c>
      <c r="I1191" s="7">
        <v>3</v>
      </c>
      <c r="J1191" s="7">
        <v>10</v>
      </c>
      <c r="K1191" s="7">
        <v>5</v>
      </c>
      <c r="L1191" s="7">
        <v>0</v>
      </c>
      <c r="M1191" s="7">
        <v>8</v>
      </c>
    </row>
    <row r="1192" spans="1:13">
      <c r="A1192" s="7" t="s">
        <v>2833</v>
      </c>
      <c r="B1192" s="3"/>
      <c r="C1192" s="7"/>
      <c r="D1192" s="7"/>
      <c r="E1192" s="7">
        <v>5</v>
      </c>
      <c r="F1192" s="7">
        <v>0</v>
      </c>
      <c r="G1192" s="7">
        <v>0</v>
      </c>
      <c r="H1192" s="7">
        <v>10</v>
      </c>
      <c r="I1192" s="7">
        <v>3</v>
      </c>
      <c r="J1192" s="7">
        <v>9</v>
      </c>
      <c r="K1192" s="7">
        <v>11</v>
      </c>
      <c r="L1192" s="7">
        <v>0</v>
      </c>
      <c r="M1192" s="7">
        <v>7</v>
      </c>
    </row>
    <row r="1193" spans="1:13">
      <c r="A1193" s="7" t="s">
        <v>2834</v>
      </c>
      <c r="B1193" s="3">
        <v>0</v>
      </c>
      <c r="C1193" s="7">
        <v>0</v>
      </c>
      <c r="D1193" s="7">
        <v>2</v>
      </c>
      <c r="E1193" s="7">
        <v>4</v>
      </c>
      <c r="F1193" s="7">
        <v>0</v>
      </c>
      <c r="G1193" s="7">
        <v>0</v>
      </c>
      <c r="H1193" s="7">
        <v>6</v>
      </c>
      <c r="I1193" s="7">
        <v>2</v>
      </c>
      <c r="J1193" s="7">
        <v>8</v>
      </c>
      <c r="K1193" s="7">
        <v>4</v>
      </c>
      <c r="L1193" s="7">
        <v>0</v>
      </c>
      <c r="M1193" s="7">
        <v>4</v>
      </c>
    </row>
    <row r="1194" spans="1:13">
      <c r="A1194" s="7" t="s">
        <v>2835</v>
      </c>
      <c r="B1194" s="3">
        <v>0</v>
      </c>
      <c r="C1194" s="7">
        <v>0</v>
      </c>
      <c r="D1194" s="7">
        <v>1</v>
      </c>
      <c r="E1194" s="7">
        <v>3</v>
      </c>
      <c r="F1194" s="7">
        <v>0</v>
      </c>
      <c r="G1194" s="7">
        <v>0</v>
      </c>
      <c r="H1194" s="7">
        <v>4</v>
      </c>
      <c r="I1194" s="7">
        <v>4</v>
      </c>
      <c r="J1194" s="7">
        <v>8</v>
      </c>
      <c r="K1194" s="7"/>
      <c r="L1194" s="7">
        <v>0</v>
      </c>
      <c r="M1194" s="7">
        <v>6</v>
      </c>
    </row>
    <row r="1195" spans="1:13">
      <c r="A1195" s="7" t="s">
        <v>2836</v>
      </c>
      <c r="B1195" s="3">
        <v>0</v>
      </c>
      <c r="C1195" s="7">
        <v>1</v>
      </c>
      <c r="D1195" s="7">
        <v>0</v>
      </c>
      <c r="E1195" s="7">
        <v>0</v>
      </c>
      <c r="F1195" s="7">
        <v>1</v>
      </c>
      <c r="G1195" s="7">
        <v>0</v>
      </c>
      <c r="H1195" s="7">
        <v>2</v>
      </c>
      <c r="I1195" s="7">
        <v>2</v>
      </c>
      <c r="J1195" s="7">
        <v>6</v>
      </c>
      <c r="K1195" s="7">
        <v>4</v>
      </c>
      <c r="L1195" s="7">
        <v>0</v>
      </c>
      <c r="M1195" s="7">
        <v>9</v>
      </c>
    </row>
    <row r="1196" spans="1:13">
      <c r="A1196" s="7" t="s">
        <v>2837</v>
      </c>
      <c r="B1196" s="3">
        <v>0</v>
      </c>
      <c r="C1196" s="7">
        <v>0</v>
      </c>
      <c r="D1196" s="7">
        <v>3</v>
      </c>
      <c r="E1196" s="7">
        <v>3</v>
      </c>
      <c r="F1196" s="7">
        <v>0</v>
      </c>
      <c r="G1196" s="7">
        <v>0</v>
      </c>
      <c r="H1196" s="7">
        <v>12</v>
      </c>
      <c r="I1196" s="7">
        <v>4</v>
      </c>
      <c r="J1196" s="7">
        <v>11</v>
      </c>
      <c r="K1196" s="7">
        <v>8</v>
      </c>
      <c r="L1196" s="7">
        <v>1</v>
      </c>
      <c r="M1196" s="7">
        <v>8</v>
      </c>
    </row>
    <row r="1197" spans="1:13">
      <c r="A1197" s="7" t="s">
        <v>2838</v>
      </c>
      <c r="B1197" s="3">
        <v>0</v>
      </c>
      <c r="C1197" s="7">
        <v>0</v>
      </c>
      <c r="D1197" s="7">
        <v>1</v>
      </c>
      <c r="E1197" s="7">
        <v>0</v>
      </c>
      <c r="F1197" s="7">
        <v>1</v>
      </c>
      <c r="G1197" s="7">
        <v>0</v>
      </c>
      <c r="H1197" s="7">
        <v>1</v>
      </c>
      <c r="I1197" s="7">
        <v>0</v>
      </c>
      <c r="J1197" s="7">
        <v>1</v>
      </c>
      <c r="K1197" s="7">
        <v>2</v>
      </c>
      <c r="L1197" s="7">
        <v>0</v>
      </c>
      <c r="M1197" s="7">
        <v>5</v>
      </c>
    </row>
    <row r="1198" spans="1:13">
      <c r="A1198" s="7" t="s">
        <v>2839</v>
      </c>
      <c r="B1198" s="3">
        <v>0</v>
      </c>
      <c r="C1198" s="7">
        <v>1</v>
      </c>
      <c r="D1198" s="7">
        <v>3</v>
      </c>
      <c r="E1198" s="7">
        <v>6</v>
      </c>
      <c r="F1198" s="7"/>
      <c r="G1198" s="7">
        <v>0</v>
      </c>
      <c r="H1198" s="7">
        <v>12</v>
      </c>
      <c r="I1198" s="7">
        <v>3</v>
      </c>
      <c r="J1198" s="7">
        <v>8</v>
      </c>
      <c r="K1198" s="7">
        <v>7</v>
      </c>
      <c r="L1198" s="7">
        <v>0</v>
      </c>
      <c r="M1198" s="7">
        <v>12</v>
      </c>
    </row>
    <row r="1199" spans="1:13">
      <c r="A1199" s="7" t="s">
        <v>2840</v>
      </c>
      <c r="B1199" s="3">
        <v>0</v>
      </c>
      <c r="C1199" s="7">
        <v>0</v>
      </c>
      <c r="D1199" s="7">
        <v>1</v>
      </c>
      <c r="E1199" s="7">
        <v>3</v>
      </c>
      <c r="F1199" s="7">
        <v>0</v>
      </c>
      <c r="G1199" s="7">
        <v>0</v>
      </c>
      <c r="H1199" s="7">
        <v>6</v>
      </c>
      <c r="I1199" s="7">
        <v>1</v>
      </c>
      <c r="J1199" s="7">
        <v>8</v>
      </c>
      <c r="K1199" s="7">
        <v>3</v>
      </c>
      <c r="L1199" s="7">
        <v>0</v>
      </c>
      <c r="M1199" s="7">
        <v>1</v>
      </c>
    </row>
    <row r="1200" spans="1:13">
      <c r="A1200" s="7" t="s">
        <v>2841</v>
      </c>
      <c r="B1200" s="3">
        <v>0</v>
      </c>
      <c r="C1200" s="7">
        <v>0</v>
      </c>
      <c r="D1200" s="7">
        <v>1</v>
      </c>
      <c r="E1200" s="7">
        <v>1</v>
      </c>
      <c r="F1200" s="7">
        <v>0</v>
      </c>
      <c r="G1200" s="7">
        <v>0</v>
      </c>
      <c r="H1200" s="7">
        <v>2</v>
      </c>
      <c r="I1200" s="7">
        <v>3</v>
      </c>
      <c r="J1200" s="7">
        <v>10</v>
      </c>
      <c r="K1200" s="7">
        <v>6</v>
      </c>
      <c r="L1200" s="7">
        <v>0</v>
      </c>
      <c r="M1200" s="7">
        <v>5</v>
      </c>
    </row>
    <row r="1201" spans="1:13">
      <c r="A1201" s="7" t="s">
        <v>2842</v>
      </c>
      <c r="B1201" s="3">
        <v>1</v>
      </c>
      <c r="C1201" s="7">
        <v>0</v>
      </c>
      <c r="D1201" s="7">
        <v>0</v>
      </c>
      <c r="E1201" s="7">
        <v>3</v>
      </c>
      <c r="F1201" s="7">
        <v>1</v>
      </c>
      <c r="G1201" s="7">
        <v>0</v>
      </c>
      <c r="H1201" s="7">
        <v>4</v>
      </c>
      <c r="I1201" s="7">
        <v>2</v>
      </c>
      <c r="J1201" s="7">
        <v>5</v>
      </c>
      <c r="K1201" s="7">
        <v>3</v>
      </c>
      <c r="L1201" s="7">
        <v>0</v>
      </c>
      <c r="M1201" s="7">
        <v>3</v>
      </c>
    </row>
    <row r="1202" spans="1:13">
      <c r="A1202" s="7" t="s">
        <v>2843</v>
      </c>
      <c r="B1202" s="3">
        <v>0</v>
      </c>
      <c r="C1202" s="7">
        <v>0</v>
      </c>
      <c r="D1202" s="7">
        <v>2</v>
      </c>
      <c r="E1202" s="7">
        <v>4</v>
      </c>
      <c r="F1202" s="7">
        <v>1</v>
      </c>
      <c r="G1202" s="7">
        <v>0</v>
      </c>
      <c r="H1202" s="7">
        <v>6</v>
      </c>
      <c r="I1202" s="7">
        <v>0</v>
      </c>
      <c r="J1202" s="7">
        <v>8</v>
      </c>
      <c r="K1202" s="7">
        <v>2</v>
      </c>
      <c r="L1202" s="7">
        <v>0</v>
      </c>
      <c r="M1202" s="7">
        <v>11</v>
      </c>
    </row>
    <row r="1203" spans="1:13">
      <c r="A1203" s="7" t="s">
        <v>2844</v>
      </c>
      <c r="B1203" s="3">
        <v>0</v>
      </c>
      <c r="C1203" s="7">
        <v>1</v>
      </c>
      <c r="D1203" s="7">
        <v>1</v>
      </c>
      <c r="E1203" s="7">
        <v>1</v>
      </c>
      <c r="F1203" s="7">
        <v>0</v>
      </c>
      <c r="G1203" s="7">
        <v>0</v>
      </c>
      <c r="H1203" s="7">
        <v>9</v>
      </c>
      <c r="I1203" s="7">
        <v>1</v>
      </c>
      <c r="J1203" s="7">
        <v>5</v>
      </c>
      <c r="K1203" s="7">
        <v>8</v>
      </c>
      <c r="L1203" s="7">
        <v>0</v>
      </c>
      <c r="M1203" s="7">
        <v>12</v>
      </c>
    </row>
    <row r="1204" spans="1:13">
      <c r="A1204" s="7" t="s">
        <v>2845</v>
      </c>
      <c r="B1204" s="3">
        <v>0</v>
      </c>
      <c r="C1204" s="7">
        <v>0</v>
      </c>
      <c r="D1204" s="7">
        <v>1</v>
      </c>
      <c r="E1204" s="7">
        <v>1</v>
      </c>
      <c r="F1204" s="7">
        <v>0</v>
      </c>
      <c r="G1204" s="7">
        <v>0</v>
      </c>
      <c r="H1204" s="7">
        <v>3</v>
      </c>
      <c r="I1204" s="7">
        <v>2</v>
      </c>
      <c r="J1204" s="7">
        <v>3</v>
      </c>
      <c r="K1204" s="7">
        <v>3</v>
      </c>
      <c r="L1204" s="7">
        <v>0</v>
      </c>
      <c r="M1204" s="7">
        <v>17</v>
      </c>
    </row>
    <row r="1205" spans="1:13">
      <c r="A1205" s="7" t="s">
        <v>2846</v>
      </c>
      <c r="B1205" s="3"/>
      <c r="C1205" s="7"/>
      <c r="D1205" s="7">
        <v>1</v>
      </c>
      <c r="E1205" s="7">
        <v>6</v>
      </c>
      <c r="F1205" s="7"/>
      <c r="G1205" s="7"/>
      <c r="H1205" s="7">
        <v>9</v>
      </c>
      <c r="I1205" s="7">
        <v>4</v>
      </c>
      <c r="J1205" s="7">
        <v>8</v>
      </c>
      <c r="K1205" s="7">
        <v>4</v>
      </c>
      <c r="L1205" s="7">
        <v>0</v>
      </c>
      <c r="M1205" s="7">
        <v>4</v>
      </c>
    </row>
    <row r="1206" spans="1:13">
      <c r="A1206" s="7" t="s">
        <v>2847</v>
      </c>
      <c r="B1206" s="3"/>
      <c r="C1206" s="7"/>
      <c r="D1206" s="7">
        <v>1</v>
      </c>
      <c r="E1206" s="7">
        <v>3</v>
      </c>
      <c r="F1206" s="7">
        <v>0</v>
      </c>
      <c r="G1206" s="7">
        <v>0</v>
      </c>
      <c r="H1206" s="7">
        <v>4</v>
      </c>
      <c r="I1206" s="7">
        <v>0</v>
      </c>
      <c r="J1206" s="7">
        <v>10</v>
      </c>
      <c r="K1206" s="7">
        <v>4</v>
      </c>
      <c r="L1206" s="7">
        <v>1</v>
      </c>
      <c r="M1206" s="7">
        <v>5</v>
      </c>
    </row>
    <row r="1207" spans="1:13">
      <c r="A1207" s="7" t="s">
        <v>2848</v>
      </c>
      <c r="B1207" s="3">
        <v>0</v>
      </c>
      <c r="C1207" s="7">
        <v>0</v>
      </c>
      <c r="D1207" s="7">
        <v>1</v>
      </c>
      <c r="E1207" s="7">
        <v>2</v>
      </c>
      <c r="F1207" s="7">
        <v>0</v>
      </c>
      <c r="G1207" s="7">
        <v>0</v>
      </c>
      <c r="H1207" s="7">
        <v>3</v>
      </c>
      <c r="I1207" s="7">
        <v>3</v>
      </c>
      <c r="J1207" s="7">
        <v>7</v>
      </c>
      <c r="K1207" s="7">
        <v>4</v>
      </c>
      <c r="L1207" s="7">
        <v>2</v>
      </c>
      <c r="M1207" s="7">
        <v>5</v>
      </c>
    </row>
    <row r="1208" spans="1:13">
      <c r="A1208" s="7" t="s">
        <v>2849</v>
      </c>
      <c r="B1208" s="3">
        <v>0</v>
      </c>
      <c r="C1208" s="7">
        <v>1</v>
      </c>
      <c r="D1208" s="7">
        <v>1</v>
      </c>
      <c r="E1208" s="7">
        <v>5</v>
      </c>
      <c r="F1208" s="7">
        <v>1</v>
      </c>
      <c r="G1208" s="7">
        <v>0</v>
      </c>
      <c r="H1208" s="7">
        <v>7</v>
      </c>
      <c r="I1208" s="7">
        <v>4</v>
      </c>
      <c r="J1208" s="7">
        <v>8</v>
      </c>
      <c r="K1208" s="7">
        <v>3</v>
      </c>
      <c r="L1208" s="7">
        <v>0</v>
      </c>
      <c r="M1208" s="7">
        <v>4</v>
      </c>
    </row>
    <row r="1209" spans="1:13">
      <c r="A1209" s="7" t="s">
        <v>2850</v>
      </c>
      <c r="B1209" s="3"/>
      <c r="C1209" s="7"/>
      <c r="D1209" s="7"/>
      <c r="E1209" s="7"/>
      <c r="F1209" s="7"/>
      <c r="G1209" s="7"/>
      <c r="H1209" s="7"/>
      <c r="I1209" s="7"/>
      <c r="J1209" s="7">
        <v>1</v>
      </c>
      <c r="K1209" s="7"/>
      <c r="L1209" s="7"/>
      <c r="M1209" s="7">
        <v>1</v>
      </c>
    </row>
    <row r="1210" spans="1:13">
      <c r="A1210" s="7" t="s">
        <v>2851</v>
      </c>
      <c r="B1210" s="3">
        <v>0</v>
      </c>
      <c r="C1210" s="7">
        <v>0</v>
      </c>
      <c r="D1210" s="7">
        <v>2</v>
      </c>
      <c r="E1210" s="7">
        <v>5</v>
      </c>
      <c r="F1210" s="7">
        <v>0</v>
      </c>
      <c r="G1210" s="7">
        <v>0</v>
      </c>
      <c r="H1210" s="7">
        <v>7</v>
      </c>
      <c r="I1210" s="7">
        <v>4</v>
      </c>
      <c r="J1210" s="7">
        <v>13</v>
      </c>
      <c r="K1210" s="7">
        <v>4</v>
      </c>
      <c r="L1210" s="7">
        <v>1</v>
      </c>
      <c r="M1210" s="7">
        <v>8</v>
      </c>
    </row>
    <row r="1211" spans="1:13">
      <c r="A1211" s="7" t="s">
        <v>2852</v>
      </c>
      <c r="B1211" s="3"/>
      <c r="C1211" s="7"/>
      <c r="D1211" s="7">
        <v>1</v>
      </c>
      <c r="E1211" s="7"/>
      <c r="F1211" s="7">
        <v>0</v>
      </c>
      <c r="G1211" s="7">
        <v>0</v>
      </c>
      <c r="H1211" s="7">
        <v>4</v>
      </c>
      <c r="I1211" s="7">
        <v>1</v>
      </c>
      <c r="J1211" s="7">
        <v>6</v>
      </c>
      <c r="K1211" s="7">
        <v>3</v>
      </c>
      <c r="L1211" s="7">
        <v>0</v>
      </c>
      <c r="M1211" s="7">
        <v>5</v>
      </c>
    </row>
    <row r="1212" spans="1:13">
      <c r="A1212" s="7" t="s">
        <v>2853</v>
      </c>
      <c r="B1212" s="3">
        <v>0</v>
      </c>
      <c r="C1212" s="7">
        <v>1</v>
      </c>
      <c r="D1212" s="7">
        <v>0</v>
      </c>
      <c r="E1212" s="7">
        <v>2</v>
      </c>
      <c r="F1212" s="7">
        <v>0</v>
      </c>
      <c r="G1212" s="7">
        <v>0</v>
      </c>
      <c r="H1212" s="7">
        <v>6</v>
      </c>
      <c r="I1212" s="7">
        <v>3</v>
      </c>
      <c r="J1212" s="7">
        <v>8</v>
      </c>
      <c r="K1212" s="7">
        <v>5</v>
      </c>
      <c r="L1212" s="7">
        <v>0</v>
      </c>
      <c r="M1212" s="7">
        <v>5</v>
      </c>
    </row>
    <row r="1213" spans="1:13">
      <c r="A1213" s="7" t="s">
        <v>2854</v>
      </c>
      <c r="B1213" s="3">
        <v>0</v>
      </c>
      <c r="C1213" s="7">
        <v>0</v>
      </c>
      <c r="D1213" s="7">
        <v>2</v>
      </c>
      <c r="E1213" s="7">
        <v>0</v>
      </c>
      <c r="F1213" s="7">
        <v>0</v>
      </c>
      <c r="G1213" s="7">
        <v>0</v>
      </c>
      <c r="H1213" s="7">
        <v>4</v>
      </c>
      <c r="I1213" s="7">
        <v>1</v>
      </c>
      <c r="J1213" s="7">
        <v>7</v>
      </c>
      <c r="K1213" s="7">
        <v>5</v>
      </c>
      <c r="L1213" s="7">
        <v>0</v>
      </c>
      <c r="M1213" s="7">
        <v>7</v>
      </c>
    </row>
    <row r="1214" spans="1:13">
      <c r="A1214" s="7" t="s">
        <v>2855</v>
      </c>
      <c r="B1214" s="3">
        <v>0</v>
      </c>
      <c r="C1214" s="7">
        <v>0</v>
      </c>
      <c r="D1214" s="7">
        <v>1</v>
      </c>
      <c r="E1214" s="7">
        <v>2</v>
      </c>
      <c r="F1214" s="7">
        <v>0</v>
      </c>
      <c r="G1214" s="7">
        <v>0</v>
      </c>
      <c r="H1214" s="7">
        <v>5</v>
      </c>
      <c r="I1214" s="7">
        <v>2</v>
      </c>
      <c r="J1214" s="7">
        <v>5</v>
      </c>
      <c r="K1214" s="7">
        <v>4</v>
      </c>
      <c r="L1214" s="7">
        <v>0</v>
      </c>
      <c r="M1214" s="7">
        <v>7</v>
      </c>
    </row>
    <row r="1215" spans="1:13">
      <c r="A1215" s="7" t="s">
        <v>2856</v>
      </c>
      <c r="B1215" s="3">
        <v>0</v>
      </c>
      <c r="C1215" s="7">
        <v>0</v>
      </c>
      <c r="D1215" s="7">
        <v>0</v>
      </c>
      <c r="E1215" s="7">
        <v>3</v>
      </c>
      <c r="F1215" s="7">
        <v>0</v>
      </c>
      <c r="G1215" s="7">
        <v>0</v>
      </c>
      <c r="H1215" s="7">
        <v>5</v>
      </c>
      <c r="I1215" s="7">
        <v>3</v>
      </c>
      <c r="J1215" s="7">
        <v>8</v>
      </c>
      <c r="K1215" s="7">
        <v>5</v>
      </c>
      <c r="L1215" s="7">
        <v>1</v>
      </c>
      <c r="M1215" s="7">
        <v>11</v>
      </c>
    </row>
    <row r="1216" spans="1:13">
      <c r="A1216" s="7" t="s">
        <v>2857</v>
      </c>
      <c r="B1216" s="3">
        <v>1</v>
      </c>
      <c r="C1216" s="7">
        <v>0</v>
      </c>
      <c r="D1216" s="7">
        <v>1</v>
      </c>
      <c r="E1216" s="7">
        <v>0</v>
      </c>
      <c r="F1216" s="7">
        <v>1</v>
      </c>
      <c r="G1216" s="7">
        <v>0</v>
      </c>
      <c r="H1216" s="7">
        <v>2</v>
      </c>
      <c r="I1216" s="7">
        <v>1</v>
      </c>
      <c r="J1216" s="7">
        <v>3</v>
      </c>
      <c r="K1216" s="7">
        <v>4</v>
      </c>
      <c r="L1216" s="7">
        <v>0</v>
      </c>
      <c r="M1216" s="7">
        <v>6</v>
      </c>
    </row>
    <row r="1217" spans="1:13">
      <c r="A1217" s="7" t="s">
        <v>2807</v>
      </c>
      <c r="B1217" s="3"/>
      <c r="C1217" s="7"/>
      <c r="D1217" s="7">
        <v>3</v>
      </c>
      <c r="E1217" s="7">
        <v>2</v>
      </c>
      <c r="F1217" s="7"/>
      <c r="G1217" s="7"/>
      <c r="H1217" s="7">
        <v>10</v>
      </c>
      <c r="I1217" s="7">
        <v>5</v>
      </c>
      <c r="J1217" s="7">
        <v>8</v>
      </c>
      <c r="K1217" s="7">
        <v>4</v>
      </c>
      <c r="L1217" s="7">
        <v>0</v>
      </c>
      <c r="M1217" s="7">
        <v>3</v>
      </c>
    </row>
    <row r="1218" spans="1:13">
      <c r="A1218" s="7" t="s">
        <v>2858</v>
      </c>
      <c r="B1218" s="3">
        <v>0</v>
      </c>
      <c r="C1218" s="7">
        <v>0</v>
      </c>
      <c r="D1218" s="7">
        <v>2</v>
      </c>
      <c r="E1218" s="7">
        <v>4</v>
      </c>
      <c r="F1218" s="7">
        <v>1</v>
      </c>
      <c r="G1218" s="7">
        <v>0</v>
      </c>
      <c r="H1218" s="7">
        <v>7</v>
      </c>
      <c r="I1218" s="7">
        <v>3</v>
      </c>
      <c r="J1218" s="7">
        <v>13</v>
      </c>
      <c r="K1218" s="7">
        <v>7</v>
      </c>
      <c r="L1218" s="7">
        <v>0</v>
      </c>
      <c r="M1218" s="7">
        <v>9</v>
      </c>
    </row>
    <row r="1219" spans="1:13">
      <c r="A1219" s="7" t="s">
        <v>2859</v>
      </c>
      <c r="B1219" s="3">
        <v>0</v>
      </c>
      <c r="C1219" s="7">
        <v>0</v>
      </c>
      <c r="D1219" s="7">
        <v>4</v>
      </c>
      <c r="E1219" s="7">
        <v>3</v>
      </c>
      <c r="F1219" s="7">
        <v>0</v>
      </c>
      <c r="G1219" s="7">
        <v>0</v>
      </c>
      <c r="H1219" s="7">
        <v>8</v>
      </c>
      <c r="I1219" s="7">
        <v>4</v>
      </c>
      <c r="J1219" s="7">
        <v>8</v>
      </c>
      <c r="K1219" s="7">
        <v>4</v>
      </c>
      <c r="L1219" s="7">
        <v>0</v>
      </c>
      <c r="M1219" s="7">
        <v>10</v>
      </c>
    </row>
    <row r="1220" spans="1:13">
      <c r="A1220" s="7" t="s">
        <v>2860</v>
      </c>
      <c r="B1220" s="3">
        <v>0</v>
      </c>
      <c r="C1220" s="7">
        <v>0</v>
      </c>
      <c r="D1220" s="7">
        <v>1</v>
      </c>
      <c r="E1220" s="7">
        <v>2</v>
      </c>
      <c r="F1220" s="7">
        <v>1</v>
      </c>
      <c r="G1220" s="7">
        <v>0</v>
      </c>
      <c r="H1220" s="7">
        <v>7</v>
      </c>
      <c r="I1220" s="7">
        <v>3</v>
      </c>
      <c r="J1220" s="7">
        <v>7</v>
      </c>
      <c r="K1220" s="7">
        <v>7</v>
      </c>
      <c r="L1220" s="7">
        <v>1</v>
      </c>
      <c r="M1220" s="7">
        <v>10</v>
      </c>
    </row>
    <row r="1221" spans="1:13">
      <c r="A1221" s="7" t="s">
        <v>2861</v>
      </c>
      <c r="B1221" s="3">
        <v>4</v>
      </c>
      <c r="C1221" s="7"/>
      <c r="D1221" s="7"/>
      <c r="E1221" s="7"/>
      <c r="F1221" s="7">
        <v>4</v>
      </c>
      <c r="G1221" s="7"/>
      <c r="H1221" s="7">
        <v>4</v>
      </c>
      <c r="I1221" s="7">
        <v>5</v>
      </c>
      <c r="J1221" s="7">
        <v>7</v>
      </c>
      <c r="K1221" s="7">
        <v>4</v>
      </c>
      <c r="L1221" s="7">
        <v>1</v>
      </c>
      <c r="M1221" s="7">
        <v>4</v>
      </c>
    </row>
    <row r="1222" spans="1:13">
      <c r="A1222" s="7" t="s">
        <v>2862</v>
      </c>
      <c r="B1222" s="3">
        <v>0</v>
      </c>
      <c r="C1222" s="7">
        <v>0</v>
      </c>
      <c r="D1222" s="7">
        <v>4</v>
      </c>
      <c r="E1222" s="7">
        <v>4</v>
      </c>
      <c r="F1222" s="7"/>
      <c r="G1222" s="7">
        <v>0</v>
      </c>
      <c r="H1222" s="7">
        <v>10</v>
      </c>
      <c r="I1222" s="7">
        <v>7</v>
      </c>
      <c r="J1222" s="7">
        <v>9</v>
      </c>
      <c r="K1222" s="7">
        <v>4</v>
      </c>
      <c r="L1222" s="7">
        <v>0</v>
      </c>
      <c r="M1222" s="7">
        <v>7</v>
      </c>
    </row>
    <row r="1223" spans="1:13">
      <c r="A1223" s="7" t="s">
        <v>2863</v>
      </c>
      <c r="B1223" s="3">
        <v>1</v>
      </c>
      <c r="C1223" s="7">
        <v>0</v>
      </c>
      <c r="D1223" s="7">
        <v>1</v>
      </c>
      <c r="E1223" s="7">
        <v>0</v>
      </c>
      <c r="F1223" s="7">
        <v>1</v>
      </c>
      <c r="G1223" s="7">
        <v>0</v>
      </c>
      <c r="H1223" s="7">
        <v>2</v>
      </c>
      <c r="I1223" s="7">
        <v>0</v>
      </c>
      <c r="J1223" s="7">
        <v>3</v>
      </c>
      <c r="K1223" s="7">
        <v>5</v>
      </c>
      <c r="L1223" s="7">
        <v>0</v>
      </c>
      <c r="M1223" s="7">
        <v>11</v>
      </c>
    </row>
    <row r="1224" spans="1:13">
      <c r="A1224" s="7" t="s">
        <v>2864</v>
      </c>
      <c r="B1224" s="3">
        <v>0</v>
      </c>
      <c r="C1224" s="7">
        <v>0</v>
      </c>
      <c r="D1224" s="7">
        <v>5</v>
      </c>
      <c r="E1224" s="7">
        <v>4</v>
      </c>
      <c r="F1224" s="7">
        <v>0</v>
      </c>
      <c r="G1224" s="7">
        <v>0</v>
      </c>
      <c r="H1224" s="7">
        <v>9</v>
      </c>
      <c r="I1224" s="7">
        <v>7</v>
      </c>
      <c r="J1224" s="7">
        <v>6</v>
      </c>
      <c r="K1224" s="7">
        <v>3</v>
      </c>
      <c r="L1224" s="7">
        <v>0</v>
      </c>
      <c r="M1224" s="7">
        <v>10</v>
      </c>
    </row>
    <row r="1225" spans="1:13">
      <c r="A1225" s="7" t="s">
        <v>2865</v>
      </c>
      <c r="B1225" s="3">
        <v>0</v>
      </c>
      <c r="C1225" s="7">
        <v>0</v>
      </c>
      <c r="D1225" s="7">
        <v>1</v>
      </c>
      <c r="E1225" s="7">
        <v>1</v>
      </c>
      <c r="F1225" s="7">
        <v>1</v>
      </c>
      <c r="G1225" s="7">
        <v>0</v>
      </c>
      <c r="H1225" s="7">
        <v>2</v>
      </c>
      <c r="I1225" s="7">
        <v>4</v>
      </c>
      <c r="J1225" s="7">
        <v>9</v>
      </c>
      <c r="K1225" s="7">
        <v>2</v>
      </c>
      <c r="L1225" s="7">
        <v>2</v>
      </c>
      <c r="M1225" s="7">
        <v>3</v>
      </c>
    </row>
    <row r="1226" spans="1:13">
      <c r="A1226" s="7" t="s">
        <v>2866</v>
      </c>
      <c r="B1226" s="3">
        <v>0</v>
      </c>
      <c r="C1226" s="7">
        <v>1</v>
      </c>
      <c r="D1226" s="7">
        <v>2</v>
      </c>
      <c r="E1226" s="7">
        <v>2</v>
      </c>
      <c r="F1226" s="7">
        <v>1</v>
      </c>
      <c r="G1226" s="7">
        <v>0</v>
      </c>
      <c r="H1226" s="7">
        <v>8</v>
      </c>
      <c r="I1226" s="7">
        <v>5</v>
      </c>
      <c r="J1226" s="7">
        <v>8</v>
      </c>
      <c r="K1226" s="7">
        <v>7</v>
      </c>
      <c r="L1226" s="7">
        <v>0</v>
      </c>
      <c r="M1226" s="7">
        <v>5</v>
      </c>
    </row>
    <row r="1227" spans="1:13">
      <c r="A1227" s="7" t="s">
        <v>2867</v>
      </c>
      <c r="B1227" s="3">
        <v>0</v>
      </c>
      <c r="C1227" s="7">
        <v>0</v>
      </c>
      <c r="D1227" s="7">
        <v>2</v>
      </c>
      <c r="E1227" s="7">
        <v>6</v>
      </c>
      <c r="F1227" s="7">
        <v>0</v>
      </c>
      <c r="G1227" s="7">
        <v>0</v>
      </c>
      <c r="H1227" s="7">
        <v>8</v>
      </c>
      <c r="I1227" s="7">
        <v>2</v>
      </c>
      <c r="J1227" s="7">
        <v>4</v>
      </c>
      <c r="K1227" s="7">
        <v>6</v>
      </c>
      <c r="L1227" s="7">
        <v>0</v>
      </c>
      <c r="M1227" s="7">
        <v>6</v>
      </c>
    </row>
    <row r="1228" spans="1:13">
      <c r="A1228" s="7" t="s">
        <v>2868</v>
      </c>
      <c r="B1228" s="3"/>
      <c r="C1228" s="7"/>
      <c r="D1228" s="7">
        <v>1</v>
      </c>
      <c r="E1228" s="7">
        <v>1</v>
      </c>
      <c r="F1228" s="7"/>
      <c r="G1228" s="7"/>
      <c r="H1228" s="7">
        <v>2</v>
      </c>
      <c r="I1228" s="7">
        <v>3</v>
      </c>
      <c r="J1228" s="7">
        <v>4</v>
      </c>
      <c r="K1228" s="7">
        <v>0</v>
      </c>
      <c r="L1228" s="7">
        <v>0</v>
      </c>
      <c r="M1228" s="7">
        <v>2</v>
      </c>
    </row>
    <row r="1229" spans="1:13">
      <c r="A1229" s="7" t="s">
        <v>2869</v>
      </c>
      <c r="B1229" s="3">
        <v>0</v>
      </c>
      <c r="C1229" s="7">
        <v>0</v>
      </c>
      <c r="D1229" s="7">
        <v>7</v>
      </c>
      <c r="E1229" s="7">
        <v>6</v>
      </c>
      <c r="F1229" s="7">
        <v>0</v>
      </c>
      <c r="G1229" s="7">
        <v>0</v>
      </c>
      <c r="H1229" s="7">
        <v>16</v>
      </c>
      <c r="I1229" s="7">
        <v>7</v>
      </c>
      <c r="J1229" s="7">
        <v>14</v>
      </c>
      <c r="K1229" s="7">
        <v>18</v>
      </c>
      <c r="L1229" s="7">
        <v>0</v>
      </c>
      <c r="M1229" s="7">
        <v>13</v>
      </c>
    </row>
    <row r="1230" spans="1:13">
      <c r="A1230" s="7" t="s">
        <v>2870</v>
      </c>
      <c r="B1230" s="3">
        <v>0</v>
      </c>
      <c r="C1230" s="7">
        <v>0</v>
      </c>
      <c r="D1230" s="7">
        <v>0</v>
      </c>
      <c r="E1230" s="7">
        <v>2</v>
      </c>
      <c r="F1230" s="7">
        <v>0</v>
      </c>
      <c r="G1230" s="7">
        <v>0</v>
      </c>
      <c r="H1230" s="7">
        <v>3</v>
      </c>
      <c r="I1230" s="7">
        <v>0</v>
      </c>
      <c r="J1230" s="7">
        <v>2</v>
      </c>
      <c r="K1230" s="7">
        <v>2</v>
      </c>
      <c r="L1230" s="7">
        <v>0</v>
      </c>
      <c r="M1230" s="7">
        <v>6</v>
      </c>
    </row>
    <row r="1231" spans="1:13">
      <c r="A1231" s="7" t="s">
        <v>2871</v>
      </c>
      <c r="B1231" s="3">
        <v>0</v>
      </c>
      <c r="C1231" s="7">
        <v>0</v>
      </c>
      <c r="D1231" s="7">
        <v>2</v>
      </c>
      <c r="E1231" s="7">
        <v>0</v>
      </c>
      <c r="F1231" s="7">
        <v>0</v>
      </c>
      <c r="G1231" s="7">
        <v>0</v>
      </c>
      <c r="H1231" s="7">
        <v>5</v>
      </c>
      <c r="I1231" s="7">
        <v>3</v>
      </c>
      <c r="J1231" s="7">
        <v>8</v>
      </c>
      <c r="K1231" s="7">
        <v>3</v>
      </c>
      <c r="L1231" s="7">
        <v>1</v>
      </c>
      <c r="M1231" s="7">
        <v>6</v>
      </c>
    </row>
    <row r="1232" spans="1:13">
      <c r="A1232" s="7" t="s">
        <v>2872</v>
      </c>
      <c r="B1232" s="3">
        <v>0</v>
      </c>
      <c r="C1232" s="7">
        <v>0</v>
      </c>
      <c r="D1232" s="7">
        <v>2</v>
      </c>
      <c r="E1232" s="7">
        <v>3</v>
      </c>
      <c r="F1232" s="7">
        <v>0</v>
      </c>
      <c r="G1232" s="7">
        <v>0</v>
      </c>
      <c r="H1232" s="7">
        <v>5</v>
      </c>
      <c r="I1232" s="7">
        <v>5</v>
      </c>
      <c r="J1232" s="7">
        <v>11</v>
      </c>
      <c r="K1232" s="7">
        <v>5</v>
      </c>
      <c r="L1232" s="7">
        <v>0</v>
      </c>
      <c r="M1232" s="7">
        <v>10</v>
      </c>
    </row>
    <row r="1233" spans="1:13">
      <c r="A1233" s="7" t="s">
        <v>2873</v>
      </c>
      <c r="B1233" s="3">
        <v>0</v>
      </c>
      <c r="C1233" s="7">
        <v>2</v>
      </c>
      <c r="D1233" s="7">
        <v>4</v>
      </c>
      <c r="E1233" s="7">
        <v>2</v>
      </c>
      <c r="F1233" s="7">
        <v>0</v>
      </c>
      <c r="G1233" s="7">
        <v>0</v>
      </c>
      <c r="H1233" s="7">
        <v>11</v>
      </c>
      <c r="I1233" s="7">
        <v>7</v>
      </c>
      <c r="J1233" s="7">
        <v>10</v>
      </c>
      <c r="K1233" s="7">
        <v>7</v>
      </c>
      <c r="L1233" s="7">
        <v>1</v>
      </c>
      <c r="M1233" s="7">
        <v>12</v>
      </c>
    </row>
    <row r="1234" spans="1:13">
      <c r="A1234" s="7" t="s">
        <v>2874</v>
      </c>
      <c r="B1234" s="3">
        <v>0</v>
      </c>
      <c r="C1234" s="7">
        <v>0</v>
      </c>
      <c r="D1234" s="7">
        <v>1</v>
      </c>
      <c r="E1234" s="7">
        <v>2</v>
      </c>
      <c r="F1234" s="7">
        <v>0</v>
      </c>
      <c r="G1234" s="7">
        <v>0</v>
      </c>
      <c r="H1234" s="7">
        <v>4</v>
      </c>
      <c r="I1234" s="7">
        <v>2</v>
      </c>
      <c r="J1234" s="7">
        <v>7</v>
      </c>
      <c r="K1234" s="7">
        <v>5</v>
      </c>
      <c r="L1234" s="7">
        <v>0</v>
      </c>
      <c r="M1234" s="7">
        <v>17</v>
      </c>
    </row>
    <row r="1235" spans="1:13">
      <c r="A1235" s="7" t="s">
        <v>2875</v>
      </c>
      <c r="B1235" s="3">
        <v>0</v>
      </c>
      <c r="C1235" s="7">
        <v>1</v>
      </c>
      <c r="D1235" s="7">
        <v>1</v>
      </c>
      <c r="E1235" s="7">
        <v>3</v>
      </c>
      <c r="F1235" s="7">
        <v>0</v>
      </c>
      <c r="G1235" s="7">
        <v>0</v>
      </c>
      <c r="H1235" s="7">
        <v>7</v>
      </c>
      <c r="I1235" s="7">
        <v>4</v>
      </c>
      <c r="J1235" s="7">
        <v>7</v>
      </c>
      <c r="K1235" s="7">
        <v>5</v>
      </c>
      <c r="L1235" s="7">
        <v>0</v>
      </c>
      <c r="M1235" s="7">
        <v>26</v>
      </c>
    </row>
    <row r="1236" spans="1:13">
      <c r="A1236" s="7" t="s">
        <v>2876</v>
      </c>
      <c r="B1236" s="3">
        <v>0</v>
      </c>
      <c r="C1236" s="7">
        <v>1</v>
      </c>
      <c r="D1236" s="7">
        <v>5</v>
      </c>
      <c r="E1236" s="7">
        <v>6</v>
      </c>
      <c r="F1236" s="7">
        <v>1</v>
      </c>
      <c r="G1236" s="7">
        <v>0</v>
      </c>
      <c r="H1236" s="7">
        <v>12</v>
      </c>
      <c r="I1236" s="7">
        <v>2</v>
      </c>
      <c r="J1236" s="7">
        <v>7</v>
      </c>
      <c r="K1236" s="7">
        <v>2</v>
      </c>
      <c r="L1236" s="7">
        <v>0</v>
      </c>
      <c r="M1236" s="7">
        <v>2</v>
      </c>
    </row>
    <row r="1237" spans="1:13">
      <c r="A1237" s="7" t="s">
        <v>2808</v>
      </c>
      <c r="B1237" s="3">
        <v>0</v>
      </c>
      <c r="C1237" s="7">
        <v>0</v>
      </c>
      <c r="D1237" s="7">
        <v>4</v>
      </c>
      <c r="E1237" s="7">
        <v>2</v>
      </c>
      <c r="F1237" s="7">
        <v>0</v>
      </c>
      <c r="G1237" s="7">
        <v>0</v>
      </c>
      <c r="H1237" s="7">
        <v>9</v>
      </c>
      <c r="I1237" s="7">
        <v>4</v>
      </c>
      <c r="J1237" s="7">
        <v>13</v>
      </c>
      <c r="K1237" s="7">
        <v>8</v>
      </c>
      <c r="L1237" s="7">
        <v>1</v>
      </c>
      <c r="M1237" s="7">
        <v>14</v>
      </c>
    </row>
    <row r="1238" spans="1:13">
      <c r="A1238" s="7" t="s">
        <v>2877</v>
      </c>
      <c r="B1238" s="3"/>
      <c r="C1238" s="7">
        <v>1</v>
      </c>
      <c r="D1238" s="7"/>
      <c r="E1238" s="7">
        <v>4</v>
      </c>
      <c r="F1238" s="7">
        <v>1</v>
      </c>
      <c r="G1238" s="7">
        <v>0</v>
      </c>
      <c r="H1238" s="7">
        <v>8</v>
      </c>
      <c r="I1238" s="7">
        <v>3</v>
      </c>
      <c r="J1238" s="7">
        <v>8</v>
      </c>
      <c r="K1238" s="7">
        <v>7</v>
      </c>
      <c r="L1238" s="7">
        <v>1</v>
      </c>
      <c r="M1238" s="7">
        <v>15</v>
      </c>
    </row>
    <row r="1239" spans="1:13">
      <c r="A1239" s="7" t="s">
        <v>2878</v>
      </c>
      <c r="B1239" s="3">
        <v>0</v>
      </c>
      <c r="C1239" s="7">
        <v>0</v>
      </c>
      <c r="D1239" s="7">
        <v>0</v>
      </c>
      <c r="E1239" s="7">
        <v>0</v>
      </c>
      <c r="F1239" s="7">
        <v>0</v>
      </c>
      <c r="G1239" s="7">
        <v>0</v>
      </c>
      <c r="H1239" s="7">
        <v>0</v>
      </c>
      <c r="I1239" s="7">
        <v>2</v>
      </c>
      <c r="J1239" s="7">
        <v>3</v>
      </c>
      <c r="K1239" s="7">
        <v>4</v>
      </c>
      <c r="L1239" s="7">
        <v>0</v>
      </c>
      <c r="M1239" s="7">
        <v>12</v>
      </c>
    </row>
    <row r="1240" spans="1:13">
      <c r="A1240" s="7" t="s">
        <v>2879</v>
      </c>
      <c r="B1240" s="3">
        <v>0</v>
      </c>
      <c r="C1240" s="7">
        <v>1</v>
      </c>
      <c r="D1240" s="7">
        <v>3</v>
      </c>
      <c r="E1240" s="7">
        <v>1</v>
      </c>
      <c r="F1240" s="7">
        <v>1</v>
      </c>
      <c r="G1240" s="7">
        <v>0</v>
      </c>
      <c r="H1240" s="7">
        <v>8</v>
      </c>
      <c r="I1240" s="7">
        <v>5</v>
      </c>
      <c r="J1240" s="7">
        <v>6</v>
      </c>
      <c r="K1240" s="7">
        <v>4</v>
      </c>
      <c r="L1240" s="7">
        <v>0</v>
      </c>
      <c r="M1240" s="7">
        <v>8</v>
      </c>
    </row>
    <row r="1241" spans="1:13">
      <c r="A1241" s="7" t="s">
        <v>2880</v>
      </c>
      <c r="B1241" s="3">
        <v>0</v>
      </c>
      <c r="C1241" s="7">
        <v>1</v>
      </c>
      <c r="D1241" s="7">
        <v>1</v>
      </c>
      <c r="E1241" s="7">
        <v>4</v>
      </c>
      <c r="F1241" s="7">
        <v>1</v>
      </c>
      <c r="G1241" s="7">
        <v>0</v>
      </c>
      <c r="H1241" s="7">
        <v>7</v>
      </c>
      <c r="I1241" s="7">
        <v>1</v>
      </c>
      <c r="J1241" s="7">
        <v>10</v>
      </c>
      <c r="K1241" s="7">
        <v>8</v>
      </c>
      <c r="L1241" s="7">
        <v>0</v>
      </c>
      <c r="M1241" s="7">
        <v>25</v>
      </c>
    </row>
    <row r="1242" spans="1:13">
      <c r="A1242" s="7" t="s">
        <v>2881</v>
      </c>
      <c r="B1242" s="3">
        <v>0</v>
      </c>
      <c r="C1242" s="7">
        <v>0</v>
      </c>
      <c r="D1242" s="7">
        <v>0</v>
      </c>
      <c r="E1242" s="7">
        <v>1</v>
      </c>
      <c r="F1242" s="7">
        <v>0</v>
      </c>
      <c r="G1242" s="7">
        <v>0</v>
      </c>
      <c r="H1242" s="7">
        <v>1</v>
      </c>
      <c r="I1242" s="7">
        <v>4</v>
      </c>
      <c r="J1242" s="7">
        <v>3</v>
      </c>
      <c r="K1242" s="7">
        <v>5</v>
      </c>
      <c r="L1242" s="7">
        <v>0</v>
      </c>
      <c r="M1242" s="7">
        <v>4</v>
      </c>
    </row>
    <row r="1243" spans="1:13">
      <c r="A1243" s="7" t="s">
        <v>2882</v>
      </c>
      <c r="B1243" s="3">
        <v>0</v>
      </c>
      <c r="C1243" s="7">
        <v>0</v>
      </c>
      <c r="D1243" s="7">
        <v>1</v>
      </c>
      <c r="E1243" s="7">
        <v>2</v>
      </c>
      <c r="F1243" s="7">
        <v>0</v>
      </c>
      <c r="G1243" s="7">
        <v>0</v>
      </c>
      <c r="H1243" s="7">
        <v>3</v>
      </c>
      <c r="I1243" s="7">
        <v>1</v>
      </c>
      <c r="J1243" s="7">
        <v>10</v>
      </c>
      <c r="K1243" s="7">
        <v>6</v>
      </c>
      <c r="L1243" s="7">
        <v>0</v>
      </c>
      <c r="M1243" s="7">
        <v>5</v>
      </c>
    </row>
    <row r="1244" spans="1:13">
      <c r="A1244" s="7" t="s">
        <v>2883</v>
      </c>
      <c r="B1244" s="3">
        <v>0</v>
      </c>
      <c r="C1244" s="7">
        <v>0</v>
      </c>
      <c r="D1244" s="7">
        <v>1</v>
      </c>
      <c r="E1244" s="7">
        <v>1</v>
      </c>
      <c r="F1244" s="7">
        <v>0</v>
      </c>
      <c r="G1244" s="7">
        <v>0</v>
      </c>
      <c r="H1244" s="7">
        <v>4</v>
      </c>
      <c r="I1244" s="7">
        <v>0</v>
      </c>
      <c r="J1244" s="7">
        <v>4</v>
      </c>
      <c r="K1244" s="7">
        <v>6</v>
      </c>
      <c r="L1244" s="7">
        <v>0</v>
      </c>
      <c r="M1244" s="7">
        <v>9</v>
      </c>
    </row>
    <row r="1245" spans="1:13">
      <c r="A1245" s="7" t="s">
        <v>2884</v>
      </c>
      <c r="B1245" s="3">
        <v>0</v>
      </c>
      <c r="C1245" s="7">
        <v>0</v>
      </c>
      <c r="D1245" s="7">
        <v>0</v>
      </c>
      <c r="E1245" s="7">
        <v>3</v>
      </c>
      <c r="F1245" s="7">
        <v>0</v>
      </c>
      <c r="G1245" s="7">
        <v>0</v>
      </c>
      <c r="H1245" s="7">
        <v>3</v>
      </c>
      <c r="I1245" s="7">
        <v>2</v>
      </c>
      <c r="J1245" s="7">
        <v>3</v>
      </c>
      <c r="K1245" s="7">
        <v>5</v>
      </c>
      <c r="L1245" s="7">
        <v>0</v>
      </c>
      <c r="M1245" s="7">
        <v>3</v>
      </c>
    </row>
    <row r="1246" spans="1:13">
      <c r="A1246" s="7" t="s">
        <v>2885</v>
      </c>
      <c r="B1246" s="3">
        <v>0</v>
      </c>
      <c r="C1246" s="7">
        <v>0</v>
      </c>
      <c r="D1246" s="7">
        <v>1</v>
      </c>
      <c r="E1246" s="7">
        <v>1</v>
      </c>
      <c r="F1246" s="7">
        <v>0</v>
      </c>
      <c r="G1246" s="7">
        <v>0</v>
      </c>
      <c r="H1246" s="7">
        <v>3</v>
      </c>
      <c r="I1246" s="7">
        <v>2</v>
      </c>
      <c r="J1246" s="7">
        <v>5</v>
      </c>
      <c r="K1246" s="7">
        <v>2</v>
      </c>
      <c r="L1246" s="7">
        <v>0</v>
      </c>
      <c r="M1246" s="7">
        <v>8</v>
      </c>
    </row>
    <row r="1247" spans="1:13">
      <c r="A1247" s="7" t="s">
        <v>2886</v>
      </c>
      <c r="B1247" s="3">
        <v>0</v>
      </c>
      <c r="C1247" s="7">
        <v>0</v>
      </c>
      <c r="D1247" s="7">
        <v>2</v>
      </c>
      <c r="E1247" s="7">
        <v>0</v>
      </c>
      <c r="F1247" s="7">
        <v>0</v>
      </c>
      <c r="G1247" s="7">
        <v>0</v>
      </c>
      <c r="H1247" s="7">
        <v>5</v>
      </c>
      <c r="I1247" s="7">
        <v>1</v>
      </c>
      <c r="J1247" s="7">
        <v>13</v>
      </c>
      <c r="K1247" s="7">
        <v>9</v>
      </c>
      <c r="L1247" s="7">
        <v>2</v>
      </c>
      <c r="M1247" s="7">
        <v>19</v>
      </c>
    </row>
    <row r="1248" spans="1:13">
      <c r="A1248" s="7" t="s">
        <v>2887</v>
      </c>
      <c r="B1248" s="3">
        <v>0</v>
      </c>
      <c r="C1248" s="7">
        <v>0</v>
      </c>
      <c r="D1248" s="7">
        <v>0</v>
      </c>
      <c r="E1248" s="7">
        <v>4</v>
      </c>
      <c r="F1248" s="7">
        <v>0</v>
      </c>
      <c r="G1248" s="7">
        <v>0</v>
      </c>
      <c r="H1248" s="7">
        <v>5</v>
      </c>
      <c r="I1248" s="7">
        <v>1</v>
      </c>
      <c r="J1248" s="7">
        <v>7</v>
      </c>
      <c r="K1248" s="7">
        <v>8</v>
      </c>
      <c r="L1248" s="7">
        <v>0</v>
      </c>
      <c r="M1248" s="7">
        <v>8</v>
      </c>
    </row>
    <row r="1249" spans="1:13">
      <c r="A1249" s="7" t="s">
        <v>2888</v>
      </c>
      <c r="B1249" s="3">
        <v>0</v>
      </c>
      <c r="C1249" s="7">
        <v>1</v>
      </c>
      <c r="D1249" s="7">
        <v>3</v>
      </c>
      <c r="E1249" s="7">
        <v>4</v>
      </c>
      <c r="F1249" s="7">
        <v>0</v>
      </c>
      <c r="G1249" s="7">
        <v>0</v>
      </c>
      <c r="H1249" s="7">
        <v>9</v>
      </c>
      <c r="I1249" s="7">
        <v>3</v>
      </c>
      <c r="J1249" s="7">
        <v>11</v>
      </c>
      <c r="K1249" s="7">
        <v>9</v>
      </c>
      <c r="L1249" s="7">
        <v>0</v>
      </c>
      <c r="M1249" s="7">
        <v>16</v>
      </c>
    </row>
    <row r="1250" spans="1:13">
      <c r="A1250" s="7" t="s">
        <v>2889</v>
      </c>
      <c r="B1250" s="3">
        <v>0</v>
      </c>
      <c r="C1250" s="7">
        <v>0</v>
      </c>
      <c r="D1250" s="7">
        <v>1</v>
      </c>
      <c r="E1250" s="7">
        <v>3</v>
      </c>
      <c r="F1250" s="7">
        <v>0</v>
      </c>
      <c r="G1250" s="7">
        <v>0</v>
      </c>
      <c r="H1250" s="7">
        <v>4</v>
      </c>
      <c r="I1250" s="7">
        <v>2</v>
      </c>
      <c r="J1250" s="7">
        <v>5</v>
      </c>
      <c r="K1250" s="7">
        <v>4</v>
      </c>
      <c r="L1250" s="7">
        <v>0</v>
      </c>
      <c r="M1250" s="7">
        <v>5</v>
      </c>
    </row>
    <row r="1251" spans="1:13">
      <c r="A1251" s="7" t="s">
        <v>2890</v>
      </c>
      <c r="B1251" s="3">
        <v>0</v>
      </c>
      <c r="C1251" s="7">
        <v>0</v>
      </c>
      <c r="D1251" s="7">
        <v>1</v>
      </c>
      <c r="E1251" s="7">
        <v>2</v>
      </c>
      <c r="F1251" s="7">
        <v>0</v>
      </c>
      <c r="G1251" s="7">
        <v>0</v>
      </c>
      <c r="H1251" s="7">
        <v>3</v>
      </c>
      <c r="I1251" s="7">
        <v>1</v>
      </c>
      <c r="J1251" s="7">
        <v>6</v>
      </c>
      <c r="K1251" s="7">
        <v>5</v>
      </c>
      <c r="L1251" s="7">
        <v>0</v>
      </c>
      <c r="M1251" s="7">
        <v>11</v>
      </c>
    </row>
    <row r="1252" spans="1:13">
      <c r="A1252" s="7" t="s">
        <v>2891</v>
      </c>
      <c r="B1252" s="3">
        <v>0</v>
      </c>
      <c r="C1252" s="7">
        <v>1</v>
      </c>
      <c r="D1252" s="7">
        <v>0</v>
      </c>
      <c r="E1252" s="7">
        <v>0</v>
      </c>
      <c r="F1252" s="7">
        <v>1</v>
      </c>
      <c r="G1252" s="7">
        <v>0</v>
      </c>
      <c r="H1252" s="7">
        <v>2</v>
      </c>
      <c r="I1252" s="7">
        <v>2</v>
      </c>
      <c r="J1252" s="7">
        <v>7</v>
      </c>
      <c r="K1252" s="7">
        <v>2</v>
      </c>
      <c r="L1252" s="7">
        <v>0</v>
      </c>
      <c r="M1252" s="7">
        <v>4</v>
      </c>
    </row>
    <row r="1253" spans="1:13">
      <c r="A1253" s="7" t="s">
        <v>2809</v>
      </c>
      <c r="B1253" s="3">
        <v>0</v>
      </c>
      <c r="C1253" s="7">
        <v>0</v>
      </c>
      <c r="D1253" s="7">
        <v>4</v>
      </c>
      <c r="E1253" s="7">
        <v>4</v>
      </c>
      <c r="F1253" s="7">
        <v>0</v>
      </c>
      <c r="G1253" s="7">
        <v>0</v>
      </c>
      <c r="H1253" s="7">
        <v>8</v>
      </c>
      <c r="I1253" s="7">
        <v>1</v>
      </c>
      <c r="J1253" s="7">
        <v>4</v>
      </c>
      <c r="K1253" s="7">
        <v>5</v>
      </c>
      <c r="L1253" s="7">
        <v>0</v>
      </c>
      <c r="M1253" s="7">
        <v>16</v>
      </c>
    </row>
    <row r="1254" spans="1:13">
      <c r="A1254" s="7" t="s">
        <v>2892</v>
      </c>
      <c r="B1254" s="3"/>
      <c r="C1254" s="7"/>
      <c r="D1254" s="7">
        <v>3</v>
      </c>
      <c r="E1254" s="7">
        <v>5</v>
      </c>
      <c r="F1254" s="7">
        <v>0</v>
      </c>
      <c r="G1254" s="7">
        <v>0</v>
      </c>
      <c r="H1254" s="7">
        <v>11</v>
      </c>
      <c r="I1254" s="7">
        <v>3</v>
      </c>
      <c r="J1254" s="7">
        <v>7</v>
      </c>
      <c r="K1254" s="7">
        <v>4</v>
      </c>
      <c r="L1254" s="7">
        <v>0</v>
      </c>
      <c r="M1254" s="7">
        <v>6</v>
      </c>
    </row>
    <row r="1255" spans="1:13">
      <c r="A1255" s="7" t="s">
        <v>2893</v>
      </c>
      <c r="B1255" s="3">
        <v>0</v>
      </c>
      <c r="C1255" s="7">
        <v>0</v>
      </c>
      <c r="D1255" s="7">
        <v>1</v>
      </c>
      <c r="E1255" s="7">
        <v>2</v>
      </c>
      <c r="F1255" s="7">
        <v>0</v>
      </c>
      <c r="G1255" s="7">
        <v>1</v>
      </c>
      <c r="H1255" s="7">
        <v>8</v>
      </c>
      <c r="I1255" s="7">
        <v>5</v>
      </c>
      <c r="J1255" s="7">
        <v>6</v>
      </c>
      <c r="K1255" s="7">
        <v>9</v>
      </c>
      <c r="L1255" s="7">
        <v>2</v>
      </c>
      <c r="M1255" s="7">
        <v>11</v>
      </c>
    </row>
    <row r="1256" spans="1:13">
      <c r="A1256" s="7" t="s">
        <v>2894</v>
      </c>
      <c r="B1256" s="3">
        <v>0</v>
      </c>
      <c r="C1256" s="7">
        <v>0</v>
      </c>
      <c r="D1256" s="7">
        <v>2</v>
      </c>
      <c r="E1256" s="7">
        <v>1</v>
      </c>
      <c r="F1256" s="7">
        <v>0</v>
      </c>
      <c r="G1256" s="7">
        <v>0</v>
      </c>
      <c r="H1256" s="7">
        <v>3</v>
      </c>
      <c r="I1256" s="7">
        <v>0</v>
      </c>
      <c r="J1256" s="7">
        <v>6</v>
      </c>
      <c r="K1256" s="7">
        <v>3</v>
      </c>
      <c r="L1256" s="7">
        <v>0</v>
      </c>
      <c r="M1256" s="7">
        <v>8</v>
      </c>
    </row>
    <row r="1257" spans="1:13">
      <c r="A1257" s="7" t="s">
        <v>2895</v>
      </c>
      <c r="B1257" s="3">
        <v>1</v>
      </c>
      <c r="C1257" s="7"/>
      <c r="D1257" s="7">
        <v>1</v>
      </c>
      <c r="E1257" s="7">
        <v>3</v>
      </c>
      <c r="F1257" s="7">
        <v>1</v>
      </c>
      <c r="G1257" s="7">
        <v>0</v>
      </c>
      <c r="H1257" s="7">
        <v>5</v>
      </c>
      <c r="I1257" s="7">
        <v>2</v>
      </c>
      <c r="J1257" s="7">
        <v>3</v>
      </c>
      <c r="K1257" s="7">
        <v>4</v>
      </c>
      <c r="L1257" s="7">
        <v>0</v>
      </c>
      <c r="M1257" s="7">
        <v>11</v>
      </c>
    </row>
    <row r="1258" spans="1:13">
      <c r="A1258" s="7" t="s">
        <v>2896</v>
      </c>
      <c r="B1258" s="3">
        <v>0</v>
      </c>
      <c r="C1258" s="7">
        <v>0</v>
      </c>
      <c r="D1258" s="7">
        <v>0</v>
      </c>
      <c r="E1258" s="7">
        <v>1</v>
      </c>
      <c r="F1258" s="7">
        <v>0</v>
      </c>
      <c r="G1258" s="7">
        <v>0</v>
      </c>
      <c r="H1258" s="7">
        <v>1</v>
      </c>
      <c r="I1258" s="7">
        <v>1</v>
      </c>
      <c r="J1258" s="7">
        <v>5</v>
      </c>
      <c r="K1258" s="7">
        <v>1</v>
      </c>
      <c r="L1258" s="7">
        <v>0</v>
      </c>
      <c r="M1258" s="7">
        <v>9</v>
      </c>
    </row>
    <row r="1259" spans="1:13">
      <c r="A1259" s="7" t="s">
        <v>2897</v>
      </c>
      <c r="B1259" s="3">
        <v>0</v>
      </c>
      <c r="C1259" s="7">
        <v>0</v>
      </c>
      <c r="D1259" s="7">
        <v>1</v>
      </c>
      <c r="E1259" s="7">
        <v>0</v>
      </c>
      <c r="F1259" s="7">
        <v>0</v>
      </c>
      <c r="G1259" s="7">
        <v>0</v>
      </c>
      <c r="H1259" s="7">
        <v>2</v>
      </c>
      <c r="I1259" s="7">
        <v>1</v>
      </c>
      <c r="J1259" s="7">
        <v>3</v>
      </c>
      <c r="K1259" s="7">
        <v>4</v>
      </c>
      <c r="L1259" s="7">
        <v>0</v>
      </c>
      <c r="M1259" s="7">
        <v>4</v>
      </c>
    </row>
    <row r="1260" spans="1:13">
      <c r="A1260" s="7" t="s">
        <v>2898</v>
      </c>
      <c r="B1260" s="3">
        <v>0</v>
      </c>
      <c r="C1260" s="7">
        <v>0</v>
      </c>
      <c r="D1260" s="7">
        <v>2</v>
      </c>
      <c r="E1260" s="7">
        <v>2</v>
      </c>
      <c r="F1260" s="7">
        <v>0</v>
      </c>
      <c r="G1260" s="7">
        <v>0</v>
      </c>
      <c r="H1260" s="7">
        <v>9</v>
      </c>
      <c r="I1260" s="7">
        <v>4</v>
      </c>
      <c r="J1260" s="7">
        <v>7</v>
      </c>
      <c r="K1260" s="7">
        <v>3</v>
      </c>
      <c r="L1260" s="7">
        <v>0</v>
      </c>
      <c r="M1260" s="7">
        <v>3</v>
      </c>
    </row>
    <row r="1261" spans="1:13">
      <c r="A1261" s="7" t="s">
        <v>2899</v>
      </c>
      <c r="B1261" s="3">
        <v>0</v>
      </c>
      <c r="C1261" s="7">
        <v>0</v>
      </c>
      <c r="D1261" s="7">
        <v>3</v>
      </c>
      <c r="E1261" s="7">
        <v>2</v>
      </c>
      <c r="F1261" s="7">
        <v>0</v>
      </c>
      <c r="G1261" s="7">
        <v>0</v>
      </c>
      <c r="H1261" s="7">
        <v>11</v>
      </c>
      <c r="I1261" s="7">
        <v>1</v>
      </c>
      <c r="J1261" s="7">
        <v>9</v>
      </c>
      <c r="K1261" s="7">
        <v>2</v>
      </c>
      <c r="L1261" s="7">
        <v>0</v>
      </c>
      <c r="M1261" s="7">
        <v>7</v>
      </c>
    </row>
    <row r="1262" spans="1:13">
      <c r="A1262" s="7" t="s">
        <v>2900</v>
      </c>
      <c r="B1262" s="3"/>
      <c r="C1262" s="7"/>
      <c r="D1262" s="7">
        <v>2</v>
      </c>
      <c r="E1262" s="7">
        <v>1</v>
      </c>
      <c r="F1262" s="7">
        <v>0</v>
      </c>
      <c r="G1262" s="7">
        <v>0</v>
      </c>
      <c r="H1262" s="7">
        <v>6</v>
      </c>
      <c r="I1262" s="7">
        <v>4</v>
      </c>
      <c r="J1262" s="7">
        <v>9</v>
      </c>
      <c r="K1262" s="7">
        <v>6</v>
      </c>
      <c r="L1262" s="7">
        <v>0</v>
      </c>
      <c r="M1262" s="7">
        <v>13</v>
      </c>
    </row>
    <row r="1263" spans="1:13">
      <c r="A1263" s="7" t="s">
        <v>2901</v>
      </c>
      <c r="B1263" s="3">
        <v>0</v>
      </c>
      <c r="C1263" s="7">
        <v>0</v>
      </c>
      <c r="D1263" s="7">
        <v>4</v>
      </c>
      <c r="E1263" s="7">
        <v>6</v>
      </c>
      <c r="F1263" s="7">
        <v>0</v>
      </c>
      <c r="G1263" s="7">
        <v>0</v>
      </c>
      <c r="H1263" s="7">
        <v>13</v>
      </c>
      <c r="I1263" s="7">
        <v>8</v>
      </c>
      <c r="J1263" s="7">
        <v>6</v>
      </c>
      <c r="K1263" s="7">
        <v>8</v>
      </c>
      <c r="L1263" s="7">
        <v>0</v>
      </c>
      <c r="M1263" s="7">
        <v>12</v>
      </c>
    </row>
    <row r="1264" spans="1:13">
      <c r="A1264" s="7" t="s">
        <v>3158</v>
      </c>
      <c r="B1264" s="3">
        <v>0</v>
      </c>
      <c r="C1264" s="7">
        <v>0</v>
      </c>
      <c r="D1264" s="7">
        <v>1</v>
      </c>
      <c r="E1264" s="7">
        <v>1</v>
      </c>
      <c r="F1264" s="7">
        <v>0</v>
      </c>
      <c r="G1264" s="7">
        <v>0</v>
      </c>
      <c r="H1264" s="7">
        <v>2</v>
      </c>
      <c r="I1264" s="7">
        <v>0</v>
      </c>
      <c r="J1264" s="7">
        <v>5</v>
      </c>
      <c r="K1264" s="7">
        <v>1</v>
      </c>
      <c r="L1264" s="7">
        <v>1</v>
      </c>
      <c r="M1264" s="7">
        <v>10</v>
      </c>
    </row>
    <row r="1265" spans="1:13">
      <c r="A1265" s="7" t="s">
        <v>2902</v>
      </c>
      <c r="B1265" s="3">
        <v>0</v>
      </c>
      <c r="C1265" s="7">
        <v>0</v>
      </c>
      <c r="D1265" s="7">
        <v>1</v>
      </c>
      <c r="E1265" s="7">
        <v>0</v>
      </c>
      <c r="F1265" s="7">
        <v>0</v>
      </c>
      <c r="G1265" s="7">
        <v>0</v>
      </c>
      <c r="H1265" s="7">
        <v>1</v>
      </c>
      <c r="I1265" s="7">
        <v>0</v>
      </c>
      <c r="J1265" s="7">
        <v>3</v>
      </c>
      <c r="K1265" s="7">
        <v>0</v>
      </c>
      <c r="L1265" s="7">
        <v>0</v>
      </c>
      <c r="M1265" s="7">
        <v>5</v>
      </c>
    </row>
    <row r="1266" spans="1:13">
      <c r="A1266" s="7" t="s">
        <v>2903</v>
      </c>
      <c r="B1266" s="3">
        <v>0</v>
      </c>
      <c r="C1266" s="7">
        <v>0</v>
      </c>
      <c r="D1266" s="7">
        <v>1</v>
      </c>
      <c r="E1266" s="7">
        <v>7</v>
      </c>
      <c r="F1266" s="7">
        <v>1</v>
      </c>
      <c r="G1266" s="7">
        <v>0</v>
      </c>
      <c r="H1266" s="7">
        <v>8</v>
      </c>
      <c r="I1266" s="7">
        <v>0</v>
      </c>
      <c r="J1266" s="7">
        <v>2</v>
      </c>
      <c r="K1266" s="7">
        <v>2</v>
      </c>
      <c r="L1266" s="7">
        <v>1</v>
      </c>
      <c r="M1266" s="7">
        <v>7</v>
      </c>
    </row>
    <row r="1267" spans="1:13">
      <c r="A1267" s="7" t="s">
        <v>3157</v>
      </c>
      <c r="B1267" s="3">
        <v>2</v>
      </c>
      <c r="C1267" s="7">
        <v>1</v>
      </c>
      <c r="D1267" s="7">
        <v>0</v>
      </c>
      <c r="E1267" s="7">
        <v>0</v>
      </c>
      <c r="F1267" s="7">
        <v>3</v>
      </c>
      <c r="G1267" s="7">
        <v>0</v>
      </c>
      <c r="H1267" s="7">
        <v>5</v>
      </c>
      <c r="I1267" s="7">
        <v>3</v>
      </c>
      <c r="J1267" s="7">
        <v>3</v>
      </c>
      <c r="K1267" s="7">
        <v>6</v>
      </c>
      <c r="L1267" s="7">
        <v>0</v>
      </c>
      <c r="M1267" s="7">
        <v>9</v>
      </c>
    </row>
    <row r="1268" spans="1:13">
      <c r="A1268" s="7" t="s">
        <v>2904</v>
      </c>
      <c r="B1268" s="3"/>
      <c r="C1268" s="7">
        <v>1</v>
      </c>
      <c r="D1268" s="7">
        <v>2</v>
      </c>
      <c r="E1268" s="7"/>
      <c r="F1268" s="7"/>
      <c r="G1268" s="7"/>
      <c r="H1268" s="7">
        <v>4</v>
      </c>
      <c r="I1268" s="7">
        <v>0</v>
      </c>
      <c r="J1268" s="7">
        <v>6</v>
      </c>
      <c r="K1268" s="7">
        <v>2</v>
      </c>
      <c r="L1268" s="7">
        <v>0</v>
      </c>
      <c r="M1268" s="7">
        <v>8</v>
      </c>
    </row>
    <row r="1269" spans="1:13">
      <c r="A1269" s="7" t="s">
        <v>2905</v>
      </c>
      <c r="B1269" s="3"/>
      <c r="C1269" s="7"/>
      <c r="D1269" s="7">
        <v>4</v>
      </c>
      <c r="E1269" s="7">
        <v>2</v>
      </c>
      <c r="F1269" s="7">
        <v>0</v>
      </c>
      <c r="G1269" s="7">
        <v>0</v>
      </c>
      <c r="H1269" s="7">
        <v>6</v>
      </c>
      <c r="I1269" s="7">
        <v>1</v>
      </c>
      <c r="J1269" s="7">
        <v>4</v>
      </c>
      <c r="K1269" s="7">
        <v>0</v>
      </c>
      <c r="L1269" s="7">
        <v>0</v>
      </c>
      <c r="M1269" s="7">
        <v>1</v>
      </c>
    </row>
    <row r="1270" spans="1:13">
      <c r="A1270" s="7" t="s">
        <v>2906</v>
      </c>
      <c r="B1270" s="3">
        <v>0</v>
      </c>
      <c r="C1270" s="7">
        <v>0</v>
      </c>
      <c r="D1270" s="7">
        <v>2</v>
      </c>
      <c r="E1270" s="7">
        <v>3</v>
      </c>
      <c r="F1270" s="7">
        <v>0</v>
      </c>
      <c r="G1270" s="7">
        <v>0</v>
      </c>
      <c r="H1270" s="7">
        <v>9</v>
      </c>
      <c r="I1270" s="7">
        <v>7</v>
      </c>
      <c r="J1270" s="7">
        <v>10</v>
      </c>
      <c r="K1270" s="7">
        <v>5</v>
      </c>
      <c r="L1270" s="7">
        <v>0</v>
      </c>
      <c r="M1270" s="7">
        <v>8</v>
      </c>
    </row>
    <row r="1271" spans="1:13">
      <c r="A1271" s="7" t="s">
        <v>2907</v>
      </c>
      <c r="B1271" s="3">
        <v>0</v>
      </c>
      <c r="C1271" s="7">
        <v>0</v>
      </c>
      <c r="D1271" s="7">
        <v>2</v>
      </c>
      <c r="E1271" s="7">
        <v>4</v>
      </c>
      <c r="F1271" s="7">
        <v>0</v>
      </c>
      <c r="G1271" s="7">
        <v>0</v>
      </c>
      <c r="H1271" s="7">
        <v>9</v>
      </c>
      <c r="I1271" s="7">
        <v>3</v>
      </c>
      <c r="J1271" s="7">
        <v>10</v>
      </c>
      <c r="K1271" s="7">
        <v>5</v>
      </c>
      <c r="L1271" s="7">
        <v>0</v>
      </c>
      <c r="M1271" s="7">
        <v>8</v>
      </c>
    </row>
    <row r="1272" spans="1:13">
      <c r="A1272" s="7" t="s">
        <v>2947</v>
      </c>
      <c r="B1272" s="3">
        <v>0</v>
      </c>
      <c r="C1272" s="7">
        <v>0</v>
      </c>
      <c r="D1272" s="7">
        <v>2</v>
      </c>
      <c r="E1272" s="7">
        <v>3</v>
      </c>
      <c r="F1272" s="7">
        <v>0</v>
      </c>
      <c r="G1272" s="7">
        <v>1</v>
      </c>
      <c r="H1272" s="7">
        <v>6</v>
      </c>
      <c r="I1272" s="7">
        <v>2</v>
      </c>
      <c r="J1272" s="7">
        <v>9</v>
      </c>
      <c r="K1272" s="7">
        <v>7</v>
      </c>
      <c r="L1272" s="7">
        <v>2</v>
      </c>
      <c r="M1272" s="7">
        <v>10</v>
      </c>
    </row>
    <row r="1273" spans="1:13">
      <c r="A1273" s="7" t="s">
        <v>3064</v>
      </c>
      <c r="B1273" s="3">
        <v>0</v>
      </c>
      <c r="C1273" s="7">
        <v>0</v>
      </c>
      <c r="D1273" s="7">
        <v>7</v>
      </c>
      <c r="E1273" s="7">
        <v>3</v>
      </c>
      <c r="F1273" s="7">
        <v>0</v>
      </c>
      <c r="G1273" s="7">
        <v>2</v>
      </c>
      <c r="H1273" s="7">
        <v>17</v>
      </c>
      <c r="I1273" s="7">
        <v>9</v>
      </c>
      <c r="J1273" s="7">
        <v>10</v>
      </c>
      <c r="K1273" s="7">
        <v>2</v>
      </c>
      <c r="L1273" s="7">
        <v>5</v>
      </c>
      <c r="M1273" s="7">
        <v>8</v>
      </c>
    </row>
    <row r="1274" spans="1:13">
      <c r="A1274" s="7" t="s">
        <v>2908</v>
      </c>
      <c r="B1274" s="3">
        <v>0</v>
      </c>
      <c r="C1274" s="7">
        <v>1</v>
      </c>
      <c r="D1274" s="7">
        <v>3</v>
      </c>
      <c r="E1274" s="7">
        <v>2</v>
      </c>
      <c r="F1274" s="7">
        <v>1</v>
      </c>
      <c r="G1274" s="7">
        <v>0</v>
      </c>
      <c r="H1274" s="7">
        <v>6</v>
      </c>
      <c r="I1274" s="7">
        <v>3</v>
      </c>
      <c r="J1274" s="7">
        <v>10</v>
      </c>
      <c r="K1274" s="7">
        <v>2</v>
      </c>
      <c r="L1274" s="7">
        <v>0</v>
      </c>
      <c r="M1274" s="7">
        <v>5</v>
      </c>
    </row>
    <row r="1275" spans="1:13">
      <c r="A1275" s="7" t="s">
        <v>2948</v>
      </c>
      <c r="B1275" s="3">
        <v>0</v>
      </c>
      <c r="C1275" s="7">
        <v>0</v>
      </c>
      <c r="D1275" s="7">
        <v>1</v>
      </c>
      <c r="E1275" s="7">
        <v>2</v>
      </c>
      <c r="F1275" s="7">
        <v>0</v>
      </c>
      <c r="G1275" s="7">
        <v>0</v>
      </c>
      <c r="H1275" s="7">
        <v>4</v>
      </c>
      <c r="I1275" s="7">
        <v>1</v>
      </c>
      <c r="J1275" s="7">
        <v>7</v>
      </c>
      <c r="K1275" s="7">
        <v>5</v>
      </c>
      <c r="L1275" s="7">
        <v>1</v>
      </c>
      <c r="M1275" s="7">
        <v>2</v>
      </c>
    </row>
    <row r="1276" spans="1:13">
      <c r="A1276" s="7" t="s">
        <v>2949</v>
      </c>
      <c r="B1276" s="3">
        <v>0</v>
      </c>
      <c r="C1276" s="7">
        <v>0</v>
      </c>
      <c r="D1276" s="7">
        <v>0</v>
      </c>
      <c r="E1276" s="7">
        <v>1</v>
      </c>
      <c r="F1276" s="7">
        <v>0</v>
      </c>
      <c r="G1276" s="7">
        <v>0</v>
      </c>
      <c r="H1276" s="7">
        <v>3</v>
      </c>
      <c r="I1276" s="7">
        <v>0</v>
      </c>
      <c r="J1276" s="7">
        <v>6</v>
      </c>
      <c r="K1276" s="7">
        <v>3</v>
      </c>
      <c r="L1276" s="7">
        <v>0</v>
      </c>
      <c r="M1276" s="7">
        <v>3</v>
      </c>
    </row>
    <row r="1277" spans="1:13">
      <c r="A1277" s="7" t="s">
        <v>2950</v>
      </c>
      <c r="B1277" s="3">
        <v>0</v>
      </c>
      <c r="C1277" s="7">
        <v>0</v>
      </c>
      <c r="D1277" s="7">
        <v>0</v>
      </c>
      <c r="E1277" s="7">
        <v>0</v>
      </c>
      <c r="F1277" s="7">
        <v>0</v>
      </c>
      <c r="G1277" s="7">
        <v>0</v>
      </c>
      <c r="H1277" s="7">
        <v>4</v>
      </c>
      <c r="I1277" s="7">
        <v>2</v>
      </c>
      <c r="J1277" s="7">
        <v>3</v>
      </c>
      <c r="K1277" s="7">
        <v>10</v>
      </c>
      <c r="L1277" s="7">
        <v>0</v>
      </c>
      <c r="M1277" s="7">
        <v>14</v>
      </c>
    </row>
    <row r="1278" spans="1:13">
      <c r="A1278" s="7" t="s">
        <v>3065</v>
      </c>
      <c r="B1278" s="3">
        <v>0</v>
      </c>
      <c r="C1278" s="7">
        <v>1</v>
      </c>
      <c r="D1278" s="7">
        <v>0</v>
      </c>
      <c r="E1278" s="7">
        <v>2</v>
      </c>
      <c r="F1278" s="7">
        <v>1</v>
      </c>
      <c r="G1278" s="7">
        <v>0</v>
      </c>
      <c r="H1278" s="7">
        <v>3</v>
      </c>
      <c r="I1278" s="7">
        <v>4</v>
      </c>
      <c r="J1278" s="7">
        <v>8</v>
      </c>
      <c r="K1278" s="7">
        <v>4</v>
      </c>
      <c r="L1278" s="7">
        <v>0</v>
      </c>
      <c r="M1278" s="7">
        <v>8</v>
      </c>
    </row>
    <row r="1279" spans="1:13">
      <c r="A1279" s="7" t="s">
        <v>3024</v>
      </c>
      <c r="B1279" s="3">
        <v>0</v>
      </c>
      <c r="C1279" s="7">
        <v>0</v>
      </c>
      <c r="D1279" s="7">
        <v>2</v>
      </c>
      <c r="E1279" s="7">
        <v>1</v>
      </c>
      <c r="F1279" s="7">
        <v>0</v>
      </c>
      <c r="G1279" s="7">
        <v>0</v>
      </c>
      <c r="H1279" s="7">
        <v>6</v>
      </c>
      <c r="I1279" s="7">
        <v>1</v>
      </c>
      <c r="J1279" s="7">
        <v>12</v>
      </c>
      <c r="K1279" s="7">
        <v>4</v>
      </c>
      <c r="L1279" s="7">
        <v>0</v>
      </c>
      <c r="M1279" s="7">
        <v>6</v>
      </c>
    </row>
    <row r="1280" spans="1:13">
      <c r="A1280" s="7" t="s">
        <v>2951</v>
      </c>
      <c r="B1280" s="3">
        <v>1</v>
      </c>
      <c r="C1280" s="7">
        <v>0</v>
      </c>
      <c r="D1280" s="7">
        <v>2</v>
      </c>
      <c r="E1280" s="7">
        <v>3</v>
      </c>
      <c r="F1280" s="7">
        <v>1</v>
      </c>
      <c r="G1280" s="7">
        <v>0</v>
      </c>
      <c r="H1280" s="7">
        <v>7</v>
      </c>
      <c r="I1280" s="7">
        <v>2</v>
      </c>
      <c r="J1280" s="7">
        <v>10</v>
      </c>
      <c r="K1280" s="7">
        <v>5</v>
      </c>
      <c r="L1280" s="7">
        <v>0</v>
      </c>
      <c r="M1280" s="7">
        <v>2</v>
      </c>
    </row>
    <row r="1281" spans="1:13">
      <c r="A1281" s="7" t="s">
        <v>3042</v>
      </c>
      <c r="B1281" s="3">
        <v>0</v>
      </c>
      <c r="C1281" s="7">
        <v>0</v>
      </c>
      <c r="D1281" s="7">
        <v>1</v>
      </c>
      <c r="E1281" s="7">
        <v>2</v>
      </c>
      <c r="F1281" s="7">
        <v>0</v>
      </c>
      <c r="G1281" s="7">
        <v>0</v>
      </c>
      <c r="H1281" s="7">
        <v>3</v>
      </c>
      <c r="I1281" s="7">
        <v>1</v>
      </c>
      <c r="J1281" s="7">
        <v>6</v>
      </c>
      <c r="K1281" s="7">
        <v>2</v>
      </c>
      <c r="L1281" s="7">
        <v>0</v>
      </c>
      <c r="M1281" s="7">
        <v>5</v>
      </c>
    </row>
    <row r="1282" spans="1:13">
      <c r="A1282" s="7" t="s">
        <v>3025</v>
      </c>
      <c r="B1282" s="3">
        <v>0</v>
      </c>
      <c r="C1282" s="7">
        <v>0</v>
      </c>
      <c r="D1282" s="7">
        <v>2</v>
      </c>
      <c r="E1282" s="7">
        <v>2</v>
      </c>
      <c r="F1282" s="7">
        <v>0</v>
      </c>
      <c r="G1282" s="7">
        <v>0</v>
      </c>
      <c r="H1282" s="7">
        <v>4</v>
      </c>
      <c r="I1282" s="7">
        <v>1</v>
      </c>
      <c r="J1282" s="7">
        <v>7</v>
      </c>
      <c r="K1282" s="7">
        <v>4</v>
      </c>
      <c r="L1282" s="7">
        <v>0</v>
      </c>
      <c r="M1282" s="7">
        <v>6</v>
      </c>
    </row>
    <row r="1283" spans="1:13">
      <c r="A1283" s="7" t="s">
        <v>3066</v>
      </c>
      <c r="B1283" s="3">
        <v>0</v>
      </c>
      <c r="C1283" s="7">
        <v>0</v>
      </c>
      <c r="D1283" s="7">
        <v>3</v>
      </c>
      <c r="E1283" s="7">
        <v>1</v>
      </c>
      <c r="F1283" s="7">
        <v>0</v>
      </c>
      <c r="G1283" s="7">
        <v>0</v>
      </c>
      <c r="H1283" s="7">
        <v>4</v>
      </c>
      <c r="I1283" s="7">
        <v>4</v>
      </c>
      <c r="J1283" s="7">
        <v>9</v>
      </c>
      <c r="K1283" s="7">
        <v>1</v>
      </c>
      <c r="L1283" s="7">
        <v>1</v>
      </c>
      <c r="M1283" s="7">
        <v>3</v>
      </c>
    </row>
    <row r="1284" spans="1:13">
      <c r="A1284" s="7" t="s">
        <v>3000</v>
      </c>
      <c r="B1284" s="3"/>
      <c r="C1284" s="7"/>
      <c r="D1284" s="7">
        <v>2</v>
      </c>
      <c r="E1284" s="7">
        <v>2</v>
      </c>
      <c r="F1284" s="7"/>
      <c r="G1284" s="7"/>
      <c r="H1284" s="7">
        <v>4</v>
      </c>
      <c r="I1284" s="7">
        <v>2</v>
      </c>
      <c r="J1284" s="7">
        <v>8</v>
      </c>
      <c r="K1284" s="7">
        <v>1</v>
      </c>
      <c r="L1284" s="7">
        <v>0</v>
      </c>
      <c r="M1284" s="7">
        <v>4</v>
      </c>
    </row>
    <row r="1285" spans="1:13">
      <c r="A1285" s="7" t="s">
        <v>2952</v>
      </c>
      <c r="B1285" s="3">
        <v>0</v>
      </c>
      <c r="C1285" s="7">
        <v>1</v>
      </c>
      <c r="D1285" s="7">
        <v>3</v>
      </c>
      <c r="E1285" s="7">
        <v>1</v>
      </c>
      <c r="F1285" s="7">
        <v>1</v>
      </c>
      <c r="G1285" s="7">
        <v>0</v>
      </c>
      <c r="H1285" s="7">
        <v>6</v>
      </c>
      <c r="I1285" s="7">
        <v>3</v>
      </c>
      <c r="J1285" s="7">
        <v>7</v>
      </c>
      <c r="K1285" s="7">
        <v>12</v>
      </c>
      <c r="L1285" s="7">
        <v>0</v>
      </c>
      <c r="M1285" s="7">
        <v>19</v>
      </c>
    </row>
    <row r="1286" spans="1:13">
      <c r="A1286" s="7" t="s">
        <v>3048</v>
      </c>
      <c r="B1286" s="3">
        <v>0</v>
      </c>
      <c r="C1286" s="7">
        <v>0</v>
      </c>
      <c r="D1286" s="7">
        <v>1</v>
      </c>
      <c r="E1286" s="7">
        <v>5</v>
      </c>
      <c r="F1286" s="7">
        <v>1</v>
      </c>
      <c r="G1286" s="7">
        <v>0</v>
      </c>
      <c r="H1286" s="7">
        <v>9</v>
      </c>
      <c r="I1286" s="7">
        <v>2</v>
      </c>
      <c r="J1286" s="7">
        <v>8</v>
      </c>
      <c r="K1286" s="7">
        <v>6</v>
      </c>
      <c r="L1286" s="7">
        <v>1</v>
      </c>
      <c r="M1286" s="7">
        <v>5</v>
      </c>
    </row>
    <row r="1287" spans="1:13">
      <c r="A1287" s="7" t="s">
        <v>3026</v>
      </c>
      <c r="B1287" s="3"/>
      <c r="C1287" s="7"/>
      <c r="D1287" s="7">
        <v>2</v>
      </c>
      <c r="E1287" s="7">
        <v>2</v>
      </c>
      <c r="F1287" s="7"/>
      <c r="G1287" s="7"/>
      <c r="H1287" s="7">
        <v>5</v>
      </c>
      <c r="I1287" s="7">
        <v>3</v>
      </c>
      <c r="J1287" s="7">
        <v>12</v>
      </c>
      <c r="K1287" s="7">
        <v>7</v>
      </c>
      <c r="L1287" s="7"/>
      <c r="M1287" s="7">
        <v>13</v>
      </c>
    </row>
    <row r="1288" spans="1:13">
      <c r="A1288" s="7" t="s">
        <v>3049</v>
      </c>
      <c r="B1288" s="3">
        <v>0</v>
      </c>
      <c r="C1288" s="7">
        <v>0</v>
      </c>
      <c r="D1288" s="7">
        <v>2</v>
      </c>
      <c r="E1288" s="7">
        <v>7</v>
      </c>
      <c r="F1288" s="7">
        <v>0</v>
      </c>
      <c r="G1288" s="7">
        <v>0</v>
      </c>
      <c r="H1288" s="7">
        <v>11</v>
      </c>
      <c r="I1288" s="7">
        <v>1</v>
      </c>
      <c r="J1288" s="7">
        <v>7</v>
      </c>
      <c r="K1288" s="7">
        <v>4</v>
      </c>
      <c r="L1288" s="7">
        <v>0</v>
      </c>
      <c r="M1288" s="7">
        <v>14</v>
      </c>
    </row>
    <row r="1289" spans="1:13">
      <c r="A1289" s="7" t="s">
        <v>3001</v>
      </c>
      <c r="B1289" s="3"/>
      <c r="C1289" s="7"/>
      <c r="D1289" s="7"/>
      <c r="E1289" s="7">
        <v>3</v>
      </c>
      <c r="F1289" s="7">
        <v>1</v>
      </c>
      <c r="G1289" s="7">
        <v>0</v>
      </c>
      <c r="H1289" s="7">
        <v>10</v>
      </c>
      <c r="I1289" s="7">
        <v>3</v>
      </c>
      <c r="J1289" s="7">
        <v>10</v>
      </c>
      <c r="K1289" s="7">
        <v>3</v>
      </c>
      <c r="L1289" s="7">
        <v>0</v>
      </c>
      <c r="M1289" s="7">
        <v>7</v>
      </c>
    </row>
    <row r="1290" spans="1:13">
      <c r="A1290" s="7" t="s">
        <v>2983</v>
      </c>
      <c r="B1290" s="3">
        <v>0</v>
      </c>
      <c r="C1290" s="7">
        <v>0</v>
      </c>
      <c r="D1290" s="7">
        <v>2</v>
      </c>
      <c r="E1290" s="7">
        <v>3</v>
      </c>
      <c r="F1290" s="7">
        <v>0</v>
      </c>
      <c r="G1290" s="7">
        <v>0</v>
      </c>
      <c r="H1290" s="7">
        <v>5</v>
      </c>
      <c r="I1290" s="7">
        <v>0</v>
      </c>
      <c r="J1290" s="7">
        <v>16</v>
      </c>
      <c r="K1290" s="7">
        <v>10</v>
      </c>
      <c r="L1290" s="7">
        <v>2</v>
      </c>
      <c r="M1290" s="7">
        <v>6</v>
      </c>
    </row>
    <row r="1291" spans="1:13">
      <c r="A1291" s="7" t="s">
        <v>3074</v>
      </c>
      <c r="B1291" s="3">
        <v>0</v>
      </c>
      <c r="C1291" s="7">
        <v>0</v>
      </c>
      <c r="D1291" s="7">
        <v>2</v>
      </c>
      <c r="E1291" s="7">
        <v>1</v>
      </c>
      <c r="F1291" s="7">
        <v>0</v>
      </c>
      <c r="G1291" s="7">
        <v>0</v>
      </c>
      <c r="H1291" s="7">
        <v>3</v>
      </c>
      <c r="I1291" s="7">
        <v>2</v>
      </c>
      <c r="J1291" s="7">
        <v>7</v>
      </c>
      <c r="K1291" s="7">
        <v>6</v>
      </c>
      <c r="L1291" s="7">
        <v>0</v>
      </c>
      <c r="M1291" s="7">
        <v>0</v>
      </c>
    </row>
    <row r="1292" spans="1:13">
      <c r="A1292" s="7" t="s">
        <v>3002</v>
      </c>
      <c r="B1292" s="3">
        <v>0</v>
      </c>
      <c r="C1292" s="7">
        <v>0</v>
      </c>
      <c r="D1292" s="7">
        <v>0</v>
      </c>
      <c r="E1292" s="7">
        <v>0</v>
      </c>
      <c r="F1292" s="7">
        <v>0</v>
      </c>
      <c r="G1292" s="7">
        <v>0</v>
      </c>
      <c r="H1292" s="7">
        <v>0</v>
      </c>
      <c r="I1292" s="7">
        <v>0</v>
      </c>
      <c r="J1292" s="7">
        <v>6</v>
      </c>
      <c r="K1292" s="7">
        <v>5</v>
      </c>
      <c r="L1292" s="7">
        <v>0</v>
      </c>
      <c r="M1292" s="7">
        <v>3</v>
      </c>
    </row>
    <row r="1293" spans="1:13">
      <c r="A1293" s="7" t="s">
        <v>3043</v>
      </c>
      <c r="B1293" s="3">
        <v>0</v>
      </c>
      <c r="C1293" s="7">
        <v>1</v>
      </c>
      <c r="D1293" s="7">
        <v>2</v>
      </c>
      <c r="E1293" s="7">
        <v>4</v>
      </c>
      <c r="F1293" s="7">
        <v>0</v>
      </c>
      <c r="G1293" s="7">
        <v>0</v>
      </c>
      <c r="H1293" s="7">
        <v>10</v>
      </c>
      <c r="I1293" s="7">
        <v>5</v>
      </c>
      <c r="J1293" s="7">
        <v>13</v>
      </c>
      <c r="K1293" s="7">
        <v>11</v>
      </c>
      <c r="L1293" s="7">
        <v>0</v>
      </c>
      <c r="M1293" s="7">
        <v>12</v>
      </c>
    </row>
    <row r="1294" spans="1:13">
      <c r="A1294" s="7" t="s">
        <v>3050</v>
      </c>
      <c r="B1294" s="3">
        <v>0</v>
      </c>
      <c r="C1294" s="7">
        <v>0</v>
      </c>
      <c r="D1294" s="7">
        <v>0</v>
      </c>
      <c r="E1294" s="7">
        <v>0</v>
      </c>
      <c r="F1294" s="7">
        <v>0</v>
      </c>
      <c r="G1294" s="7">
        <v>0</v>
      </c>
      <c r="H1294" s="7">
        <v>3</v>
      </c>
      <c r="I1294" s="7">
        <v>0</v>
      </c>
      <c r="J1294" s="7">
        <v>3</v>
      </c>
      <c r="K1294" s="7">
        <v>5</v>
      </c>
      <c r="L1294" s="7">
        <v>0</v>
      </c>
      <c r="M1294" s="7">
        <v>26</v>
      </c>
    </row>
    <row r="1295" spans="1:13">
      <c r="A1295" s="7" t="s">
        <v>2953</v>
      </c>
      <c r="B1295" s="3">
        <v>0</v>
      </c>
      <c r="C1295" s="7">
        <v>1</v>
      </c>
      <c r="D1295" s="7">
        <v>3</v>
      </c>
      <c r="E1295" s="7">
        <v>6</v>
      </c>
      <c r="F1295" s="7"/>
      <c r="G1295" s="7"/>
      <c r="H1295" s="7">
        <v>13</v>
      </c>
      <c r="I1295" s="7">
        <v>2</v>
      </c>
      <c r="J1295" s="7">
        <v>8</v>
      </c>
      <c r="K1295" s="7">
        <v>6</v>
      </c>
      <c r="L1295" s="7">
        <v>1</v>
      </c>
      <c r="M1295" s="7">
        <v>7</v>
      </c>
    </row>
    <row r="1296" spans="1:13">
      <c r="A1296" s="7" t="s">
        <v>2954</v>
      </c>
      <c r="B1296" s="3">
        <v>0</v>
      </c>
      <c r="C1296" s="7">
        <v>0</v>
      </c>
      <c r="D1296" s="7">
        <v>2</v>
      </c>
      <c r="E1296" s="7">
        <v>2</v>
      </c>
      <c r="F1296" s="7">
        <v>0</v>
      </c>
      <c r="G1296" s="7">
        <v>0</v>
      </c>
      <c r="H1296" s="7">
        <v>5</v>
      </c>
      <c r="I1296" s="7">
        <v>3</v>
      </c>
      <c r="J1296" s="7">
        <v>8</v>
      </c>
      <c r="K1296" s="7">
        <v>3</v>
      </c>
      <c r="L1296" s="7">
        <v>0</v>
      </c>
      <c r="M1296" s="7">
        <v>4</v>
      </c>
    </row>
    <row r="1297" spans="1:13">
      <c r="A1297" s="7" t="s">
        <v>2984</v>
      </c>
      <c r="B1297" s="3">
        <v>0</v>
      </c>
      <c r="C1297" s="7">
        <v>0</v>
      </c>
      <c r="D1297" s="7">
        <v>2</v>
      </c>
      <c r="E1297" s="7">
        <v>2</v>
      </c>
      <c r="F1297" s="7">
        <v>0</v>
      </c>
      <c r="G1297" s="7">
        <v>0</v>
      </c>
      <c r="H1297" s="7">
        <v>4</v>
      </c>
      <c r="I1297" s="7">
        <v>4</v>
      </c>
      <c r="J1297" s="7">
        <v>7</v>
      </c>
      <c r="K1297" s="7">
        <v>7</v>
      </c>
      <c r="L1297" s="7">
        <v>0</v>
      </c>
      <c r="M1297" s="7">
        <v>6</v>
      </c>
    </row>
    <row r="1298" spans="1:13">
      <c r="A1298" s="7" t="s">
        <v>3044</v>
      </c>
      <c r="B1298" s="3">
        <v>0</v>
      </c>
      <c r="C1298" s="7">
        <v>0</v>
      </c>
      <c r="D1298" s="7">
        <v>0</v>
      </c>
      <c r="E1298" s="7">
        <v>5</v>
      </c>
      <c r="F1298" s="7">
        <v>0</v>
      </c>
      <c r="G1298" s="7">
        <v>1</v>
      </c>
      <c r="H1298" s="7">
        <v>5</v>
      </c>
      <c r="I1298" s="7">
        <v>1</v>
      </c>
      <c r="J1298" s="7">
        <v>8</v>
      </c>
      <c r="K1298" s="7">
        <v>6</v>
      </c>
      <c r="L1298" s="7">
        <v>0</v>
      </c>
      <c r="M1298" s="7">
        <v>8</v>
      </c>
    </row>
    <row r="1299" spans="1:13">
      <c r="A1299" s="7" t="s">
        <v>3027</v>
      </c>
      <c r="B1299" s="3">
        <v>0</v>
      </c>
      <c r="C1299" s="7">
        <v>0</v>
      </c>
      <c r="D1299" s="7">
        <v>2</v>
      </c>
      <c r="E1299" s="7">
        <v>3</v>
      </c>
      <c r="F1299" s="7">
        <v>0</v>
      </c>
      <c r="G1299" s="7">
        <v>0</v>
      </c>
      <c r="H1299" s="7">
        <v>9</v>
      </c>
      <c r="I1299" s="7">
        <v>0</v>
      </c>
      <c r="J1299" s="7">
        <v>8</v>
      </c>
      <c r="K1299" s="7">
        <v>6</v>
      </c>
      <c r="L1299" s="7">
        <v>1</v>
      </c>
      <c r="M1299" s="7">
        <v>16</v>
      </c>
    </row>
    <row r="1300" spans="1:13">
      <c r="A1300" s="7" t="s">
        <v>3003</v>
      </c>
      <c r="B1300" s="3">
        <v>1</v>
      </c>
      <c r="C1300" s="7">
        <v>1</v>
      </c>
      <c r="D1300" s="7">
        <v>0</v>
      </c>
      <c r="E1300" s="7">
        <v>2</v>
      </c>
      <c r="F1300" s="7">
        <v>1</v>
      </c>
      <c r="G1300" s="7">
        <v>0</v>
      </c>
      <c r="H1300" s="7">
        <v>7</v>
      </c>
      <c r="I1300" s="7">
        <v>1</v>
      </c>
      <c r="J1300" s="7">
        <v>7</v>
      </c>
      <c r="K1300" s="7">
        <v>7</v>
      </c>
      <c r="L1300" s="7">
        <v>0</v>
      </c>
      <c r="M1300" s="7">
        <v>10</v>
      </c>
    </row>
    <row r="1301" spans="1:13">
      <c r="A1301" s="7" t="s">
        <v>3004</v>
      </c>
      <c r="B1301" s="3">
        <v>0</v>
      </c>
      <c r="C1301" s="7">
        <v>0</v>
      </c>
      <c r="D1301" s="7">
        <v>1</v>
      </c>
      <c r="E1301" s="7">
        <v>2</v>
      </c>
      <c r="F1301" s="7">
        <v>1</v>
      </c>
      <c r="G1301" s="7">
        <v>0</v>
      </c>
      <c r="H1301" s="7">
        <v>5</v>
      </c>
      <c r="I1301" s="7">
        <v>4</v>
      </c>
      <c r="J1301" s="7">
        <v>9</v>
      </c>
      <c r="K1301" s="7">
        <v>5</v>
      </c>
      <c r="L1301" s="7">
        <v>1</v>
      </c>
      <c r="M1301" s="7">
        <v>16</v>
      </c>
    </row>
    <row r="1302" spans="1:13">
      <c r="A1302" s="7" t="s">
        <v>2955</v>
      </c>
      <c r="B1302" s="3"/>
      <c r="C1302" s="7"/>
      <c r="D1302" s="7"/>
      <c r="E1302" s="7">
        <v>5</v>
      </c>
      <c r="F1302" s="7"/>
      <c r="G1302" s="7"/>
      <c r="H1302" s="7">
        <v>6</v>
      </c>
      <c r="I1302" s="7">
        <v>3</v>
      </c>
      <c r="J1302" s="7">
        <v>8</v>
      </c>
      <c r="K1302" s="7">
        <v>6</v>
      </c>
      <c r="L1302" s="7"/>
      <c r="M1302" s="7">
        <v>7</v>
      </c>
    </row>
    <row r="1303" spans="1:13">
      <c r="A1303" s="7" t="s">
        <v>3028</v>
      </c>
      <c r="B1303" s="3"/>
      <c r="C1303" s="7"/>
      <c r="D1303" s="7">
        <v>2</v>
      </c>
      <c r="E1303" s="7">
        <v>2</v>
      </c>
      <c r="F1303" s="7">
        <v>0</v>
      </c>
      <c r="G1303" s="7">
        <v>0</v>
      </c>
      <c r="H1303" s="7">
        <v>4</v>
      </c>
      <c r="I1303" s="7">
        <v>1</v>
      </c>
      <c r="J1303" s="7">
        <v>7</v>
      </c>
      <c r="K1303" s="7">
        <v>6</v>
      </c>
      <c r="L1303" s="7">
        <v>1</v>
      </c>
      <c r="M1303" s="7">
        <v>10</v>
      </c>
    </row>
    <row r="1304" spans="1:13">
      <c r="A1304" s="7" t="s">
        <v>3005</v>
      </c>
      <c r="B1304" s="3">
        <v>0</v>
      </c>
      <c r="C1304" s="7">
        <v>0</v>
      </c>
      <c r="D1304" s="7">
        <v>1</v>
      </c>
      <c r="E1304" s="7">
        <v>1</v>
      </c>
      <c r="F1304" s="7">
        <v>0</v>
      </c>
      <c r="G1304" s="7">
        <v>0</v>
      </c>
      <c r="H1304" s="7">
        <v>4</v>
      </c>
      <c r="I1304" s="7">
        <v>2</v>
      </c>
      <c r="J1304" s="7">
        <v>8</v>
      </c>
      <c r="K1304" s="7">
        <v>2</v>
      </c>
      <c r="L1304" s="7">
        <v>0</v>
      </c>
      <c r="M1304" s="7">
        <v>2</v>
      </c>
    </row>
    <row r="1305" spans="1:13">
      <c r="A1305" s="7" t="s">
        <v>3047</v>
      </c>
      <c r="B1305" s="3">
        <v>0</v>
      </c>
      <c r="C1305" s="7">
        <v>0</v>
      </c>
      <c r="D1305" s="7">
        <v>1</v>
      </c>
      <c r="E1305" s="7">
        <v>4</v>
      </c>
      <c r="F1305" s="7">
        <v>0</v>
      </c>
      <c r="G1305" s="7">
        <v>1</v>
      </c>
      <c r="H1305" s="7">
        <v>5</v>
      </c>
      <c r="I1305" s="7">
        <v>4</v>
      </c>
      <c r="J1305" s="7">
        <v>4</v>
      </c>
      <c r="K1305" s="7">
        <v>3</v>
      </c>
      <c r="L1305" s="7">
        <v>0</v>
      </c>
      <c r="M1305" s="7">
        <v>9</v>
      </c>
    </row>
    <row r="1306" spans="1:13">
      <c r="A1306" s="7" t="s">
        <v>3006</v>
      </c>
      <c r="B1306" s="3"/>
      <c r="C1306" s="7"/>
      <c r="D1306" s="7"/>
      <c r="E1306" s="7"/>
      <c r="F1306" s="7"/>
      <c r="G1306" s="7"/>
      <c r="H1306" s="7"/>
      <c r="I1306" s="7"/>
      <c r="J1306" s="7"/>
      <c r="K1306" s="7"/>
      <c r="L1306" s="7"/>
      <c r="M1306" s="7">
        <v>2</v>
      </c>
    </row>
    <row r="1307" spans="1:13">
      <c r="A1307" s="7" t="s">
        <v>3067</v>
      </c>
      <c r="B1307" s="3">
        <v>0</v>
      </c>
      <c r="C1307" s="7">
        <v>0</v>
      </c>
      <c r="D1307" s="7">
        <v>3</v>
      </c>
      <c r="E1307" s="7">
        <v>7</v>
      </c>
      <c r="F1307" s="7">
        <v>0</v>
      </c>
      <c r="G1307" s="7">
        <v>0</v>
      </c>
      <c r="H1307" s="7">
        <v>10</v>
      </c>
      <c r="I1307" s="7">
        <v>4</v>
      </c>
      <c r="J1307" s="7">
        <v>13</v>
      </c>
      <c r="K1307" s="7">
        <v>4</v>
      </c>
      <c r="L1307" s="7">
        <v>0</v>
      </c>
      <c r="M1307" s="7">
        <v>1</v>
      </c>
    </row>
    <row r="1308" spans="1:13">
      <c r="A1308" s="7" t="s">
        <v>3051</v>
      </c>
      <c r="B1308" s="3"/>
      <c r="C1308" s="7"/>
      <c r="D1308" s="7"/>
      <c r="E1308" s="7">
        <v>1</v>
      </c>
      <c r="F1308" s="7"/>
      <c r="G1308" s="7"/>
      <c r="H1308" s="7">
        <v>5</v>
      </c>
      <c r="I1308" s="7">
        <v>5</v>
      </c>
      <c r="J1308" s="7">
        <v>10</v>
      </c>
      <c r="K1308" s="7">
        <v>5</v>
      </c>
      <c r="L1308" s="7">
        <v>2</v>
      </c>
      <c r="M1308" s="7">
        <v>8</v>
      </c>
    </row>
    <row r="1309" spans="1:13">
      <c r="A1309" s="7" t="s">
        <v>2985</v>
      </c>
      <c r="B1309" s="3">
        <v>0</v>
      </c>
      <c r="C1309" s="7">
        <v>1</v>
      </c>
      <c r="D1309" s="7">
        <v>1</v>
      </c>
      <c r="E1309" s="7">
        <v>2</v>
      </c>
      <c r="F1309" s="7">
        <v>1</v>
      </c>
      <c r="G1309" s="7">
        <v>0</v>
      </c>
      <c r="H1309" s="7">
        <v>6</v>
      </c>
      <c r="I1309" s="7">
        <v>2</v>
      </c>
      <c r="J1309" s="7">
        <v>3</v>
      </c>
      <c r="K1309" s="7">
        <v>5</v>
      </c>
      <c r="L1309" s="7">
        <v>1</v>
      </c>
      <c r="M1309" s="7">
        <v>15</v>
      </c>
    </row>
    <row r="1310" spans="1:13">
      <c r="A1310" s="7" t="s">
        <v>3068</v>
      </c>
      <c r="B1310" s="3">
        <v>0</v>
      </c>
      <c r="C1310" s="7">
        <v>0</v>
      </c>
      <c r="D1310" s="7">
        <v>3</v>
      </c>
      <c r="E1310" s="7">
        <v>0</v>
      </c>
      <c r="F1310" s="7">
        <v>0</v>
      </c>
      <c r="G1310" s="7">
        <v>0</v>
      </c>
      <c r="H1310" s="7">
        <v>7</v>
      </c>
      <c r="I1310" s="7">
        <v>1</v>
      </c>
      <c r="J1310" s="7">
        <v>8</v>
      </c>
      <c r="K1310" s="7">
        <v>5</v>
      </c>
      <c r="L1310" s="7">
        <v>0</v>
      </c>
      <c r="M1310" s="7">
        <v>5</v>
      </c>
    </row>
    <row r="1311" spans="1:13">
      <c r="A1311" s="7" t="s">
        <v>3007</v>
      </c>
      <c r="B1311" s="3">
        <v>0</v>
      </c>
      <c r="C1311" s="7">
        <v>0</v>
      </c>
      <c r="D1311" s="7">
        <v>1</v>
      </c>
      <c r="E1311" s="7">
        <v>3</v>
      </c>
      <c r="F1311" s="7">
        <v>0</v>
      </c>
      <c r="G1311" s="7">
        <v>0</v>
      </c>
      <c r="H1311" s="7">
        <v>6</v>
      </c>
      <c r="I1311" s="7">
        <v>1</v>
      </c>
      <c r="J1311" s="7">
        <v>11</v>
      </c>
      <c r="K1311" s="7">
        <v>2</v>
      </c>
      <c r="L1311" s="7">
        <v>0</v>
      </c>
      <c r="M1311" s="7">
        <v>5</v>
      </c>
    </row>
    <row r="1312" spans="1:13">
      <c r="A1312" s="7" t="s">
        <v>3052</v>
      </c>
      <c r="B1312" s="3">
        <v>0</v>
      </c>
      <c r="C1312" s="7">
        <v>0</v>
      </c>
      <c r="D1312" s="7">
        <v>1</v>
      </c>
      <c r="E1312" s="7">
        <v>3</v>
      </c>
      <c r="F1312" s="7">
        <v>0</v>
      </c>
      <c r="G1312" s="7">
        <v>0</v>
      </c>
      <c r="H1312" s="7">
        <v>6</v>
      </c>
      <c r="I1312" s="7">
        <v>4</v>
      </c>
      <c r="J1312" s="7">
        <v>8</v>
      </c>
      <c r="K1312" s="7">
        <v>9</v>
      </c>
      <c r="L1312" s="7">
        <v>1</v>
      </c>
      <c r="M1312" s="7">
        <v>22</v>
      </c>
    </row>
    <row r="1313" spans="1:13">
      <c r="A1313" s="7" t="s">
        <v>2986</v>
      </c>
      <c r="B1313" s="3">
        <v>0</v>
      </c>
      <c r="C1313" s="7">
        <v>0</v>
      </c>
      <c r="D1313" s="7">
        <v>3</v>
      </c>
      <c r="E1313" s="7">
        <v>1</v>
      </c>
      <c r="F1313" s="7">
        <v>0</v>
      </c>
      <c r="G1313" s="7">
        <v>0</v>
      </c>
      <c r="H1313" s="7">
        <v>4</v>
      </c>
      <c r="I1313" s="7">
        <v>0</v>
      </c>
      <c r="J1313" s="7">
        <v>3</v>
      </c>
      <c r="K1313" s="7">
        <v>3</v>
      </c>
      <c r="L1313" s="7">
        <v>0</v>
      </c>
      <c r="M1313" s="7">
        <v>14</v>
      </c>
    </row>
    <row r="1314" spans="1:13">
      <c r="A1314" s="7" t="s">
        <v>3053</v>
      </c>
      <c r="B1314" s="3"/>
      <c r="C1314" s="7"/>
      <c r="D1314" s="7">
        <v>1</v>
      </c>
      <c r="E1314" s="7">
        <v>5</v>
      </c>
      <c r="F1314" s="7"/>
      <c r="G1314" s="7"/>
      <c r="H1314" s="7">
        <v>6</v>
      </c>
      <c r="I1314" s="7">
        <v>1</v>
      </c>
      <c r="J1314" s="7">
        <v>8</v>
      </c>
      <c r="K1314" s="7">
        <v>4</v>
      </c>
      <c r="L1314" s="7">
        <v>0</v>
      </c>
      <c r="M1314" s="7">
        <v>13</v>
      </c>
    </row>
    <row r="1315" spans="1:13">
      <c r="A1315" s="7" t="s">
        <v>3045</v>
      </c>
      <c r="B1315" s="3">
        <v>0</v>
      </c>
      <c r="C1315" s="7">
        <v>0</v>
      </c>
      <c r="D1315" s="7">
        <v>1</v>
      </c>
      <c r="E1315" s="7">
        <v>3</v>
      </c>
      <c r="F1315" s="7">
        <v>0</v>
      </c>
      <c r="G1315" s="7">
        <v>0</v>
      </c>
      <c r="H1315" s="7">
        <v>5</v>
      </c>
      <c r="I1315" s="7">
        <v>4</v>
      </c>
      <c r="J1315" s="7">
        <v>8</v>
      </c>
      <c r="K1315" s="7">
        <v>9</v>
      </c>
      <c r="L1315" s="7">
        <v>0</v>
      </c>
      <c r="M1315" s="7">
        <v>14</v>
      </c>
    </row>
    <row r="1316" spans="1:13">
      <c r="A1316" s="7" t="s">
        <v>3029</v>
      </c>
      <c r="B1316" s="3">
        <v>0</v>
      </c>
      <c r="C1316" s="7">
        <v>1</v>
      </c>
      <c r="D1316" s="7">
        <v>2</v>
      </c>
      <c r="E1316" s="7">
        <v>3</v>
      </c>
      <c r="F1316" s="7">
        <v>0</v>
      </c>
      <c r="G1316" s="7">
        <v>0</v>
      </c>
      <c r="H1316" s="7">
        <v>7</v>
      </c>
      <c r="I1316" s="7">
        <v>4</v>
      </c>
      <c r="J1316" s="7">
        <v>9</v>
      </c>
      <c r="K1316" s="7">
        <v>3</v>
      </c>
      <c r="L1316" s="7">
        <v>0</v>
      </c>
      <c r="M1316" s="7">
        <v>9</v>
      </c>
    </row>
    <row r="1317" spans="1:13">
      <c r="A1317" s="7" t="s">
        <v>2987</v>
      </c>
      <c r="B1317" s="3">
        <v>0</v>
      </c>
      <c r="C1317" s="7">
        <v>0</v>
      </c>
      <c r="D1317" s="7">
        <v>3</v>
      </c>
      <c r="E1317" s="7">
        <v>2</v>
      </c>
      <c r="F1317" s="7">
        <v>1</v>
      </c>
      <c r="G1317" s="7">
        <v>1</v>
      </c>
      <c r="H1317" s="7">
        <v>9</v>
      </c>
      <c r="I1317" s="7">
        <v>3</v>
      </c>
      <c r="J1317" s="7">
        <v>12</v>
      </c>
      <c r="K1317" s="7">
        <v>6</v>
      </c>
      <c r="L1317" s="7">
        <v>0</v>
      </c>
      <c r="M1317" s="7">
        <v>8</v>
      </c>
    </row>
    <row r="1318" spans="1:13">
      <c r="A1318" s="7" t="s">
        <v>2956</v>
      </c>
      <c r="B1318" s="3"/>
      <c r="C1318" s="7"/>
      <c r="D1318" s="7">
        <v>1</v>
      </c>
      <c r="E1318" s="7">
        <v>2</v>
      </c>
      <c r="F1318" s="7"/>
      <c r="G1318" s="7">
        <v>4</v>
      </c>
      <c r="H1318" s="7">
        <v>4</v>
      </c>
      <c r="I1318" s="7">
        <v>3</v>
      </c>
      <c r="J1318" s="7">
        <v>6</v>
      </c>
      <c r="K1318" s="7">
        <v>3</v>
      </c>
      <c r="L1318" s="7">
        <v>0</v>
      </c>
      <c r="M1318" s="7">
        <v>4</v>
      </c>
    </row>
    <row r="1319" spans="1:13">
      <c r="A1319" s="7" t="s">
        <v>2957</v>
      </c>
      <c r="B1319" s="3">
        <v>0</v>
      </c>
      <c r="C1319" s="7">
        <v>0</v>
      </c>
      <c r="D1319" s="7">
        <v>5</v>
      </c>
      <c r="E1319" s="7">
        <v>4</v>
      </c>
      <c r="F1319" s="7">
        <v>0</v>
      </c>
      <c r="G1319" s="7">
        <v>0</v>
      </c>
      <c r="H1319" s="7">
        <v>10</v>
      </c>
      <c r="I1319" s="7">
        <v>7</v>
      </c>
      <c r="J1319" s="7">
        <v>10</v>
      </c>
      <c r="K1319" s="7">
        <v>3</v>
      </c>
      <c r="L1319" s="7">
        <v>0</v>
      </c>
      <c r="M1319" s="7">
        <v>8</v>
      </c>
    </row>
    <row r="1320" spans="1:13">
      <c r="A1320" s="7" t="s">
        <v>3008</v>
      </c>
      <c r="B1320" s="3"/>
      <c r="C1320" s="7"/>
      <c r="D1320" s="7">
        <v>2</v>
      </c>
      <c r="E1320" s="7">
        <v>3</v>
      </c>
      <c r="F1320" s="7">
        <v>0</v>
      </c>
      <c r="G1320" s="7">
        <v>1</v>
      </c>
      <c r="H1320" s="7">
        <v>5</v>
      </c>
      <c r="I1320" s="7">
        <v>6</v>
      </c>
      <c r="J1320" s="7">
        <v>8</v>
      </c>
      <c r="K1320" s="7">
        <v>0</v>
      </c>
      <c r="L1320" s="7">
        <v>0</v>
      </c>
      <c r="M1320" s="7">
        <v>4</v>
      </c>
    </row>
    <row r="1321" spans="1:13">
      <c r="A1321" s="7" t="s">
        <v>3073</v>
      </c>
      <c r="B1321" s="3">
        <v>0</v>
      </c>
      <c r="C1321" s="7">
        <v>0</v>
      </c>
      <c r="D1321" s="7">
        <v>3</v>
      </c>
      <c r="E1321" s="7">
        <v>5</v>
      </c>
      <c r="F1321" s="7">
        <v>0</v>
      </c>
      <c r="G1321" s="7">
        <v>0</v>
      </c>
      <c r="H1321" s="7">
        <v>8</v>
      </c>
      <c r="I1321" s="7">
        <v>3</v>
      </c>
      <c r="J1321" s="7">
        <v>8</v>
      </c>
      <c r="K1321" s="7">
        <v>3</v>
      </c>
      <c r="L1321" s="7">
        <v>0</v>
      </c>
      <c r="M1321" s="7">
        <v>5</v>
      </c>
    </row>
    <row r="1322" spans="1:13">
      <c r="A1322" s="7" t="s">
        <v>3069</v>
      </c>
      <c r="B1322" s="3">
        <v>0</v>
      </c>
      <c r="C1322" s="7">
        <v>0</v>
      </c>
      <c r="D1322" s="7">
        <v>0</v>
      </c>
      <c r="E1322" s="7">
        <v>0</v>
      </c>
      <c r="F1322" s="7">
        <v>0</v>
      </c>
      <c r="G1322" s="7">
        <v>1</v>
      </c>
      <c r="H1322" s="7">
        <v>0</v>
      </c>
      <c r="I1322" s="7">
        <v>2</v>
      </c>
      <c r="J1322" s="7">
        <v>7</v>
      </c>
      <c r="K1322" s="7">
        <v>3</v>
      </c>
      <c r="L1322" s="7">
        <v>0</v>
      </c>
      <c r="M1322" s="7">
        <v>3</v>
      </c>
    </row>
    <row r="1323" spans="1:13">
      <c r="A1323" s="7" t="s">
        <v>3054</v>
      </c>
      <c r="B1323" s="3">
        <v>0</v>
      </c>
      <c r="C1323" s="7">
        <v>0</v>
      </c>
      <c r="D1323" s="7">
        <v>2</v>
      </c>
      <c r="E1323" s="7">
        <v>3</v>
      </c>
      <c r="F1323" s="7">
        <v>0</v>
      </c>
      <c r="G1323" s="7">
        <v>1</v>
      </c>
      <c r="H1323" s="7">
        <v>8</v>
      </c>
      <c r="I1323" s="7">
        <v>1</v>
      </c>
      <c r="J1323" s="7">
        <v>8</v>
      </c>
      <c r="K1323" s="7">
        <v>2</v>
      </c>
      <c r="L1323" s="7">
        <v>0</v>
      </c>
      <c r="M1323" s="7">
        <v>4</v>
      </c>
    </row>
    <row r="1324" spans="1:13">
      <c r="A1324" s="7" t="s">
        <v>3055</v>
      </c>
      <c r="B1324" s="3"/>
      <c r="C1324" s="7"/>
      <c r="D1324" s="7">
        <v>1</v>
      </c>
      <c r="E1324" s="7">
        <v>6</v>
      </c>
      <c r="F1324" s="7">
        <v>0</v>
      </c>
      <c r="G1324" s="7">
        <v>0</v>
      </c>
      <c r="H1324" s="7">
        <v>7</v>
      </c>
      <c r="I1324" s="7">
        <v>2</v>
      </c>
      <c r="J1324" s="7">
        <v>8</v>
      </c>
      <c r="K1324" s="7">
        <v>6</v>
      </c>
      <c r="L1324" s="7">
        <v>3</v>
      </c>
      <c r="M1324" s="7">
        <v>4</v>
      </c>
    </row>
    <row r="1325" spans="1:13">
      <c r="A1325" s="7" t="s">
        <v>2988</v>
      </c>
      <c r="B1325" s="3">
        <v>0</v>
      </c>
      <c r="C1325" s="7">
        <v>0</v>
      </c>
      <c r="D1325" s="7">
        <v>0</v>
      </c>
      <c r="E1325" s="7">
        <v>2</v>
      </c>
      <c r="F1325" s="7"/>
      <c r="G1325" s="7"/>
      <c r="H1325" s="7">
        <v>2</v>
      </c>
      <c r="I1325" s="7">
        <v>4</v>
      </c>
      <c r="J1325" s="7">
        <v>3</v>
      </c>
      <c r="K1325" s="7">
        <v>0</v>
      </c>
      <c r="L1325" s="7">
        <v>0</v>
      </c>
      <c r="M1325" s="7">
        <v>2</v>
      </c>
    </row>
    <row r="1326" spans="1:13">
      <c r="A1326" s="7" t="s">
        <v>3030</v>
      </c>
      <c r="B1326" s="3">
        <v>0</v>
      </c>
      <c r="C1326" s="7">
        <v>0</v>
      </c>
      <c r="D1326" s="7">
        <v>7</v>
      </c>
      <c r="E1326" s="7">
        <v>5</v>
      </c>
      <c r="F1326" s="7">
        <v>0</v>
      </c>
      <c r="G1326" s="7">
        <v>0</v>
      </c>
      <c r="H1326" s="7">
        <v>15</v>
      </c>
      <c r="I1326" s="7">
        <v>2</v>
      </c>
      <c r="J1326" s="7">
        <v>10</v>
      </c>
      <c r="K1326" s="7">
        <v>16</v>
      </c>
      <c r="L1326" s="7">
        <v>0</v>
      </c>
      <c r="M1326" s="7">
        <v>16</v>
      </c>
    </row>
    <row r="1327" spans="1:13">
      <c r="A1327" s="7" t="s">
        <v>3009</v>
      </c>
      <c r="B1327" s="3">
        <v>0</v>
      </c>
      <c r="C1327" s="7">
        <v>0</v>
      </c>
      <c r="D1327" s="7">
        <v>0</v>
      </c>
      <c r="E1327" s="7">
        <v>2</v>
      </c>
      <c r="F1327" s="7">
        <v>0</v>
      </c>
      <c r="G1327" s="7">
        <v>0</v>
      </c>
      <c r="H1327" s="7">
        <v>4</v>
      </c>
      <c r="I1327" s="7">
        <v>1</v>
      </c>
      <c r="J1327" s="7">
        <v>5</v>
      </c>
      <c r="K1327" s="7">
        <v>3</v>
      </c>
      <c r="L1327" s="7">
        <v>1</v>
      </c>
      <c r="M1327" s="7">
        <v>7</v>
      </c>
    </row>
    <row r="1328" spans="1:13">
      <c r="A1328" s="7" t="s">
        <v>2989</v>
      </c>
      <c r="B1328" s="3">
        <v>0</v>
      </c>
      <c r="C1328" s="7">
        <v>0</v>
      </c>
      <c r="D1328" s="7">
        <v>1</v>
      </c>
      <c r="E1328" s="7">
        <v>1</v>
      </c>
      <c r="F1328" s="7">
        <v>0</v>
      </c>
      <c r="G1328" s="7">
        <v>0</v>
      </c>
      <c r="H1328" s="7">
        <v>6</v>
      </c>
      <c r="I1328" s="7">
        <v>1</v>
      </c>
      <c r="J1328" s="7">
        <v>7</v>
      </c>
      <c r="K1328" s="7">
        <v>6</v>
      </c>
      <c r="L1328" s="7">
        <v>0</v>
      </c>
      <c r="M1328" s="7">
        <v>13</v>
      </c>
    </row>
    <row r="1329" spans="1:13">
      <c r="A1329" s="7" t="s">
        <v>3010</v>
      </c>
      <c r="B1329" s="3">
        <v>0</v>
      </c>
      <c r="C1329" s="7">
        <v>0</v>
      </c>
      <c r="D1329" s="7">
        <v>3</v>
      </c>
      <c r="E1329" s="7">
        <v>4</v>
      </c>
      <c r="F1329" s="7">
        <v>0</v>
      </c>
      <c r="G1329" s="7">
        <v>0</v>
      </c>
      <c r="H1329" s="7">
        <v>9</v>
      </c>
      <c r="I1329" s="7">
        <v>4</v>
      </c>
      <c r="J1329" s="7">
        <v>11</v>
      </c>
      <c r="K1329" s="7">
        <v>6</v>
      </c>
      <c r="L1329" s="7">
        <v>0</v>
      </c>
      <c r="M1329" s="7">
        <v>15</v>
      </c>
    </row>
    <row r="1330" spans="1:13">
      <c r="A1330" s="7" t="s">
        <v>3070</v>
      </c>
      <c r="B1330" s="3">
        <v>0</v>
      </c>
      <c r="C1330" s="7">
        <v>2</v>
      </c>
      <c r="D1330" s="7">
        <v>4</v>
      </c>
      <c r="E1330" s="7">
        <v>2</v>
      </c>
      <c r="F1330" s="7">
        <v>0</v>
      </c>
      <c r="G1330" s="7">
        <v>0</v>
      </c>
      <c r="H1330" s="7">
        <v>9</v>
      </c>
      <c r="I1330" s="7">
        <v>2</v>
      </c>
      <c r="J1330" s="7">
        <v>8</v>
      </c>
      <c r="K1330" s="7">
        <v>7</v>
      </c>
      <c r="L1330" s="7">
        <v>1</v>
      </c>
      <c r="M1330" s="7">
        <v>14</v>
      </c>
    </row>
    <row r="1331" spans="1:13">
      <c r="A1331" s="7" t="s">
        <v>2958</v>
      </c>
      <c r="B1331" s="3">
        <v>0</v>
      </c>
      <c r="C1331" s="7">
        <v>0</v>
      </c>
      <c r="D1331" s="7">
        <v>2</v>
      </c>
      <c r="E1331" s="7">
        <v>2</v>
      </c>
      <c r="F1331" s="7">
        <v>0</v>
      </c>
      <c r="G1331" s="7">
        <v>0</v>
      </c>
      <c r="H1331" s="7">
        <v>4</v>
      </c>
      <c r="I1331" s="7">
        <v>5</v>
      </c>
      <c r="J1331" s="7">
        <v>8</v>
      </c>
      <c r="K1331" s="7">
        <v>3</v>
      </c>
      <c r="L1331" s="7">
        <v>0</v>
      </c>
      <c r="M1331" s="7">
        <v>9</v>
      </c>
    </row>
    <row r="1332" spans="1:13">
      <c r="A1332" s="7" t="s">
        <v>2959</v>
      </c>
      <c r="B1332" s="3">
        <v>0</v>
      </c>
      <c r="C1332" s="7">
        <v>0</v>
      </c>
      <c r="D1332" s="7">
        <v>1</v>
      </c>
      <c r="E1332" s="7">
        <v>3</v>
      </c>
      <c r="F1332" s="7">
        <v>1</v>
      </c>
      <c r="G1332" s="7">
        <v>1</v>
      </c>
      <c r="H1332" s="7">
        <v>5</v>
      </c>
      <c r="I1332" s="7">
        <v>3</v>
      </c>
      <c r="J1332" s="7">
        <v>3</v>
      </c>
      <c r="K1332" s="7">
        <v>7</v>
      </c>
      <c r="L1332" s="7">
        <v>0</v>
      </c>
      <c r="M1332" s="7">
        <v>18</v>
      </c>
    </row>
    <row r="1333" spans="1:13">
      <c r="A1333" s="7" t="s">
        <v>3021</v>
      </c>
      <c r="B1333" s="3">
        <v>0</v>
      </c>
      <c r="C1333" s="7">
        <v>0</v>
      </c>
      <c r="D1333" s="7">
        <v>4</v>
      </c>
      <c r="E1333" s="7">
        <v>6</v>
      </c>
      <c r="F1333" s="7">
        <v>0</v>
      </c>
      <c r="G1333" s="7">
        <v>1</v>
      </c>
      <c r="H1333" s="7">
        <v>10</v>
      </c>
      <c r="I1333" s="7">
        <v>1</v>
      </c>
      <c r="J1333" s="7">
        <v>9</v>
      </c>
      <c r="K1333" s="7">
        <v>0</v>
      </c>
      <c r="L1333" s="7">
        <v>0</v>
      </c>
      <c r="M1333" s="7">
        <v>6</v>
      </c>
    </row>
    <row r="1334" spans="1:13">
      <c r="A1334" s="7" t="s">
        <v>2960</v>
      </c>
      <c r="B1334" s="3">
        <v>0</v>
      </c>
      <c r="C1334" s="7">
        <v>1</v>
      </c>
      <c r="D1334" s="7">
        <v>4</v>
      </c>
      <c r="E1334" s="7">
        <v>2</v>
      </c>
      <c r="F1334" s="7">
        <v>1</v>
      </c>
      <c r="G1334" s="7">
        <v>0</v>
      </c>
      <c r="H1334" s="7">
        <v>8</v>
      </c>
      <c r="I1334" s="7">
        <v>3</v>
      </c>
      <c r="J1334" s="7">
        <v>19</v>
      </c>
      <c r="K1334" s="7">
        <v>8</v>
      </c>
      <c r="L1334" s="7">
        <v>2</v>
      </c>
      <c r="M1334" s="7">
        <v>18</v>
      </c>
    </row>
    <row r="1335" spans="1:13">
      <c r="A1335" s="7" t="s">
        <v>3056</v>
      </c>
      <c r="B1335" s="3"/>
      <c r="C1335" s="7"/>
      <c r="D1335" s="7">
        <v>1</v>
      </c>
      <c r="E1335" s="7">
        <v>4</v>
      </c>
      <c r="F1335" s="7">
        <v>0</v>
      </c>
      <c r="G1335" s="7">
        <v>1</v>
      </c>
      <c r="H1335" s="7">
        <v>7</v>
      </c>
      <c r="I1335" s="7">
        <v>2</v>
      </c>
      <c r="J1335" s="7">
        <v>11</v>
      </c>
      <c r="K1335" s="7">
        <v>5</v>
      </c>
      <c r="L1335" s="7">
        <v>1</v>
      </c>
      <c r="M1335" s="7">
        <v>16</v>
      </c>
    </row>
    <row r="1336" spans="1:13">
      <c r="A1336" s="7" t="s">
        <v>3031</v>
      </c>
      <c r="B1336" s="3">
        <v>0</v>
      </c>
      <c r="C1336" s="7">
        <v>0</v>
      </c>
      <c r="D1336" s="7">
        <v>1</v>
      </c>
      <c r="E1336" s="7">
        <v>3</v>
      </c>
      <c r="F1336" s="7">
        <v>0</v>
      </c>
      <c r="G1336" s="7">
        <v>0</v>
      </c>
      <c r="H1336" s="7">
        <v>7</v>
      </c>
      <c r="I1336" s="7">
        <v>1</v>
      </c>
      <c r="J1336" s="7">
        <v>5</v>
      </c>
      <c r="K1336" s="7">
        <v>4</v>
      </c>
      <c r="L1336" s="7">
        <v>1</v>
      </c>
      <c r="M1336" s="7">
        <v>8</v>
      </c>
    </row>
    <row r="1337" spans="1:13">
      <c r="A1337" s="7" t="s">
        <v>3032</v>
      </c>
      <c r="B1337" s="3">
        <v>0</v>
      </c>
      <c r="C1337" s="7">
        <v>0</v>
      </c>
      <c r="D1337" s="7">
        <v>1</v>
      </c>
      <c r="E1337" s="7">
        <v>2</v>
      </c>
      <c r="F1337" s="7">
        <v>0</v>
      </c>
      <c r="G1337" s="7">
        <v>1</v>
      </c>
      <c r="H1337" s="7">
        <v>3</v>
      </c>
      <c r="I1337" s="7">
        <v>0</v>
      </c>
      <c r="J1337" s="7">
        <v>10</v>
      </c>
      <c r="K1337" s="7">
        <v>8</v>
      </c>
      <c r="L1337" s="7">
        <v>1</v>
      </c>
      <c r="M1337" s="7">
        <v>10</v>
      </c>
    </row>
    <row r="1338" spans="1:13">
      <c r="A1338" s="7" t="s">
        <v>3071</v>
      </c>
      <c r="B1338" s="3">
        <v>0</v>
      </c>
      <c r="C1338" s="7">
        <v>1</v>
      </c>
      <c r="D1338" s="7">
        <v>2</v>
      </c>
      <c r="E1338" s="7">
        <v>1</v>
      </c>
      <c r="F1338" s="7">
        <v>0</v>
      </c>
      <c r="G1338" s="7">
        <v>0</v>
      </c>
      <c r="H1338" s="7">
        <v>9</v>
      </c>
      <c r="I1338" s="7">
        <v>2</v>
      </c>
      <c r="J1338" s="7">
        <v>15</v>
      </c>
      <c r="K1338" s="7">
        <v>7</v>
      </c>
      <c r="L1338" s="7">
        <v>1</v>
      </c>
      <c r="M1338" s="7">
        <v>16</v>
      </c>
    </row>
    <row r="1339" spans="1:13">
      <c r="A1339" s="7" t="s">
        <v>2990</v>
      </c>
      <c r="B1339" s="3">
        <v>0</v>
      </c>
      <c r="C1339" s="7">
        <v>0</v>
      </c>
      <c r="D1339" s="7">
        <v>0</v>
      </c>
      <c r="E1339" s="7">
        <v>4</v>
      </c>
      <c r="F1339" s="7">
        <v>0</v>
      </c>
      <c r="G1339" s="7">
        <v>0</v>
      </c>
      <c r="H1339" s="7">
        <v>4</v>
      </c>
      <c r="I1339" s="7">
        <v>0</v>
      </c>
      <c r="J1339" s="7">
        <v>8</v>
      </c>
      <c r="K1339" s="7">
        <v>7</v>
      </c>
      <c r="L1339" s="7">
        <v>0</v>
      </c>
      <c r="M1339" s="7">
        <v>10</v>
      </c>
    </row>
    <row r="1340" spans="1:13">
      <c r="A1340" s="7" t="s">
        <v>3033</v>
      </c>
      <c r="B1340" s="3">
        <v>0</v>
      </c>
      <c r="C1340" s="7">
        <v>0</v>
      </c>
      <c r="D1340" s="7">
        <v>2</v>
      </c>
      <c r="E1340" s="7">
        <v>0</v>
      </c>
      <c r="F1340" s="7">
        <v>0</v>
      </c>
      <c r="G1340" s="7">
        <v>0</v>
      </c>
      <c r="H1340" s="7">
        <v>5</v>
      </c>
      <c r="I1340" s="7">
        <v>2</v>
      </c>
      <c r="J1340" s="7">
        <v>3</v>
      </c>
      <c r="K1340" s="7">
        <v>8</v>
      </c>
      <c r="L1340" s="7">
        <v>0</v>
      </c>
      <c r="M1340" s="7">
        <v>9</v>
      </c>
    </row>
    <row r="1341" spans="1:13">
      <c r="A1341" s="7" t="s">
        <v>3011</v>
      </c>
      <c r="B1341" s="3">
        <v>0</v>
      </c>
      <c r="C1341" s="7">
        <v>0</v>
      </c>
      <c r="D1341" s="7">
        <v>1</v>
      </c>
      <c r="E1341" s="7">
        <v>2</v>
      </c>
      <c r="F1341" s="7">
        <v>0</v>
      </c>
      <c r="G1341" s="7">
        <v>0</v>
      </c>
      <c r="H1341" s="7">
        <v>3</v>
      </c>
      <c r="I1341" s="7">
        <v>0</v>
      </c>
      <c r="J1341" s="7">
        <v>4</v>
      </c>
      <c r="K1341" s="7">
        <v>6</v>
      </c>
      <c r="L1341" s="7">
        <v>1</v>
      </c>
      <c r="M1341" s="7">
        <v>4</v>
      </c>
    </row>
    <row r="1342" spans="1:13">
      <c r="A1342" s="7" t="s">
        <v>3012</v>
      </c>
      <c r="B1342" s="3">
        <v>0</v>
      </c>
      <c r="C1342" s="7">
        <v>0</v>
      </c>
      <c r="D1342" s="7">
        <v>0</v>
      </c>
      <c r="E1342" s="7">
        <v>2</v>
      </c>
      <c r="F1342" s="7">
        <v>0</v>
      </c>
      <c r="G1342" s="7">
        <v>0</v>
      </c>
      <c r="H1342" s="7">
        <v>4</v>
      </c>
      <c r="I1342" s="7">
        <v>2</v>
      </c>
      <c r="J1342" s="7">
        <v>7</v>
      </c>
      <c r="K1342" s="7">
        <v>6</v>
      </c>
      <c r="L1342" s="7">
        <v>0</v>
      </c>
      <c r="M1342" s="7">
        <v>6</v>
      </c>
    </row>
    <row r="1343" spans="1:13">
      <c r="A1343" s="7" t="s">
        <v>3057</v>
      </c>
      <c r="B1343" s="3">
        <v>0</v>
      </c>
      <c r="C1343" s="7">
        <v>0</v>
      </c>
      <c r="D1343" s="7">
        <v>1</v>
      </c>
      <c r="E1343" s="7">
        <v>0</v>
      </c>
      <c r="F1343" s="7">
        <v>0</v>
      </c>
      <c r="G1343" s="7">
        <v>0</v>
      </c>
      <c r="H1343" s="7">
        <v>1</v>
      </c>
      <c r="I1343" s="7">
        <v>1</v>
      </c>
      <c r="J1343" s="7">
        <v>2</v>
      </c>
      <c r="K1343" s="7">
        <v>5</v>
      </c>
      <c r="L1343" s="7">
        <v>0</v>
      </c>
      <c r="M1343" s="7">
        <v>8</v>
      </c>
    </row>
    <row r="1344" spans="1:13">
      <c r="A1344" s="7" t="s">
        <v>2991</v>
      </c>
      <c r="B1344" s="3">
        <v>0</v>
      </c>
      <c r="C1344" s="7">
        <v>0</v>
      </c>
      <c r="D1344" s="7">
        <v>2</v>
      </c>
      <c r="E1344" s="7">
        <v>0</v>
      </c>
      <c r="F1344" s="7">
        <v>0</v>
      </c>
      <c r="G1344" s="7">
        <v>0</v>
      </c>
      <c r="H1344" s="7">
        <v>5</v>
      </c>
      <c r="I1344" s="7">
        <v>2</v>
      </c>
      <c r="J1344" s="7">
        <v>9</v>
      </c>
      <c r="K1344" s="7">
        <v>7</v>
      </c>
      <c r="L1344" s="7">
        <v>0</v>
      </c>
      <c r="M1344" s="7">
        <v>12</v>
      </c>
    </row>
    <row r="1345" spans="1:13">
      <c r="A1345" s="7" t="s">
        <v>3072</v>
      </c>
      <c r="B1345" s="3">
        <v>0</v>
      </c>
      <c r="C1345" s="7">
        <v>0</v>
      </c>
      <c r="D1345" s="7">
        <v>1</v>
      </c>
      <c r="E1345" s="7">
        <v>3</v>
      </c>
      <c r="F1345" s="7">
        <v>0</v>
      </c>
      <c r="G1345" s="7">
        <v>0</v>
      </c>
      <c r="H1345" s="7">
        <v>4</v>
      </c>
      <c r="I1345" s="7">
        <v>2</v>
      </c>
      <c r="J1345" s="7">
        <v>9</v>
      </c>
      <c r="K1345" s="7">
        <v>1</v>
      </c>
      <c r="L1345" s="7">
        <v>4</v>
      </c>
      <c r="M1345" s="7">
        <v>2</v>
      </c>
    </row>
    <row r="1346" spans="1:13">
      <c r="A1346" s="7" t="s">
        <v>2992</v>
      </c>
      <c r="B1346" s="3"/>
      <c r="C1346" s="7">
        <v>1</v>
      </c>
      <c r="D1346" s="7">
        <v>3</v>
      </c>
      <c r="E1346" s="7">
        <v>3</v>
      </c>
      <c r="F1346" s="7"/>
      <c r="G1346" s="7"/>
      <c r="H1346" s="7"/>
      <c r="I1346" s="7">
        <v>3</v>
      </c>
      <c r="J1346" s="7">
        <v>10</v>
      </c>
      <c r="K1346" s="7">
        <v>7</v>
      </c>
      <c r="L1346" s="7">
        <v>1</v>
      </c>
      <c r="M1346" s="7">
        <v>8</v>
      </c>
    </row>
    <row r="1347" spans="1:13">
      <c r="A1347" s="7" t="s">
        <v>3058</v>
      </c>
      <c r="B1347" s="3">
        <v>0</v>
      </c>
      <c r="C1347" s="7">
        <v>0</v>
      </c>
      <c r="D1347" s="7">
        <v>0</v>
      </c>
      <c r="E1347" s="7">
        <v>3</v>
      </c>
      <c r="F1347" s="7">
        <v>0</v>
      </c>
      <c r="G1347" s="7">
        <v>0</v>
      </c>
      <c r="H1347" s="7">
        <v>3</v>
      </c>
      <c r="I1347" s="7">
        <v>1</v>
      </c>
      <c r="J1347" s="7">
        <v>8</v>
      </c>
      <c r="K1347" s="7">
        <v>3</v>
      </c>
      <c r="L1347" s="7">
        <v>0</v>
      </c>
      <c r="M1347" s="7">
        <v>5</v>
      </c>
    </row>
    <row r="1348" spans="1:13">
      <c r="A1348" s="7" t="s">
        <v>2993</v>
      </c>
      <c r="B1348" s="3">
        <v>0</v>
      </c>
      <c r="C1348" s="7">
        <v>0</v>
      </c>
      <c r="D1348" s="7">
        <v>2</v>
      </c>
      <c r="E1348" s="7">
        <v>3</v>
      </c>
      <c r="F1348" s="7">
        <v>0</v>
      </c>
      <c r="G1348" s="7">
        <v>0</v>
      </c>
      <c r="H1348" s="7">
        <v>5</v>
      </c>
      <c r="I1348" s="7">
        <v>2</v>
      </c>
      <c r="J1348" s="7">
        <v>8</v>
      </c>
      <c r="K1348" s="7">
        <v>4</v>
      </c>
      <c r="L1348" s="7">
        <v>0</v>
      </c>
      <c r="M1348" s="7">
        <v>8</v>
      </c>
    </row>
    <row r="1349" spans="1:13">
      <c r="A1349" s="7" t="s">
        <v>2994</v>
      </c>
      <c r="B1349" s="3">
        <v>0</v>
      </c>
      <c r="C1349" s="7">
        <v>0</v>
      </c>
      <c r="D1349" s="7">
        <v>0</v>
      </c>
      <c r="E1349" s="7">
        <v>0</v>
      </c>
      <c r="F1349" s="7">
        <v>0</v>
      </c>
      <c r="G1349" s="7">
        <v>0</v>
      </c>
      <c r="H1349" s="7">
        <v>1</v>
      </c>
      <c r="I1349" s="7">
        <v>1</v>
      </c>
      <c r="J1349" s="7">
        <v>4</v>
      </c>
      <c r="K1349" s="7">
        <v>2</v>
      </c>
      <c r="L1349" s="7">
        <v>0</v>
      </c>
      <c r="M1349" s="7">
        <v>2</v>
      </c>
    </row>
    <row r="1350" spans="1:13">
      <c r="A1350" s="7" t="s">
        <v>2961</v>
      </c>
      <c r="B1350" s="3">
        <v>0</v>
      </c>
      <c r="C1350" s="7">
        <v>0</v>
      </c>
      <c r="D1350" s="7">
        <v>4</v>
      </c>
      <c r="E1350" s="7">
        <v>0</v>
      </c>
      <c r="F1350" s="7">
        <v>0</v>
      </c>
      <c r="G1350" s="7">
        <v>0</v>
      </c>
      <c r="H1350" s="7">
        <v>4</v>
      </c>
      <c r="I1350" s="7">
        <v>2</v>
      </c>
      <c r="J1350" s="7">
        <v>9</v>
      </c>
      <c r="K1350" s="7">
        <v>6</v>
      </c>
      <c r="L1350" s="7">
        <v>0</v>
      </c>
      <c r="M1350" s="7">
        <v>16</v>
      </c>
    </row>
    <row r="1351" spans="1:13">
      <c r="A1351" s="7" t="s">
        <v>3034</v>
      </c>
      <c r="B1351" s="3"/>
      <c r="C1351" s="7"/>
      <c r="D1351" s="7">
        <v>6</v>
      </c>
      <c r="E1351" s="7">
        <v>2</v>
      </c>
      <c r="F1351" s="7">
        <v>0</v>
      </c>
      <c r="G1351" s="7">
        <v>0</v>
      </c>
      <c r="H1351" s="7">
        <v>10</v>
      </c>
      <c r="I1351" s="7">
        <v>5</v>
      </c>
      <c r="J1351" s="7">
        <v>9</v>
      </c>
      <c r="K1351" s="7">
        <v>6</v>
      </c>
      <c r="L1351" s="7">
        <v>0</v>
      </c>
      <c r="M1351" s="7">
        <v>8</v>
      </c>
    </row>
    <row r="1352" spans="1:13">
      <c r="A1352" s="7" t="s">
        <v>3059</v>
      </c>
      <c r="B1352" s="3">
        <v>0</v>
      </c>
      <c r="C1352" s="7">
        <v>0</v>
      </c>
      <c r="D1352" s="7">
        <v>3</v>
      </c>
      <c r="E1352" s="7">
        <v>1</v>
      </c>
      <c r="F1352" s="7">
        <v>0</v>
      </c>
      <c r="G1352" s="7">
        <v>0</v>
      </c>
      <c r="H1352" s="7">
        <v>10</v>
      </c>
      <c r="I1352" s="7">
        <v>4</v>
      </c>
      <c r="J1352" s="7">
        <v>7</v>
      </c>
      <c r="K1352" s="7">
        <v>7</v>
      </c>
      <c r="L1352" s="7">
        <v>0</v>
      </c>
      <c r="M1352" s="7">
        <v>14</v>
      </c>
    </row>
    <row r="1353" spans="1:13">
      <c r="A1353" s="7" t="s">
        <v>3013</v>
      </c>
      <c r="B1353" s="3">
        <v>0</v>
      </c>
      <c r="C1353" s="7">
        <v>1</v>
      </c>
      <c r="D1353" s="7">
        <v>1</v>
      </c>
      <c r="E1353" s="7">
        <v>1</v>
      </c>
      <c r="F1353" s="7">
        <v>0</v>
      </c>
      <c r="G1353" s="7">
        <v>0</v>
      </c>
      <c r="H1353" s="7">
        <v>3</v>
      </c>
      <c r="I1353" s="7">
        <v>0</v>
      </c>
      <c r="J1353" s="7">
        <v>7</v>
      </c>
      <c r="K1353" s="7">
        <v>3</v>
      </c>
      <c r="L1353" s="7">
        <v>0</v>
      </c>
      <c r="M1353" s="7">
        <v>9</v>
      </c>
    </row>
    <row r="1354" spans="1:13">
      <c r="A1354" s="7" t="s">
        <v>3035</v>
      </c>
      <c r="B1354" s="3"/>
      <c r="C1354" s="7"/>
      <c r="D1354" s="7">
        <v>1</v>
      </c>
      <c r="E1354" s="7">
        <v>1</v>
      </c>
      <c r="F1354" s="7">
        <v>0</v>
      </c>
      <c r="G1354" s="7">
        <v>1</v>
      </c>
      <c r="H1354" s="7">
        <v>2</v>
      </c>
      <c r="I1354" s="7">
        <v>1</v>
      </c>
      <c r="J1354" s="7">
        <v>5</v>
      </c>
      <c r="K1354" s="7">
        <v>6</v>
      </c>
      <c r="L1354" s="7">
        <v>1</v>
      </c>
      <c r="M1354" s="7">
        <v>9</v>
      </c>
    </row>
    <row r="1355" spans="1:13">
      <c r="A1355" s="7" t="s">
        <v>2962</v>
      </c>
      <c r="B1355" s="3">
        <v>0</v>
      </c>
      <c r="C1355" s="7">
        <v>0</v>
      </c>
      <c r="D1355" s="7">
        <v>1</v>
      </c>
      <c r="E1355" s="7">
        <v>0</v>
      </c>
      <c r="F1355" s="7">
        <v>0</v>
      </c>
      <c r="G1355" s="7">
        <v>0</v>
      </c>
      <c r="H1355" s="7">
        <v>4</v>
      </c>
      <c r="I1355" s="7">
        <v>2</v>
      </c>
      <c r="J1355" s="7">
        <v>6</v>
      </c>
      <c r="K1355" s="7">
        <v>5</v>
      </c>
      <c r="L1355" s="7">
        <v>1</v>
      </c>
      <c r="M1355" s="7">
        <v>10</v>
      </c>
    </row>
    <row r="1356" spans="1:13">
      <c r="A1356" s="7" t="s">
        <v>2963</v>
      </c>
      <c r="B1356" s="3">
        <v>0</v>
      </c>
      <c r="C1356" s="7">
        <v>1</v>
      </c>
      <c r="D1356" s="7">
        <v>0</v>
      </c>
      <c r="E1356" s="7">
        <v>2</v>
      </c>
      <c r="F1356" s="7">
        <v>0</v>
      </c>
      <c r="G1356" s="7">
        <v>0</v>
      </c>
      <c r="H1356" s="7">
        <v>8</v>
      </c>
      <c r="I1356" s="7">
        <v>1</v>
      </c>
      <c r="J1356" s="7">
        <v>6</v>
      </c>
      <c r="K1356" s="7">
        <v>8</v>
      </c>
      <c r="L1356" s="7">
        <v>1</v>
      </c>
      <c r="M1356" s="7">
        <v>10</v>
      </c>
    </row>
    <row r="1357" spans="1:13">
      <c r="A1357" s="7" t="s">
        <v>2964</v>
      </c>
      <c r="B1357" s="3">
        <v>0</v>
      </c>
      <c r="C1357" s="7">
        <v>0</v>
      </c>
      <c r="D1357" s="7">
        <v>2</v>
      </c>
      <c r="E1357" s="7">
        <v>1</v>
      </c>
      <c r="F1357" s="7">
        <v>0</v>
      </c>
      <c r="G1357" s="7">
        <v>0</v>
      </c>
      <c r="H1357" s="7">
        <v>5</v>
      </c>
      <c r="I1357" s="7">
        <v>2</v>
      </c>
      <c r="J1357" s="7">
        <v>9</v>
      </c>
      <c r="K1357" s="7">
        <v>4</v>
      </c>
      <c r="L1357" s="7">
        <v>0</v>
      </c>
      <c r="M1357" s="7">
        <v>2</v>
      </c>
    </row>
    <row r="1358" spans="1:13">
      <c r="A1358" s="7" t="s">
        <v>3036</v>
      </c>
      <c r="B1358" s="3">
        <v>0</v>
      </c>
      <c r="C1358" s="7">
        <v>0</v>
      </c>
      <c r="D1358" s="7">
        <v>3</v>
      </c>
      <c r="E1358" s="7">
        <v>2</v>
      </c>
      <c r="F1358" s="7">
        <v>0</v>
      </c>
      <c r="G1358" s="7">
        <v>0</v>
      </c>
      <c r="H1358" s="7">
        <v>13</v>
      </c>
      <c r="I1358" s="7">
        <v>2</v>
      </c>
      <c r="J1358" s="7">
        <v>9</v>
      </c>
      <c r="K1358" s="7">
        <v>3</v>
      </c>
      <c r="L1358" s="7">
        <v>0</v>
      </c>
      <c r="M1358" s="7">
        <v>5</v>
      </c>
    </row>
    <row r="1359" spans="1:13">
      <c r="A1359" s="7" t="s">
        <v>3060</v>
      </c>
      <c r="B1359" s="3"/>
      <c r="C1359" s="7"/>
      <c r="D1359" s="7">
        <v>3</v>
      </c>
      <c r="E1359" s="7">
        <v>2</v>
      </c>
      <c r="F1359" s="7">
        <v>0</v>
      </c>
      <c r="G1359" s="7">
        <v>0</v>
      </c>
      <c r="H1359" s="7">
        <v>6</v>
      </c>
      <c r="I1359" s="7">
        <v>3</v>
      </c>
      <c r="J1359" s="7">
        <v>8</v>
      </c>
      <c r="K1359" s="7">
        <v>2</v>
      </c>
      <c r="L1359" s="7">
        <v>0</v>
      </c>
      <c r="M1359" s="7">
        <v>11</v>
      </c>
    </row>
    <row r="1360" spans="1:13">
      <c r="A1360" s="7" t="s">
        <v>3022</v>
      </c>
      <c r="B1360" s="3">
        <v>0</v>
      </c>
      <c r="C1360" s="7">
        <v>1</v>
      </c>
      <c r="D1360" s="7">
        <v>3</v>
      </c>
      <c r="E1360" s="7">
        <v>6</v>
      </c>
      <c r="F1360" s="7">
        <v>1</v>
      </c>
      <c r="G1360" s="7">
        <v>0</v>
      </c>
      <c r="H1360" s="7">
        <v>12</v>
      </c>
      <c r="I1360" s="7">
        <v>2</v>
      </c>
      <c r="J1360" s="7">
        <v>12</v>
      </c>
      <c r="K1360" s="7">
        <v>6</v>
      </c>
      <c r="L1360" s="7">
        <v>2</v>
      </c>
      <c r="M1360" s="7">
        <v>5</v>
      </c>
    </row>
    <row r="1361" spans="1:13">
      <c r="A1361" s="7" t="s">
        <v>3160</v>
      </c>
      <c r="B1361" s="3">
        <v>0</v>
      </c>
      <c r="C1361" s="7">
        <v>0</v>
      </c>
      <c r="D1361" s="7">
        <v>1</v>
      </c>
      <c r="E1361" s="7">
        <v>2</v>
      </c>
      <c r="F1361" s="7">
        <v>0</v>
      </c>
      <c r="G1361" s="7">
        <v>0</v>
      </c>
      <c r="H1361" s="7">
        <v>0</v>
      </c>
      <c r="I1361" s="7">
        <v>2</v>
      </c>
      <c r="J1361" s="7">
        <v>8</v>
      </c>
      <c r="K1361" s="7">
        <v>6</v>
      </c>
      <c r="L1361" s="7">
        <v>0</v>
      </c>
      <c r="M1361" s="7">
        <v>11</v>
      </c>
    </row>
    <row r="1362" spans="1:13">
      <c r="A1362" s="7" t="s">
        <v>3061</v>
      </c>
      <c r="B1362" s="3">
        <v>0</v>
      </c>
      <c r="C1362" s="7">
        <v>1</v>
      </c>
      <c r="D1362" s="7">
        <v>0</v>
      </c>
      <c r="E1362" s="7">
        <v>0</v>
      </c>
      <c r="F1362" s="7">
        <v>0</v>
      </c>
      <c r="G1362" s="7">
        <v>0</v>
      </c>
      <c r="H1362" s="7">
        <v>1</v>
      </c>
      <c r="I1362" s="7">
        <v>1</v>
      </c>
      <c r="J1362" s="7">
        <v>2</v>
      </c>
      <c r="K1362" s="7">
        <v>1</v>
      </c>
      <c r="L1362" s="7">
        <v>0</v>
      </c>
      <c r="M1362" s="7">
        <v>2</v>
      </c>
    </row>
    <row r="1363" spans="1:13">
      <c r="A1363" s="7" t="s">
        <v>3014</v>
      </c>
      <c r="B1363" s="3">
        <v>0</v>
      </c>
      <c r="C1363" s="7">
        <v>0</v>
      </c>
      <c r="D1363" s="7">
        <v>0</v>
      </c>
      <c r="E1363" s="7">
        <v>1</v>
      </c>
      <c r="F1363" s="7">
        <v>0</v>
      </c>
      <c r="G1363" s="7">
        <v>0</v>
      </c>
      <c r="H1363" s="7">
        <v>1</v>
      </c>
      <c r="I1363" s="7">
        <v>0</v>
      </c>
      <c r="J1363" s="7">
        <v>4</v>
      </c>
      <c r="K1363" s="7">
        <v>5</v>
      </c>
      <c r="L1363" s="7">
        <v>0</v>
      </c>
      <c r="M1363" s="7">
        <v>7</v>
      </c>
    </row>
    <row r="1364" spans="1:13">
      <c r="A1364" s="7" t="s">
        <v>3159</v>
      </c>
      <c r="B1364" s="3">
        <v>0</v>
      </c>
      <c r="C1364" s="7">
        <v>0</v>
      </c>
      <c r="D1364" s="7">
        <v>0</v>
      </c>
      <c r="E1364" s="7">
        <v>1</v>
      </c>
      <c r="F1364" s="7">
        <v>0</v>
      </c>
      <c r="G1364" s="7">
        <v>3</v>
      </c>
      <c r="H1364" s="7">
        <v>1</v>
      </c>
      <c r="I1364" s="7">
        <v>0</v>
      </c>
      <c r="J1364" s="7">
        <v>8</v>
      </c>
      <c r="K1364" s="7">
        <v>6</v>
      </c>
      <c r="L1364" s="7">
        <v>0</v>
      </c>
      <c r="M1364" s="7">
        <v>1</v>
      </c>
    </row>
    <row r="1365" spans="1:13">
      <c r="A1365" s="7" t="s">
        <v>3046</v>
      </c>
      <c r="B1365" s="3"/>
      <c r="C1365" s="7">
        <v>1</v>
      </c>
      <c r="D1365" s="7">
        <v>1</v>
      </c>
      <c r="E1365" s="7">
        <v>1</v>
      </c>
      <c r="F1365" s="7">
        <v>1</v>
      </c>
      <c r="G1365" s="7"/>
      <c r="H1365" s="7">
        <v>4</v>
      </c>
      <c r="I1365" s="7">
        <v>2</v>
      </c>
      <c r="J1365" s="7">
        <v>5</v>
      </c>
      <c r="K1365" s="7">
        <v>3</v>
      </c>
      <c r="L1365" s="7"/>
      <c r="M1365" s="7">
        <v>5</v>
      </c>
    </row>
    <row r="1366" spans="1:13">
      <c r="A1366" s="7" t="s">
        <v>3037</v>
      </c>
      <c r="B1366" s="3">
        <v>0</v>
      </c>
      <c r="C1366" s="7">
        <v>0</v>
      </c>
      <c r="D1366" s="7">
        <v>4</v>
      </c>
      <c r="E1366" s="7">
        <v>3</v>
      </c>
      <c r="F1366" s="7">
        <v>0</v>
      </c>
      <c r="G1366" s="7">
        <v>0</v>
      </c>
      <c r="H1366" s="7">
        <v>7</v>
      </c>
      <c r="I1366" s="7">
        <v>5</v>
      </c>
      <c r="J1366" s="7">
        <v>5</v>
      </c>
      <c r="K1366" s="7">
        <v>3</v>
      </c>
      <c r="L1366" s="7">
        <v>3</v>
      </c>
      <c r="M1366" s="7">
        <v>6</v>
      </c>
    </row>
    <row r="1367" spans="1:13">
      <c r="A1367" s="7" t="s">
        <v>3038</v>
      </c>
      <c r="B1367" s="3">
        <v>1</v>
      </c>
      <c r="C1367" s="7"/>
      <c r="D1367" s="7"/>
      <c r="E1367" s="7">
        <v>4</v>
      </c>
      <c r="F1367" s="7">
        <v>1</v>
      </c>
      <c r="G1367" s="7">
        <v>0</v>
      </c>
      <c r="H1367" s="7">
        <v>7</v>
      </c>
      <c r="I1367" s="7">
        <v>1</v>
      </c>
      <c r="J1367" s="7">
        <v>12</v>
      </c>
      <c r="K1367" s="7">
        <v>8</v>
      </c>
      <c r="L1367" s="7">
        <v>1</v>
      </c>
      <c r="M1367" s="7">
        <v>17</v>
      </c>
    </row>
    <row r="1368" spans="1:13">
      <c r="A1368" s="7" t="s">
        <v>3062</v>
      </c>
      <c r="B1368" s="3">
        <v>0</v>
      </c>
      <c r="C1368" s="7">
        <v>0</v>
      </c>
      <c r="D1368" s="7">
        <v>3</v>
      </c>
      <c r="E1368" s="7">
        <v>7</v>
      </c>
      <c r="F1368" s="7">
        <v>0</v>
      </c>
      <c r="G1368" s="7">
        <v>0</v>
      </c>
      <c r="H1368" s="7">
        <v>10</v>
      </c>
      <c r="I1368" s="7">
        <v>4</v>
      </c>
      <c r="J1368" s="7">
        <v>12</v>
      </c>
      <c r="K1368" s="7">
        <v>3</v>
      </c>
      <c r="L1368" s="7">
        <v>3</v>
      </c>
      <c r="M1368" s="7">
        <v>9</v>
      </c>
    </row>
    <row r="1369" spans="1:13">
      <c r="A1369" s="7" t="s">
        <v>3287</v>
      </c>
      <c r="B1369" s="3">
        <v>0</v>
      </c>
      <c r="C1369" s="7">
        <v>0</v>
      </c>
      <c r="D1369" s="7">
        <v>3</v>
      </c>
      <c r="E1369" s="7">
        <v>1</v>
      </c>
      <c r="F1369" s="7">
        <v>0</v>
      </c>
      <c r="G1369" s="7">
        <v>0</v>
      </c>
      <c r="H1369" s="7">
        <v>6</v>
      </c>
      <c r="I1369" s="7">
        <v>2</v>
      </c>
      <c r="J1369" s="7">
        <v>9</v>
      </c>
      <c r="K1369" s="7">
        <v>6</v>
      </c>
      <c r="L1369" s="7">
        <v>1</v>
      </c>
      <c r="M1369" s="7">
        <v>10</v>
      </c>
    </row>
    <row r="1370" spans="1:13">
      <c r="A1370" s="7" t="s">
        <v>3383</v>
      </c>
      <c r="B1370" s="3">
        <v>0</v>
      </c>
      <c r="C1370" s="7">
        <v>0</v>
      </c>
      <c r="D1370" s="7">
        <v>9</v>
      </c>
      <c r="E1370" s="7">
        <v>4</v>
      </c>
      <c r="F1370" s="7">
        <v>0</v>
      </c>
      <c r="G1370" s="7">
        <v>0</v>
      </c>
      <c r="H1370" s="7">
        <v>17</v>
      </c>
      <c r="I1370" s="7">
        <v>7</v>
      </c>
      <c r="J1370" s="7">
        <v>10</v>
      </c>
      <c r="K1370" s="7">
        <v>10</v>
      </c>
      <c r="L1370" s="7">
        <v>1</v>
      </c>
      <c r="M1370" s="7">
        <v>12</v>
      </c>
    </row>
    <row r="1371" spans="1:13">
      <c r="A1371" s="7" t="s">
        <v>3384</v>
      </c>
      <c r="B1371" s="3">
        <v>0</v>
      </c>
      <c r="C1371" s="7">
        <v>1</v>
      </c>
      <c r="D1371" s="7">
        <v>3</v>
      </c>
      <c r="E1371" s="7">
        <v>0</v>
      </c>
      <c r="F1371" s="7">
        <v>0</v>
      </c>
      <c r="G1371" s="7">
        <v>1</v>
      </c>
      <c r="H1371" s="7">
        <v>6</v>
      </c>
      <c r="I1371" s="7">
        <v>2</v>
      </c>
      <c r="J1371" s="7">
        <v>11</v>
      </c>
      <c r="K1371" s="7">
        <v>3</v>
      </c>
      <c r="L1371" s="7">
        <v>0</v>
      </c>
      <c r="M1371" s="7">
        <v>7</v>
      </c>
    </row>
    <row r="1372" spans="1:13">
      <c r="A1372" s="7" t="s">
        <v>3385</v>
      </c>
      <c r="B1372" s="3">
        <v>0</v>
      </c>
      <c r="C1372" s="7">
        <v>0</v>
      </c>
      <c r="D1372" s="7">
        <v>0</v>
      </c>
      <c r="E1372" s="7">
        <v>0</v>
      </c>
      <c r="F1372" s="7">
        <v>0</v>
      </c>
      <c r="G1372" s="7">
        <v>0</v>
      </c>
      <c r="H1372" s="7">
        <v>1</v>
      </c>
      <c r="I1372" s="7">
        <v>0</v>
      </c>
      <c r="J1372" s="7">
        <v>7</v>
      </c>
      <c r="K1372" s="7">
        <v>4</v>
      </c>
      <c r="L1372" s="7">
        <v>0</v>
      </c>
      <c r="M1372" s="7">
        <v>6</v>
      </c>
    </row>
    <row r="1373" spans="1:13">
      <c r="A1373" s="7" t="s">
        <v>3277</v>
      </c>
      <c r="B1373" s="3">
        <v>0</v>
      </c>
      <c r="C1373" s="7">
        <v>0</v>
      </c>
      <c r="D1373" s="7">
        <v>0</v>
      </c>
      <c r="E1373" s="7">
        <v>1</v>
      </c>
      <c r="F1373" s="7">
        <v>0</v>
      </c>
      <c r="G1373" s="7">
        <v>0</v>
      </c>
      <c r="H1373" s="7">
        <v>5</v>
      </c>
      <c r="I1373" s="7">
        <v>1</v>
      </c>
      <c r="J1373" s="7">
        <v>5</v>
      </c>
      <c r="K1373" s="7">
        <v>2</v>
      </c>
      <c r="L1373" s="7">
        <v>0</v>
      </c>
      <c r="M1373" s="7">
        <v>6</v>
      </c>
    </row>
    <row r="1374" spans="1:13">
      <c r="A1374" s="7" t="s">
        <v>3357</v>
      </c>
      <c r="B1374" s="3">
        <v>0</v>
      </c>
      <c r="C1374" s="7">
        <v>1</v>
      </c>
      <c r="D1374" s="7">
        <v>1</v>
      </c>
      <c r="E1374" s="7">
        <v>3</v>
      </c>
      <c r="F1374" s="7">
        <v>0</v>
      </c>
      <c r="G1374" s="7">
        <v>1</v>
      </c>
      <c r="H1374" s="7">
        <v>6</v>
      </c>
      <c r="I1374" s="7">
        <v>2</v>
      </c>
      <c r="J1374" s="7">
        <v>13</v>
      </c>
      <c r="K1374" s="7">
        <v>6</v>
      </c>
      <c r="L1374" s="7">
        <v>1</v>
      </c>
      <c r="M1374" s="7">
        <v>10</v>
      </c>
    </row>
    <row r="1375" spans="1:13">
      <c r="A1375" s="7" t="s">
        <v>3254</v>
      </c>
      <c r="B1375" s="3">
        <v>0</v>
      </c>
      <c r="C1375" s="7">
        <v>0</v>
      </c>
      <c r="D1375" s="7">
        <v>2</v>
      </c>
      <c r="E1375" s="7">
        <v>2</v>
      </c>
      <c r="F1375" s="7">
        <v>1</v>
      </c>
      <c r="G1375" s="7">
        <v>0</v>
      </c>
      <c r="H1375" s="7">
        <v>8</v>
      </c>
      <c r="I1375" s="7">
        <v>0</v>
      </c>
      <c r="J1375" s="7">
        <v>4</v>
      </c>
      <c r="K1375" s="7">
        <v>2</v>
      </c>
      <c r="L1375" s="7">
        <v>0</v>
      </c>
      <c r="M1375" s="7">
        <v>4</v>
      </c>
    </row>
    <row r="1376" spans="1:13">
      <c r="A1376" s="7" t="s">
        <v>3335</v>
      </c>
      <c r="B1376" s="3">
        <v>0</v>
      </c>
      <c r="C1376" s="7">
        <v>0</v>
      </c>
      <c r="D1376" s="7">
        <v>1</v>
      </c>
      <c r="E1376" s="7">
        <v>3</v>
      </c>
      <c r="F1376" s="7">
        <v>0</v>
      </c>
      <c r="G1376" s="7">
        <v>0</v>
      </c>
      <c r="H1376" s="7">
        <v>8</v>
      </c>
      <c r="I1376" s="7">
        <v>4</v>
      </c>
      <c r="J1376" s="7">
        <v>10</v>
      </c>
      <c r="K1376" s="7">
        <v>9</v>
      </c>
      <c r="L1376" s="7">
        <v>0</v>
      </c>
      <c r="M1376" s="7">
        <v>13</v>
      </c>
    </row>
    <row r="1377" spans="1:13">
      <c r="A1377" s="7" t="s">
        <v>3350</v>
      </c>
      <c r="B1377" s="3">
        <v>0</v>
      </c>
      <c r="C1377" s="7">
        <v>0</v>
      </c>
      <c r="D1377" s="7">
        <v>2</v>
      </c>
      <c r="E1377" s="7">
        <v>3</v>
      </c>
      <c r="F1377" s="7">
        <v>1</v>
      </c>
      <c r="G1377" s="7">
        <v>0</v>
      </c>
      <c r="H1377" s="7">
        <v>5</v>
      </c>
      <c r="I1377" s="7">
        <v>4</v>
      </c>
      <c r="J1377" s="7">
        <v>7</v>
      </c>
      <c r="K1377" s="7">
        <v>4</v>
      </c>
      <c r="L1377" s="7">
        <v>0</v>
      </c>
      <c r="M1377" s="7">
        <v>7</v>
      </c>
    </row>
    <row r="1378" spans="1:13">
      <c r="A1378" s="7" t="s">
        <v>3351</v>
      </c>
      <c r="B1378" s="3">
        <v>0</v>
      </c>
      <c r="C1378" s="7">
        <v>0</v>
      </c>
      <c r="D1378" s="7">
        <v>2</v>
      </c>
      <c r="E1378" s="7">
        <v>3</v>
      </c>
      <c r="F1378" s="7">
        <v>0</v>
      </c>
      <c r="G1378" s="7">
        <v>0</v>
      </c>
      <c r="H1378" s="7">
        <v>5</v>
      </c>
      <c r="I1378" s="7">
        <v>0</v>
      </c>
      <c r="J1378" s="7">
        <v>5</v>
      </c>
      <c r="K1378" s="7">
        <v>9</v>
      </c>
      <c r="L1378" s="7">
        <v>0</v>
      </c>
      <c r="M1378" s="7">
        <v>13</v>
      </c>
    </row>
    <row r="1379" spans="1:13">
      <c r="A1379" s="7" t="s">
        <v>3360</v>
      </c>
      <c r="B1379" s="3">
        <v>0</v>
      </c>
      <c r="C1379" s="7">
        <v>1</v>
      </c>
      <c r="D1379" s="7">
        <v>4</v>
      </c>
      <c r="E1379" s="7">
        <v>0</v>
      </c>
      <c r="F1379" s="7">
        <v>0</v>
      </c>
      <c r="G1379" s="7">
        <v>0</v>
      </c>
      <c r="H1379" s="7">
        <v>5</v>
      </c>
      <c r="I1379" s="7">
        <v>3</v>
      </c>
      <c r="J1379" s="7">
        <v>9</v>
      </c>
      <c r="K1379" s="7">
        <v>2</v>
      </c>
      <c r="L1379" s="7">
        <v>2</v>
      </c>
      <c r="M1379" s="7">
        <v>3</v>
      </c>
    </row>
    <row r="1380" spans="1:13">
      <c r="A1380" s="7" t="s">
        <v>3376</v>
      </c>
      <c r="B1380" s="3">
        <v>0</v>
      </c>
      <c r="C1380" s="7">
        <v>0</v>
      </c>
      <c r="D1380" s="7">
        <v>1</v>
      </c>
      <c r="E1380" s="7">
        <v>2</v>
      </c>
      <c r="F1380" s="7">
        <v>0</v>
      </c>
      <c r="G1380" s="7">
        <v>0</v>
      </c>
      <c r="H1380" s="7">
        <v>3</v>
      </c>
      <c r="I1380" s="7">
        <v>0</v>
      </c>
      <c r="J1380" s="7">
        <v>7</v>
      </c>
      <c r="K1380" s="7">
        <v>3</v>
      </c>
      <c r="L1380" s="7">
        <v>0</v>
      </c>
      <c r="M1380" s="7">
        <v>7</v>
      </c>
    </row>
    <row r="1381" spans="1:13">
      <c r="A1381" s="7" t="s">
        <v>3336</v>
      </c>
      <c r="B1381" s="3">
        <v>0</v>
      </c>
      <c r="C1381" s="7">
        <v>1</v>
      </c>
      <c r="D1381" s="7">
        <v>3</v>
      </c>
      <c r="E1381" s="7">
        <v>0</v>
      </c>
      <c r="F1381" s="7">
        <v>1</v>
      </c>
      <c r="G1381" s="7">
        <v>0</v>
      </c>
      <c r="H1381" s="7">
        <v>5</v>
      </c>
      <c r="I1381" s="7">
        <v>0</v>
      </c>
      <c r="J1381" s="7">
        <v>5</v>
      </c>
      <c r="K1381" s="7">
        <v>5</v>
      </c>
      <c r="L1381" s="7">
        <v>0</v>
      </c>
      <c r="M1381" s="7">
        <v>8</v>
      </c>
    </row>
    <row r="1382" spans="1:13">
      <c r="A1382" s="7" t="s">
        <v>3361</v>
      </c>
      <c r="B1382" s="3">
        <v>0</v>
      </c>
      <c r="C1382" s="7">
        <v>1</v>
      </c>
      <c r="D1382" s="7">
        <v>1</v>
      </c>
      <c r="E1382" s="7">
        <v>8</v>
      </c>
      <c r="F1382" s="7">
        <v>1</v>
      </c>
      <c r="G1382" s="7">
        <v>0</v>
      </c>
      <c r="H1382" s="7">
        <v>11</v>
      </c>
      <c r="I1382" s="7">
        <v>1</v>
      </c>
      <c r="J1382" s="7">
        <v>10</v>
      </c>
      <c r="K1382" s="7">
        <v>4</v>
      </c>
      <c r="L1382" s="7">
        <v>0</v>
      </c>
      <c r="M1382" s="7">
        <v>7</v>
      </c>
    </row>
    <row r="1383" spans="1:13">
      <c r="A1383" s="7" t="s">
        <v>3377</v>
      </c>
      <c r="B1383" s="3"/>
      <c r="C1383" s="7"/>
      <c r="D1383" s="7">
        <v>2</v>
      </c>
      <c r="E1383" s="7">
        <v>2</v>
      </c>
      <c r="F1383" s="7">
        <v>2</v>
      </c>
      <c r="G1383" s="7"/>
      <c r="H1383" s="7">
        <v>4</v>
      </c>
      <c r="I1383" s="7">
        <v>5</v>
      </c>
      <c r="J1383" s="7">
        <v>10</v>
      </c>
      <c r="K1383" s="7">
        <v>4</v>
      </c>
      <c r="L1383" s="7"/>
      <c r="M1383" s="7">
        <v>12</v>
      </c>
    </row>
    <row r="1384" spans="1:13">
      <c r="A1384" s="7" t="s">
        <v>3352</v>
      </c>
      <c r="B1384" s="3">
        <v>0</v>
      </c>
      <c r="C1384" s="7">
        <v>0</v>
      </c>
      <c r="D1384" s="7">
        <v>2</v>
      </c>
      <c r="E1384" s="7">
        <v>7</v>
      </c>
      <c r="F1384" s="7">
        <v>0</v>
      </c>
      <c r="G1384" s="7">
        <v>0</v>
      </c>
      <c r="H1384" s="7">
        <v>9</v>
      </c>
      <c r="I1384" s="7">
        <v>0</v>
      </c>
      <c r="J1384" s="7">
        <v>9</v>
      </c>
      <c r="K1384" s="7">
        <v>6</v>
      </c>
      <c r="L1384" s="7">
        <v>0</v>
      </c>
      <c r="M1384" s="7">
        <v>12</v>
      </c>
    </row>
    <row r="1385" spans="1:13">
      <c r="A1385" s="7" t="s">
        <v>3288</v>
      </c>
      <c r="B1385" s="3"/>
      <c r="C1385" s="7"/>
      <c r="D1385" s="7">
        <v>1</v>
      </c>
      <c r="E1385" s="7">
        <v>3</v>
      </c>
      <c r="F1385" s="7"/>
      <c r="G1385" s="7"/>
      <c r="H1385" s="7">
        <v>8</v>
      </c>
      <c r="I1385" s="7">
        <v>5</v>
      </c>
      <c r="J1385" s="7">
        <v>8</v>
      </c>
      <c r="K1385" s="7">
        <v>6</v>
      </c>
      <c r="L1385" s="7"/>
      <c r="M1385" s="7">
        <v>5</v>
      </c>
    </row>
    <row r="1386" spans="1:13">
      <c r="A1386" s="7" t="s">
        <v>3289</v>
      </c>
      <c r="B1386" s="3">
        <v>0</v>
      </c>
      <c r="C1386" s="7">
        <v>0</v>
      </c>
      <c r="D1386" s="7">
        <v>2</v>
      </c>
      <c r="E1386" s="7">
        <v>6</v>
      </c>
      <c r="F1386" s="7">
        <v>0</v>
      </c>
      <c r="G1386" s="7">
        <v>0</v>
      </c>
      <c r="H1386" s="7">
        <v>9</v>
      </c>
      <c r="I1386" s="7">
        <v>4</v>
      </c>
      <c r="J1386" s="7">
        <v>12</v>
      </c>
      <c r="K1386" s="7">
        <v>4</v>
      </c>
      <c r="L1386" s="7">
        <v>2</v>
      </c>
      <c r="M1386" s="7">
        <v>7</v>
      </c>
    </row>
    <row r="1387" spans="1:13">
      <c r="A1387" s="7" t="s">
        <v>3362</v>
      </c>
      <c r="B1387" s="3">
        <v>0</v>
      </c>
      <c r="C1387" s="7">
        <v>0</v>
      </c>
      <c r="D1387" s="7">
        <v>1</v>
      </c>
      <c r="E1387" s="7">
        <v>2</v>
      </c>
      <c r="F1387" s="7">
        <v>0</v>
      </c>
      <c r="G1387" s="7">
        <v>0</v>
      </c>
      <c r="H1387" s="7">
        <v>4</v>
      </c>
      <c r="I1387" s="7">
        <v>2</v>
      </c>
      <c r="J1387" s="7">
        <v>7</v>
      </c>
      <c r="K1387" s="7">
        <v>4</v>
      </c>
      <c r="L1387" s="7">
        <v>1</v>
      </c>
      <c r="M1387" s="7">
        <v>4</v>
      </c>
    </row>
    <row r="1388" spans="1:13">
      <c r="A1388" s="7" t="s">
        <v>3290</v>
      </c>
      <c r="B1388" s="3">
        <v>0</v>
      </c>
      <c r="C1388" s="7">
        <v>0</v>
      </c>
      <c r="D1388" s="7">
        <v>0</v>
      </c>
      <c r="E1388" s="7">
        <v>1</v>
      </c>
      <c r="F1388" s="7">
        <v>0</v>
      </c>
      <c r="G1388" s="7">
        <v>0</v>
      </c>
      <c r="H1388" s="7">
        <v>1</v>
      </c>
      <c r="I1388" s="7">
        <v>0</v>
      </c>
      <c r="J1388" s="7">
        <v>7</v>
      </c>
      <c r="K1388" s="7">
        <v>0</v>
      </c>
      <c r="L1388" s="7">
        <v>0</v>
      </c>
      <c r="M1388" s="7">
        <v>18</v>
      </c>
    </row>
    <row r="1389" spans="1:13">
      <c r="A1389" s="7" t="s">
        <v>3255</v>
      </c>
      <c r="B1389" s="3">
        <v>1</v>
      </c>
      <c r="C1389" s="7">
        <v>0</v>
      </c>
      <c r="D1389" s="7">
        <v>3</v>
      </c>
      <c r="E1389" s="7">
        <v>4</v>
      </c>
      <c r="F1389" s="7">
        <v>1</v>
      </c>
      <c r="G1389" s="7">
        <v>0</v>
      </c>
      <c r="H1389" s="7">
        <v>10</v>
      </c>
      <c r="I1389" s="7">
        <v>3</v>
      </c>
      <c r="J1389" s="7">
        <v>9</v>
      </c>
      <c r="K1389" s="7">
        <v>6</v>
      </c>
      <c r="L1389" s="7">
        <v>0</v>
      </c>
      <c r="M1389" s="7">
        <v>9</v>
      </c>
    </row>
    <row r="1390" spans="1:13">
      <c r="A1390" s="7" t="s">
        <v>3378</v>
      </c>
      <c r="B1390" s="3">
        <v>0</v>
      </c>
      <c r="C1390" s="7">
        <v>0</v>
      </c>
      <c r="D1390" s="7">
        <v>0</v>
      </c>
      <c r="E1390" s="7">
        <v>0</v>
      </c>
      <c r="F1390" s="7">
        <v>0</v>
      </c>
      <c r="G1390" s="7">
        <v>0</v>
      </c>
      <c r="H1390" s="7">
        <v>4</v>
      </c>
      <c r="I1390" s="7" t="s">
        <v>2612</v>
      </c>
      <c r="J1390" s="7">
        <v>1</v>
      </c>
      <c r="K1390" s="7">
        <v>5</v>
      </c>
      <c r="L1390" s="7">
        <v>0</v>
      </c>
      <c r="M1390" s="7">
        <v>12</v>
      </c>
    </row>
    <row r="1391" spans="1:13">
      <c r="A1391" s="7" t="s">
        <v>3291</v>
      </c>
      <c r="B1391" s="3">
        <v>1</v>
      </c>
      <c r="C1391" s="7">
        <v>1</v>
      </c>
      <c r="D1391" s="7">
        <v>2</v>
      </c>
      <c r="E1391" s="7">
        <v>7</v>
      </c>
      <c r="F1391" s="7">
        <v>1</v>
      </c>
      <c r="G1391" s="7">
        <v>0</v>
      </c>
      <c r="H1391" s="7">
        <v>14</v>
      </c>
      <c r="I1391" s="7">
        <v>1</v>
      </c>
      <c r="J1391" s="7">
        <v>9</v>
      </c>
      <c r="K1391" s="7">
        <v>5</v>
      </c>
      <c r="L1391" s="7">
        <v>0</v>
      </c>
      <c r="M1391" s="7">
        <v>14</v>
      </c>
    </row>
    <row r="1392" spans="1:13">
      <c r="A1392" s="7" t="s">
        <v>3292</v>
      </c>
      <c r="B1392" s="3">
        <v>0</v>
      </c>
      <c r="C1392" s="7">
        <v>0</v>
      </c>
      <c r="D1392" s="7">
        <v>0</v>
      </c>
      <c r="E1392" s="7">
        <v>0</v>
      </c>
      <c r="F1392" s="7">
        <v>0</v>
      </c>
      <c r="G1392" s="7">
        <v>0</v>
      </c>
      <c r="H1392" s="7">
        <v>0</v>
      </c>
      <c r="I1392" s="7">
        <v>0</v>
      </c>
      <c r="J1392" s="7">
        <v>2</v>
      </c>
      <c r="K1392" s="7">
        <v>2</v>
      </c>
      <c r="L1392" s="7">
        <v>0</v>
      </c>
      <c r="M1392" s="7">
        <v>3</v>
      </c>
    </row>
    <row r="1393" spans="1:13">
      <c r="A1393" s="7" t="s">
        <v>3370</v>
      </c>
      <c r="B1393" s="3">
        <v>0</v>
      </c>
      <c r="C1393" s="7">
        <v>0</v>
      </c>
      <c r="D1393" s="7">
        <v>4</v>
      </c>
      <c r="E1393" s="7">
        <v>2</v>
      </c>
      <c r="F1393" s="7">
        <v>0</v>
      </c>
      <c r="G1393" s="7">
        <v>0</v>
      </c>
      <c r="H1393" s="7">
        <v>7</v>
      </c>
      <c r="I1393" s="7">
        <v>4</v>
      </c>
      <c r="J1393" s="7">
        <v>6</v>
      </c>
      <c r="K1393" s="7">
        <v>8</v>
      </c>
      <c r="L1393" s="7">
        <v>0</v>
      </c>
      <c r="M1393" s="7">
        <v>7</v>
      </c>
    </row>
    <row r="1394" spans="1:13">
      <c r="A1394" s="7" t="s">
        <v>3337</v>
      </c>
      <c r="B1394" s="3">
        <v>0</v>
      </c>
      <c r="C1394" s="7">
        <v>0</v>
      </c>
      <c r="D1394" s="7">
        <v>1</v>
      </c>
      <c r="E1394" s="7">
        <v>7</v>
      </c>
      <c r="F1394" s="7">
        <v>0</v>
      </c>
      <c r="G1394" s="7">
        <v>0</v>
      </c>
      <c r="H1394" s="7">
        <v>8</v>
      </c>
      <c r="I1394" s="7">
        <v>3</v>
      </c>
      <c r="J1394" s="7">
        <v>7</v>
      </c>
      <c r="K1394" s="7">
        <v>6</v>
      </c>
      <c r="L1394" s="7">
        <v>0</v>
      </c>
      <c r="M1394" s="7">
        <v>10</v>
      </c>
    </row>
    <row r="1395" spans="1:13">
      <c r="A1395" s="7" t="s">
        <v>3293</v>
      </c>
      <c r="B1395" s="3">
        <v>0</v>
      </c>
      <c r="C1395" s="7">
        <v>0</v>
      </c>
      <c r="D1395" s="7">
        <v>3</v>
      </c>
      <c r="E1395" s="7">
        <v>4</v>
      </c>
      <c r="F1395" s="7"/>
      <c r="G1395" s="7">
        <v>0</v>
      </c>
      <c r="H1395" s="7">
        <v>8</v>
      </c>
      <c r="I1395" s="7">
        <v>2</v>
      </c>
      <c r="J1395" s="7">
        <v>10</v>
      </c>
      <c r="K1395" s="7">
        <v>6</v>
      </c>
      <c r="L1395" s="7">
        <v>0</v>
      </c>
      <c r="M1395" s="7">
        <v>12</v>
      </c>
    </row>
    <row r="1396" spans="1:13">
      <c r="A1396" s="7" t="s">
        <v>3278</v>
      </c>
      <c r="B1396" s="3">
        <v>1</v>
      </c>
      <c r="C1396" s="7">
        <v>1</v>
      </c>
      <c r="D1396" s="7">
        <v>0</v>
      </c>
      <c r="E1396" s="7">
        <v>1</v>
      </c>
      <c r="F1396" s="7">
        <v>0</v>
      </c>
      <c r="G1396" s="7">
        <v>0</v>
      </c>
      <c r="H1396" s="7">
        <v>10</v>
      </c>
      <c r="I1396" s="7">
        <v>0</v>
      </c>
      <c r="J1396" s="7">
        <v>3</v>
      </c>
      <c r="K1396" s="7">
        <v>10</v>
      </c>
      <c r="L1396" s="7">
        <v>0</v>
      </c>
      <c r="M1396" s="7">
        <v>13</v>
      </c>
    </row>
    <row r="1397" spans="1:13">
      <c r="A1397" s="7" t="s">
        <v>3338</v>
      </c>
      <c r="B1397" s="3">
        <v>0</v>
      </c>
      <c r="C1397" s="7">
        <v>0</v>
      </c>
      <c r="D1397" s="7">
        <v>2</v>
      </c>
      <c r="E1397" s="7">
        <v>4</v>
      </c>
      <c r="F1397" s="7">
        <v>1</v>
      </c>
      <c r="G1397" s="7">
        <v>0</v>
      </c>
      <c r="H1397" s="7">
        <v>6</v>
      </c>
      <c r="I1397" s="7">
        <v>4</v>
      </c>
      <c r="J1397" s="7">
        <v>8</v>
      </c>
      <c r="K1397" s="7">
        <v>2</v>
      </c>
      <c r="L1397" s="7">
        <v>0</v>
      </c>
      <c r="M1397" s="7">
        <v>4</v>
      </c>
    </row>
    <row r="1398" spans="1:13">
      <c r="A1398" s="7" t="s">
        <v>3379</v>
      </c>
      <c r="B1398" s="3">
        <v>0</v>
      </c>
      <c r="C1398" s="7">
        <v>0</v>
      </c>
      <c r="D1398" s="7">
        <v>2</v>
      </c>
      <c r="E1398" s="7">
        <v>2</v>
      </c>
      <c r="F1398" s="7">
        <v>0</v>
      </c>
      <c r="G1398" s="7">
        <v>0</v>
      </c>
      <c r="H1398" s="7">
        <v>6</v>
      </c>
      <c r="I1398" s="7">
        <v>4</v>
      </c>
      <c r="J1398" s="7">
        <v>9</v>
      </c>
      <c r="K1398" s="7">
        <v>9</v>
      </c>
      <c r="L1398" s="7">
        <v>1</v>
      </c>
      <c r="M1398" s="7">
        <v>15</v>
      </c>
    </row>
    <row r="1399" spans="1:13">
      <c r="A1399" s="7" t="s">
        <v>3380</v>
      </c>
      <c r="B1399" s="3"/>
      <c r="C1399" s="7"/>
      <c r="D1399" s="7"/>
      <c r="E1399" s="7">
        <v>5</v>
      </c>
      <c r="F1399" s="7">
        <v>0</v>
      </c>
      <c r="G1399" s="7">
        <v>0</v>
      </c>
      <c r="H1399" s="7">
        <v>5</v>
      </c>
      <c r="I1399" s="7">
        <v>3</v>
      </c>
      <c r="J1399" s="7">
        <v>9</v>
      </c>
      <c r="K1399" s="7">
        <v>12</v>
      </c>
      <c r="L1399" s="7">
        <v>1</v>
      </c>
      <c r="M1399" s="7">
        <v>9</v>
      </c>
    </row>
    <row r="1400" spans="1:13">
      <c r="A1400" s="7" t="s">
        <v>3339</v>
      </c>
      <c r="B1400" s="3">
        <v>0</v>
      </c>
      <c r="C1400" s="7">
        <v>0</v>
      </c>
      <c r="D1400" s="7">
        <v>0</v>
      </c>
      <c r="E1400" s="7">
        <v>0</v>
      </c>
      <c r="F1400" s="7">
        <v>0</v>
      </c>
      <c r="G1400" s="7">
        <v>0</v>
      </c>
      <c r="H1400" s="7">
        <v>5</v>
      </c>
      <c r="I1400" s="7">
        <v>0</v>
      </c>
      <c r="J1400" s="7">
        <v>3</v>
      </c>
      <c r="K1400" s="7">
        <v>7</v>
      </c>
      <c r="L1400" s="7">
        <v>0</v>
      </c>
      <c r="M1400" s="7">
        <v>8</v>
      </c>
    </row>
    <row r="1401" spans="1:13">
      <c r="A1401" s="7" t="s">
        <v>3256</v>
      </c>
      <c r="B1401" s="3">
        <v>0</v>
      </c>
      <c r="C1401" s="7">
        <v>0</v>
      </c>
      <c r="D1401" s="7">
        <v>1</v>
      </c>
      <c r="E1401" s="7">
        <v>2</v>
      </c>
      <c r="F1401" s="7">
        <v>0</v>
      </c>
      <c r="G1401" s="7">
        <v>0</v>
      </c>
      <c r="H1401" s="7">
        <v>3</v>
      </c>
      <c r="I1401" s="7">
        <v>0</v>
      </c>
      <c r="J1401" s="7">
        <v>5</v>
      </c>
      <c r="K1401" s="7">
        <v>4</v>
      </c>
      <c r="L1401" s="7">
        <v>0</v>
      </c>
      <c r="M1401" s="7">
        <v>3</v>
      </c>
    </row>
    <row r="1402" spans="1:13">
      <c r="A1402" s="7" t="s">
        <v>3371</v>
      </c>
      <c r="B1402" s="3"/>
      <c r="C1402" s="7"/>
      <c r="D1402" s="7"/>
      <c r="E1402" s="7"/>
      <c r="F1402" s="7"/>
      <c r="G1402" s="7"/>
      <c r="H1402" s="7"/>
      <c r="I1402" s="7">
        <v>1</v>
      </c>
      <c r="J1402" s="7"/>
      <c r="K1402" s="7">
        <v>1</v>
      </c>
      <c r="L1402" s="7"/>
      <c r="M1402" s="7">
        <v>2</v>
      </c>
    </row>
    <row r="1403" spans="1:13">
      <c r="A1403" s="7" t="s">
        <v>3294</v>
      </c>
      <c r="B1403" s="3">
        <v>0</v>
      </c>
      <c r="C1403" s="7">
        <v>0</v>
      </c>
      <c r="D1403" s="7">
        <v>3</v>
      </c>
      <c r="E1403" s="7">
        <v>6</v>
      </c>
      <c r="F1403" s="7">
        <v>0</v>
      </c>
      <c r="G1403" s="7">
        <v>0</v>
      </c>
      <c r="H1403" s="7">
        <v>9</v>
      </c>
      <c r="I1403" s="7">
        <v>4</v>
      </c>
      <c r="J1403" s="7">
        <v>11</v>
      </c>
      <c r="K1403" s="7">
        <v>3</v>
      </c>
      <c r="L1403" s="7">
        <v>1</v>
      </c>
      <c r="M1403" s="7">
        <v>6</v>
      </c>
    </row>
    <row r="1404" spans="1:13">
      <c r="A1404" s="7" t="s">
        <v>3295</v>
      </c>
      <c r="B1404" s="3">
        <v>0</v>
      </c>
      <c r="C1404" s="7">
        <v>0</v>
      </c>
      <c r="D1404" s="7">
        <v>1</v>
      </c>
      <c r="E1404" s="7">
        <v>1</v>
      </c>
      <c r="F1404" s="7">
        <v>0</v>
      </c>
      <c r="G1404" s="7">
        <v>0</v>
      </c>
      <c r="H1404" s="7">
        <v>2</v>
      </c>
      <c r="I1404" s="7">
        <v>4</v>
      </c>
      <c r="J1404" s="7">
        <v>9</v>
      </c>
      <c r="K1404" s="7">
        <v>2</v>
      </c>
      <c r="L1404" s="7">
        <v>0</v>
      </c>
      <c r="M1404" s="7">
        <v>12</v>
      </c>
    </row>
    <row r="1405" spans="1:13">
      <c r="A1405" s="7" t="s">
        <v>3296</v>
      </c>
      <c r="B1405" s="3">
        <v>0</v>
      </c>
      <c r="C1405" s="7">
        <v>0</v>
      </c>
      <c r="D1405" s="7">
        <v>1</v>
      </c>
      <c r="E1405" s="7">
        <v>2</v>
      </c>
      <c r="F1405" s="7">
        <v>0</v>
      </c>
      <c r="G1405" s="7">
        <v>1</v>
      </c>
      <c r="H1405" s="7">
        <v>4</v>
      </c>
      <c r="I1405" s="7">
        <v>2</v>
      </c>
      <c r="J1405" s="7">
        <v>7</v>
      </c>
      <c r="K1405" s="7">
        <v>2</v>
      </c>
      <c r="L1405" s="7">
        <v>2</v>
      </c>
      <c r="M1405" s="7">
        <v>6</v>
      </c>
    </row>
    <row r="1406" spans="1:13">
      <c r="A1406" s="7" t="s">
        <v>3257</v>
      </c>
      <c r="B1406" s="3">
        <v>0</v>
      </c>
      <c r="C1406" s="7">
        <v>0</v>
      </c>
      <c r="D1406" s="7">
        <v>3</v>
      </c>
      <c r="E1406" s="7">
        <v>0</v>
      </c>
      <c r="F1406" s="7">
        <v>0</v>
      </c>
      <c r="G1406" s="7">
        <v>0</v>
      </c>
      <c r="H1406" s="7">
        <v>7</v>
      </c>
      <c r="I1406" s="7">
        <v>0</v>
      </c>
      <c r="J1406" s="7">
        <v>8</v>
      </c>
      <c r="K1406" s="7">
        <v>6</v>
      </c>
      <c r="L1406" s="7">
        <v>0</v>
      </c>
      <c r="M1406" s="7">
        <v>7</v>
      </c>
    </row>
    <row r="1407" spans="1:13">
      <c r="A1407" s="7" t="s">
        <v>3258</v>
      </c>
      <c r="B1407" s="3">
        <v>0</v>
      </c>
      <c r="C1407" s="7">
        <v>0</v>
      </c>
      <c r="D1407" s="7">
        <v>2</v>
      </c>
      <c r="E1407" s="7">
        <v>3</v>
      </c>
      <c r="F1407" s="7">
        <v>0</v>
      </c>
      <c r="G1407" s="7">
        <v>0</v>
      </c>
      <c r="H1407" s="7">
        <v>5</v>
      </c>
      <c r="I1407" s="7">
        <v>0</v>
      </c>
      <c r="J1407" s="7">
        <v>1</v>
      </c>
      <c r="K1407" s="7">
        <v>1</v>
      </c>
      <c r="L1407" s="7">
        <v>0</v>
      </c>
      <c r="M1407" s="7">
        <v>5</v>
      </c>
    </row>
    <row r="1408" spans="1:13">
      <c r="A1408" s="7" t="s">
        <v>3363</v>
      </c>
      <c r="B1408" s="3">
        <v>0</v>
      </c>
      <c r="C1408" s="7">
        <v>0</v>
      </c>
      <c r="D1408" s="7">
        <v>1</v>
      </c>
      <c r="E1408" s="7">
        <v>4</v>
      </c>
      <c r="F1408" s="7">
        <v>0</v>
      </c>
      <c r="G1408" s="7">
        <v>0</v>
      </c>
      <c r="H1408" s="7">
        <v>9</v>
      </c>
      <c r="I1408" s="7">
        <v>6</v>
      </c>
      <c r="J1408" s="7">
        <v>12</v>
      </c>
      <c r="K1408" s="7">
        <v>10</v>
      </c>
      <c r="L1408" s="7">
        <v>1</v>
      </c>
      <c r="M1408" s="7"/>
    </row>
    <row r="1409" spans="1:13">
      <c r="A1409" s="7" t="s">
        <v>3340</v>
      </c>
      <c r="B1409" s="3">
        <v>0</v>
      </c>
      <c r="C1409" s="7">
        <v>0</v>
      </c>
      <c r="D1409" s="7">
        <v>2</v>
      </c>
      <c r="E1409" s="7">
        <v>1</v>
      </c>
      <c r="F1409" s="7">
        <v>0</v>
      </c>
      <c r="G1409" s="7">
        <v>0</v>
      </c>
      <c r="H1409" s="7">
        <v>3</v>
      </c>
      <c r="I1409" s="7">
        <v>3</v>
      </c>
      <c r="J1409" s="7">
        <v>4</v>
      </c>
      <c r="K1409" s="7">
        <v>9</v>
      </c>
      <c r="L1409" s="7">
        <v>0</v>
      </c>
      <c r="M1409" s="7">
        <v>17</v>
      </c>
    </row>
    <row r="1410" spans="1:13">
      <c r="A1410" s="7" t="s">
        <v>3297</v>
      </c>
      <c r="B1410" s="3">
        <v>0</v>
      </c>
      <c r="C1410" s="7">
        <v>0</v>
      </c>
      <c r="D1410" s="7">
        <v>2</v>
      </c>
      <c r="E1410" s="7">
        <v>6</v>
      </c>
      <c r="F1410" s="7">
        <v>0</v>
      </c>
      <c r="G1410" s="7">
        <v>0</v>
      </c>
      <c r="H1410" s="7">
        <v>10</v>
      </c>
      <c r="I1410" s="7">
        <v>0</v>
      </c>
      <c r="J1410" s="7">
        <v>8</v>
      </c>
      <c r="K1410" s="7">
        <v>4</v>
      </c>
      <c r="L1410" s="7">
        <v>0</v>
      </c>
      <c r="M1410" s="7">
        <v>3</v>
      </c>
    </row>
    <row r="1411" spans="1:13">
      <c r="A1411" s="7" t="s">
        <v>3259</v>
      </c>
      <c r="B1411" s="3">
        <v>0</v>
      </c>
      <c r="C1411" s="7">
        <v>0</v>
      </c>
      <c r="D1411" s="7">
        <v>1</v>
      </c>
      <c r="E1411" s="7">
        <v>5</v>
      </c>
      <c r="F1411" s="7">
        <v>0</v>
      </c>
      <c r="G1411" s="7">
        <v>0</v>
      </c>
      <c r="H1411" s="7">
        <v>10</v>
      </c>
      <c r="I1411" s="7">
        <v>5</v>
      </c>
      <c r="J1411" s="7">
        <v>11</v>
      </c>
      <c r="K1411" s="7">
        <v>7</v>
      </c>
      <c r="L1411" s="7">
        <v>0</v>
      </c>
      <c r="M1411" s="7">
        <v>11</v>
      </c>
    </row>
    <row r="1412" spans="1:13">
      <c r="A1412" s="7" t="s">
        <v>3364</v>
      </c>
      <c r="B1412" s="3">
        <v>0</v>
      </c>
      <c r="C1412" s="7">
        <v>1</v>
      </c>
      <c r="D1412" s="7">
        <v>4</v>
      </c>
      <c r="E1412" s="7">
        <v>2</v>
      </c>
      <c r="F1412" s="7">
        <v>0</v>
      </c>
      <c r="G1412" s="7">
        <v>0</v>
      </c>
      <c r="H1412" s="7">
        <v>7</v>
      </c>
      <c r="I1412" s="7">
        <v>5</v>
      </c>
      <c r="J1412" s="7">
        <v>12</v>
      </c>
      <c r="K1412" s="7">
        <v>6</v>
      </c>
      <c r="L1412" s="7">
        <v>0</v>
      </c>
      <c r="M1412" s="7">
        <v>14</v>
      </c>
    </row>
    <row r="1413" spans="1:13">
      <c r="A1413" s="7" t="s">
        <v>3298</v>
      </c>
      <c r="B1413" s="3">
        <v>0</v>
      </c>
      <c r="C1413" s="7">
        <v>0</v>
      </c>
      <c r="D1413" s="7">
        <v>1</v>
      </c>
      <c r="E1413" s="7">
        <v>1</v>
      </c>
      <c r="F1413" s="7">
        <v>0</v>
      </c>
      <c r="G1413" s="7">
        <v>0</v>
      </c>
      <c r="H1413" s="7">
        <v>2</v>
      </c>
      <c r="I1413" s="7">
        <v>0</v>
      </c>
      <c r="J1413" s="7">
        <v>6</v>
      </c>
      <c r="K1413" s="7">
        <v>4</v>
      </c>
      <c r="L1413" s="7">
        <v>0</v>
      </c>
      <c r="M1413" s="7">
        <v>12</v>
      </c>
    </row>
    <row r="1414" spans="1:13">
      <c r="A1414" s="7" t="s">
        <v>3299</v>
      </c>
      <c r="B1414" s="3">
        <v>0</v>
      </c>
      <c r="C1414" s="7">
        <v>0</v>
      </c>
      <c r="D1414" s="7">
        <v>0</v>
      </c>
      <c r="E1414" s="7">
        <v>2</v>
      </c>
      <c r="F1414" s="7">
        <v>0</v>
      </c>
      <c r="G1414" s="7">
        <v>0</v>
      </c>
      <c r="H1414" s="7">
        <v>7</v>
      </c>
      <c r="I1414" s="7">
        <v>0</v>
      </c>
      <c r="J1414" s="7">
        <v>5</v>
      </c>
      <c r="K1414" s="7">
        <v>4</v>
      </c>
      <c r="L1414" s="7">
        <v>0</v>
      </c>
      <c r="M1414" s="7">
        <v>2</v>
      </c>
    </row>
    <row r="1415" spans="1:13">
      <c r="A1415" s="7" t="s">
        <v>3300</v>
      </c>
      <c r="B1415" s="3">
        <v>0</v>
      </c>
      <c r="C1415" s="7">
        <v>0</v>
      </c>
      <c r="D1415" s="7">
        <v>3</v>
      </c>
      <c r="E1415" s="7">
        <v>4</v>
      </c>
      <c r="F1415" s="7">
        <v>0</v>
      </c>
      <c r="G1415" s="7">
        <v>0</v>
      </c>
      <c r="H1415" s="7">
        <v>8</v>
      </c>
      <c r="I1415" s="7">
        <v>4</v>
      </c>
      <c r="J1415" s="7">
        <v>8</v>
      </c>
      <c r="K1415" s="7">
        <v>1</v>
      </c>
      <c r="L1415" s="7">
        <v>0</v>
      </c>
      <c r="M1415" s="7">
        <v>8</v>
      </c>
    </row>
    <row r="1416" spans="1:13">
      <c r="A1416" s="7" t="s">
        <v>3301</v>
      </c>
      <c r="B1416" s="3">
        <v>0</v>
      </c>
      <c r="C1416" s="7">
        <v>0</v>
      </c>
      <c r="D1416" s="7">
        <v>1</v>
      </c>
      <c r="E1416" s="7">
        <v>0</v>
      </c>
      <c r="F1416" s="7">
        <v>0</v>
      </c>
      <c r="G1416" s="7">
        <v>0</v>
      </c>
      <c r="H1416" s="7">
        <v>4</v>
      </c>
      <c r="I1416" s="7">
        <v>0</v>
      </c>
      <c r="J1416" s="7">
        <v>2</v>
      </c>
      <c r="K1416" s="7">
        <v>6</v>
      </c>
      <c r="L1416" s="7">
        <v>0</v>
      </c>
      <c r="M1416" s="7">
        <v>9</v>
      </c>
    </row>
    <row r="1417" spans="1:13">
      <c r="A1417" s="7" t="s">
        <v>3387</v>
      </c>
      <c r="B1417" s="3">
        <v>1</v>
      </c>
      <c r="C1417" s="7">
        <v>0</v>
      </c>
      <c r="D1417" s="7">
        <v>2</v>
      </c>
      <c r="E1417" s="7">
        <v>0</v>
      </c>
      <c r="F1417" s="7">
        <v>1</v>
      </c>
      <c r="G1417" s="7">
        <v>0</v>
      </c>
      <c r="H1417" s="7">
        <v>3</v>
      </c>
      <c r="I1417" s="7">
        <v>0</v>
      </c>
      <c r="J1417" s="7">
        <v>12</v>
      </c>
      <c r="K1417" s="7">
        <v>2</v>
      </c>
      <c r="L1417" s="7">
        <v>0</v>
      </c>
      <c r="M1417" s="7">
        <v>7</v>
      </c>
    </row>
    <row r="1418" spans="1:13">
      <c r="A1418" s="7" t="s">
        <v>3372</v>
      </c>
      <c r="B1418" s="3">
        <v>0</v>
      </c>
      <c r="C1418" s="7">
        <v>0</v>
      </c>
      <c r="D1418" s="7">
        <v>0</v>
      </c>
      <c r="E1418" s="7">
        <v>0</v>
      </c>
      <c r="F1418" s="7">
        <v>0</v>
      </c>
      <c r="G1418" s="7">
        <v>0</v>
      </c>
      <c r="H1418" s="7">
        <v>1</v>
      </c>
      <c r="I1418" s="7">
        <v>3</v>
      </c>
      <c r="J1418" s="7">
        <v>4</v>
      </c>
      <c r="K1418" s="7">
        <v>0</v>
      </c>
      <c r="L1418" s="7">
        <v>0</v>
      </c>
      <c r="M1418" s="7">
        <v>3</v>
      </c>
    </row>
    <row r="1419" spans="1:13">
      <c r="A1419" s="7" t="s">
        <v>3302</v>
      </c>
      <c r="B1419" s="3">
        <v>0</v>
      </c>
      <c r="C1419" s="7">
        <v>0</v>
      </c>
      <c r="D1419" s="7">
        <v>1</v>
      </c>
      <c r="E1419" s="7">
        <v>3</v>
      </c>
      <c r="F1419" s="7">
        <v>0</v>
      </c>
      <c r="G1419" s="7">
        <v>0</v>
      </c>
      <c r="H1419" s="7">
        <v>6</v>
      </c>
      <c r="I1419" s="7">
        <v>0</v>
      </c>
      <c r="J1419" s="7">
        <v>4</v>
      </c>
      <c r="K1419" s="7">
        <v>4</v>
      </c>
      <c r="L1419" s="7">
        <v>2</v>
      </c>
      <c r="M1419" s="7">
        <v>13</v>
      </c>
    </row>
    <row r="1420" spans="1:13">
      <c r="A1420" s="7" t="s">
        <v>3353</v>
      </c>
      <c r="B1420" s="3">
        <v>0</v>
      </c>
      <c r="C1420" s="7">
        <v>0</v>
      </c>
      <c r="D1420" s="7">
        <v>2</v>
      </c>
      <c r="E1420" s="7">
        <v>6</v>
      </c>
      <c r="F1420" s="7">
        <v>0</v>
      </c>
      <c r="G1420" s="7">
        <v>0</v>
      </c>
      <c r="H1420" s="7">
        <v>8</v>
      </c>
      <c r="I1420" s="7">
        <v>2</v>
      </c>
      <c r="J1420" s="7">
        <v>3</v>
      </c>
      <c r="K1420" s="7">
        <v>2</v>
      </c>
      <c r="L1420" s="7">
        <v>0</v>
      </c>
      <c r="M1420" s="7">
        <v>1</v>
      </c>
    </row>
    <row r="1421" spans="1:13">
      <c r="A1421" s="7" t="s">
        <v>3381</v>
      </c>
      <c r="B1421" s="3">
        <v>1</v>
      </c>
      <c r="C1421" s="7">
        <v>1</v>
      </c>
      <c r="D1421" s="7"/>
      <c r="E1421" s="7"/>
      <c r="F1421" s="7">
        <v>1</v>
      </c>
      <c r="G1421" s="7">
        <v>0</v>
      </c>
      <c r="H1421" s="7">
        <v>2</v>
      </c>
      <c r="I1421" s="7">
        <v>0</v>
      </c>
      <c r="J1421" s="7">
        <v>2</v>
      </c>
      <c r="K1421" s="7">
        <v>2</v>
      </c>
      <c r="L1421" s="7">
        <v>0</v>
      </c>
      <c r="M1421" s="7">
        <v>5</v>
      </c>
    </row>
    <row r="1422" spans="1:13">
      <c r="A1422" s="7" t="s">
        <v>3365</v>
      </c>
      <c r="B1422" s="3">
        <v>0</v>
      </c>
      <c r="C1422" s="7">
        <v>1</v>
      </c>
      <c r="D1422" s="7">
        <v>6</v>
      </c>
      <c r="E1422" s="7">
        <v>4</v>
      </c>
      <c r="F1422" s="7">
        <v>0</v>
      </c>
      <c r="G1422" s="7">
        <v>0</v>
      </c>
      <c r="H1422" s="7">
        <v>12</v>
      </c>
      <c r="I1422" s="7">
        <v>1</v>
      </c>
      <c r="J1422" s="7">
        <v>9</v>
      </c>
      <c r="K1422" s="7">
        <v>12</v>
      </c>
      <c r="L1422" s="7">
        <v>0</v>
      </c>
      <c r="M1422" s="7">
        <v>14</v>
      </c>
    </row>
    <row r="1423" spans="1:13">
      <c r="A1423" s="7" t="s">
        <v>3303</v>
      </c>
      <c r="B1423" s="3">
        <v>0</v>
      </c>
      <c r="C1423" s="7">
        <v>0</v>
      </c>
      <c r="D1423" s="7">
        <v>1</v>
      </c>
      <c r="E1423" s="7">
        <v>2</v>
      </c>
      <c r="F1423" s="7">
        <v>0</v>
      </c>
      <c r="G1423" s="7">
        <v>0</v>
      </c>
      <c r="H1423" s="7">
        <v>7</v>
      </c>
      <c r="I1423" s="7">
        <v>0</v>
      </c>
      <c r="J1423" s="7">
        <v>4</v>
      </c>
      <c r="K1423" s="7">
        <v>2</v>
      </c>
      <c r="L1423" s="7">
        <v>0</v>
      </c>
      <c r="M1423" s="7">
        <v>2</v>
      </c>
    </row>
    <row r="1424" spans="1:13">
      <c r="A1424" s="7" t="s">
        <v>3304</v>
      </c>
      <c r="B1424" s="3">
        <v>0</v>
      </c>
      <c r="C1424" s="7">
        <v>0</v>
      </c>
      <c r="D1424" s="7">
        <v>0</v>
      </c>
      <c r="E1424" s="7">
        <v>1</v>
      </c>
      <c r="F1424" s="7">
        <v>0</v>
      </c>
      <c r="G1424" s="7">
        <v>0</v>
      </c>
      <c r="H1424" s="7">
        <v>6</v>
      </c>
      <c r="I1424" s="7">
        <v>0</v>
      </c>
      <c r="J1424" s="7">
        <v>7</v>
      </c>
      <c r="K1424" s="7">
        <v>9</v>
      </c>
      <c r="L1424" s="7">
        <v>0</v>
      </c>
      <c r="M1424" s="7">
        <v>14</v>
      </c>
    </row>
    <row r="1425" spans="1:13">
      <c r="A1425" s="7" t="s">
        <v>3305</v>
      </c>
      <c r="B1425" s="3">
        <v>0</v>
      </c>
      <c r="C1425" s="7">
        <v>1</v>
      </c>
      <c r="D1425" s="7">
        <v>2</v>
      </c>
      <c r="E1425" s="7">
        <v>5</v>
      </c>
      <c r="F1425" s="7">
        <v>1</v>
      </c>
      <c r="G1425" s="7">
        <v>0</v>
      </c>
      <c r="H1425" s="7">
        <v>11</v>
      </c>
      <c r="I1425" s="7">
        <v>0</v>
      </c>
      <c r="J1425" s="7">
        <v>8</v>
      </c>
      <c r="K1425" s="7">
        <v>6</v>
      </c>
      <c r="L1425" s="7">
        <v>0</v>
      </c>
      <c r="M1425" s="7">
        <v>4</v>
      </c>
    </row>
    <row r="1426" spans="1:13">
      <c r="A1426" s="7" t="s">
        <v>3341</v>
      </c>
      <c r="B1426" s="3">
        <v>0</v>
      </c>
      <c r="C1426" s="7">
        <v>2</v>
      </c>
      <c r="D1426" s="7">
        <v>4</v>
      </c>
      <c r="E1426" s="7">
        <v>2</v>
      </c>
      <c r="F1426" s="7">
        <v>0</v>
      </c>
      <c r="G1426" s="7">
        <v>0</v>
      </c>
      <c r="H1426" s="7">
        <v>10</v>
      </c>
      <c r="I1426" s="7">
        <v>5</v>
      </c>
      <c r="J1426" s="7">
        <v>10</v>
      </c>
      <c r="K1426" s="7">
        <v>7</v>
      </c>
      <c r="L1426" s="7">
        <v>0</v>
      </c>
      <c r="M1426" s="7">
        <v>14</v>
      </c>
    </row>
    <row r="1427" spans="1:13">
      <c r="A1427" s="7" t="s">
        <v>3260</v>
      </c>
      <c r="B1427" s="3">
        <v>0</v>
      </c>
      <c r="C1427" s="7">
        <v>0</v>
      </c>
      <c r="D1427" s="7">
        <v>0</v>
      </c>
      <c r="E1427" s="7">
        <v>3</v>
      </c>
      <c r="F1427" s="7">
        <v>0</v>
      </c>
      <c r="G1427" s="7">
        <v>0</v>
      </c>
      <c r="H1427" s="7">
        <v>3</v>
      </c>
      <c r="I1427" s="7">
        <v>2</v>
      </c>
      <c r="J1427" s="7">
        <v>11</v>
      </c>
      <c r="K1427" s="7">
        <v>2</v>
      </c>
      <c r="L1427" s="7">
        <v>0</v>
      </c>
      <c r="M1427" s="7">
        <v>17</v>
      </c>
    </row>
    <row r="1428" spans="1:13">
      <c r="A1428" s="7" t="s">
        <v>3354</v>
      </c>
      <c r="B1428" s="3">
        <v>0</v>
      </c>
      <c r="C1428" s="7">
        <v>0</v>
      </c>
      <c r="D1428" s="7">
        <v>1</v>
      </c>
      <c r="E1428" s="7">
        <v>1</v>
      </c>
      <c r="F1428" s="7">
        <v>0</v>
      </c>
      <c r="G1428" s="7">
        <v>0</v>
      </c>
      <c r="H1428" s="7">
        <v>2</v>
      </c>
      <c r="I1428" s="7">
        <v>0</v>
      </c>
      <c r="J1428" s="7">
        <v>4</v>
      </c>
      <c r="K1428" s="7">
        <v>9</v>
      </c>
      <c r="L1428" s="7">
        <v>0</v>
      </c>
      <c r="M1428" s="7">
        <v>20</v>
      </c>
    </row>
    <row r="1429" spans="1:13">
      <c r="A1429" s="7" t="s">
        <v>3306</v>
      </c>
      <c r="B1429" s="3">
        <v>0</v>
      </c>
      <c r="C1429" s="7">
        <v>0</v>
      </c>
      <c r="D1429" s="7">
        <v>3</v>
      </c>
      <c r="E1429" s="7">
        <v>7</v>
      </c>
      <c r="F1429" s="7">
        <v>0</v>
      </c>
      <c r="G1429" s="7">
        <v>0</v>
      </c>
      <c r="H1429" s="7">
        <v>10</v>
      </c>
      <c r="I1429" s="7">
        <v>3</v>
      </c>
      <c r="J1429" s="7">
        <v>3</v>
      </c>
      <c r="K1429" s="7">
        <v>4</v>
      </c>
      <c r="L1429" s="7">
        <v>0</v>
      </c>
      <c r="M1429" s="7">
        <v>7</v>
      </c>
    </row>
    <row r="1430" spans="1:13">
      <c r="A1430" s="7" t="s">
        <v>3366</v>
      </c>
      <c r="B1430" s="3">
        <v>0</v>
      </c>
      <c r="C1430" s="7">
        <v>0</v>
      </c>
      <c r="D1430" s="7">
        <v>4</v>
      </c>
      <c r="E1430" s="7">
        <v>3</v>
      </c>
      <c r="F1430" s="7">
        <v>0</v>
      </c>
      <c r="G1430" s="7">
        <v>0</v>
      </c>
      <c r="H1430" s="7">
        <v>12</v>
      </c>
      <c r="I1430" s="7">
        <v>0</v>
      </c>
      <c r="J1430" s="7">
        <v>7</v>
      </c>
      <c r="K1430" s="7">
        <v>3</v>
      </c>
      <c r="L1430" s="7">
        <v>0</v>
      </c>
      <c r="M1430" s="7">
        <v>7</v>
      </c>
    </row>
    <row r="1431" spans="1:13">
      <c r="A1431" s="7" t="s">
        <v>3307</v>
      </c>
      <c r="B1431" s="3"/>
      <c r="C1431" s="7"/>
      <c r="D1431" s="7">
        <v>2</v>
      </c>
      <c r="E1431" s="7">
        <v>4</v>
      </c>
      <c r="F1431" s="7">
        <v>0</v>
      </c>
      <c r="G1431" s="7">
        <v>0</v>
      </c>
      <c r="H1431" s="7">
        <v>11</v>
      </c>
      <c r="I1431" s="7">
        <v>1</v>
      </c>
      <c r="J1431" s="7">
        <v>11</v>
      </c>
      <c r="K1431" s="7">
        <v>7</v>
      </c>
      <c r="L1431" s="7">
        <v>0</v>
      </c>
      <c r="M1431" s="7">
        <v>10</v>
      </c>
    </row>
    <row r="1432" spans="1:13">
      <c r="A1432" s="7" t="s">
        <v>3308</v>
      </c>
      <c r="B1432" s="3">
        <v>0</v>
      </c>
      <c r="C1432" s="7">
        <v>0</v>
      </c>
      <c r="D1432" s="7">
        <v>2</v>
      </c>
      <c r="E1432" s="7">
        <v>3</v>
      </c>
      <c r="F1432" s="7">
        <v>0</v>
      </c>
      <c r="G1432" s="7">
        <v>0</v>
      </c>
      <c r="H1432" s="7">
        <v>9</v>
      </c>
      <c r="I1432" s="7">
        <v>3</v>
      </c>
      <c r="J1432" s="7">
        <v>6</v>
      </c>
      <c r="K1432" s="7">
        <v>3</v>
      </c>
      <c r="L1432" s="7">
        <v>0</v>
      </c>
      <c r="M1432" s="7">
        <v>13</v>
      </c>
    </row>
    <row r="1433" spans="1:13">
      <c r="A1433" s="7" t="s">
        <v>3342</v>
      </c>
      <c r="B1433" s="3">
        <v>0</v>
      </c>
      <c r="C1433" s="7">
        <v>0</v>
      </c>
      <c r="D1433" s="7">
        <v>0</v>
      </c>
      <c r="E1433" s="7">
        <v>2</v>
      </c>
      <c r="F1433" s="7">
        <v>0</v>
      </c>
      <c r="G1433" s="7">
        <v>0</v>
      </c>
      <c r="H1433" s="7">
        <v>2</v>
      </c>
      <c r="I1433" s="7">
        <v>2</v>
      </c>
      <c r="J1433" s="7">
        <v>12</v>
      </c>
      <c r="K1433" s="7">
        <v>8</v>
      </c>
      <c r="L1433" s="7">
        <v>0</v>
      </c>
      <c r="M1433" s="7">
        <v>9</v>
      </c>
    </row>
    <row r="1434" spans="1:13">
      <c r="A1434" s="7" t="s">
        <v>3309</v>
      </c>
      <c r="B1434" s="3">
        <v>0</v>
      </c>
      <c r="C1434" s="7">
        <v>1</v>
      </c>
      <c r="D1434" s="7">
        <v>2</v>
      </c>
      <c r="E1434" s="7">
        <v>2</v>
      </c>
      <c r="F1434" s="7">
        <v>0</v>
      </c>
      <c r="G1434" s="7">
        <v>0</v>
      </c>
      <c r="H1434" s="7">
        <v>6</v>
      </c>
      <c r="I1434" s="7">
        <v>3</v>
      </c>
      <c r="J1434" s="7">
        <v>13</v>
      </c>
      <c r="K1434" s="7">
        <v>5</v>
      </c>
      <c r="L1434" s="7">
        <v>0</v>
      </c>
      <c r="M1434" s="7">
        <v>21</v>
      </c>
    </row>
    <row r="1435" spans="1:13">
      <c r="A1435" s="7" t="s">
        <v>3310</v>
      </c>
      <c r="B1435" s="3">
        <v>0</v>
      </c>
      <c r="C1435" s="7">
        <v>0</v>
      </c>
      <c r="D1435" s="7">
        <v>0</v>
      </c>
      <c r="E1435" s="7">
        <v>5</v>
      </c>
      <c r="F1435" s="7"/>
      <c r="G1435" s="7">
        <v>0</v>
      </c>
      <c r="H1435" s="7">
        <v>6</v>
      </c>
      <c r="I1435" s="7">
        <v>4</v>
      </c>
      <c r="J1435" s="7">
        <v>4</v>
      </c>
      <c r="K1435" s="7">
        <v>5</v>
      </c>
      <c r="L1435" s="7">
        <v>0</v>
      </c>
      <c r="M1435" s="7">
        <v>7</v>
      </c>
    </row>
    <row r="1436" spans="1:13">
      <c r="A1436" s="7" t="s">
        <v>3373</v>
      </c>
      <c r="B1436" s="3">
        <v>0</v>
      </c>
      <c r="C1436" s="7">
        <v>0</v>
      </c>
      <c r="D1436" s="7">
        <v>0</v>
      </c>
      <c r="E1436" s="7">
        <v>1</v>
      </c>
      <c r="F1436" s="7">
        <v>0</v>
      </c>
      <c r="G1436" s="7">
        <v>0</v>
      </c>
      <c r="H1436" s="7">
        <v>1</v>
      </c>
      <c r="I1436" s="7">
        <v>1</v>
      </c>
      <c r="J1436" s="7">
        <v>6</v>
      </c>
      <c r="K1436" s="7">
        <v>3</v>
      </c>
      <c r="L1436" s="7">
        <v>0</v>
      </c>
      <c r="M1436" s="7">
        <v>9</v>
      </c>
    </row>
    <row r="1437" spans="1:13">
      <c r="A1437" s="7" t="s">
        <v>3261</v>
      </c>
      <c r="B1437" s="3">
        <v>0</v>
      </c>
      <c r="C1437" s="7">
        <v>0</v>
      </c>
      <c r="D1437" s="7">
        <v>1</v>
      </c>
      <c r="E1437" s="7">
        <v>1</v>
      </c>
      <c r="F1437" s="7">
        <v>0</v>
      </c>
      <c r="G1437" s="7">
        <v>0</v>
      </c>
      <c r="H1437" s="7">
        <v>5</v>
      </c>
      <c r="I1437" s="7">
        <v>0</v>
      </c>
      <c r="J1437" s="7">
        <v>4</v>
      </c>
      <c r="K1437" s="7">
        <v>7</v>
      </c>
      <c r="L1437" s="7">
        <v>1</v>
      </c>
      <c r="M1437" s="7">
        <v>8</v>
      </c>
    </row>
    <row r="1438" spans="1:13">
      <c r="A1438" s="7" t="s">
        <v>3262</v>
      </c>
      <c r="B1438" s="3">
        <v>0</v>
      </c>
      <c r="C1438" s="7">
        <v>0</v>
      </c>
      <c r="D1438" s="7">
        <v>2</v>
      </c>
      <c r="E1438" s="7">
        <v>0</v>
      </c>
      <c r="F1438" s="7">
        <v>0</v>
      </c>
      <c r="G1438" s="7">
        <v>0</v>
      </c>
      <c r="H1438" s="7">
        <v>0</v>
      </c>
      <c r="I1438" s="7">
        <v>0</v>
      </c>
      <c r="J1438" s="7">
        <v>4</v>
      </c>
      <c r="K1438" s="7">
        <v>1</v>
      </c>
      <c r="L1438" s="7">
        <v>0</v>
      </c>
      <c r="M1438" s="7">
        <v>2</v>
      </c>
    </row>
    <row r="1439" spans="1:13">
      <c r="A1439" s="7" t="s">
        <v>3343</v>
      </c>
      <c r="B1439" s="3">
        <v>0</v>
      </c>
      <c r="C1439" s="7">
        <v>0</v>
      </c>
      <c r="D1439" s="7">
        <v>1</v>
      </c>
      <c r="E1439" s="7">
        <v>0</v>
      </c>
      <c r="F1439" s="7">
        <v>0</v>
      </c>
      <c r="G1439" s="7">
        <v>0</v>
      </c>
      <c r="H1439" s="7">
        <v>1</v>
      </c>
      <c r="I1439" s="7">
        <v>4</v>
      </c>
      <c r="J1439" s="7">
        <v>5</v>
      </c>
      <c r="K1439" s="7">
        <v>3</v>
      </c>
      <c r="L1439" s="7">
        <v>0</v>
      </c>
      <c r="M1439" s="7">
        <v>11</v>
      </c>
    </row>
    <row r="1440" spans="1:13">
      <c r="A1440" s="7" t="s">
        <v>3311</v>
      </c>
      <c r="B1440" s="3">
        <v>0</v>
      </c>
      <c r="C1440" s="7">
        <v>0</v>
      </c>
      <c r="D1440" s="7">
        <v>2</v>
      </c>
      <c r="E1440" s="7">
        <v>1</v>
      </c>
      <c r="F1440" s="7">
        <v>2</v>
      </c>
      <c r="G1440" s="7">
        <v>0</v>
      </c>
      <c r="H1440" s="7">
        <v>5</v>
      </c>
      <c r="I1440" s="7">
        <v>2</v>
      </c>
      <c r="J1440" s="7">
        <v>8</v>
      </c>
      <c r="K1440" s="7">
        <v>10</v>
      </c>
      <c r="L1440" s="7">
        <v>0</v>
      </c>
      <c r="M1440" s="7">
        <v>13</v>
      </c>
    </row>
    <row r="1441" spans="1:13">
      <c r="A1441" s="7" t="s">
        <v>3312</v>
      </c>
      <c r="B1441" s="3">
        <v>0</v>
      </c>
      <c r="C1441" s="7">
        <v>0</v>
      </c>
      <c r="D1441" s="7">
        <v>0</v>
      </c>
      <c r="E1441" s="7">
        <v>3</v>
      </c>
      <c r="F1441" s="7">
        <v>1</v>
      </c>
      <c r="G1441" s="7">
        <v>0</v>
      </c>
      <c r="H1441" s="7">
        <v>3</v>
      </c>
      <c r="I1441" s="7">
        <v>2</v>
      </c>
      <c r="J1441" s="7">
        <v>11</v>
      </c>
      <c r="K1441" s="7">
        <v>7</v>
      </c>
      <c r="L1441" s="7">
        <v>1</v>
      </c>
      <c r="M1441" s="7">
        <v>11</v>
      </c>
    </row>
    <row r="1442" spans="1:13">
      <c r="A1442" s="7" t="s">
        <v>3358</v>
      </c>
      <c r="B1442" s="3">
        <v>1</v>
      </c>
      <c r="C1442" s="7">
        <v>1</v>
      </c>
      <c r="D1442" s="7">
        <v>1</v>
      </c>
      <c r="E1442" s="7">
        <v>4</v>
      </c>
      <c r="F1442" s="7">
        <v>1</v>
      </c>
      <c r="G1442" s="7">
        <v>0</v>
      </c>
      <c r="H1442" s="7">
        <v>9</v>
      </c>
      <c r="I1442" s="7">
        <v>2</v>
      </c>
      <c r="J1442" s="7">
        <v>7</v>
      </c>
      <c r="K1442" s="7">
        <v>8</v>
      </c>
      <c r="L1442" s="7">
        <v>0</v>
      </c>
      <c r="M1442" s="7">
        <v>10</v>
      </c>
    </row>
    <row r="1443" spans="1:13">
      <c r="A1443" s="7" t="s">
        <v>3374</v>
      </c>
      <c r="B1443" s="3"/>
      <c r="C1443" s="7"/>
      <c r="D1443" s="7">
        <v>3</v>
      </c>
      <c r="E1443" s="7">
        <v>2</v>
      </c>
      <c r="F1443" s="7"/>
      <c r="G1443" s="7"/>
      <c r="H1443" s="7">
        <v>5</v>
      </c>
      <c r="I1443" s="7">
        <v>6</v>
      </c>
      <c r="J1443" s="7">
        <v>4</v>
      </c>
      <c r="K1443" s="7">
        <v>6</v>
      </c>
      <c r="L1443" s="7"/>
      <c r="M1443" s="7">
        <v>11</v>
      </c>
    </row>
    <row r="1444" spans="1:13">
      <c r="A1444" s="7" t="s">
        <v>3355</v>
      </c>
      <c r="B1444" s="3">
        <v>0</v>
      </c>
      <c r="C1444" s="7">
        <v>0</v>
      </c>
      <c r="D1444" s="7">
        <v>4</v>
      </c>
      <c r="E1444" s="7">
        <v>3</v>
      </c>
      <c r="F1444" s="7">
        <v>0</v>
      </c>
      <c r="G1444" s="7">
        <v>0</v>
      </c>
      <c r="H1444" s="7">
        <v>7</v>
      </c>
      <c r="I1444" s="7">
        <v>4</v>
      </c>
      <c r="J1444" s="7">
        <v>8</v>
      </c>
      <c r="K1444" s="7">
        <v>6</v>
      </c>
      <c r="L1444" s="7">
        <v>0</v>
      </c>
      <c r="M1444" s="7">
        <v>8</v>
      </c>
    </row>
    <row r="1445" spans="1:13">
      <c r="A1445" s="7" t="s">
        <v>3279</v>
      </c>
      <c r="B1445" s="3">
        <v>0</v>
      </c>
      <c r="C1445" s="7">
        <v>1</v>
      </c>
      <c r="D1445" s="7">
        <v>0</v>
      </c>
      <c r="E1445" s="7">
        <v>0</v>
      </c>
      <c r="F1445" s="7"/>
      <c r="G1445" s="7">
        <v>0</v>
      </c>
      <c r="H1445" s="7">
        <v>0</v>
      </c>
      <c r="I1445" s="7">
        <v>3</v>
      </c>
      <c r="J1445" s="7">
        <v>6</v>
      </c>
      <c r="K1445" s="7">
        <v>1</v>
      </c>
      <c r="L1445" s="7">
        <v>1</v>
      </c>
      <c r="M1445" s="7">
        <v>4</v>
      </c>
    </row>
    <row r="1446" spans="1:13">
      <c r="A1446" s="7" t="s">
        <v>3356</v>
      </c>
      <c r="B1446" s="3">
        <v>0</v>
      </c>
      <c r="C1446" s="7">
        <v>0</v>
      </c>
      <c r="D1446" s="7">
        <v>4</v>
      </c>
      <c r="E1446" s="7">
        <v>0</v>
      </c>
      <c r="F1446" s="7">
        <v>0</v>
      </c>
      <c r="G1446" s="7">
        <v>0</v>
      </c>
      <c r="H1446" s="7">
        <v>6</v>
      </c>
      <c r="I1446" s="7">
        <v>3</v>
      </c>
      <c r="J1446" s="7">
        <v>9</v>
      </c>
      <c r="K1446" s="7">
        <v>3</v>
      </c>
      <c r="L1446" s="7">
        <v>0</v>
      </c>
      <c r="M1446" s="7">
        <v>13</v>
      </c>
    </row>
    <row r="1447" spans="1:13">
      <c r="A1447" s="7" t="s">
        <v>3367</v>
      </c>
      <c r="B1447" s="3"/>
      <c r="C1447" s="7">
        <v>1</v>
      </c>
      <c r="D1447" s="7">
        <v>5</v>
      </c>
      <c r="E1447" s="7">
        <v>4</v>
      </c>
      <c r="F1447" s="7">
        <v>0</v>
      </c>
      <c r="G1447" s="7">
        <v>0</v>
      </c>
      <c r="H1447" s="7">
        <v>10</v>
      </c>
      <c r="I1447" s="7">
        <v>6</v>
      </c>
      <c r="J1447" s="7">
        <v>11</v>
      </c>
      <c r="K1447" s="7">
        <v>7</v>
      </c>
      <c r="L1447" s="7">
        <v>1</v>
      </c>
      <c r="M1447" s="7">
        <v>7</v>
      </c>
    </row>
    <row r="1448" spans="1:13">
      <c r="A1448" s="7" t="s">
        <v>3313</v>
      </c>
      <c r="B1448" s="3">
        <v>0</v>
      </c>
      <c r="C1448" s="7">
        <v>0</v>
      </c>
      <c r="D1448" s="7">
        <v>2</v>
      </c>
      <c r="E1448" s="7">
        <v>0</v>
      </c>
      <c r="F1448" s="7">
        <v>0</v>
      </c>
      <c r="G1448" s="7">
        <v>0</v>
      </c>
      <c r="H1448" s="7">
        <v>6</v>
      </c>
      <c r="I1448" s="7">
        <v>1</v>
      </c>
      <c r="J1448" s="7">
        <v>8</v>
      </c>
      <c r="K1448" s="7">
        <v>7</v>
      </c>
      <c r="L1448" s="7">
        <v>0</v>
      </c>
      <c r="M1448" s="7">
        <v>13</v>
      </c>
    </row>
    <row r="1449" spans="1:13">
      <c r="A1449" s="7" t="s">
        <v>3314</v>
      </c>
      <c r="B1449" s="3">
        <v>0</v>
      </c>
      <c r="C1449" s="7">
        <v>1</v>
      </c>
      <c r="D1449" s="7">
        <v>1</v>
      </c>
      <c r="E1449" s="7">
        <v>1</v>
      </c>
      <c r="F1449" s="7">
        <v>0</v>
      </c>
      <c r="G1449" s="7">
        <v>0</v>
      </c>
      <c r="H1449" s="7">
        <v>6</v>
      </c>
      <c r="I1449" s="7">
        <v>0</v>
      </c>
      <c r="J1449" s="7">
        <v>7</v>
      </c>
      <c r="K1449" s="7">
        <v>7</v>
      </c>
      <c r="L1449" s="7">
        <v>1</v>
      </c>
      <c r="M1449" s="7">
        <v>12</v>
      </c>
    </row>
    <row r="1450" spans="1:13">
      <c r="A1450" s="7" t="s">
        <v>3375</v>
      </c>
      <c r="B1450" s="3"/>
      <c r="C1450" s="7"/>
      <c r="D1450" s="7">
        <v>1</v>
      </c>
      <c r="E1450" s="7">
        <v>2</v>
      </c>
      <c r="F1450" s="7">
        <v>0</v>
      </c>
      <c r="G1450" s="7">
        <v>0</v>
      </c>
      <c r="H1450" s="7">
        <v>3</v>
      </c>
      <c r="I1450" s="7">
        <v>2</v>
      </c>
      <c r="J1450" s="7">
        <v>3</v>
      </c>
      <c r="K1450" s="7">
        <v>5</v>
      </c>
      <c r="L1450" s="7">
        <v>0</v>
      </c>
      <c r="M1450" s="7">
        <v>14</v>
      </c>
    </row>
    <row r="1451" spans="1:13">
      <c r="A1451" s="7" t="s">
        <v>3280</v>
      </c>
      <c r="B1451" s="3">
        <v>0</v>
      </c>
      <c r="C1451" s="7">
        <v>0</v>
      </c>
      <c r="D1451" s="7">
        <v>1</v>
      </c>
      <c r="E1451" s="7">
        <v>1</v>
      </c>
      <c r="F1451" s="7">
        <v>1</v>
      </c>
      <c r="G1451" s="7">
        <v>0</v>
      </c>
      <c r="H1451" s="7">
        <v>7</v>
      </c>
      <c r="I1451" s="7">
        <v>2</v>
      </c>
      <c r="J1451" s="7">
        <v>8</v>
      </c>
      <c r="K1451" s="7">
        <v>6</v>
      </c>
      <c r="L1451" s="7">
        <v>1</v>
      </c>
      <c r="M1451" s="7">
        <v>4</v>
      </c>
    </row>
    <row r="1452" spans="1:13">
      <c r="A1452" s="7" t="s">
        <v>3315</v>
      </c>
      <c r="B1452" s="3">
        <v>0</v>
      </c>
      <c r="C1452" s="7">
        <v>1</v>
      </c>
      <c r="D1452" s="7">
        <v>0</v>
      </c>
      <c r="E1452" s="7">
        <v>2</v>
      </c>
      <c r="F1452" s="7">
        <v>1</v>
      </c>
      <c r="G1452" s="7">
        <v>0</v>
      </c>
      <c r="H1452" s="7">
        <v>11</v>
      </c>
      <c r="I1452" s="7">
        <v>2</v>
      </c>
      <c r="J1452" s="7">
        <v>8</v>
      </c>
      <c r="K1452" s="7">
        <v>7</v>
      </c>
      <c r="L1452" s="7">
        <v>0</v>
      </c>
      <c r="M1452" s="7">
        <v>8</v>
      </c>
    </row>
    <row r="1453" spans="1:13">
      <c r="A1453" s="7" t="s">
        <v>3316</v>
      </c>
      <c r="B1453" s="3">
        <v>0</v>
      </c>
      <c r="C1453" s="7">
        <v>1</v>
      </c>
      <c r="D1453" s="7">
        <v>3</v>
      </c>
      <c r="E1453" s="7">
        <v>0</v>
      </c>
      <c r="F1453" s="7">
        <v>1</v>
      </c>
      <c r="G1453" s="7">
        <v>0</v>
      </c>
      <c r="H1453" s="7">
        <v>5</v>
      </c>
      <c r="I1453" s="7">
        <v>3</v>
      </c>
      <c r="J1453" s="7">
        <v>10</v>
      </c>
      <c r="K1453" s="7">
        <v>3</v>
      </c>
      <c r="L1453" s="7">
        <v>0</v>
      </c>
      <c r="M1453" s="7">
        <v>2</v>
      </c>
    </row>
    <row r="1454" spans="1:13">
      <c r="A1454" s="7" t="s">
        <v>3317</v>
      </c>
      <c r="B1454" s="3">
        <v>0</v>
      </c>
      <c r="C1454" s="7">
        <v>0</v>
      </c>
      <c r="D1454" s="7">
        <v>3</v>
      </c>
      <c r="E1454" s="7">
        <v>4</v>
      </c>
      <c r="F1454" s="7">
        <v>1</v>
      </c>
      <c r="G1454" s="7">
        <v>0</v>
      </c>
      <c r="H1454" s="7">
        <v>14</v>
      </c>
      <c r="I1454" s="7">
        <v>0</v>
      </c>
      <c r="J1454" s="7">
        <v>8</v>
      </c>
      <c r="K1454" s="7">
        <v>1</v>
      </c>
      <c r="L1454" s="7">
        <v>0</v>
      </c>
      <c r="M1454" s="7">
        <v>2</v>
      </c>
    </row>
    <row r="1455" spans="1:13">
      <c r="A1455" s="7" t="s">
        <v>3344</v>
      </c>
      <c r="B1455" s="3">
        <v>0</v>
      </c>
      <c r="C1455" s="7">
        <v>0</v>
      </c>
      <c r="D1455" s="7">
        <v>4</v>
      </c>
      <c r="E1455" s="7">
        <v>2</v>
      </c>
      <c r="F1455" s="7">
        <v>0</v>
      </c>
      <c r="G1455" s="7">
        <v>0</v>
      </c>
      <c r="H1455" s="7">
        <v>6</v>
      </c>
      <c r="I1455" s="7">
        <v>1</v>
      </c>
      <c r="J1455" s="7">
        <v>6</v>
      </c>
      <c r="K1455" s="7">
        <v>6</v>
      </c>
      <c r="L1455" s="7">
        <v>0</v>
      </c>
      <c r="M1455" s="7">
        <v>11</v>
      </c>
    </row>
    <row r="1456" spans="1:13">
      <c r="A1456" s="7" t="s">
        <v>3345</v>
      </c>
      <c r="B1456" s="3"/>
      <c r="C1456" s="7">
        <v>1</v>
      </c>
      <c r="D1456" s="7">
        <v>4</v>
      </c>
      <c r="E1456" s="7">
        <v>5</v>
      </c>
      <c r="F1456" s="7">
        <v>0</v>
      </c>
      <c r="G1456" s="7">
        <v>1</v>
      </c>
      <c r="H1456" s="7">
        <v>10</v>
      </c>
      <c r="I1456" s="7">
        <v>2</v>
      </c>
      <c r="J1456" s="7">
        <v>6</v>
      </c>
      <c r="K1456" s="7">
        <v>5</v>
      </c>
      <c r="L1456" s="7">
        <v>1</v>
      </c>
      <c r="M1456" s="7">
        <v>11</v>
      </c>
    </row>
    <row r="1457" spans="1:13">
      <c r="A1457" s="7" t="s">
        <v>3346</v>
      </c>
      <c r="B1457" s="3">
        <v>0</v>
      </c>
      <c r="C1457" s="7">
        <v>0</v>
      </c>
      <c r="D1457" s="7">
        <v>1</v>
      </c>
      <c r="E1457" s="7">
        <v>0</v>
      </c>
      <c r="F1457" s="7">
        <v>0</v>
      </c>
      <c r="G1457" s="7">
        <v>0</v>
      </c>
      <c r="H1457" s="7">
        <v>1</v>
      </c>
      <c r="I1457" s="7">
        <v>1</v>
      </c>
      <c r="J1457" s="7">
        <v>5</v>
      </c>
      <c r="K1457" s="7">
        <v>3</v>
      </c>
      <c r="L1457" s="7">
        <v>0</v>
      </c>
      <c r="M1457" s="7">
        <v>9</v>
      </c>
    </row>
    <row r="1458" spans="1:13">
      <c r="A1458" s="7" t="s">
        <v>3368</v>
      </c>
      <c r="B1458" s="3">
        <v>0</v>
      </c>
      <c r="C1458" s="7">
        <v>1</v>
      </c>
      <c r="D1458" s="7">
        <v>0</v>
      </c>
      <c r="E1458" s="7">
        <v>0</v>
      </c>
      <c r="F1458" s="7">
        <v>1</v>
      </c>
      <c r="G1458" s="7">
        <v>0</v>
      </c>
      <c r="H1458" s="7">
        <v>1</v>
      </c>
      <c r="I1458" s="7">
        <v>1</v>
      </c>
      <c r="J1458" s="7">
        <v>3</v>
      </c>
      <c r="K1458" s="7">
        <v>8</v>
      </c>
      <c r="L1458" s="7">
        <v>0</v>
      </c>
      <c r="M1458" s="7">
        <v>14</v>
      </c>
    </row>
    <row r="1459" spans="1:13">
      <c r="A1459" s="7" t="s">
        <v>3318</v>
      </c>
      <c r="B1459" s="3">
        <v>0</v>
      </c>
      <c r="C1459" s="7">
        <v>0</v>
      </c>
      <c r="D1459" s="7">
        <v>1</v>
      </c>
      <c r="E1459" s="7">
        <v>0</v>
      </c>
      <c r="F1459" s="7">
        <v>0</v>
      </c>
      <c r="G1459" s="7">
        <v>0</v>
      </c>
      <c r="H1459" s="7">
        <v>3</v>
      </c>
      <c r="I1459" s="7">
        <v>0</v>
      </c>
      <c r="J1459" s="7">
        <v>2</v>
      </c>
      <c r="K1459" s="7">
        <v>6</v>
      </c>
      <c r="L1459" s="7">
        <v>0</v>
      </c>
      <c r="M1459" s="7">
        <v>10</v>
      </c>
    </row>
    <row r="1460" spans="1:13">
      <c r="A1460" s="7" t="s">
        <v>3388</v>
      </c>
      <c r="B1460" s="3"/>
      <c r="C1460" s="7"/>
      <c r="D1460" s="7">
        <v>1</v>
      </c>
      <c r="E1460" s="7">
        <v>1</v>
      </c>
      <c r="F1460" s="7">
        <v>0</v>
      </c>
      <c r="G1460" s="7">
        <v>0</v>
      </c>
      <c r="H1460" s="7">
        <v>2</v>
      </c>
      <c r="I1460" s="7">
        <v>3</v>
      </c>
      <c r="J1460" s="7">
        <v>4</v>
      </c>
      <c r="K1460" s="7">
        <v>2</v>
      </c>
      <c r="L1460" s="7">
        <v>0</v>
      </c>
      <c r="M1460" s="7">
        <v>3</v>
      </c>
    </row>
    <row r="1461" spans="1:13">
      <c r="A1461" s="7" t="s">
        <v>3319</v>
      </c>
      <c r="B1461" s="3">
        <v>0</v>
      </c>
      <c r="C1461" s="7">
        <v>0</v>
      </c>
      <c r="D1461" s="7">
        <v>1</v>
      </c>
      <c r="E1461" s="7">
        <v>0</v>
      </c>
      <c r="F1461" s="7">
        <v>0</v>
      </c>
      <c r="G1461" s="7">
        <v>1</v>
      </c>
      <c r="H1461" s="7">
        <v>2</v>
      </c>
      <c r="I1461" s="7">
        <v>0</v>
      </c>
      <c r="J1461" s="7">
        <v>5</v>
      </c>
      <c r="K1461" s="7">
        <v>2</v>
      </c>
      <c r="L1461" s="7">
        <v>0</v>
      </c>
      <c r="M1461" s="7">
        <v>5</v>
      </c>
    </row>
    <row r="1462" spans="1:13">
      <c r="A1462" s="7" t="s">
        <v>3369</v>
      </c>
      <c r="B1462" s="3">
        <v>0</v>
      </c>
      <c r="C1462" s="7">
        <v>0</v>
      </c>
      <c r="D1462" s="7">
        <v>7</v>
      </c>
      <c r="E1462" s="7">
        <v>0</v>
      </c>
      <c r="F1462" s="7">
        <v>0</v>
      </c>
      <c r="G1462" s="7">
        <v>0</v>
      </c>
      <c r="H1462" s="7">
        <v>7</v>
      </c>
      <c r="I1462" s="7">
        <v>5</v>
      </c>
      <c r="J1462" s="7">
        <v>7</v>
      </c>
      <c r="K1462" s="7">
        <v>2</v>
      </c>
      <c r="L1462" s="7">
        <v>0</v>
      </c>
      <c r="M1462" s="7">
        <v>10</v>
      </c>
    </row>
    <row r="1463" spans="1:13">
      <c r="A1463" s="7" t="s">
        <v>3359</v>
      </c>
      <c r="B1463" s="3">
        <v>0</v>
      </c>
      <c r="C1463" s="7">
        <v>0</v>
      </c>
      <c r="D1463" s="7">
        <v>2</v>
      </c>
      <c r="E1463" s="7">
        <v>5</v>
      </c>
      <c r="F1463" s="7">
        <v>0</v>
      </c>
      <c r="G1463" s="7">
        <v>1</v>
      </c>
      <c r="H1463" s="7">
        <v>10</v>
      </c>
      <c r="I1463" s="7">
        <v>3</v>
      </c>
      <c r="J1463" s="7">
        <v>7</v>
      </c>
      <c r="K1463" s="7">
        <v>4</v>
      </c>
      <c r="L1463" s="7">
        <v>1</v>
      </c>
      <c r="M1463" s="7">
        <v>8</v>
      </c>
    </row>
    <row r="1464" spans="1:13">
      <c r="A1464" s="7" t="s">
        <v>3320</v>
      </c>
      <c r="B1464" s="3">
        <v>0</v>
      </c>
      <c r="C1464" s="7">
        <v>1</v>
      </c>
      <c r="D1464" s="7">
        <v>3</v>
      </c>
      <c r="E1464" s="7">
        <v>4</v>
      </c>
      <c r="F1464" s="7">
        <v>0</v>
      </c>
      <c r="G1464" s="7">
        <v>0</v>
      </c>
      <c r="H1464" s="7">
        <v>8</v>
      </c>
      <c r="I1464" s="7">
        <v>2</v>
      </c>
      <c r="J1464" s="7">
        <v>9</v>
      </c>
      <c r="K1464" s="7">
        <v>5</v>
      </c>
      <c r="L1464" s="7">
        <v>0</v>
      </c>
      <c r="M1464" s="7">
        <v>4</v>
      </c>
    </row>
    <row r="1465" spans="1:13">
      <c r="A1465" s="7" t="s">
        <v>3389</v>
      </c>
      <c r="B1465" s="3">
        <v>0</v>
      </c>
      <c r="C1465" s="7">
        <v>0</v>
      </c>
      <c r="D1465" s="7">
        <v>3</v>
      </c>
      <c r="E1465" s="7">
        <v>1</v>
      </c>
      <c r="F1465" s="7">
        <v>0</v>
      </c>
      <c r="G1465" s="7">
        <v>0</v>
      </c>
      <c r="H1465" s="7">
        <v>7</v>
      </c>
      <c r="I1465" s="7">
        <v>3</v>
      </c>
      <c r="J1465" s="7">
        <v>11</v>
      </c>
      <c r="K1465" s="7">
        <v>9</v>
      </c>
      <c r="L1465" s="7">
        <v>2</v>
      </c>
      <c r="M1465" s="7">
        <v>14</v>
      </c>
    </row>
    <row r="1466" spans="1:13">
      <c r="A1466" s="7" t="s">
        <v>3390</v>
      </c>
      <c r="B1466" s="3">
        <v>0</v>
      </c>
      <c r="C1466" s="7">
        <v>0</v>
      </c>
      <c r="D1466" s="7">
        <v>10</v>
      </c>
      <c r="E1466" s="7">
        <v>6</v>
      </c>
      <c r="F1466" s="7">
        <v>0</v>
      </c>
      <c r="G1466" s="7">
        <v>0</v>
      </c>
      <c r="H1466" s="7">
        <v>19</v>
      </c>
      <c r="I1466" s="7">
        <v>2</v>
      </c>
      <c r="J1466" s="7">
        <v>11</v>
      </c>
      <c r="K1466" s="7">
        <v>5</v>
      </c>
      <c r="L1466" s="7">
        <v>0</v>
      </c>
      <c r="M1466" s="7">
        <v>10</v>
      </c>
    </row>
    <row r="1467" spans="1:13">
      <c r="A1467" s="7" t="s">
        <v>3391</v>
      </c>
      <c r="B1467" s="3">
        <v>0</v>
      </c>
      <c r="C1467" s="7">
        <v>1</v>
      </c>
      <c r="D1467" s="7">
        <v>1</v>
      </c>
      <c r="E1467" s="7">
        <v>2</v>
      </c>
      <c r="F1467" s="7">
        <v>0</v>
      </c>
      <c r="G1467" s="7">
        <v>0</v>
      </c>
      <c r="H1467" s="7">
        <v>5</v>
      </c>
      <c r="I1467" s="7">
        <v>1</v>
      </c>
      <c r="J1467" s="7">
        <v>6</v>
      </c>
      <c r="K1467" s="7">
        <v>6</v>
      </c>
      <c r="L1467" s="7">
        <v>1</v>
      </c>
      <c r="M1467" s="7">
        <v>10</v>
      </c>
    </row>
    <row r="1468" spans="1:13">
      <c r="A1468" s="7" t="s">
        <v>3392</v>
      </c>
      <c r="B1468" s="3">
        <v>0</v>
      </c>
      <c r="C1468" s="7">
        <v>0</v>
      </c>
      <c r="D1468" s="7">
        <v>2</v>
      </c>
      <c r="E1468" s="7">
        <v>2</v>
      </c>
      <c r="F1468" s="7">
        <v>0</v>
      </c>
      <c r="G1468" s="7">
        <v>0</v>
      </c>
      <c r="H1468" s="7">
        <v>5</v>
      </c>
      <c r="I1468" s="7">
        <v>4</v>
      </c>
      <c r="J1468" s="7">
        <v>7</v>
      </c>
      <c r="K1468" s="7">
        <v>5</v>
      </c>
      <c r="L1468" s="7">
        <v>0</v>
      </c>
      <c r="M1468" s="7">
        <v>6</v>
      </c>
    </row>
    <row r="1469" spans="1:13">
      <c r="A1469" s="7" t="s">
        <v>3393</v>
      </c>
      <c r="B1469" s="3">
        <v>0</v>
      </c>
      <c r="C1469" s="7">
        <v>0</v>
      </c>
      <c r="D1469" s="7">
        <v>0</v>
      </c>
      <c r="E1469" s="7">
        <v>1</v>
      </c>
      <c r="F1469" s="7">
        <v>0</v>
      </c>
      <c r="G1469" s="7">
        <v>0</v>
      </c>
      <c r="H1469" s="7">
        <v>3</v>
      </c>
      <c r="I1469" s="7">
        <v>0</v>
      </c>
      <c r="J1469" s="7">
        <v>6</v>
      </c>
      <c r="K1469" s="7">
        <v>16</v>
      </c>
      <c r="L1469" s="7">
        <v>1</v>
      </c>
      <c r="M1469" s="7">
        <v>7</v>
      </c>
    </row>
    <row r="1470" spans="1:13">
      <c r="A1470" s="7" t="s">
        <v>3394</v>
      </c>
      <c r="B1470" s="3">
        <v>1</v>
      </c>
      <c r="C1470" s="7">
        <v>0</v>
      </c>
      <c r="D1470" s="7">
        <v>1</v>
      </c>
      <c r="E1470" s="7">
        <v>3</v>
      </c>
      <c r="F1470" s="7">
        <v>1</v>
      </c>
      <c r="G1470" s="7">
        <v>0</v>
      </c>
      <c r="H1470" s="7">
        <v>5</v>
      </c>
      <c r="I1470" s="7">
        <v>1</v>
      </c>
      <c r="J1470" s="7">
        <v>9</v>
      </c>
      <c r="K1470" s="7">
        <v>2</v>
      </c>
      <c r="L1470" s="7">
        <v>1</v>
      </c>
      <c r="M1470" s="7">
        <v>10</v>
      </c>
    </row>
    <row r="1471" spans="1:13">
      <c r="A1471" s="7" t="s">
        <v>3395</v>
      </c>
      <c r="B1471" s="3">
        <v>0</v>
      </c>
      <c r="C1471" s="7">
        <v>0</v>
      </c>
      <c r="D1471" s="7">
        <v>1</v>
      </c>
      <c r="E1471" s="7">
        <v>1</v>
      </c>
      <c r="F1471" s="7">
        <v>1</v>
      </c>
      <c r="G1471" s="7">
        <v>0</v>
      </c>
      <c r="H1471" s="7">
        <v>6</v>
      </c>
      <c r="I1471" s="7">
        <v>0</v>
      </c>
      <c r="J1471" s="7">
        <v>8</v>
      </c>
      <c r="K1471" s="7">
        <v>5</v>
      </c>
      <c r="L1471" s="7">
        <v>1</v>
      </c>
      <c r="M1471" s="7">
        <v>7</v>
      </c>
    </row>
    <row r="1472" spans="1:13">
      <c r="A1472" s="7" t="s">
        <v>3396</v>
      </c>
      <c r="B1472" s="3">
        <v>0</v>
      </c>
      <c r="C1472" s="7">
        <v>0</v>
      </c>
      <c r="D1472" s="7">
        <v>2</v>
      </c>
      <c r="E1472" s="7">
        <v>1</v>
      </c>
      <c r="F1472" s="7">
        <v>0</v>
      </c>
      <c r="G1472" s="7">
        <v>0</v>
      </c>
      <c r="H1472" s="7">
        <v>3</v>
      </c>
      <c r="I1472" s="7">
        <v>2</v>
      </c>
      <c r="J1472" s="7">
        <v>8</v>
      </c>
      <c r="K1472" s="7">
        <v>6</v>
      </c>
      <c r="L1472" s="7">
        <v>0</v>
      </c>
      <c r="M1472" s="7">
        <v>13</v>
      </c>
    </row>
    <row r="1473" spans="1:13">
      <c r="A1473" s="7" t="s">
        <v>3397</v>
      </c>
      <c r="B1473" s="3">
        <v>0</v>
      </c>
      <c r="C1473" s="7">
        <v>0</v>
      </c>
      <c r="D1473" s="7">
        <v>0</v>
      </c>
      <c r="E1473" s="7">
        <v>2</v>
      </c>
      <c r="F1473" s="7">
        <v>0</v>
      </c>
      <c r="G1473" s="7">
        <v>1</v>
      </c>
      <c r="H1473" s="7">
        <v>2</v>
      </c>
      <c r="I1473" s="7">
        <v>2</v>
      </c>
      <c r="J1473" s="7">
        <v>9</v>
      </c>
      <c r="K1473" s="7">
        <v>2</v>
      </c>
      <c r="L1473" s="7">
        <v>0</v>
      </c>
      <c r="M1473" s="7">
        <v>3</v>
      </c>
    </row>
    <row r="1474" spans="1:13">
      <c r="A1474" s="7" t="s">
        <v>3398</v>
      </c>
      <c r="B1474" s="3">
        <v>0</v>
      </c>
      <c r="C1474" s="7">
        <v>0</v>
      </c>
      <c r="D1474" s="7">
        <v>1</v>
      </c>
      <c r="E1474" s="7">
        <v>1</v>
      </c>
      <c r="F1474" s="7">
        <v>0</v>
      </c>
      <c r="G1474" s="7">
        <v>0</v>
      </c>
      <c r="H1474" s="7">
        <v>2</v>
      </c>
      <c r="I1474" s="7">
        <v>1</v>
      </c>
      <c r="J1474" s="7">
        <v>7</v>
      </c>
      <c r="K1474" s="7">
        <v>2</v>
      </c>
      <c r="L1474" s="7">
        <v>0</v>
      </c>
      <c r="M1474" s="7">
        <v>3</v>
      </c>
    </row>
    <row r="1475" spans="1:13">
      <c r="A1475" s="7" t="s">
        <v>3399</v>
      </c>
      <c r="B1475" s="3">
        <v>0</v>
      </c>
      <c r="C1475" s="7">
        <v>1</v>
      </c>
      <c r="D1475" s="7">
        <v>4</v>
      </c>
      <c r="E1475" s="7">
        <v>0</v>
      </c>
      <c r="F1475" s="7">
        <v>1</v>
      </c>
      <c r="G1475" s="7">
        <v>0</v>
      </c>
      <c r="H1475" s="7">
        <v>5</v>
      </c>
      <c r="I1475" s="7">
        <v>3</v>
      </c>
      <c r="J1475" s="7">
        <v>7</v>
      </c>
      <c r="K1475" s="7">
        <v>1</v>
      </c>
      <c r="L1475" s="7">
        <v>1</v>
      </c>
      <c r="M1475" s="7">
        <v>1</v>
      </c>
    </row>
    <row r="1476" spans="1:13">
      <c r="A1476" s="7" t="s">
        <v>3400</v>
      </c>
      <c r="B1476" s="3">
        <v>0</v>
      </c>
      <c r="C1476" s="7">
        <v>1</v>
      </c>
      <c r="D1476" s="7">
        <v>1</v>
      </c>
      <c r="E1476" s="7">
        <v>2</v>
      </c>
      <c r="F1476" s="7">
        <v>0</v>
      </c>
      <c r="G1476" s="7">
        <v>0</v>
      </c>
      <c r="H1476" s="7">
        <v>4</v>
      </c>
      <c r="I1476" s="7">
        <v>1</v>
      </c>
      <c r="J1476" s="7">
        <v>3</v>
      </c>
      <c r="K1476" s="7">
        <v>2</v>
      </c>
      <c r="L1476" s="7">
        <v>0</v>
      </c>
      <c r="M1476" s="7">
        <v>8</v>
      </c>
    </row>
    <row r="1477" spans="1:13">
      <c r="A1477" s="7" t="s">
        <v>3401</v>
      </c>
      <c r="B1477" s="3">
        <v>0</v>
      </c>
      <c r="C1477" s="7">
        <v>0</v>
      </c>
      <c r="D1477" s="7">
        <v>2</v>
      </c>
      <c r="E1477" s="7">
        <v>2</v>
      </c>
      <c r="F1477" s="7">
        <v>0</v>
      </c>
      <c r="G1477" s="7">
        <v>1</v>
      </c>
      <c r="H1477" s="7">
        <v>6</v>
      </c>
      <c r="I1477" s="7">
        <v>2</v>
      </c>
      <c r="J1477" s="7">
        <v>10</v>
      </c>
      <c r="K1477" s="7">
        <v>5</v>
      </c>
      <c r="L1477" s="7">
        <v>0</v>
      </c>
      <c r="M1477" s="7">
        <v>4</v>
      </c>
    </row>
    <row r="1478" spans="1:13">
      <c r="A1478" s="7" t="s">
        <v>3402</v>
      </c>
      <c r="B1478" s="3">
        <v>0</v>
      </c>
      <c r="C1478" s="7">
        <v>1</v>
      </c>
      <c r="D1478" s="7">
        <v>3</v>
      </c>
      <c r="E1478" s="7">
        <v>0</v>
      </c>
      <c r="F1478" s="7">
        <v>1</v>
      </c>
      <c r="G1478" s="7">
        <v>0</v>
      </c>
      <c r="H1478" s="7">
        <v>4</v>
      </c>
      <c r="I1478" s="7">
        <v>8</v>
      </c>
      <c r="J1478" s="7">
        <v>8</v>
      </c>
      <c r="K1478" s="7">
        <v>3</v>
      </c>
      <c r="L1478" s="7">
        <v>2</v>
      </c>
      <c r="M1478" s="7">
        <v>5</v>
      </c>
    </row>
    <row r="1479" spans="1:13">
      <c r="A1479" s="7" t="s">
        <v>3403</v>
      </c>
      <c r="B1479" s="3"/>
      <c r="C1479" s="7"/>
      <c r="D1479" s="7">
        <v>1</v>
      </c>
      <c r="E1479" s="7">
        <v>1</v>
      </c>
      <c r="F1479" s="7"/>
      <c r="G1479" s="7"/>
      <c r="H1479" s="7">
        <v>2</v>
      </c>
      <c r="I1479" s="7">
        <v>4</v>
      </c>
      <c r="J1479" s="7">
        <v>9</v>
      </c>
      <c r="K1479" s="7">
        <v>5</v>
      </c>
      <c r="L1479" s="7">
        <v>2</v>
      </c>
      <c r="M1479" s="7">
        <v>9</v>
      </c>
    </row>
    <row r="1480" spans="1:13">
      <c r="A1480" s="7" t="s">
        <v>3404</v>
      </c>
      <c r="B1480" s="3">
        <v>0</v>
      </c>
      <c r="C1480" s="7">
        <v>0</v>
      </c>
      <c r="D1480" s="7">
        <v>3</v>
      </c>
      <c r="E1480" s="7">
        <v>6</v>
      </c>
      <c r="F1480" s="7">
        <v>0</v>
      </c>
      <c r="G1480" s="7">
        <v>0</v>
      </c>
      <c r="H1480" s="7">
        <v>9</v>
      </c>
      <c r="I1480" s="7">
        <v>2</v>
      </c>
      <c r="J1480" s="7">
        <v>15</v>
      </c>
      <c r="K1480" s="7">
        <v>2</v>
      </c>
      <c r="L1480" s="7">
        <v>0</v>
      </c>
      <c r="M1480" s="7">
        <v>7</v>
      </c>
    </row>
    <row r="1481" spans="1:13">
      <c r="A1481" s="7" t="s">
        <v>3405</v>
      </c>
      <c r="B1481" s="3"/>
      <c r="C1481" s="7"/>
      <c r="D1481" s="7">
        <v>1</v>
      </c>
      <c r="E1481" s="7">
        <v>2</v>
      </c>
      <c r="F1481" s="7"/>
      <c r="G1481" s="7"/>
      <c r="H1481" s="7">
        <v>6</v>
      </c>
      <c r="I1481" s="7">
        <v>2</v>
      </c>
      <c r="J1481" s="7">
        <v>9</v>
      </c>
      <c r="K1481" s="7">
        <v>4</v>
      </c>
      <c r="L1481" s="7"/>
      <c r="M1481" s="7"/>
    </row>
    <row r="1482" spans="1:13">
      <c r="A1482" s="7" t="s">
        <v>3406</v>
      </c>
      <c r="B1482" s="3">
        <v>0</v>
      </c>
      <c r="C1482" s="7">
        <v>0</v>
      </c>
      <c r="D1482" s="7">
        <v>2</v>
      </c>
      <c r="E1482" s="7">
        <v>3</v>
      </c>
      <c r="F1482" s="7">
        <v>0</v>
      </c>
      <c r="G1482" s="7">
        <v>0</v>
      </c>
      <c r="H1482" s="7">
        <v>6</v>
      </c>
      <c r="I1482" s="7">
        <v>3</v>
      </c>
      <c r="J1482" s="7">
        <v>9</v>
      </c>
      <c r="K1482" s="7">
        <v>4</v>
      </c>
      <c r="L1482" s="7">
        <v>0</v>
      </c>
      <c r="M1482" s="7">
        <v>6</v>
      </c>
    </row>
    <row r="1483" spans="1:13">
      <c r="A1483" s="7" t="s">
        <v>3407</v>
      </c>
      <c r="B1483" s="3">
        <v>0</v>
      </c>
      <c r="C1483" s="7">
        <v>0</v>
      </c>
      <c r="D1483" s="7">
        <v>2</v>
      </c>
      <c r="E1483" s="7">
        <v>3</v>
      </c>
      <c r="F1483" s="7">
        <v>0</v>
      </c>
      <c r="G1483" s="7">
        <v>0</v>
      </c>
      <c r="H1483" s="7">
        <v>5</v>
      </c>
      <c r="I1483" s="7">
        <v>2</v>
      </c>
      <c r="J1483" s="7">
        <v>10</v>
      </c>
      <c r="K1483" s="7">
        <v>5</v>
      </c>
      <c r="L1483" s="7">
        <v>2</v>
      </c>
      <c r="M1483" s="7">
        <v>5</v>
      </c>
    </row>
    <row r="1484" spans="1:13">
      <c r="A1484" s="7" t="s">
        <v>3408</v>
      </c>
      <c r="B1484" s="3">
        <v>0</v>
      </c>
      <c r="C1484" s="7">
        <v>1</v>
      </c>
      <c r="D1484" s="7">
        <v>0</v>
      </c>
      <c r="E1484" s="7">
        <v>1</v>
      </c>
      <c r="F1484" s="7">
        <v>0</v>
      </c>
      <c r="G1484" s="7">
        <v>0</v>
      </c>
      <c r="H1484" s="7">
        <v>8</v>
      </c>
      <c r="I1484" s="7">
        <v>0</v>
      </c>
      <c r="J1484" s="7">
        <v>9</v>
      </c>
      <c r="K1484" s="7">
        <v>17</v>
      </c>
      <c r="L1484" s="7">
        <v>1</v>
      </c>
      <c r="M1484" s="7">
        <v>22</v>
      </c>
    </row>
    <row r="1485" spans="1:13">
      <c r="A1485" s="7" t="s">
        <v>3409</v>
      </c>
      <c r="B1485" s="3">
        <v>0</v>
      </c>
      <c r="C1485" s="7">
        <v>0</v>
      </c>
      <c r="D1485" s="7">
        <v>3</v>
      </c>
      <c r="E1485" s="7">
        <v>3</v>
      </c>
      <c r="F1485" s="7">
        <v>0</v>
      </c>
      <c r="G1485" s="7">
        <v>1</v>
      </c>
      <c r="H1485" s="7">
        <v>8</v>
      </c>
      <c r="I1485" s="7">
        <v>4</v>
      </c>
      <c r="J1485" s="7">
        <v>11</v>
      </c>
      <c r="K1485" s="7">
        <v>8</v>
      </c>
      <c r="L1485" s="7">
        <v>0</v>
      </c>
      <c r="M1485" s="7">
        <v>8</v>
      </c>
    </row>
    <row r="1486" spans="1:13">
      <c r="A1486" s="7" t="s">
        <v>3410</v>
      </c>
      <c r="B1486" s="3">
        <v>0</v>
      </c>
      <c r="C1486" s="7">
        <v>0</v>
      </c>
      <c r="D1486" s="7">
        <v>0</v>
      </c>
      <c r="E1486" s="7">
        <v>1</v>
      </c>
      <c r="F1486" s="7">
        <v>0</v>
      </c>
      <c r="G1486" s="7">
        <v>0</v>
      </c>
      <c r="H1486" s="7">
        <v>4</v>
      </c>
      <c r="I1486" s="7">
        <v>0</v>
      </c>
      <c r="J1486" s="7">
        <v>5</v>
      </c>
      <c r="K1486" s="7">
        <v>6</v>
      </c>
      <c r="L1486" s="7">
        <v>0</v>
      </c>
      <c r="M1486" s="7">
        <v>19</v>
      </c>
    </row>
    <row r="1487" spans="1:13">
      <c r="A1487" s="7" t="s">
        <v>3411</v>
      </c>
      <c r="B1487" s="3">
        <v>1</v>
      </c>
      <c r="C1487" s="7">
        <v>1</v>
      </c>
      <c r="D1487" s="7">
        <v>2</v>
      </c>
      <c r="E1487" s="7">
        <v>6</v>
      </c>
      <c r="F1487" s="7">
        <v>0</v>
      </c>
      <c r="G1487" s="7">
        <v>0</v>
      </c>
      <c r="H1487" s="7">
        <v>13</v>
      </c>
      <c r="I1487" s="7">
        <v>2</v>
      </c>
      <c r="J1487" s="7">
        <v>8</v>
      </c>
      <c r="K1487" s="7">
        <v>4</v>
      </c>
      <c r="L1487" s="7">
        <v>0</v>
      </c>
      <c r="M1487" s="7">
        <v>5</v>
      </c>
    </row>
    <row r="1488" spans="1:13">
      <c r="A1488" s="7" t="s">
        <v>3412</v>
      </c>
      <c r="B1488" s="3">
        <v>0</v>
      </c>
      <c r="C1488" s="7">
        <v>0</v>
      </c>
      <c r="D1488" s="7">
        <v>1</v>
      </c>
      <c r="E1488" s="7">
        <v>0</v>
      </c>
      <c r="F1488" s="7">
        <v>0</v>
      </c>
      <c r="G1488" s="7">
        <v>0</v>
      </c>
      <c r="H1488" s="7">
        <v>1</v>
      </c>
      <c r="I1488" s="7">
        <v>2</v>
      </c>
      <c r="J1488" s="7">
        <v>7</v>
      </c>
      <c r="K1488" s="7">
        <v>10</v>
      </c>
      <c r="L1488" s="7">
        <v>0</v>
      </c>
      <c r="M1488" s="7">
        <v>5</v>
      </c>
    </row>
    <row r="1489" spans="1:13">
      <c r="A1489" s="7" t="s">
        <v>3413</v>
      </c>
      <c r="B1489" s="3">
        <v>0</v>
      </c>
      <c r="C1489" s="7">
        <v>0</v>
      </c>
      <c r="D1489" s="7">
        <v>3</v>
      </c>
      <c r="E1489" s="7">
        <v>4</v>
      </c>
      <c r="F1489" s="7">
        <v>0</v>
      </c>
      <c r="G1489" s="7">
        <v>0</v>
      </c>
      <c r="H1489" s="7">
        <v>7</v>
      </c>
      <c r="I1489" s="7">
        <v>5</v>
      </c>
      <c r="J1489" s="7">
        <v>9</v>
      </c>
      <c r="K1489" s="7">
        <v>4</v>
      </c>
      <c r="L1489" s="7">
        <v>1</v>
      </c>
      <c r="M1489" s="7">
        <v>3</v>
      </c>
    </row>
    <row r="1490" spans="1:13">
      <c r="A1490" s="7" t="s">
        <v>3414</v>
      </c>
      <c r="B1490" s="3">
        <v>0</v>
      </c>
      <c r="C1490" s="7">
        <v>1</v>
      </c>
      <c r="D1490" s="7">
        <v>0</v>
      </c>
      <c r="E1490" s="7">
        <v>3</v>
      </c>
      <c r="F1490" s="7">
        <v>0</v>
      </c>
      <c r="G1490" s="7">
        <v>0</v>
      </c>
      <c r="H1490" s="7">
        <v>4</v>
      </c>
      <c r="I1490" s="7">
        <v>3</v>
      </c>
      <c r="J1490" s="7">
        <v>8</v>
      </c>
      <c r="K1490" s="7">
        <v>11</v>
      </c>
      <c r="L1490" s="7">
        <v>0</v>
      </c>
      <c r="M1490" s="7">
        <v>12</v>
      </c>
    </row>
    <row r="1491" spans="1:13">
      <c r="A1491" s="7" t="s">
        <v>3415</v>
      </c>
      <c r="B1491" s="3">
        <v>0</v>
      </c>
      <c r="C1491" s="7">
        <v>0</v>
      </c>
      <c r="D1491" s="7">
        <v>5</v>
      </c>
      <c r="E1491" s="7">
        <v>2</v>
      </c>
      <c r="F1491" s="7"/>
      <c r="G1491" s="7">
        <v>0</v>
      </c>
      <c r="H1491" s="7">
        <v>7</v>
      </c>
      <c r="I1491" s="7">
        <v>2</v>
      </c>
      <c r="J1491" s="7">
        <v>10</v>
      </c>
      <c r="K1491" s="7">
        <v>8</v>
      </c>
      <c r="L1491" s="7">
        <v>0</v>
      </c>
      <c r="M1491" s="7">
        <v>10</v>
      </c>
    </row>
    <row r="1492" spans="1:13">
      <c r="A1492" s="7" t="s">
        <v>3416</v>
      </c>
      <c r="B1492" s="3">
        <v>1</v>
      </c>
      <c r="C1492" s="7">
        <v>1</v>
      </c>
      <c r="D1492" s="7">
        <v>0</v>
      </c>
      <c r="E1492" s="7">
        <v>4</v>
      </c>
      <c r="F1492" s="7">
        <v>0</v>
      </c>
      <c r="G1492" s="7">
        <v>0</v>
      </c>
      <c r="H1492" s="7">
        <v>6</v>
      </c>
      <c r="I1492" s="7">
        <v>3</v>
      </c>
      <c r="J1492" s="7">
        <v>7</v>
      </c>
      <c r="K1492" s="7">
        <v>5</v>
      </c>
      <c r="L1492" s="7">
        <v>0</v>
      </c>
      <c r="M1492" s="7">
        <v>4</v>
      </c>
    </row>
    <row r="1493" spans="1:13">
      <c r="A1493" s="7" t="s">
        <v>3417</v>
      </c>
      <c r="B1493" s="3">
        <v>0</v>
      </c>
      <c r="C1493" s="7">
        <v>0</v>
      </c>
      <c r="D1493" s="7">
        <v>1</v>
      </c>
      <c r="E1493" s="7">
        <v>4</v>
      </c>
      <c r="F1493" s="7">
        <v>0</v>
      </c>
      <c r="G1493" s="7">
        <v>1</v>
      </c>
      <c r="H1493" s="7">
        <v>6</v>
      </c>
      <c r="I1493" s="7">
        <v>4</v>
      </c>
      <c r="J1493" s="7">
        <v>6</v>
      </c>
      <c r="K1493" s="7">
        <v>2</v>
      </c>
      <c r="L1493" s="7">
        <v>1</v>
      </c>
      <c r="M1493" s="7">
        <v>4</v>
      </c>
    </row>
    <row r="1494" spans="1:13">
      <c r="A1494" s="7" t="s">
        <v>3418</v>
      </c>
      <c r="B1494" s="3">
        <v>0</v>
      </c>
      <c r="C1494" s="7">
        <v>0</v>
      </c>
      <c r="D1494" s="7">
        <v>2</v>
      </c>
      <c r="E1494" s="7">
        <v>0</v>
      </c>
      <c r="F1494" s="7">
        <v>0</v>
      </c>
      <c r="G1494" s="7">
        <v>0</v>
      </c>
      <c r="H1494" s="7">
        <v>5</v>
      </c>
      <c r="I1494" s="7">
        <v>1</v>
      </c>
      <c r="J1494" s="7">
        <v>11</v>
      </c>
      <c r="K1494" s="7">
        <v>6</v>
      </c>
      <c r="L1494" s="7">
        <v>0</v>
      </c>
      <c r="M1494" s="7">
        <v>11</v>
      </c>
    </row>
    <row r="1495" spans="1:13">
      <c r="A1495" s="7" t="s">
        <v>3419</v>
      </c>
      <c r="B1495" s="3"/>
      <c r="C1495" s="7"/>
      <c r="D1495" s="7">
        <v>2</v>
      </c>
      <c r="E1495" s="7">
        <v>3</v>
      </c>
      <c r="F1495" s="7">
        <v>0</v>
      </c>
      <c r="G1495" s="7">
        <v>0</v>
      </c>
      <c r="H1495" s="7">
        <v>5</v>
      </c>
      <c r="I1495" s="7">
        <v>5</v>
      </c>
      <c r="J1495" s="7">
        <v>10</v>
      </c>
      <c r="K1495" s="7">
        <v>5</v>
      </c>
      <c r="L1495" s="7">
        <v>0</v>
      </c>
      <c r="M1495" s="7">
        <v>6</v>
      </c>
    </row>
    <row r="1496" spans="1:13">
      <c r="A1496" s="7" t="s">
        <v>3420</v>
      </c>
      <c r="B1496" s="3">
        <v>0</v>
      </c>
      <c r="C1496" s="7">
        <v>0</v>
      </c>
      <c r="D1496" s="7">
        <v>0</v>
      </c>
      <c r="E1496" s="7">
        <v>6</v>
      </c>
      <c r="F1496" s="7">
        <v>0</v>
      </c>
      <c r="G1496" s="7">
        <v>0</v>
      </c>
      <c r="H1496" s="7">
        <v>10</v>
      </c>
      <c r="I1496" s="7">
        <v>1</v>
      </c>
      <c r="J1496" s="7">
        <v>5</v>
      </c>
      <c r="K1496" s="7">
        <v>9</v>
      </c>
      <c r="L1496" s="7">
        <v>0</v>
      </c>
      <c r="M1496" s="7">
        <v>11</v>
      </c>
    </row>
    <row r="1497" spans="1:13">
      <c r="A1497" s="7" t="s">
        <v>3421</v>
      </c>
      <c r="B1497" s="3">
        <v>0</v>
      </c>
      <c r="C1497" s="7">
        <v>0</v>
      </c>
      <c r="D1497" s="7">
        <v>1</v>
      </c>
      <c r="E1497" s="7">
        <v>4</v>
      </c>
      <c r="F1497" s="7">
        <v>0</v>
      </c>
      <c r="G1497" s="7">
        <v>1</v>
      </c>
      <c r="H1497" s="7">
        <v>5</v>
      </c>
      <c r="I1497" s="7">
        <v>3</v>
      </c>
      <c r="J1497" s="7">
        <v>11</v>
      </c>
      <c r="K1497" s="7">
        <v>7</v>
      </c>
      <c r="L1497" s="7">
        <v>1</v>
      </c>
      <c r="M1497" s="7">
        <v>7</v>
      </c>
    </row>
    <row r="1498" spans="1:13">
      <c r="A1498" s="7" t="s">
        <v>3422</v>
      </c>
      <c r="B1498" s="3"/>
      <c r="C1498" s="7"/>
      <c r="D1498" s="7"/>
      <c r="E1498" s="7">
        <v>1</v>
      </c>
      <c r="F1498" s="7"/>
      <c r="G1498" s="7"/>
      <c r="H1498" s="7">
        <v>2</v>
      </c>
      <c r="I1498" s="7"/>
      <c r="J1498" s="7">
        <v>2</v>
      </c>
      <c r="K1498" s="7">
        <v>1</v>
      </c>
      <c r="L1498" s="7"/>
      <c r="M1498" s="7">
        <v>2</v>
      </c>
    </row>
    <row r="1499" spans="1:13">
      <c r="A1499" s="7" t="s">
        <v>3423</v>
      </c>
      <c r="B1499" s="3">
        <v>0</v>
      </c>
      <c r="C1499" s="7">
        <v>0</v>
      </c>
      <c r="D1499" s="7">
        <v>2</v>
      </c>
      <c r="E1499" s="7">
        <v>9</v>
      </c>
      <c r="F1499" s="7">
        <v>0</v>
      </c>
      <c r="G1499" s="7">
        <v>0</v>
      </c>
      <c r="H1499" s="7">
        <v>11</v>
      </c>
      <c r="I1499" s="7">
        <v>2</v>
      </c>
      <c r="J1499" s="7">
        <v>12</v>
      </c>
      <c r="K1499" s="7">
        <v>3</v>
      </c>
      <c r="L1499" s="7">
        <v>0</v>
      </c>
      <c r="M1499" s="7">
        <v>6</v>
      </c>
    </row>
    <row r="1500" spans="1:13">
      <c r="A1500" s="7" t="s">
        <v>3424</v>
      </c>
      <c r="B1500" s="3">
        <v>0</v>
      </c>
      <c r="C1500" s="7">
        <v>0</v>
      </c>
      <c r="D1500" s="7">
        <v>1</v>
      </c>
      <c r="E1500" s="7">
        <v>1</v>
      </c>
      <c r="F1500" s="7">
        <v>0</v>
      </c>
      <c r="G1500" s="7">
        <v>0</v>
      </c>
      <c r="H1500" s="7">
        <v>2</v>
      </c>
      <c r="I1500" s="7">
        <v>0</v>
      </c>
      <c r="J1500" s="7">
        <v>5</v>
      </c>
      <c r="K1500" s="7">
        <v>6</v>
      </c>
      <c r="L1500" s="7">
        <v>0</v>
      </c>
      <c r="M1500" s="7">
        <v>15</v>
      </c>
    </row>
    <row r="1501" spans="1:13">
      <c r="A1501" s="7" t="s">
        <v>3425</v>
      </c>
      <c r="B1501" s="3">
        <v>0</v>
      </c>
      <c r="C1501" s="7">
        <v>0</v>
      </c>
      <c r="D1501" s="7">
        <v>1</v>
      </c>
      <c r="E1501" s="7">
        <v>2</v>
      </c>
      <c r="F1501" s="7">
        <v>0</v>
      </c>
      <c r="G1501" s="7">
        <v>0</v>
      </c>
      <c r="H1501" s="7">
        <v>4</v>
      </c>
      <c r="I1501" s="7">
        <v>2</v>
      </c>
      <c r="J1501" s="7">
        <v>9</v>
      </c>
      <c r="K1501" s="7">
        <v>5</v>
      </c>
      <c r="L1501" s="7">
        <v>1</v>
      </c>
      <c r="M1501" s="7">
        <v>7</v>
      </c>
    </row>
    <row r="1502" spans="1:13">
      <c r="A1502" s="7" t="s">
        <v>3426</v>
      </c>
      <c r="B1502" s="3">
        <v>0</v>
      </c>
      <c r="C1502" s="7">
        <v>1</v>
      </c>
      <c r="D1502" s="7">
        <v>3</v>
      </c>
      <c r="E1502" s="7">
        <v>1</v>
      </c>
      <c r="F1502" s="7">
        <v>0</v>
      </c>
      <c r="G1502" s="7">
        <v>0</v>
      </c>
      <c r="H1502" s="7">
        <v>8</v>
      </c>
      <c r="I1502" s="7">
        <v>2</v>
      </c>
      <c r="J1502" s="7">
        <v>11</v>
      </c>
      <c r="K1502" s="7">
        <v>5</v>
      </c>
      <c r="L1502" s="7">
        <v>0</v>
      </c>
      <c r="M1502" s="7">
        <v>5</v>
      </c>
    </row>
    <row r="1503" spans="1:13">
      <c r="A1503" s="7" t="s">
        <v>3427</v>
      </c>
      <c r="B1503" s="3">
        <v>0</v>
      </c>
      <c r="C1503" s="7">
        <v>0</v>
      </c>
      <c r="D1503" s="7">
        <v>2</v>
      </c>
      <c r="E1503" s="7">
        <v>2</v>
      </c>
      <c r="F1503" s="7">
        <v>0</v>
      </c>
      <c r="G1503" s="7">
        <v>0</v>
      </c>
      <c r="H1503" s="7">
        <v>4</v>
      </c>
      <c r="I1503" s="7">
        <v>1</v>
      </c>
      <c r="J1503" s="7">
        <v>1</v>
      </c>
      <c r="K1503" s="7">
        <v>1</v>
      </c>
      <c r="L1503" s="7">
        <v>0</v>
      </c>
      <c r="M1503" s="7">
        <v>9</v>
      </c>
    </row>
    <row r="1504" spans="1:13">
      <c r="A1504" s="7" t="s">
        <v>3428</v>
      </c>
      <c r="B1504" s="3">
        <v>0</v>
      </c>
      <c r="C1504" s="7">
        <v>0</v>
      </c>
      <c r="D1504" s="7">
        <v>2</v>
      </c>
      <c r="E1504" s="7">
        <v>6</v>
      </c>
      <c r="F1504" s="7">
        <v>0</v>
      </c>
      <c r="G1504" s="7">
        <v>0</v>
      </c>
      <c r="H1504" s="7">
        <v>10</v>
      </c>
      <c r="I1504" s="7">
        <v>3</v>
      </c>
      <c r="J1504" s="7">
        <v>8</v>
      </c>
      <c r="K1504" s="7">
        <v>10</v>
      </c>
      <c r="L1504" s="7">
        <v>1</v>
      </c>
      <c r="M1504" s="7">
        <v>12</v>
      </c>
    </row>
    <row r="1505" spans="1:13">
      <c r="A1505" s="7" t="s">
        <v>3429</v>
      </c>
      <c r="B1505" s="3">
        <v>0</v>
      </c>
      <c r="C1505" s="7">
        <v>0</v>
      </c>
      <c r="D1505" s="7">
        <v>2</v>
      </c>
      <c r="E1505" s="7">
        <v>1</v>
      </c>
      <c r="F1505" s="7">
        <v>0</v>
      </c>
      <c r="G1505" s="7">
        <v>0</v>
      </c>
      <c r="H1505" s="7">
        <v>3</v>
      </c>
      <c r="I1505" s="7">
        <v>2</v>
      </c>
      <c r="J1505" s="7">
        <v>8</v>
      </c>
      <c r="K1505" s="7">
        <v>6</v>
      </c>
      <c r="L1505" s="7">
        <v>0</v>
      </c>
      <c r="M1505" s="7">
        <v>13</v>
      </c>
    </row>
    <row r="1506" spans="1:13">
      <c r="A1506" s="7" t="s">
        <v>3430</v>
      </c>
      <c r="B1506" s="3">
        <v>0</v>
      </c>
      <c r="C1506" s="7">
        <v>0</v>
      </c>
      <c r="D1506" s="7">
        <v>2</v>
      </c>
      <c r="E1506" s="7">
        <v>3</v>
      </c>
      <c r="F1506" s="7">
        <v>0</v>
      </c>
      <c r="G1506" s="7">
        <v>0</v>
      </c>
      <c r="H1506" s="7">
        <v>9</v>
      </c>
      <c r="I1506" s="7">
        <v>4</v>
      </c>
      <c r="J1506" s="7">
        <v>14</v>
      </c>
      <c r="K1506" s="7">
        <v>4</v>
      </c>
      <c r="L1506" s="7">
        <v>1</v>
      </c>
      <c r="M1506" s="7">
        <v>6</v>
      </c>
    </row>
    <row r="1507" spans="1:13">
      <c r="A1507" s="7" t="s">
        <v>3431</v>
      </c>
      <c r="B1507" s="3">
        <v>0</v>
      </c>
      <c r="C1507" s="7">
        <v>1</v>
      </c>
      <c r="D1507" s="7">
        <v>2</v>
      </c>
      <c r="E1507" s="7">
        <v>4</v>
      </c>
      <c r="F1507" s="7">
        <v>1</v>
      </c>
      <c r="G1507" s="7">
        <v>0</v>
      </c>
      <c r="H1507" s="7">
        <v>8</v>
      </c>
      <c r="I1507" s="7">
        <v>3</v>
      </c>
      <c r="J1507" s="7">
        <v>7</v>
      </c>
      <c r="K1507" s="7">
        <v>6</v>
      </c>
      <c r="L1507" s="7">
        <v>0</v>
      </c>
      <c r="M1507" s="7">
        <v>11</v>
      </c>
    </row>
    <row r="1508" spans="1:13">
      <c r="A1508" s="7" t="s">
        <v>3432</v>
      </c>
      <c r="B1508" s="3">
        <v>0</v>
      </c>
      <c r="C1508" s="7">
        <v>1</v>
      </c>
      <c r="D1508" s="7">
        <v>5</v>
      </c>
      <c r="E1508" s="7">
        <v>0</v>
      </c>
      <c r="F1508" s="7">
        <v>1</v>
      </c>
      <c r="G1508" s="7">
        <v>0</v>
      </c>
      <c r="H1508" s="7">
        <v>8</v>
      </c>
      <c r="I1508" s="7">
        <v>7</v>
      </c>
      <c r="J1508" s="7">
        <v>6</v>
      </c>
      <c r="K1508" s="7">
        <v>4</v>
      </c>
      <c r="L1508" s="7">
        <v>0</v>
      </c>
      <c r="M1508" s="7">
        <v>8</v>
      </c>
    </row>
    <row r="1509" spans="1:13">
      <c r="A1509" s="7" t="s">
        <v>3433</v>
      </c>
      <c r="B1509" s="3">
        <v>0</v>
      </c>
      <c r="C1509" s="7">
        <v>0</v>
      </c>
      <c r="D1509" s="7">
        <v>1</v>
      </c>
      <c r="E1509" s="7">
        <v>5</v>
      </c>
      <c r="F1509" s="7">
        <v>0</v>
      </c>
      <c r="G1509" s="7">
        <v>0</v>
      </c>
      <c r="H1509" s="7">
        <v>7</v>
      </c>
      <c r="I1509" s="7">
        <v>3</v>
      </c>
      <c r="J1509" s="7">
        <v>9</v>
      </c>
      <c r="K1509" s="7">
        <v>8</v>
      </c>
      <c r="L1509" s="7">
        <v>0</v>
      </c>
      <c r="M1509" s="7">
        <v>15</v>
      </c>
    </row>
    <row r="1510" spans="1:13">
      <c r="A1510" s="7" t="s">
        <v>3434</v>
      </c>
      <c r="B1510" s="3">
        <v>0</v>
      </c>
      <c r="C1510" s="7">
        <v>0</v>
      </c>
      <c r="D1510" s="7">
        <v>1</v>
      </c>
      <c r="E1510" s="7">
        <v>2</v>
      </c>
      <c r="F1510" s="7">
        <v>0</v>
      </c>
      <c r="G1510" s="7">
        <v>0</v>
      </c>
      <c r="H1510" s="7">
        <v>9</v>
      </c>
      <c r="I1510" s="7">
        <v>3</v>
      </c>
      <c r="J1510" s="7">
        <v>7</v>
      </c>
      <c r="K1510" s="7">
        <v>10</v>
      </c>
      <c r="L1510" s="7">
        <v>0</v>
      </c>
      <c r="M1510" s="7">
        <v>7</v>
      </c>
    </row>
    <row r="1511" spans="1:13">
      <c r="A1511" s="7" t="s">
        <v>3435</v>
      </c>
      <c r="B1511" s="3">
        <v>0</v>
      </c>
      <c r="C1511" s="7">
        <v>0</v>
      </c>
      <c r="D1511" s="7">
        <v>4</v>
      </c>
      <c r="E1511" s="7">
        <v>4</v>
      </c>
      <c r="F1511" s="7"/>
      <c r="G1511" s="7"/>
      <c r="H1511" s="7">
        <v>8</v>
      </c>
      <c r="I1511" s="7">
        <v>6</v>
      </c>
      <c r="J1511" s="7">
        <v>8</v>
      </c>
      <c r="K1511" s="7">
        <v>4</v>
      </c>
      <c r="L1511" s="7">
        <v>0</v>
      </c>
      <c r="M1511" s="7">
        <v>8</v>
      </c>
    </row>
    <row r="1512" spans="1:13">
      <c r="A1512" s="7" t="s">
        <v>3436</v>
      </c>
      <c r="B1512" s="3">
        <v>0</v>
      </c>
      <c r="C1512" s="7">
        <v>0</v>
      </c>
      <c r="D1512" s="7">
        <v>1</v>
      </c>
      <c r="E1512" s="7">
        <v>3</v>
      </c>
      <c r="F1512" s="7">
        <v>0</v>
      </c>
      <c r="G1512" s="7">
        <v>0</v>
      </c>
      <c r="H1512" s="7">
        <v>6</v>
      </c>
      <c r="I1512" s="7">
        <v>6</v>
      </c>
      <c r="J1512" s="7">
        <v>7</v>
      </c>
      <c r="K1512" s="7">
        <v>5</v>
      </c>
      <c r="L1512" s="7">
        <v>1</v>
      </c>
      <c r="M1512" s="7">
        <v>5</v>
      </c>
    </row>
    <row r="1513" spans="1:13">
      <c r="A1513" s="7" t="s">
        <v>3437</v>
      </c>
      <c r="B1513" s="3">
        <v>0</v>
      </c>
      <c r="C1513" s="7">
        <v>0</v>
      </c>
      <c r="D1513" s="7">
        <v>3</v>
      </c>
      <c r="E1513" s="7">
        <v>0</v>
      </c>
      <c r="F1513" s="7">
        <v>0</v>
      </c>
      <c r="G1513" s="7">
        <v>1</v>
      </c>
      <c r="H1513" s="7">
        <v>1</v>
      </c>
      <c r="I1513" s="7">
        <v>3</v>
      </c>
      <c r="J1513" s="7">
        <v>12</v>
      </c>
      <c r="K1513" s="7">
        <v>0</v>
      </c>
      <c r="L1513" s="7">
        <v>0</v>
      </c>
      <c r="M1513" s="7">
        <v>3</v>
      </c>
    </row>
    <row r="1514" spans="1:13">
      <c r="A1514" s="7" t="s">
        <v>3438</v>
      </c>
      <c r="B1514" s="3">
        <v>0</v>
      </c>
      <c r="C1514" s="7">
        <v>0</v>
      </c>
      <c r="D1514" s="7">
        <v>1</v>
      </c>
      <c r="E1514" s="7">
        <v>2</v>
      </c>
      <c r="F1514" s="7">
        <v>0</v>
      </c>
      <c r="G1514" s="7">
        <v>0</v>
      </c>
      <c r="H1514" s="7">
        <v>3</v>
      </c>
      <c r="I1514" s="7">
        <v>7</v>
      </c>
      <c r="J1514" s="7">
        <v>7</v>
      </c>
      <c r="K1514" s="7">
        <v>3</v>
      </c>
      <c r="L1514" s="7">
        <v>1</v>
      </c>
      <c r="M1514" s="7">
        <v>3</v>
      </c>
    </row>
    <row r="1515" spans="1:13">
      <c r="A1515" s="7" t="s">
        <v>3439</v>
      </c>
      <c r="B1515" s="3">
        <v>0</v>
      </c>
      <c r="C1515" s="7">
        <v>0</v>
      </c>
      <c r="D1515" s="7">
        <v>1</v>
      </c>
      <c r="E1515" s="7">
        <v>1</v>
      </c>
      <c r="F1515" s="7">
        <v>0</v>
      </c>
      <c r="G1515" s="7">
        <v>0</v>
      </c>
      <c r="H1515" s="7">
        <v>2</v>
      </c>
      <c r="I1515" s="7">
        <v>2</v>
      </c>
      <c r="J1515" s="7">
        <v>2</v>
      </c>
      <c r="K1515" s="7">
        <v>9</v>
      </c>
      <c r="L1515" s="7">
        <v>0</v>
      </c>
      <c r="M1515" s="7">
        <v>12</v>
      </c>
    </row>
    <row r="1516" spans="1:13">
      <c r="A1516" s="7" t="s">
        <v>3440</v>
      </c>
      <c r="B1516" s="3">
        <v>0</v>
      </c>
      <c r="C1516" s="7">
        <v>0</v>
      </c>
      <c r="D1516" s="7">
        <v>1</v>
      </c>
      <c r="E1516" s="7">
        <v>7</v>
      </c>
      <c r="F1516" s="7">
        <v>0</v>
      </c>
      <c r="G1516" s="7">
        <v>0</v>
      </c>
      <c r="H1516" s="7">
        <v>8</v>
      </c>
      <c r="I1516" s="7">
        <v>4</v>
      </c>
      <c r="J1516" s="7">
        <v>6</v>
      </c>
      <c r="K1516" s="7">
        <v>7</v>
      </c>
      <c r="L1516" s="7">
        <v>0</v>
      </c>
      <c r="M1516" s="7">
        <v>4</v>
      </c>
    </row>
    <row r="1517" spans="1:13">
      <c r="A1517" s="7" t="s">
        <v>3441</v>
      </c>
      <c r="B1517" s="3"/>
      <c r="C1517" s="7">
        <v>1</v>
      </c>
      <c r="D1517" s="7"/>
      <c r="E1517" s="7"/>
      <c r="F1517" s="7">
        <v>1</v>
      </c>
      <c r="G1517" s="7">
        <v>1</v>
      </c>
      <c r="H1517" s="7">
        <v>1</v>
      </c>
      <c r="I1517" s="7">
        <v>2</v>
      </c>
      <c r="J1517" s="7">
        <v>4</v>
      </c>
      <c r="K1517" s="7">
        <v>3</v>
      </c>
      <c r="L1517" s="7">
        <v>0</v>
      </c>
      <c r="M1517" s="7">
        <v>6</v>
      </c>
    </row>
    <row r="1518" spans="1:13">
      <c r="A1518" s="7" t="s">
        <v>3442</v>
      </c>
      <c r="B1518" s="3">
        <v>0</v>
      </c>
      <c r="C1518" s="7">
        <v>0</v>
      </c>
      <c r="D1518" s="7">
        <v>6</v>
      </c>
      <c r="E1518" s="7">
        <v>2</v>
      </c>
      <c r="F1518" s="7">
        <v>0</v>
      </c>
      <c r="G1518" s="7">
        <v>0</v>
      </c>
      <c r="H1518" s="7">
        <v>11</v>
      </c>
      <c r="I1518" s="7">
        <v>3</v>
      </c>
      <c r="J1518" s="7">
        <v>10</v>
      </c>
      <c r="K1518" s="7">
        <v>10</v>
      </c>
      <c r="L1518" s="7">
        <v>0</v>
      </c>
      <c r="M1518" s="7">
        <v>10</v>
      </c>
    </row>
    <row r="1519" spans="1:13">
      <c r="A1519" s="7" t="s">
        <v>3443</v>
      </c>
      <c r="B1519" s="3">
        <v>0</v>
      </c>
      <c r="C1519" s="7">
        <v>0</v>
      </c>
      <c r="D1519" s="7">
        <v>0</v>
      </c>
      <c r="E1519" s="7">
        <v>3</v>
      </c>
      <c r="F1519" s="7">
        <v>0</v>
      </c>
      <c r="G1519" s="7">
        <v>0</v>
      </c>
      <c r="H1519" s="7">
        <v>6</v>
      </c>
      <c r="I1519" s="7">
        <v>4</v>
      </c>
      <c r="J1519" s="7">
        <v>9</v>
      </c>
      <c r="K1519" s="7">
        <v>3</v>
      </c>
      <c r="L1519" s="7">
        <v>0</v>
      </c>
      <c r="M1519" s="7">
        <v>10</v>
      </c>
    </row>
    <row r="1520" spans="1:13">
      <c r="A1520" s="7" t="s">
        <v>3444</v>
      </c>
      <c r="B1520" s="3">
        <v>0</v>
      </c>
      <c r="C1520" s="7">
        <v>0</v>
      </c>
      <c r="D1520" s="7">
        <v>1</v>
      </c>
      <c r="E1520" s="7">
        <v>1</v>
      </c>
      <c r="F1520" s="7">
        <v>0</v>
      </c>
      <c r="G1520" s="7">
        <v>0</v>
      </c>
      <c r="H1520" s="7">
        <v>5</v>
      </c>
      <c r="I1520" s="7">
        <v>1</v>
      </c>
      <c r="J1520" s="7">
        <v>7</v>
      </c>
      <c r="K1520" s="7">
        <v>4</v>
      </c>
      <c r="L1520" s="7">
        <v>0</v>
      </c>
      <c r="M1520" s="7">
        <v>12</v>
      </c>
    </row>
    <row r="1521" spans="1:13">
      <c r="A1521" s="7" t="s">
        <v>3445</v>
      </c>
      <c r="B1521" s="3">
        <v>1</v>
      </c>
      <c r="C1521" s="7">
        <v>0</v>
      </c>
      <c r="D1521" s="7">
        <v>3</v>
      </c>
      <c r="E1521" s="7">
        <v>3</v>
      </c>
      <c r="F1521" s="7">
        <v>0</v>
      </c>
      <c r="G1521" s="7">
        <v>0</v>
      </c>
      <c r="H1521" s="7">
        <v>10</v>
      </c>
      <c r="I1521" s="7">
        <v>2</v>
      </c>
      <c r="J1521" s="7">
        <v>11</v>
      </c>
      <c r="K1521" s="7">
        <v>7</v>
      </c>
      <c r="L1521" s="7">
        <v>0</v>
      </c>
      <c r="M1521" s="7">
        <v>12</v>
      </c>
    </row>
    <row r="1522" spans="1:13">
      <c r="A1522" s="7" t="s">
        <v>3446</v>
      </c>
      <c r="B1522" s="3">
        <v>0</v>
      </c>
      <c r="C1522" s="7">
        <v>2</v>
      </c>
      <c r="D1522" s="7">
        <v>4</v>
      </c>
      <c r="E1522" s="7">
        <v>2</v>
      </c>
      <c r="F1522" s="7">
        <v>0</v>
      </c>
      <c r="G1522" s="7">
        <v>0</v>
      </c>
      <c r="H1522" s="7">
        <v>9</v>
      </c>
      <c r="I1522" s="7">
        <v>7</v>
      </c>
      <c r="J1522" s="7">
        <v>9</v>
      </c>
      <c r="K1522" s="7">
        <v>6</v>
      </c>
      <c r="L1522" s="7">
        <v>1</v>
      </c>
      <c r="M1522" s="7">
        <v>15</v>
      </c>
    </row>
    <row r="1523" spans="1:13">
      <c r="A1523" s="7" t="s">
        <v>3447</v>
      </c>
      <c r="B1523" s="3">
        <v>0</v>
      </c>
      <c r="C1523" s="7">
        <v>0</v>
      </c>
      <c r="D1523" s="7">
        <v>1</v>
      </c>
      <c r="E1523" s="7">
        <v>4</v>
      </c>
      <c r="F1523" s="7">
        <v>0</v>
      </c>
      <c r="G1523" s="7">
        <v>0</v>
      </c>
      <c r="H1523" s="7">
        <v>6</v>
      </c>
      <c r="I1523" s="7">
        <v>2</v>
      </c>
      <c r="J1523" s="7">
        <v>10</v>
      </c>
      <c r="K1523" s="7">
        <v>6</v>
      </c>
      <c r="L1523" s="7">
        <v>1</v>
      </c>
      <c r="M1523" s="7">
        <v>14</v>
      </c>
    </row>
    <row r="1524" spans="1:13">
      <c r="A1524" s="7" t="s">
        <v>3448</v>
      </c>
      <c r="B1524" s="3">
        <v>0</v>
      </c>
      <c r="C1524" s="7">
        <v>0</v>
      </c>
      <c r="D1524" s="7">
        <v>1</v>
      </c>
      <c r="E1524" s="7">
        <v>0</v>
      </c>
      <c r="F1524" s="7">
        <v>0</v>
      </c>
      <c r="G1524" s="7">
        <v>0</v>
      </c>
      <c r="H1524" s="7">
        <v>2</v>
      </c>
      <c r="I1524" s="7">
        <v>2</v>
      </c>
      <c r="J1524" s="7">
        <v>6</v>
      </c>
      <c r="K1524" s="7">
        <v>9</v>
      </c>
      <c r="L1524" s="7">
        <v>0</v>
      </c>
      <c r="M1524" s="7">
        <v>28</v>
      </c>
    </row>
    <row r="1525" spans="1:13">
      <c r="A1525" s="7" t="s">
        <v>3449</v>
      </c>
      <c r="B1525" s="3">
        <v>0</v>
      </c>
      <c r="C1525" s="7">
        <v>0</v>
      </c>
      <c r="D1525" s="7">
        <v>3</v>
      </c>
      <c r="E1525" s="7">
        <v>10</v>
      </c>
      <c r="F1525" s="7">
        <v>0</v>
      </c>
      <c r="G1525" s="7">
        <v>0</v>
      </c>
      <c r="H1525" s="7">
        <v>13</v>
      </c>
      <c r="I1525" s="7">
        <v>1</v>
      </c>
      <c r="J1525" s="7">
        <v>8</v>
      </c>
      <c r="K1525" s="7">
        <v>3</v>
      </c>
      <c r="L1525" s="7">
        <v>0</v>
      </c>
      <c r="M1525" s="7">
        <v>5</v>
      </c>
    </row>
    <row r="1526" spans="1:13">
      <c r="A1526" s="7" t="s">
        <v>3450</v>
      </c>
      <c r="B1526" s="3">
        <v>0</v>
      </c>
      <c r="C1526" s="7">
        <v>0</v>
      </c>
      <c r="D1526" s="7">
        <v>5</v>
      </c>
      <c r="E1526" s="7">
        <v>3</v>
      </c>
      <c r="F1526" s="7">
        <v>0</v>
      </c>
      <c r="G1526" s="7">
        <v>0</v>
      </c>
      <c r="H1526" s="7">
        <v>18</v>
      </c>
      <c r="I1526" s="7">
        <v>3</v>
      </c>
      <c r="J1526" s="7">
        <v>8</v>
      </c>
      <c r="K1526" s="7">
        <v>10</v>
      </c>
      <c r="L1526" s="7">
        <v>1</v>
      </c>
      <c r="M1526" s="7">
        <v>14</v>
      </c>
    </row>
    <row r="1527" spans="1:13">
      <c r="A1527" s="7" t="s">
        <v>3451</v>
      </c>
      <c r="B1527" s="3"/>
      <c r="C1527" s="7"/>
      <c r="D1527" s="7">
        <v>2</v>
      </c>
      <c r="E1527" s="7">
        <v>3</v>
      </c>
      <c r="F1527" s="7">
        <v>0</v>
      </c>
      <c r="G1527" s="7">
        <v>0</v>
      </c>
      <c r="H1527" s="7">
        <v>9</v>
      </c>
      <c r="I1527" s="7">
        <v>2</v>
      </c>
      <c r="J1527" s="7">
        <v>7</v>
      </c>
      <c r="K1527" s="7">
        <v>8</v>
      </c>
      <c r="L1527" s="7">
        <v>0</v>
      </c>
      <c r="M1527" s="7">
        <v>13</v>
      </c>
    </row>
    <row r="1528" spans="1:13">
      <c r="A1528" s="7" t="s">
        <v>3452</v>
      </c>
      <c r="B1528" s="3">
        <v>0</v>
      </c>
      <c r="C1528" s="7">
        <v>0</v>
      </c>
      <c r="D1528" s="7">
        <v>3</v>
      </c>
      <c r="E1528" s="7">
        <v>2</v>
      </c>
      <c r="F1528" s="7">
        <v>0</v>
      </c>
      <c r="G1528" s="7">
        <v>0</v>
      </c>
      <c r="H1528" s="7">
        <v>5</v>
      </c>
      <c r="I1528" s="7">
        <v>4</v>
      </c>
      <c r="J1528" s="7">
        <v>5</v>
      </c>
      <c r="K1528" s="7">
        <v>3</v>
      </c>
      <c r="L1528" s="7">
        <v>0</v>
      </c>
      <c r="M1528" s="7">
        <v>4</v>
      </c>
    </row>
    <row r="1529" spans="1:13">
      <c r="A1529" s="7" t="s">
        <v>3453</v>
      </c>
      <c r="B1529" s="3">
        <v>0</v>
      </c>
      <c r="C1529" s="7">
        <v>0</v>
      </c>
      <c r="D1529" s="7">
        <v>0</v>
      </c>
      <c r="E1529" s="7">
        <v>2</v>
      </c>
      <c r="F1529" s="7">
        <v>0</v>
      </c>
      <c r="G1529" s="7">
        <v>0</v>
      </c>
      <c r="H1529" s="7">
        <v>5</v>
      </c>
      <c r="I1529" s="7">
        <v>5</v>
      </c>
      <c r="J1529" s="7">
        <v>10</v>
      </c>
      <c r="K1529" s="7">
        <v>9</v>
      </c>
      <c r="L1529" s="7">
        <v>1</v>
      </c>
      <c r="M1529" s="7">
        <v>10</v>
      </c>
    </row>
    <row r="1530" spans="1:13">
      <c r="A1530" s="7" t="s">
        <v>3454</v>
      </c>
      <c r="B1530" s="3">
        <v>0</v>
      </c>
      <c r="C1530" s="7">
        <v>1</v>
      </c>
      <c r="D1530" s="7">
        <v>2</v>
      </c>
      <c r="E1530" s="7">
        <v>3</v>
      </c>
      <c r="F1530" s="7">
        <v>0</v>
      </c>
      <c r="G1530" s="7">
        <v>0</v>
      </c>
      <c r="H1530" s="7">
        <v>8</v>
      </c>
      <c r="I1530" s="7">
        <v>2</v>
      </c>
      <c r="J1530" s="7">
        <v>11</v>
      </c>
      <c r="K1530" s="7">
        <v>7</v>
      </c>
      <c r="L1530" s="7">
        <v>1</v>
      </c>
      <c r="M1530" s="7">
        <v>14</v>
      </c>
    </row>
    <row r="1531" spans="1:13">
      <c r="A1531" s="7" t="s">
        <v>3455</v>
      </c>
      <c r="B1531" s="3">
        <v>0</v>
      </c>
      <c r="C1531" s="7">
        <v>0</v>
      </c>
      <c r="D1531" s="7">
        <v>0</v>
      </c>
      <c r="E1531" s="7">
        <v>4</v>
      </c>
      <c r="F1531" s="7">
        <v>0</v>
      </c>
      <c r="G1531" s="7">
        <v>0</v>
      </c>
      <c r="H1531" s="7">
        <v>4</v>
      </c>
      <c r="I1531" s="7">
        <v>5</v>
      </c>
      <c r="J1531" s="7">
        <v>8</v>
      </c>
      <c r="K1531" s="7">
        <v>3</v>
      </c>
      <c r="L1531" s="7">
        <v>0</v>
      </c>
      <c r="M1531" s="7">
        <v>6</v>
      </c>
    </row>
    <row r="1532" spans="1:13">
      <c r="A1532" s="7" t="s">
        <v>3456</v>
      </c>
      <c r="B1532" s="3"/>
      <c r="C1532" s="7"/>
      <c r="D1532" s="7">
        <v>2</v>
      </c>
      <c r="E1532" s="7">
        <v>5</v>
      </c>
      <c r="F1532" s="7"/>
      <c r="G1532" s="7"/>
      <c r="H1532" s="7">
        <v>7</v>
      </c>
      <c r="I1532" s="7">
        <v>3</v>
      </c>
      <c r="J1532" s="7">
        <v>8</v>
      </c>
      <c r="K1532" s="7">
        <v>6</v>
      </c>
      <c r="L1532" s="7"/>
      <c r="M1532" s="7">
        <v>9</v>
      </c>
    </row>
    <row r="1533" spans="1:13">
      <c r="A1533" s="7" t="s">
        <v>3457</v>
      </c>
      <c r="B1533" s="3">
        <v>0</v>
      </c>
      <c r="C1533" s="7">
        <v>0</v>
      </c>
      <c r="D1533" s="7">
        <v>1</v>
      </c>
      <c r="E1533" s="7">
        <v>0</v>
      </c>
      <c r="F1533" s="7">
        <v>0</v>
      </c>
      <c r="G1533" s="7">
        <v>0</v>
      </c>
      <c r="H1533" s="7">
        <v>5</v>
      </c>
      <c r="I1533" s="7">
        <v>0</v>
      </c>
      <c r="J1533" s="7">
        <v>4</v>
      </c>
      <c r="K1533" s="7">
        <v>6</v>
      </c>
      <c r="L1533" s="7">
        <v>0</v>
      </c>
      <c r="M1533" s="7">
        <v>12</v>
      </c>
    </row>
    <row r="1534" spans="1:13">
      <c r="A1534" s="7" t="s">
        <v>3458</v>
      </c>
      <c r="B1534" s="3">
        <v>0</v>
      </c>
      <c r="C1534" s="7">
        <v>0</v>
      </c>
      <c r="D1534" s="7">
        <v>2</v>
      </c>
      <c r="E1534" s="7">
        <v>1</v>
      </c>
      <c r="F1534" s="7">
        <v>0</v>
      </c>
      <c r="G1534" s="7">
        <v>0</v>
      </c>
      <c r="H1534" s="7">
        <v>5</v>
      </c>
      <c r="I1534" s="7">
        <v>3</v>
      </c>
      <c r="J1534" s="7">
        <v>5</v>
      </c>
      <c r="K1534" s="7">
        <v>3</v>
      </c>
      <c r="L1534" s="7">
        <v>0</v>
      </c>
      <c r="M1534" s="7">
        <v>5</v>
      </c>
    </row>
    <row r="1535" spans="1:13">
      <c r="A1535" s="7" t="s">
        <v>3459</v>
      </c>
      <c r="B1535" s="3">
        <v>0</v>
      </c>
      <c r="C1535" s="7">
        <v>1</v>
      </c>
      <c r="D1535" s="7">
        <v>1</v>
      </c>
      <c r="E1535" s="7">
        <v>0</v>
      </c>
      <c r="F1535" s="7">
        <v>0</v>
      </c>
      <c r="G1535" s="7">
        <v>0</v>
      </c>
      <c r="H1535" s="7">
        <v>2</v>
      </c>
      <c r="I1535" s="7">
        <v>3</v>
      </c>
      <c r="J1535" s="7">
        <v>3</v>
      </c>
      <c r="K1535" s="7">
        <v>7</v>
      </c>
      <c r="L1535" s="7">
        <v>1</v>
      </c>
      <c r="M1535" s="7">
        <v>9</v>
      </c>
    </row>
    <row r="1536" spans="1:13">
      <c r="A1536" s="7" t="s">
        <v>3460</v>
      </c>
      <c r="B1536" s="3">
        <v>0</v>
      </c>
      <c r="C1536" s="7">
        <v>1</v>
      </c>
      <c r="D1536" s="7">
        <v>0</v>
      </c>
      <c r="E1536" s="7">
        <v>2</v>
      </c>
      <c r="F1536" s="7">
        <v>1</v>
      </c>
      <c r="G1536" s="7">
        <v>0</v>
      </c>
      <c r="H1536" s="7">
        <v>4</v>
      </c>
      <c r="I1536" s="7">
        <v>1</v>
      </c>
      <c r="J1536" s="7">
        <v>11</v>
      </c>
      <c r="K1536" s="7">
        <v>4</v>
      </c>
      <c r="L1536" s="7">
        <v>2</v>
      </c>
      <c r="M1536" s="7">
        <v>3</v>
      </c>
    </row>
    <row r="1537" spans="1:13">
      <c r="A1537" s="7" t="s">
        <v>3461</v>
      </c>
      <c r="B1537" s="3">
        <v>0</v>
      </c>
      <c r="C1537" s="7">
        <v>0</v>
      </c>
      <c r="D1537" s="7">
        <v>1</v>
      </c>
      <c r="E1537" s="7">
        <v>2</v>
      </c>
      <c r="F1537" s="7">
        <v>0</v>
      </c>
      <c r="G1537" s="7">
        <v>0</v>
      </c>
      <c r="H1537" s="7">
        <v>3</v>
      </c>
      <c r="I1537" s="7">
        <v>2</v>
      </c>
      <c r="J1537" s="7">
        <v>7</v>
      </c>
      <c r="K1537" s="7">
        <v>4</v>
      </c>
      <c r="L1537" s="7">
        <v>0</v>
      </c>
      <c r="M1537" s="7">
        <v>5</v>
      </c>
    </row>
    <row r="1538" spans="1:13">
      <c r="A1538" s="7" t="s">
        <v>3462</v>
      </c>
      <c r="B1538" s="3">
        <v>1</v>
      </c>
      <c r="C1538" s="7">
        <v>0</v>
      </c>
      <c r="D1538" s="7">
        <v>1</v>
      </c>
      <c r="E1538" s="7">
        <v>4</v>
      </c>
      <c r="F1538" s="7">
        <v>1</v>
      </c>
      <c r="G1538" s="7">
        <v>0</v>
      </c>
      <c r="H1538" s="7">
        <v>11</v>
      </c>
      <c r="I1538" s="7">
        <v>2</v>
      </c>
      <c r="J1538" s="7">
        <v>9</v>
      </c>
      <c r="K1538" s="7">
        <v>7</v>
      </c>
      <c r="L1538" s="7">
        <v>1</v>
      </c>
      <c r="M1538" s="7">
        <v>7</v>
      </c>
    </row>
    <row r="1539" spans="1:13">
      <c r="A1539" s="7" t="s">
        <v>3463</v>
      </c>
      <c r="B1539" s="3"/>
      <c r="C1539" s="7"/>
      <c r="D1539" s="7">
        <v>2</v>
      </c>
      <c r="E1539" s="7">
        <v>3</v>
      </c>
      <c r="F1539" s="7"/>
      <c r="G1539" s="7"/>
      <c r="H1539" s="7">
        <v>5</v>
      </c>
      <c r="I1539" s="7">
        <v>1</v>
      </c>
      <c r="J1539" s="7">
        <v>6</v>
      </c>
      <c r="K1539" s="7">
        <v>6</v>
      </c>
      <c r="L1539" s="7">
        <v>2</v>
      </c>
      <c r="M1539" s="7">
        <v>11</v>
      </c>
    </row>
    <row r="1540" spans="1:13">
      <c r="A1540" s="7" t="s">
        <v>3464</v>
      </c>
      <c r="B1540" s="3">
        <v>0</v>
      </c>
      <c r="C1540" s="7">
        <v>0</v>
      </c>
      <c r="D1540" s="7">
        <v>3</v>
      </c>
      <c r="E1540" s="7">
        <v>1</v>
      </c>
      <c r="F1540" s="7">
        <v>0</v>
      </c>
      <c r="G1540" s="7">
        <v>0</v>
      </c>
      <c r="H1540" s="7">
        <v>4</v>
      </c>
      <c r="I1540" s="7">
        <v>2</v>
      </c>
      <c r="J1540" s="7">
        <v>8</v>
      </c>
      <c r="K1540" s="7">
        <v>6</v>
      </c>
      <c r="L1540" s="7">
        <v>1</v>
      </c>
      <c r="M1540" s="7">
        <v>8</v>
      </c>
    </row>
    <row r="1541" spans="1:13">
      <c r="A1541" s="7" t="s">
        <v>3465</v>
      </c>
      <c r="B1541" s="3">
        <v>0</v>
      </c>
      <c r="C1541" s="7">
        <v>0</v>
      </c>
      <c r="D1541" s="7">
        <v>0</v>
      </c>
      <c r="E1541" s="7">
        <v>2</v>
      </c>
      <c r="F1541" s="7">
        <v>0</v>
      </c>
      <c r="G1541" s="7">
        <v>0</v>
      </c>
      <c r="H1541" s="7">
        <v>3</v>
      </c>
      <c r="I1541" s="7">
        <v>2</v>
      </c>
      <c r="J1541" s="7">
        <v>13</v>
      </c>
      <c r="K1541" s="7">
        <v>2</v>
      </c>
      <c r="L1541" s="7">
        <v>0</v>
      </c>
      <c r="M1541" s="7">
        <v>10</v>
      </c>
    </row>
    <row r="1542" spans="1:13">
      <c r="A1542" s="7" t="s">
        <v>3466</v>
      </c>
      <c r="B1542" s="3">
        <v>0</v>
      </c>
      <c r="C1542" s="7">
        <v>0</v>
      </c>
      <c r="D1542" s="7">
        <v>2</v>
      </c>
      <c r="E1542" s="7">
        <v>1</v>
      </c>
      <c r="F1542" s="7">
        <v>0</v>
      </c>
      <c r="G1542" s="7">
        <v>0</v>
      </c>
      <c r="H1542" s="7">
        <v>4</v>
      </c>
      <c r="I1542" s="7">
        <v>2</v>
      </c>
      <c r="J1542" s="7">
        <v>4</v>
      </c>
      <c r="K1542" s="7">
        <v>3</v>
      </c>
      <c r="L1542" s="7">
        <v>0</v>
      </c>
      <c r="M1542" s="7">
        <v>12</v>
      </c>
    </row>
    <row r="1543" spans="1:13">
      <c r="A1543" s="7" t="s">
        <v>3467</v>
      </c>
      <c r="B1543" s="3">
        <v>0</v>
      </c>
      <c r="C1543" s="7">
        <v>1</v>
      </c>
      <c r="D1543" s="7">
        <v>4</v>
      </c>
      <c r="E1543" s="7">
        <v>3</v>
      </c>
      <c r="F1543" s="7">
        <v>0</v>
      </c>
      <c r="G1543" s="7">
        <v>0</v>
      </c>
      <c r="H1543" s="7">
        <v>8</v>
      </c>
      <c r="I1543" s="7">
        <v>3</v>
      </c>
      <c r="J1543" s="7">
        <v>11</v>
      </c>
      <c r="K1543" s="7">
        <v>6</v>
      </c>
      <c r="L1543" s="7">
        <v>0</v>
      </c>
      <c r="M1543" s="7">
        <v>9</v>
      </c>
    </row>
    <row r="1544" spans="1:13">
      <c r="A1544" s="7" t="s">
        <v>3468</v>
      </c>
      <c r="B1544" s="3">
        <v>0</v>
      </c>
      <c r="C1544" s="7">
        <v>0</v>
      </c>
      <c r="D1544" s="7">
        <v>2</v>
      </c>
      <c r="E1544" s="7">
        <v>0</v>
      </c>
      <c r="F1544" s="7">
        <v>0</v>
      </c>
      <c r="G1544" s="7">
        <v>0</v>
      </c>
      <c r="H1544" s="7">
        <v>3</v>
      </c>
      <c r="I1544" s="7">
        <v>3</v>
      </c>
      <c r="J1544" s="7">
        <v>6</v>
      </c>
      <c r="K1544" s="7">
        <v>5</v>
      </c>
      <c r="L1544" s="7">
        <v>1</v>
      </c>
      <c r="M1544" s="7">
        <v>11</v>
      </c>
    </row>
    <row r="1545" spans="1:13">
      <c r="A1545" s="7" t="s">
        <v>3469</v>
      </c>
      <c r="B1545" s="3">
        <v>0</v>
      </c>
      <c r="C1545" s="7">
        <v>1</v>
      </c>
      <c r="D1545" s="7">
        <v>1</v>
      </c>
      <c r="E1545" s="7">
        <v>3</v>
      </c>
      <c r="F1545" s="7">
        <v>0</v>
      </c>
      <c r="G1545" s="7">
        <v>0</v>
      </c>
      <c r="H1545" s="7">
        <v>9</v>
      </c>
      <c r="I1545" s="7">
        <v>1</v>
      </c>
      <c r="J1545" s="7">
        <v>9</v>
      </c>
      <c r="K1545" s="7">
        <v>16</v>
      </c>
      <c r="L1545" s="7">
        <v>2</v>
      </c>
      <c r="M1545" s="7">
        <v>14</v>
      </c>
    </row>
    <row r="1546" spans="1:13">
      <c r="A1546" s="7" t="s">
        <v>3470</v>
      </c>
      <c r="B1546" s="3">
        <v>0</v>
      </c>
      <c r="C1546" s="7">
        <v>0</v>
      </c>
      <c r="D1546" s="7">
        <v>1</v>
      </c>
      <c r="E1546" s="7">
        <v>1</v>
      </c>
      <c r="F1546" s="7">
        <v>0</v>
      </c>
      <c r="G1546" s="7">
        <v>0</v>
      </c>
      <c r="H1546" s="7">
        <v>5</v>
      </c>
      <c r="I1546" s="7">
        <v>1</v>
      </c>
      <c r="J1546" s="7">
        <v>1</v>
      </c>
      <c r="K1546" s="7">
        <v>4</v>
      </c>
      <c r="L1546" s="7">
        <v>0</v>
      </c>
      <c r="M1546" s="7">
        <v>15</v>
      </c>
    </row>
    <row r="1547" spans="1:13">
      <c r="A1547" s="7" t="s">
        <v>3471</v>
      </c>
      <c r="B1547" s="3">
        <v>0</v>
      </c>
      <c r="C1547" s="7">
        <v>0</v>
      </c>
      <c r="D1547" s="7">
        <v>0</v>
      </c>
      <c r="E1547" s="7">
        <v>2</v>
      </c>
      <c r="F1547" s="7">
        <v>0</v>
      </c>
      <c r="G1547" s="7">
        <v>0</v>
      </c>
      <c r="H1547" s="7">
        <v>6</v>
      </c>
      <c r="I1547" s="7">
        <v>2</v>
      </c>
      <c r="J1547" s="7">
        <v>5</v>
      </c>
      <c r="K1547" s="7">
        <v>4</v>
      </c>
      <c r="L1547" s="7">
        <v>0</v>
      </c>
      <c r="M1547" s="7">
        <v>6</v>
      </c>
    </row>
    <row r="1548" spans="1:13">
      <c r="A1548" s="7" t="s">
        <v>3472</v>
      </c>
      <c r="B1548" s="3">
        <v>0</v>
      </c>
      <c r="C1548" s="7">
        <v>0</v>
      </c>
      <c r="D1548" s="7">
        <v>1</v>
      </c>
      <c r="E1548" s="7">
        <v>3</v>
      </c>
      <c r="F1548" s="7">
        <v>0</v>
      </c>
      <c r="G1548" s="7">
        <v>0</v>
      </c>
      <c r="H1548" s="7">
        <v>12</v>
      </c>
      <c r="I1548" s="7">
        <v>1</v>
      </c>
      <c r="J1548" s="7">
        <v>5</v>
      </c>
      <c r="K1548" s="7">
        <v>6</v>
      </c>
      <c r="L1548" s="7">
        <v>1</v>
      </c>
      <c r="M1548" s="7">
        <v>3</v>
      </c>
    </row>
    <row r="1549" spans="1:13">
      <c r="A1549" s="7" t="s">
        <v>3473</v>
      </c>
      <c r="B1549" s="3">
        <v>1</v>
      </c>
      <c r="C1549" s="7">
        <v>1</v>
      </c>
      <c r="D1549" s="7">
        <v>0</v>
      </c>
      <c r="E1549" s="7">
        <v>2</v>
      </c>
      <c r="F1549" s="7">
        <v>2</v>
      </c>
      <c r="G1549" s="7">
        <v>0</v>
      </c>
      <c r="H1549" s="7">
        <v>5</v>
      </c>
      <c r="I1549" s="7">
        <v>1</v>
      </c>
      <c r="J1549" s="7">
        <v>11</v>
      </c>
      <c r="K1549" s="7">
        <v>5</v>
      </c>
      <c r="L1549" s="7">
        <v>1</v>
      </c>
      <c r="M1549" s="7">
        <v>3</v>
      </c>
    </row>
    <row r="1550" spans="1:13">
      <c r="A1550" s="7" t="s">
        <v>3474</v>
      </c>
      <c r="B1550" s="3">
        <v>0</v>
      </c>
      <c r="C1550" s="7">
        <v>1</v>
      </c>
      <c r="D1550" s="7">
        <v>1</v>
      </c>
      <c r="E1550" s="7">
        <v>4</v>
      </c>
      <c r="F1550" s="7">
        <v>1</v>
      </c>
      <c r="G1550" s="7">
        <v>0</v>
      </c>
      <c r="H1550" s="7">
        <v>13</v>
      </c>
      <c r="I1550" s="7">
        <v>1</v>
      </c>
      <c r="J1550" s="7">
        <v>13</v>
      </c>
      <c r="K1550" s="7">
        <v>5</v>
      </c>
      <c r="L1550" s="7">
        <v>0</v>
      </c>
      <c r="M1550" s="7">
        <v>5</v>
      </c>
    </row>
    <row r="1551" spans="1:13">
      <c r="A1551" s="7" t="s">
        <v>3475</v>
      </c>
      <c r="B1551" s="3"/>
      <c r="C1551" s="7"/>
      <c r="D1551" s="7">
        <v>2</v>
      </c>
      <c r="E1551" s="7">
        <v>2</v>
      </c>
      <c r="F1551" s="7">
        <v>0</v>
      </c>
      <c r="G1551" s="7">
        <v>0</v>
      </c>
      <c r="H1551" s="7">
        <v>6</v>
      </c>
      <c r="I1551" s="7">
        <v>2</v>
      </c>
      <c r="J1551" s="7">
        <v>7</v>
      </c>
      <c r="K1551" s="7">
        <v>7</v>
      </c>
      <c r="L1551" s="7">
        <v>0</v>
      </c>
      <c r="M1551" s="7">
        <v>18</v>
      </c>
    </row>
    <row r="1552" spans="1:13">
      <c r="A1552" s="7" t="s">
        <v>3476</v>
      </c>
      <c r="B1552" s="3">
        <v>0</v>
      </c>
      <c r="C1552" s="7">
        <v>1</v>
      </c>
      <c r="D1552" s="7">
        <v>4</v>
      </c>
      <c r="E1552" s="7">
        <v>6</v>
      </c>
      <c r="F1552" s="7">
        <v>1</v>
      </c>
      <c r="G1552" s="7">
        <v>0</v>
      </c>
      <c r="H1552" s="7">
        <v>13</v>
      </c>
      <c r="I1552" s="7">
        <v>6</v>
      </c>
      <c r="J1552" s="7">
        <v>13</v>
      </c>
      <c r="K1552" s="7">
        <v>6</v>
      </c>
      <c r="L1552" s="7">
        <v>0</v>
      </c>
      <c r="M1552" s="7">
        <v>9</v>
      </c>
    </row>
    <row r="1553" spans="1:13">
      <c r="A1553" s="7" t="s">
        <v>3477</v>
      </c>
      <c r="B1553" s="3">
        <v>0</v>
      </c>
      <c r="C1553" s="7">
        <v>0</v>
      </c>
      <c r="D1553" s="7">
        <v>1</v>
      </c>
      <c r="E1553" s="7">
        <v>3</v>
      </c>
      <c r="F1553" s="7"/>
      <c r="G1553" s="7"/>
      <c r="H1553" s="7">
        <v>5</v>
      </c>
      <c r="I1553" s="7">
        <v>2</v>
      </c>
      <c r="J1553" s="7">
        <v>7</v>
      </c>
      <c r="K1553" s="7">
        <v>6</v>
      </c>
      <c r="L1553" s="7">
        <v>0</v>
      </c>
      <c r="M1553" s="7">
        <v>8</v>
      </c>
    </row>
    <row r="1554" spans="1:13">
      <c r="A1554" s="7" t="s">
        <v>3478</v>
      </c>
      <c r="B1554" s="3">
        <v>0</v>
      </c>
      <c r="C1554" s="7">
        <v>0</v>
      </c>
      <c r="D1554" s="7">
        <v>0</v>
      </c>
      <c r="E1554" s="7">
        <v>0</v>
      </c>
      <c r="F1554" s="7">
        <v>0</v>
      </c>
      <c r="G1554" s="7">
        <v>1</v>
      </c>
      <c r="H1554" s="7">
        <v>0</v>
      </c>
      <c r="I1554" s="7">
        <v>1</v>
      </c>
      <c r="J1554" s="7">
        <v>8</v>
      </c>
      <c r="K1554" s="7">
        <v>6</v>
      </c>
      <c r="L1554" s="7">
        <v>0</v>
      </c>
      <c r="M1554" s="7">
        <v>8</v>
      </c>
    </row>
    <row r="1555" spans="1:13">
      <c r="A1555" s="7" t="s">
        <v>3479</v>
      </c>
      <c r="B1555" s="3">
        <v>0</v>
      </c>
      <c r="C1555" s="7">
        <v>0</v>
      </c>
      <c r="D1555" s="7">
        <v>0</v>
      </c>
      <c r="E1555" s="7">
        <v>2</v>
      </c>
      <c r="F1555" s="7">
        <v>0</v>
      </c>
      <c r="G1555" s="7">
        <v>0</v>
      </c>
      <c r="H1555" s="7">
        <v>6</v>
      </c>
      <c r="I1555" s="7">
        <v>3</v>
      </c>
      <c r="J1555" s="7">
        <v>6</v>
      </c>
      <c r="K1555" s="7">
        <v>7</v>
      </c>
      <c r="L1555" s="7">
        <v>2</v>
      </c>
      <c r="M1555" s="7">
        <v>8</v>
      </c>
    </row>
    <row r="1556" spans="1:13">
      <c r="A1556" s="7" t="s">
        <v>3480</v>
      </c>
      <c r="B1556" s="3">
        <v>0</v>
      </c>
      <c r="C1556" s="7">
        <v>0</v>
      </c>
      <c r="D1556" s="7">
        <v>3</v>
      </c>
      <c r="E1556" s="7">
        <v>0</v>
      </c>
      <c r="F1556" s="7">
        <v>0</v>
      </c>
      <c r="G1556" s="7">
        <v>0</v>
      </c>
      <c r="H1556" s="7">
        <v>3</v>
      </c>
      <c r="I1556" s="7">
        <v>3</v>
      </c>
      <c r="J1556" s="7">
        <v>6</v>
      </c>
      <c r="K1556" s="7">
        <v>4</v>
      </c>
      <c r="L1556" s="7">
        <v>0</v>
      </c>
      <c r="M1556" s="7">
        <v>5</v>
      </c>
    </row>
    <row r="1557" spans="1:13">
      <c r="A1557" s="7" t="s">
        <v>3481</v>
      </c>
      <c r="B1557" s="3">
        <v>0</v>
      </c>
      <c r="C1557" s="7">
        <v>0</v>
      </c>
      <c r="D1557" s="7">
        <v>1</v>
      </c>
      <c r="E1557" s="7">
        <v>2</v>
      </c>
      <c r="F1557" s="7">
        <v>0</v>
      </c>
      <c r="G1557" s="7">
        <v>0</v>
      </c>
      <c r="H1557" s="7">
        <v>3</v>
      </c>
      <c r="I1557" s="7">
        <v>0</v>
      </c>
      <c r="J1557" s="7">
        <v>11</v>
      </c>
      <c r="K1557" s="7">
        <v>2</v>
      </c>
      <c r="L1557" s="7">
        <v>0</v>
      </c>
      <c r="M1557" s="7">
        <v>1</v>
      </c>
    </row>
    <row r="1558" spans="1:13">
      <c r="A1558" s="7" t="s">
        <v>3482</v>
      </c>
      <c r="B1558" s="3">
        <v>0</v>
      </c>
      <c r="C1558" s="7">
        <v>0</v>
      </c>
      <c r="D1558" s="7">
        <v>7</v>
      </c>
      <c r="E1558" s="7">
        <v>0</v>
      </c>
      <c r="F1558" s="7">
        <v>0</v>
      </c>
      <c r="G1558" s="7">
        <v>0</v>
      </c>
      <c r="H1558" s="7">
        <v>7</v>
      </c>
      <c r="I1558" s="7">
        <v>2</v>
      </c>
      <c r="J1558" s="7">
        <v>8</v>
      </c>
      <c r="K1558" s="7">
        <v>9</v>
      </c>
      <c r="L1558" s="7">
        <v>0</v>
      </c>
      <c r="M1558" s="7">
        <v>14</v>
      </c>
    </row>
    <row r="1559" spans="1:13">
      <c r="A1559" s="7" t="s">
        <v>3483</v>
      </c>
      <c r="B1559" s="3"/>
      <c r="C1559" s="7"/>
      <c r="D1559" s="7">
        <v>9</v>
      </c>
      <c r="E1559" s="7">
        <v>1</v>
      </c>
      <c r="F1559" s="7">
        <v>0</v>
      </c>
      <c r="G1559" s="7">
        <v>0</v>
      </c>
      <c r="H1559" s="7">
        <v>12</v>
      </c>
      <c r="I1559" s="7">
        <v>8</v>
      </c>
      <c r="J1559" s="7">
        <v>10</v>
      </c>
      <c r="K1559" s="7">
        <v>10</v>
      </c>
      <c r="L1559" s="7">
        <v>2</v>
      </c>
      <c r="M1559" s="7">
        <v>10</v>
      </c>
    </row>
    <row r="1560" spans="1:13">
      <c r="A1560" s="7" t="s">
        <v>3484</v>
      </c>
      <c r="B1560" s="3">
        <v>0</v>
      </c>
      <c r="C1560" s="7">
        <v>1</v>
      </c>
      <c r="D1560" s="7">
        <v>6</v>
      </c>
      <c r="E1560" s="7">
        <v>2</v>
      </c>
      <c r="F1560" s="7">
        <v>0</v>
      </c>
      <c r="G1560" s="7">
        <v>0</v>
      </c>
      <c r="H1560" s="7">
        <v>9</v>
      </c>
      <c r="I1560" s="7">
        <v>4</v>
      </c>
      <c r="J1560" s="7">
        <v>9</v>
      </c>
      <c r="K1560" s="7">
        <v>7</v>
      </c>
      <c r="L1560" s="7">
        <v>1</v>
      </c>
      <c r="M1560" s="7">
        <v>11</v>
      </c>
    </row>
    <row r="1561" spans="1:13">
      <c r="A1561" s="7" t="s">
        <v>3485</v>
      </c>
      <c r="B1561" s="3">
        <v>0</v>
      </c>
      <c r="C1561" s="7">
        <v>0</v>
      </c>
      <c r="D1561" s="7">
        <v>3</v>
      </c>
      <c r="E1561" s="7">
        <v>1</v>
      </c>
      <c r="F1561" s="7">
        <v>0</v>
      </c>
      <c r="G1561" s="7">
        <v>0</v>
      </c>
      <c r="H1561" s="7">
        <v>8</v>
      </c>
      <c r="I1561" s="7">
        <v>1</v>
      </c>
      <c r="J1561" s="7">
        <v>8</v>
      </c>
      <c r="K1561" s="7">
        <v>8</v>
      </c>
      <c r="L1561" s="7">
        <v>1</v>
      </c>
      <c r="M1561" s="7">
        <v>13</v>
      </c>
    </row>
    <row r="1562" spans="1:13">
      <c r="A1562" s="7" t="s">
        <v>3486</v>
      </c>
      <c r="B1562" s="3">
        <v>0</v>
      </c>
      <c r="C1562" s="7">
        <v>0</v>
      </c>
      <c r="D1562" s="7">
        <v>5</v>
      </c>
      <c r="E1562" s="7">
        <v>7</v>
      </c>
      <c r="F1562" s="7">
        <v>0</v>
      </c>
      <c r="G1562" s="7">
        <v>0</v>
      </c>
      <c r="H1562" s="7">
        <v>15</v>
      </c>
      <c r="I1562" s="7">
        <v>5</v>
      </c>
      <c r="J1562" s="7">
        <v>8</v>
      </c>
      <c r="K1562" s="7">
        <v>5</v>
      </c>
      <c r="L1562" s="7">
        <v>0</v>
      </c>
      <c r="M1562" s="7">
        <v>9</v>
      </c>
    </row>
    <row r="1563" spans="1:13">
      <c r="A1563" s="7" t="s">
        <v>3487</v>
      </c>
      <c r="B1563" s="3">
        <v>0</v>
      </c>
      <c r="C1563" s="7">
        <v>1</v>
      </c>
      <c r="D1563" s="7">
        <v>1</v>
      </c>
      <c r="E1563" s="7">
        <v>1</v>
      </c>
      <c r="F1563" s="7">
        <v>0</v>
      </c>
      <c r="G1563" s="7">
        <v>0</v>
      </c>
      <c r="H1563" s="7">
        <v>3</v>
      </c>
      <c r="I1563" s="7">
        <v>1</v>
      </c>
      <c r="J1563" s="7">
        <v>8</v>
      </c>
      <c r="K1563" s="7">
        <v>3</v>
      </c>
      <c r="L1563" s="7">
        <v>0</v>
      </c>
      <c r="M1563" s="7">
        <v>7</v>
      </c>
    </row>
    <row r="1564" spans="1:13">
      <c r="A1564" s="7" t="s">
        <v>3488</v>
      </c>
      <c r="B1564" s="3">
        <v>0</v>
      </c>
      <c r="C1564" s="7">
        <v>0</v>
      </c>
      <c r="D1564" s="7">
        <v>2</v>
      </c>
      <c r="E1564" s="7">
        <v>0</v>
      </c>
      <c r="F1564" s="7">
        <v>0</v>
      </c>
      <c r="G1564" s="7">
        <v>0</v>
      </c>
      <c r="H1564" s="7">
        <v>2</v>
      </c>
      <c r="I1564" s="7">
        <v>1</v>
      </c>
      <c r="J1564" s="7">
        <v>4</v>
      </c>
      <c r="K1564" s="7">
        <v>5</v>
      </c>
      <c r="L1564" s="7">
        <v>0</v>
      </c>
      <c r="M1564" s="7">
        <v>4</v>
      </c>
    </row>
    <row r="1565" spans="1:13">
      <c r="A1565" s="7" t="s">
        <v>3489</v>
      </c>
      <c r="B1565" s="3">
        <v>0</v>
      </c>
      <c r="C1565" s="7">
        <v>0</v>
      </c>
      <c r="D1565" s="7">
        <v>0</v>
      </c>
      <c r="E1565" s="7">
        <v>2</v>
      </c>
      <c r="F1565" s="7">
        <v>0</v>
      </c>
      <c r="G1565" s="7">
        <v>0</v>
      </c>
      <c r="H1565" s="7">
        <v>3</v>
      </c>
      <c r="I1565" s="7">
        <v>1</v>
      </c>
      <c r="J1565" s="7">
        <v>7</v>
      </c>
      <c r="K1565" s="7">
        <v>2</v>
      </c>
      <c r="L1565" s="7">
        <v>0</v>
      </c>
      <c r="M1565" s="7">
        <v>4</v>
      </c>
    </row>
    <row r="1566" spans="1:13">
      <c r="A1566" s="7" t="s">
        <v>3490</v>
      </c>
      <c r="B1566" s="3">
        <v>1</v>
      </c>
      <c r="C1566" s="7">
        <v>1</v>
      </c>
      <c r="D1566" s="7">
        <v>1</v>
      </c>
      <c r="E1566" s="7">
        <v>4</v>
      </c>
      <c r="F1566" s="7">
        <v>0</v>
      </c>
      <c r="G1566" s="7">
        <v>1</v>
      </c>
      <c r="H1566" s="7">
        <v>7</v>
      </c>
      <c r="I1566" s="7">
        <v>6</v>
      </c>
      <c r="J1566" s="7">
        <v>12</v>
      </c>
      <c r="K1566" s="7">
        <v>8</v>
      </c>
      <c r="L1566" s="7">
        <v>0</v>
      </c>
      <c r="M1566" s="7">
        <v>11</v>
      </c>
    </row>
    <row r="1567" spans="1:13">
      <c r="A1567" s="7" t="s">
        <v>3491</v>
      </c>
      <c r="B1567" s="3">
        <v>0</v>
      </c>
      <c r="C1567" s="7">
        <v>0</v>
      </c>
      <c r="D1567" s="7">
        <v>1</v>
      </c>
      <c r="E1567" s="7">
        <v>1</v>
      </c>
      <c r="F1567" s="7">
        <v>1</v>
      </c>
      <c r="G1567" s="7">
        <v>0</v>
      </c>
      <c r="H1567" s="7">
        <v>4</v>
      </c>
      <c r="I1567" s="7">
        <v>1</v>
      </c>
      <c r="J1567" s="7">
        <v>8</v>
      </c>
      <c r="K1567" s="7">
        <v>7</v>
      </c>
      <c r="L1567" s="7">
        <v>1</v>
      </c>
      <c r="M1567" s="7">
        <v>15</v>
      </c>
    </row>
    <row r="1568" spans="1:13">
      <c r="A1568" s="7" t="s">
        <v>3492</v>
      </c>
      <c r="B1568" s="3">
        <v>0</v>
      </c>
      <c r="C1568" s="7">
        <v>0</v>
      </c>
      <c r="D1568" s="7">
        <v>4</v>
      </c>
      <c r="E1568" s="7">
        <v>0</v>
      </c>
      <c r="F1568" s="7"/>
      <c r="G1568" s="7">
        <v>0</v>
      </c>
      <c r="H1568" s="7">
        <v>11</v>
      </c>
      <c r="I1568" s="7">
        <v>2</v>
      </c>
      <c r="J1568" s="7">
        <v>9</v>
      </c>
      <c r="K1568" s="7">
        <v>8</v>
      </c>
      <c r="L1568" s="7">
        <v>0</v>
      </c>
      <c r="M1568" s="7">
        <v>10</v>
      </c>
    </row>
    <row r="1569" spans="1:13">
      <c r="A1569" s="7" t="s">
        <v>3493</v>
      </c>
      <c r="B1569" s="3">
        <v>0</v>
      </c>
      <c r="C1569" s="7">
        <v>0</v>
      </c>
      <c r="D1569" s="7">
        <v>1</v>
      </c>
      <c r="E1569" s="7">
        <v>0</v>
      </c>
      <c r="F1569" s="7">
        <v>0</v>
      </c>
      <c r="G1569" s="7">
        <v>0</v>
      </c>
      <c r="H1569" s="7">
        <v>1</v>
      </c>
      <c r="I1569" s="7">
        <v>3</v>
      </c>
      <c r="J1569" s="7">
        <v>4</v>
      </c>
      <c r="K1569" s="7">
        <v>3</v>
      </c>
      <c r="L1569" s="7">
        <v>0</v>
      </c>
      <c r="M1569" s="7">
        <v>4</v>
      </c>
    </row>
    <row r="1570" spans="1:13">
      <c r="A1570" s="7" t="s">
        <v>3494</v>
      </c>
      <c r="B1570" s="3">
        <v>0</v>
      </c>
      <c r="C1570" s="7">
        <v>0</v>
      </c>
      <c r="D1570" s="7">
        <v>2</v>
      </c>
      <c r="E1570" s="7">
        <v>1</v>
      </c>
      <c r="F1570" s="7">
        <v>0</v>
      </c>
      <c r="G1570" s="7">
        <v>0</v>
      </c>
      <c r="H1570" s="7">
        <v>4</v>
      </c>
      <c r="I1570" s="7">
        <v>2</v>
      </c>
      <c r="J1570" s="7">
        <v>5</v>
      </c>
      <c r="K1570" s="7">
        <v>4</v>
      </c>
      <c r="L1570" s="7">
        <v>0</v>
      </c>
      <c r="M1570" s="7">
        <v>5</v>
      </c>
    </row>
    <row r="1571" spans="1:13">
      <c r="A1571" s="7" t="s">
        <v>3495</v>
      </c>
      <c r="B1571" s="3">
        <v>0</v>
      </c>
      <c r="C1571" s="7">
        <v>0</v>
      </c>
      <c r="D1571" s="7">
        <v>2</v>
      </c>
      <c r="E1571" s="7">
        <v>0</v>
      </c>
      <c r="F1571" s="7">
        <v>0</v>
      </c>
      <c r="G1571" s="7">
        <v>1</v>
      </c>
      <c r="H1571" s="7">
        <v>2</v>
      </c>
      <c r="I1571" s="7">
        <v>1</v>
      </c>
      <c r="J1571" s="7">
        <v>7</v>
      </c>
      <c r="K1571" s="7">
        <v>2</v>
      </c>
      <c r="L1571" s="7">
        <v>0</v>
      </c>
      <c r="M1571" s="7">
        <v>6</v>
      </c>
    </row>
    <row r="1572" spans="1:13">
      <c r="A1572" s="7" t="s">
        <v>3496</v>
      </c>
      <c r="B1572" s="3">
        <v>0</v>
      </c>
      <c r="C1572" s="7">
        <v>1</v>
      </c>
      <c r="D1572" s="7">
        <v>1</v>
      </c>
      <c r="E1572" s="7">
        <v>1</v>
      </c>
      <c r="F1572" s="7">
        <v>1</v>
      </c>
      <c r="G1572" s="7">
        <v>0</v>
      </c>
      <c r="H1572" s="7">
        <v>4</v>
      </c>
      <c r="I1572" s="7">
        <v>0</v>
      </c>
      <c r="J1572" s="7">
        <v>7</v>
      </c>
      <c r="K1572" s="7">
        <v>4</v>
      </c>
      <c r="L1572" s="7">
        <v>0</v>
      </c>
      <c r="M1572" s="7">
        <v>7</v>
      </c>
    </row>
    <row r="1573" spans="1:13">
      <c r="A1573" s="7" t="s">
        <v>3497</v>
      </c>
      <c r="B1573" s="3">
        <v>0</v>
      </c>
      <c r="C1573" s="7">
        <v>0</v>
      </c>
      <c r="D1573" s="7">
        <v>1</v>
      </c>
      <c r="E1573" s="7">
        <v>4</v>
      </c>
      <c r="F1573" s="7">
        <v>1</v>
      </c>
      <c r="G1573" s="7">
        <v>0</v>
      </c>
      <c r="H1573" s="7">
        <v>8</v>
      </c>
      <c r="I1573" s="7">
        <v>0</v>
      </c>
      <c r="J1573" s="7">
        <v>10</v>
      </c>
      <c r="K1573" s="7">
        <v>7</v>
      </c>
      <c r="L1573" s="7">
        <v>1</v>
      </c>
      <c r="M1573" s="7">
        <v>7</v>
      </c>
    </row>
    <row r="1574" spans="1:13">
      <c r="A1574" s="7" t="s">
        <v>3498</v>
      </c>
      <c r="B1574" s="3">
        <v>0</v>
      </c>
      <c r="C1574" s="7">
        <v>0</v>
      </c>
      <c r="D1574" s="7">
        <v>1</v>
      </c>
      <c r="E1574" s="7">
        <v>2</v>
      </c>
      <c r="F1574" s="7">
        <v>0</v>
      </c>
      <c r="G1574" s="7">
        <v>1</v>
      </c>
      <c r="H1574" s="7">
        <v>5</v>
      </c>
      <c r="I1574" s="7">
        <v>2</v>
      </c>
      <c r="J1574" s="7">
        <v>12</v>
      </c>
      <c r="K1574" s="7">
        <v>13</v>
      </c>
      <c r="L1574" s="7">
        <v>0</v>
      </c>
      <c r="M1574" s="7">
        <v>3</v>
      </c>
    </row>
    <row r="1575" spans="1:13">
      <c r="A1575" s="7" t="s">
        <v>3499</v>
      </c>
      <c r="B1575" s="3">
        <v>0</v>
      </c>
      <c r="C1575" s="7">
        <v>3</v>
      </c>
      <c r="D1575" s="7">
        <v>2</v>
      </c>
      <c r="E1575" s="7">
        <v>2</v>
      </c>
      <c r="F1575" s="7">
        <v>1</v>
      </c>
      <c r="G1575" s="7">
        <v>0</v>
      </c>
      <c r="H1575" s="7">
        <v>8</v>
      </c>
      <c r="I1575" s="7">
        <v>6</v>
      </c>
      <c r="J1575" s="7">
        <v>15</v>
      </c>
      <c r="K1575" s="7">
        <v>14</v>
      </c>
      <c r="L1575" s="7">
        <v>0</v>
      </c>
      <c r="M1575" s="7">
        <v>19</v>
      </c>
    </row>
    <row r="1576" spans="1:13">
      <c r="A1576" s="7" t="s">
        <v>3500</v>
      </c>
      <c r="B1576" s="3">
        <v>0</v>
      </c>
      <c r="C1576" s="7">
        <v>1</v>
      </c>
      <c r="D1576" s="7">
        <v>2</v>
      </c>
      <c r="E1576" s="7">
        <v>6</v>
      </c>
      <c r="F1576" s="7">
        <v>0</v>
      </c>
      <c r="G1576" s="7">
        <v>0</v>
      </c>
      <c r="H1576" s="7">
        <v>9</v>
      </c>
      <c r="I1576" s="7">
        <v>2</v>
      </c>
      <c r="J1576" s="7">
        <v>8</v>
      </c>
      <c r="K1576" s="7">
        <v>10</v>
      </c>
      <c r="L1576" s="7">
        <v>0</v>
      </c>
      <c r="M1576" s="7">
        <v>10</v>
      </c>
    </row>
    <row r="1577" spans="1:13">
      <c r="A1577" s="7" t="s">
        <v>3501</v>
      </c>
      <c r="B1577" s="3"/>
      <c r="C1577" s="7"/>
      <c r="D1577" s="7">
        <v>2</v>
      </c>
      <c r="E1577" s="7">
        <v>4</v>
      </c>
      <c r="F1577" s="7"/>
      <c r="G1577" s="7"/>
      <c r="H1577" s="7">
        <v>7</v>
      </c>
      <c r="I1577" s="7">
        <v>1</v>
      </c>
      <c r="J1577" s="7">
        <v>11</v>
      </c>
      <c r="K1577" s="7">
        <v>6</v>
      </c>
      <c r="L1577" s="7"/>
      <c r="M1577" s="7">
        <v>5</v>
      </c>
    </row>
    <row r="1578" spans="1:13">
      <c r="A1578" s="7" t="s">
        <v>3502</v>
      </c>
      <c r="B1578" s="3">
        <v>0</v>
      </c>
      <c r="C1578" s="7">
        <v>0</v>
      </c>
      <c r="D1578" s="7">
        <v>0</v>
      </c>
      <c r="E1578" s="7">
        <v>6</v>
      </c>
      <c r="F1578" s="7">
        <v>0</v>
      </c>
      <c r="G1578" s="7">
        <v>0</v>
      </c>
      <c r="H1578" s="7">
        <v>7</v>
      </c>
      <c r="I1578" s="7">
        <v>6</v>
      </c>
      <c r="J1578" s="7">
        <v>9</v>
      </c>
      <c r="K1578" s="7">
        <v>4</v>
      </c>
      <c r="L1578" s="7">
        <v>2</v>
      </c>
      <c r="M1578" s="7">
        <v>2</v>
      </c>
    </row>
    <row r="1579" spans="1:13">
      <c r="A1579" s="7" t="s">
        <v>3503</v>
      </c>
      <c r="B1579" s="3">
        <v>0</v>
      </c>
      <c r="C1579" s="7">
        <v>0</v>
      </c>
      <c r="D1579" s="7">
        <v>2</v>
      </c>
      <c r="E1579" s="7">
        <v>3</v>
      </c>
      <c r="F1579" s="7">
        <v>0</v>
      </c>
      <c r="G1579" s="7">
        <v>0</v>
      </c>
      <c r="H1579" s="7">
        <v>8</v>
      </c>
      <c r="I1579" s="7">
        <v>4</v>
      </c>
      <c r="J1579" s="7">
        <v>12</v>
      </c>
      <c r="K1579" s="7">
        <v>5</v>
      </c>
      <c r="L1579" s="7">
        <v>0</v>
      </c>
      <c r="M1579" s="7">
        <v>5</v>
      </c>
    </row>
    <row r="1580" spans="1:13">
      <c r="A1580" s="7" t="s">
        <v>3504</v>
      </c>
      <c r="B1580" s="3">
        <v>0</v>
      </c>
      <c r="C1580" s="7">
        <v>1</v>
      </c>
      <c r="D1580" s="7">
        <v>2</v>
      </c>
      <c r="E1580" s="7">
        <v>6</v>
      </c>
      <c r="F1580" s="7">
        <v>0</v>
      </c>
      <c r="G1580" s="7">
        <v>0</v>
      </c>
      <c r="H1580" s="7">
        <v>12</v>
      </c>
      <c r="I1580" s="7">
        <v>2</v>
      </c>
      <c r="J1580" s="7">
        <v>10</v>
      </c>
      <c r="K1580" s="7">
        <v>8</v>
      </c>
      <c r="L1580" s="7">
        <v>1</v>
      </c>
      <c r="M1580" s="7">
        <v>16</v>
      </c>
    </row>
    <row r="1581" spans="1:13">
      <c r="A1581" s="7" t="s">
        <v>3505</v>
      </c>
      <c r="B1581" s="3">
        <v>0</v>
      </c>
      <c r="C1581" s="7">
        <v>1</v>
      </c>
      <c r="D1581" s="7">
        <v>3</v>
      </c>
      <c r="E1581" s="7">
        <v>2</v>
      </c>
      <c r="F1581" s="7">
        <v>0</v>
      </c>
      <c r="G1581" s="7">
        <v>0</v>
      </c>
      <c r="H1581" s="7">
        <v>9</v>
      </c>
      <c r="I1581" s="7">
        <v>3</v>
      </c>
      <c r="J1581" s="7">
        <v>15</v>
      </c>
      <c r="K1581" s="7">
        <v>14</v>
      </c>
      <c r="L1581" s="7">
        <v>0</v>
      </c>
      <c r="M1581" s="7">
        <v>14</v>
      </c>
    </row>
    <row r="1582" spans="1:13">
      <c r="A1582" s="7" t="s">
        <v>3506</v>
      </c>
      <c r="B1582" s="3">
        <v>0</v>
      </c>
      <c r="C1582" s="7">
        <v>0</v>
      </c>
      <c r="D1582" s="7">
        <v>0</v>
      </c>
      <c r="E1582" s="7">
        <v>0</v>
      </c>
      <c r="F1582" s="7">
        <v>0</v>
      </c>
      <c r="G1582" s="7">
        <v>0</v>
      </c>
      <c r="H1582" s="7">
        <v>0</v>
      </c>
      <c r="I1582" s="7">
        <v>0</v>
      </c>
      <c r="J1582" s="7">
        <v>3</v>
      </c>
      <c r="K1582" s="7">
        <v>2</v>
      </c>
      <c r="L1582" s="7">
        <v>0</v>
      </c>
      <c r="M1582" s="7">
        <v>9</v>
      </c>
    </row>
    <row r="1583" spans="1:13">
      <c r="A1583" s="7" t="s">
        <v>3507</v>
      </c>
      <c r="B1583" s="3">
        <v>1</v>
      </c>
      <c r="C1583" s="7">
        <v>1</v>
      </c>
      <c r="D1583" s="7">
        <v>3</v>
      </c>
      <c r="E1583" s="7">
        <v>6</v>
      </c>
      <c r="F1583" s="7">
        <v>0</v>
      </c>
      <c r="G1583" s="7">
        <v>0</v>
      </c>
      <c r="H1583" s="7">
        <v>18</v>
      </c>
      <c r="I1583" s="7">
        <v>3</v>
      </c>
      <c r="J1583" s="7">
        <v>11</v>
      </c>
      <c r="K1583" s="7">
        <v>5</v>
      </c>
      <c r="L1583" s="7">
        <v>0</v>
      </c>
      <c r="M1583" s="7">
        <v>7</v>
      </c>
    </row>
    <row r="1584" spans="1:13">
      <c r="A1584" s="7" t="s">
        <v>3508</v>
      </c>
      <c r="B1584" s="3">
        <v>0</v>
      </c>
      <c r="C1584" s="7">
        <v>0</v>
      </c>
      <c r="D1584" s="7">
        <v>1</v>
      </c>
      <c r="E1584" s="7">
        <v>0</v>
      </c>
      <c r="F1584" s="7">
        <v>0</v>
      </c>
      <c r="G1584" s="7">
        <v>0</v>
      </c>
      <c r="H1584" s="7">
        <v>1</v>
      </c>
      <c r="I1584" s="7">
        <v>3</v>
      </c>
      <c r="J1584" s="7">
        <v>11</v>
      </c>
      <c r="K1584" s="7">
        <v>5</v>
      </c>
      <c r="L1584" s="7">
        <v>1</v>
      </c>
      <c r="M1584" s="7">
        <v>3</v>
      </c>
    </row>
    <row r="1585" spans="1:13">
      <c r="A1585" s="7" t="s">
        <v>3509</v>
      </c>
      <c r="B1585" s="3">
        <v>0</v>
      </c>
      <c r="C1585" s="7">
        <v>1</v>
      </c>
      <c r="D1585" s="7">
        <v>3</v>
      </c>
      <c r="E1585" s="7">
        <v>4</v>
      </c>
      <c r="F1585" s="7">
        <v>0</v>
      </c>
      <c r="G1585" s="7">
        <v>0</v>
      </c>
      <c r="H1585" s="7">
        <v>8</v>
      </c>
      <c r="I1585" s="7">
        <v>3</v>
      </c>
      <c r="J1585" s="7">
        <v>6</v>
      </c>
      <c r="K1585" s="7">
        <v>3</v>
      </c>
      <c r="L1585" s="7">
        <v>0</v>
      </c>
      <c r="M1585" s="7">
        <v>4</v>
      </c>
    </row>
    <row r="1586" spans="1:13">
      <c r="A1586" s="7" t="s">
        <v>3510</v>
      </c>
      <c r="B1586" s="3">
        <v>0</v>
      </c>
      <c r="C1586" s="7">
        <v>0</v>
      </c>
      <c r="D1586" s="7">
        <v>1</v>
      </c>
      <c r="E1586" s="7">
        <v>2</v>
      </c>
      <c r="F1586" s="7">
        <v>0</v>
      </c>
      <c r="G1586" s="7">
        <v>0</v>
      </c>
      <c r="H1586" s="7">
        <v>3</v>
      </c>
      <c r="I1586" s="7">
        <v>1</v>
      </c>
      <c r="J1586" s="7">
        <v>7</v>
      </c>
      <c r="K1586" s="7">
        <v>7</v>
      </c>
      <c r="L1586" s="7">
        <v>0</v>
      </c>
      <c r="M1586" s="7">
        <v>3</v>
      </c>
    </row>
    <row r="1587" spans="1:13">
      <c r="A1587" s="7" t="s">
        <v>3511</v>
      </c>
      <c r="B1587" s="3">
        <v>0</v>
      </c>
      <c r="C1587" s="7">
        <v>0</v>
      </c>
      <c r="D1587" s="7">
        <v>3</v>
      </c>
      <c r="E1587" s="7">
        <v>7</v>
      </c>
      <c r="F1587" s="7">
        <v>0</v>
      </c>
      <c r="G1587" s="7">
        <v>0</v>
      </c>
      <c r="H1587" s="7">
        <v>11</v>
      </c>
      <c r="I1587" s="7">
        <v>7</v>
      </c>
      <c r="J1587" s="7">
        <v>13</v>
      </c>
      <c r="K1587" s="7">
        <v>3</v>
      </c>
      <c r="L1587" s="7">
        <v>1</v>
      </c>
      <c r="M1587" s="7">
        <v>7</v>
      </c>
    </row>
    <row r="1588" spans="1:13">
      <c r="A1588" s="7" t="s">
        <v>3512</v>
      </c>
      <c r="B1588" s="3">
        <v>1</v>
      </c>
      <c r="C1588" s="7">
        <v>1</v>
      </c>
      <c r="D1588" s="7">
        <v>3</v>
      </c>
      <c r="E1588" s="7">
        <v>0</v>
      </c>
      <c r="F1588" s="7">
        <v>0</v>
      </c>
      <c r="G1588" s="7">
        <v>0</v>
      </c>
      <c r="H1588" s="7">
        <v>6</v>
      </c>
      <c r="I1588" s="7">
        <v>4</v>
      </c>
      <c r="J1588" s="7">
        <v>6</v>
      </c>
      <c r="K1588" s="7">
        <v>5</v>
      </c>
      <c r="L1588" s="7">
        <v>0</v>
      </c>
      <c r="M1588" s="7">
        <v>8</v>
      </c>
    </row>
    <row r="1589" spans="1:13">
      <c r="A1589" s="7" t="s">
        <v>3513</v>
      </c>
      <c r="B1589" s="3">
        <v>0</v>
      </c>
      <c r="C1589" s="7">
        <v>0</v>
      </c>
      <c r="D1589" s="7">
        <v>1</v>
      </c>
      <c r="E1589" s="7">
        <v>2</v>
      </c>
      <c r="F1589" s="7">
        <v>0</v>
      </c>
      <c r="G1589" s="7">
        <v>0</v>
      </c>
      <c r="H1589" s="7">
        <v>4</v>
      </c>
      <c r="I1589" s="7">
        <v>3</v>
      </c>
      <c r="J1589" s="7">
        <v>7</v>
      </c>
      <c r="K1589" s="7">
        <v>0</v>
      </c>
      <c r="L1589" s="7">
        <v>0</v>
      </c>
      <c r="M1589" s="7">
        <v>1</v>
      </c>
    </row>
    <row r="1590" spans="1:13">
      <c r="A1590" s="7" t="s">
        <v>3514</v>
      </c>
      <c r="B1590" s="3">
        <v>0</v>
      </c>
      <c r="C1590" s="7">
        <v>0</v>
      </c>
      <c r="D1590" s="7">
        <v>2</v>
      </c>
      <c r="E1590" s="7">
        <v>0</v>
      </c>
      <c r="F1590" s="7">
        <v>0</v>
      </c>
      <c r="G1590" s="7">
        <v>0</v>
      </c>
      <c r="H1590" s="7">
        <v>5</v>
      </c>
      <c r="I1590" s="7">
        <v>1</v>
      </c>
      <c r="J1590" s="7">
        <v>14</v>
      </c>
      <c r="K1590" s="7">
        <v>10</v>
      </c>
      <c r="L1590" s="7">
        <v>0</v>
      </c>
      <c r="M1590" s="7">
        <v>4</v>
      </c>
    </row>
    <row r="1591" spans="1:13">
      <c r="A1591" s="7" t="s">
        <v>3515</v>
      </c>
      <c r="B1591" s="3"/>
      <c r="C1591" s="7">
        <v>1</v>
      </c>
      <c r="D1591" s="7"/>
      <c r="E1591" s="7">
        <v>4</v>
      </c>
      <c r="F1591" s="7">
        <v>1</v>
      </c>
      <c r="G1591" s="7">
        <v>0</v>
      </c>
      <c r="H1591" s="7">
        <v>5</v>
      </c>
      <c r="I1591" s="7">
        <v>3</v>
      </c>
      <c r="J1591" s="7">
        <v>10</v>
      </c>
      <c r="K1591" s="7">
        <v>4</v>
      </c>
      <c r="L1591" s="7">
        <v>0</v>
      </c>
      <c r="M1591" s="7">
        <v>4</v>
      </c>
    </row>
    <row r="1592" spans="1:13">
      <c r="A1592" s="7" t="s">
        <v>3516</v>
      </c>
      <c r="B1592" s="3"/>
      <c r="C1592" s="7"/>
      <c r="D1592" s="7"/>
      <c r="E1592" s="7">
        <v>8</v>
      </c>
      <c r="F1592" s="7">
        <v>3</v>
      </c>
      <c r="G1592" s="7"/>
      <c r="H1592" s="7">
        <v>9</v>
      </c>
      <c r="I1592" s="7"/>
      <c r="J1592" s="7">
        <v>2</v>
      </c>
      <c r="K1592" s="7">
        <v>2</v>
      </c>
      <c r="L1592" s="7"/>
      <c r="M1592" s="7">
        <v>1</v>
      </c>
    </row>
    <row r="1593" spans="1:13">
      <c r="A1593" s="7" t="s">
        <v>3517</v>
      </c>
      <c r="B1593" s="3">
        <v>0</v>
      </c>
      <c r="C1593" s="7">
        <v>0</v>
      </c>
      <c r="D1593" s="7">
        <v>1</v>
      </c>
      <c r="E1593" s="7">
        <v>1</v>
      </c>
      <c r="F1593" s="7">
        <v>0</v>
      </c>
      <c r="G1593" s="7">
        <v>0</v>
      </c>
      <c r="H1593" s="7">
        <v>2</v>
      </c>
      <c r="I1593" s="7">
        <v>0</v>
      </c>
      <c r="J1593" s="7">
        <v>4</v>
      </c>
      <c r="K1593" s="7">
        <v>4</v>
      </c>
      <c r="L1593" s="7">
        <v>1</v>
      </c>
      <c r="M1593" s="7">
        <v>4</v>
      </c>
    </row>
    <row r="1594" spans="1:13">
      <c r="A1594" s="7" t="s">
        <v>3518</v>
      </c>
      <c r="B1594" s="3">
        <v>0</v>
      </c>
      <c r="C1594" s="7">
        <v>0</v>
      </c>
      <c r="D1594" s="7">
        <v>2</v>
      </c>
      <c r="E1594" s="7">
        <v>0</v>
      </c>
      <c r="F1594" s="7">
        <v>0</v>
      </c>
      <c r="G1594" s="7">
        <v>0</v>
      </c>
      <c r="H1594" s="7">
        <v>2</v>
      </c>
      <c r="I1594" s="7">
        <v>1</v>
      </c>
      <c r="J1594" s="7">
        <v>2</v>
      </c>
      <c r="K1594" s="7">
        <v>2</v>
      </c>
      <c r="L1594" s="7">
        <v>0</v>
      </c>
      <c r="M1594" s="7">
        <v>2</v>
      </c>
    </row>
    <row r="1595" spans="1:13">
      <c r="A1595" s="7" t="s">
        <v>3519</v>
      </c>
      <c r="B1595" s="3">
        <v>0</v>
      </c>
      <c r="C1595" s="7">
        <v>1</v>
      </c>
      <c r="D1595" s="7">
        <v>3</v>
      </c>
      <c r="E1595" s="7">
        <v>2</v>
      </c>
      <c r="F1595" s="7">
        <v>0</v>
      </c>
      <c r="G1595" s="7">
        <v>0</v>
      </c>
      <c r="H1595" s="7">
        <v>6</v>
      </c>
      <c r="I1595" s="7">
        <v>4</v>
      </c>
      <c r="J1595" s="7">
        <v>10</v>
      </c>
      <c r="K1595" s="7">
        <v>5</v>
      </c>
      <c r="L1595" s="7">
        <v>0</v>
      </c>
      <c r="M1595" s="7">
        <v>8</v>
      </c>
    </row>
    <row r="1596" spans="1:13">
      <c r="A1596" s="7" t="s">
        <v>3520</v>
      </c>
      <c r="B1596" s="3">
        <v>0</v>
      </c>
      <c r="C1596" s="7">
        <v>0</v>
      </c>
      <c r="D1596" s="7">
        <v>1</v>
      </c>
      <c r="E1596" s="7">
        <v>1</v>
      </c>
      <c r="F1596" s="7">
        <v>0</v>
      </c>
      <c r="G1596" s="7">
        <v>0</v>
      </c>
      <c r="H1596" s="7">
        <v>2</v>
      </c>
      <c r="I1596" s="7">
        <v>1</v>
      </c>
      <c r="J1596" s="7">
        <v>7</v>
      </c>
      <c r="K1596" s="7">
        <v>6</v>
      </c>
      <c r="L1596" s="7">
        <v>0</v>
      </c>
      <c r="M1596" s="7">
        <v>12</v>
      </c>
    </row>
    <row r="1597" spans="1:13">
      <c r="A1597" s="7" t="s">
        <v>3521</v>
      </c>
      <c r="B1597" s="3">
        <v>0</v>
      </c>
      <c r="C1597" s="7">
        <v>0</v>
      </c>
      <c r="D1597" s="7">
        <v>2</v>
      </c>
      <c r="E1597" s="7">
        <v>2</v>
      </c>
      <c r="F1597" s="7">
        <v>0</v>
      </c>
      <c r="G1597" s="7">
        <v>0</v>
      </c>
      <c r="H1597" s="7">
        <v>6</v>
      </c>
      <c r="I1597" s="7">
        <v>2</v>
      </c>
      <c r="J1597" s="7">
        <v>7</v>
      </c>
      <c r="K1597" s="7">
        <v>7</v>
      </c>
      <c r="L1597" s="7">
        <v>0</v>
      </c>
      <c r="M1597" s="7">
        <v>10</v>
      </c>
    </row>
    <row r="1598" spans="1:13">
      <c r="A1598" s="7" t="s">
        <v>3522</v>
      </c>
      <c r="B1598" s="3">
        <v>1</v>
      </c>
      <c r="C1598" s="7">
        <v>0</v>
      </c>
      <c r="D1598" s="7">
        <v>2</v>
      </c>
      <c r="E1598" s="7">
        <v>1</v>
      </c>
      <c r="F1598" s="7">
        <v>0</v>
      </c>
      <c r="G1598" s="7">
        <v>0</v>
      </c>
      <c r="H1598" s="7">
        <v>5</v>
      </c>
      <c r="I1598" s="7">
        <v>1</v>
      </c>
      <c r="J1598" s="7">
        <v>8</v>
      </c>
      <c r="K1598" s="7">
        <v>7</v>
      </c>
      <c r="L1598" s="7">
        <v>1</v>
      </c>
      <c r="M1598" s="7">
        <v>12</v>
      </c>
    </row>
    <row r="1599" spans="1:13">
      <c r="A1599" s="7" t="s">
        <v>3523</v>
      </c>
      <c r="B1599" s="3">
        <v>0</v>
      </c>
      <c r="C1599" s="7">
        <v>0</v>
      </c>
      <c r="D1599" s="7">
        <v>1</v>
      </c>
      <c r="E1599" s="7">
        <v>1</v>
      </c>
      <c r="F1599" s="7"/>
      <c r="G1599" s="7">
        <v>0</v>
      </c>
      <c r="H1599" s="7">
        <v>2</v>
      </c>
      <c r="I1599" s="7">
        <v>0</v>
      </c>
      <c r="J1599" s="7">
        <v>4</v>
      </c>
      <c r="K1599" s="7">
        <v>0</v>
      </c>
      <c r="L1599" s="7">
        <v>0</v>
      </c>
      <c r="M1599" s="7">
        <v>0</v>
      </c>
    </row>
    <row r="1600" spans="1:13">
      <c r="A1600" s="7" t="s">
        <v>3524</v>
      </c>
      <c r="B1600" s="3">
        <v>0</v>
      </c>
      <c r="C1600" s="7">
        <v>0</v>
      </c>
      <c r="D1600" s="7">
        <v>3</v>
      </c>
      <c r="E1600" s="7">
        <v>2</v>
      </c>
      <c r="F1600" s="7">
        <v>0</v>
      </c>
      <c r="G1600" s="7">
        <v>0</v>
      </c>
      <c r="H1600" s="7">
        <v>6</v>
      </c>
      <c r="I1600" s="7">
        <v>4</v>
      </c>
      <c r="J1600" s="7">
        <v>7</v>
      </c>
      <c r="K1600" s="7">
        <v>11</v>
      </c>
      <c r="L1600" s="7">
        <v>1</v>
      </c>
      <c r="M1600" s="7">
        <v>11</v>
      </c>
    </row>
    <row r="1601" spans="1:13">
      <c r="A1601" s="7" t="s">
        <v>3525</v>
      </c>
      <c r="B1601" s="3">
        <v>0</v>
      </c>
      <c r="C1601" s="7">
        <v>0</v>
      </c>
      <c r="D1601" s="7">
        <v>4</v>
      </c>
      <c r="E1601" s="7">
        <v>1</v>
      </c>
      <c r="F1601" s="7">
        <v>0</v>
      </c>
      <c r="G1601" s="7">
        <v>0</v>
      </c>
      <c r="H1601" s="7">
        <v>5</v>
      </c>
      <c r="I1601" s="7">
        <v>6</v>
      </c>
      <c r="J1601" s="7">
        <v>9</v>
      </c>
      <c r="K1601" s="7">
        <v>6</v>
      </c>
      <c r="L1601" s="7">
        <v>0</v>
      </c>
      <c r="M1601" s="7">
        <v>12</v>
      </c>
    </row>
    <row r="1602" spans="1:13">
      <c r="A1602" s="7" t="s">
        <v>3526</v>
      </c>
      <c r="B1602" s="3">
        <v>0</v>
      </c>
      <c r="C1602" s="7">
        <v>0</v>
      </c>
      <c r="D1602" s="7">
        <v>2</v>
      </c>
      <c r="E1602" s="7">
        <v>2</v>
      </c>
      <c r="F1602" s="7">
        <v>0</v>
      </c>
      <c r="G1602" s="7">
        <v>0</v>
      </c>
      <c r="H1602" s="7">
        <v>6</v>
      </c>
      <c r="I1602" s="7">
        <v>4</v>
      </c>
      <c r="J1602" s="7">
        <v>10</v>
      </c>
      <c r="K1602" s="7">
        <v>10</v>
      </c>
      <c r="L1602" s="7">
        <v>0</v>
      </c>
      <c r="M1602" s="7">
        <v>10</v>
      </c>
    </row>
    <row r="1603" spans="1:13">
      <c r="A1603" s="7" t="s">
        <v>3527</v>
      </c>
      <c r="B1603" s="3">
        <v>0</v>
      </c>
      <c r="C1603" s="7">
        <v>1</v>
      </c>
      <c r="D1603" s="7">
        <v>2</v>
      </c>
      <c r="E1603" s="7">
        <v>3</v>
      </c>
      <c r="F1603" s="7">
        <v>0</v>
      </c>
      <c r="G1603" s="7">
        <v>0</v>
      </c>
      <c r="H1603" s="7">
        <v>6</v>
      </c>
      <c r="I1603" s="7">
        <v>3</v>
      </c>
      <c r="J1603" s="7">
        <v>11</v>
      </c>
      <c r="K1603" s="7">
        <v>8</v>
      </c>
      <c r="L1603" s="7">
        <v>1</v>
      </c>
      <c r="M1603" s="7">
        <v>10</v>
      </c>
    </row>
    <row r="1604" spans="1:13">
      <c r="A1604" s="7" t="s">
        <v>3528</v>
      </c>
      <c r="B1604" s="3">
        <v>1</v>
      </c>
      <c r="C1604" s="7">
        <v>0</v>
      </c>
      <c r="D1604" s="7">
        <v>1</v>
      </c>
      <c r="E1604" s="7">
        <v>1</v>
      </c>
      <c r="F1604" s="7">
        <v>0</v>
      </c>
      <c r="G1604" s="7">
        <v>0</v>
      </c>
      <c r="H1604" s="7">
        <v>5</v>
      </c>
      <c r="I1604" s="7">
        <v>4</v>
      </c>
      <c r="J1604" s="7">
        <v>7</v>
      </c>
      <c r="K1604" s="7">
        <v>4</v>
      </c>
      <c r="L1604" s="7">
        <v>4</v>
      </c>
      <c r="M1604" s="7">
        <v>6</v>
      </c>
    </row>
    <row r="1605" spans="1:13">
      <c r="A1605" s="7" t="s">
        <v>3529</v>
      </c>
      <c r="B1605" s="3">
        <v>0</v>
      </c>
      <c r="C1605" s="7">
        <v>0</v>
      </c>
      <c r="D1605" s="7">
        <v>1</v>
      </c>
      <c r="E1605" s="7">
        <v>4</v>
      </c>
      <c r="F1605" s="7">
        <v>0</v>
      </c>
      <c r="G1605" s="7">
        <v>0</v>
      </c>
      <c r="H1605" s="7">
        <v>6</v>
      </c>
      <c r="I1605" s="7">
        <v>3</v>
      </c>
      <c r="J1605" s="7">
        <v>6</v>
      </c>
      <c r="K1605" s="7">
        <v>9</v>
      </c>
      <c r="L1605" s="7">
        <v>4</v>
      </c>
      <c r="M1605" s="7">
        <v>13</v>
      </c>
    </row>
    <row r="1606" spans="1:13">
      <c r="A1606" s="7" t="s">
        <v>3530</v>
      </c>
      <c r="B1606" s="3">
        <v>0</v>
      </c>
      <c r="C1606" s="7">
        <v>0</v>
      </c>
      <c r="D1606" s="7">
        <v>1</v>
      </c>
      <c r="E1606" s="7">
        <v>2</v>
      </c>
      <c r="F1606" s="7">
        <v>0</v>
      </c>
      <c r="G1606" s="7">
        <v>0</v>
      </c>
      <c r="H1606" s="7">
        <v>3</v>
      </c>
      <c r="I1606" s="7">
        <v>1</v>
      </c>
      <c r="J1606" s="7">
        <v>6</v>
      </c>
      <c r="K1606" s="7">
        <v>1</v>
      </c>
      <c r="L1606" s="7">
        <v>3</v>
      </c>
      <c r="M1606" s="7">
        <v>4</v>
      </c>
    </row>
    <row r="1607" spans="1:13">
      <c r="A1607" s="7" t="s">
        <v>3531</v>
      </c>
      <c r="B1607" s="3">
        <v>1</v>
      </c>
      <c r="C1607" s="7">
        <v>0</v>
      </c>
      <c r="D1607" s="7">
        <v>3</v>
      </c>
      <c r="E1607" s="7">
        <v>4</v>
      </c>
      <c r="F1607" s="7">
        <v>1</v>
      </c>
      <c r="G1607" s="7">
        <v>0</v>
      </c>
      <c r="H1607" s="7">
        <v>9</v>
      </c>
      <c r="I1607" s="7">
        <v>7</v>
      </c>
      <c r="J1607" s="7">
        <v>8</v>
      </c>
      <c r="K1607" s="7">
        <v>5</v>
      </c>
      <c r="L1607" s="7">
        <v>3</v>
      </c>
      <c r="M1607" s="7">
        <v>8</v>
      </c>
    </row>
    <row r="1608" spans="1:13">
      <c r="A1608" s="7" t="s">
        <v>3532</v>
      </c>
      <c r="B1608" s="3"/>
      <c r="C1608" s="7"/>
      <c r="D1608" s="7">
        <v>2</v>
      </c>
      <c r="E1608" s="7">
        <v>1</v>
      </c>
      <c r="F1608" s="7">
        <v>0</v>
      </c>
      <c r="G1608" s="7">
        <v>0</v>
      </c>
      <c r="H1608" s="7">
        <v>5</v>
      </c>
      <c r="I1608" s="7">
        <v>2</v>
      </c>
      <c r="J1608" s="7">
        <v>4</v>
      </c>
      <c r="K1608" s="7">
        <v>5</v>
      </c>
      <c r="L1608" s="7">
        <v>1</v>
      </c>
      <c r="M1608" s="7">
        <v>5</v>
      </c>
    </row>
    <row r="1609" spans="1:13">
      <c r="A1609" s="7" t="s">
        <v>3533</v>
      </c>
      <c r="B1609" s="3">
        <v>0</v>
      </c>
      <c r="C1609" s="7">
        <v>0</v>
      </c>
      <c r="D1609" s="7">
        <v>5</v>
      </c>
      <c r="E1609" s="7">
        <v>0</v>
      </c>
      <c r="F1609" s="7">
        <v>0</v>
      </c>
      <c r="G1609" s="7">
        <v>0</v>
      </c>
      <c r="H1609" s="7">
        <v>5</v>
      </c>
      <c r="I1609" s="7">
        <v>4</v>
      </c>
      <c r="J1609" s="7">
        <v>9</v>
      </c>
      <c r="K1609" s="7">
        <v>2</v>
      </c>
      <c r="L1609" s="7">
        <v>2</v>
      </c>
      <c r="M1609" s="7">
        <v>3</v>
      </c>
    </row>
    <row r="1610" spans="1:13">
      <c r="A1610" s="7" t="s">
        <v>3534</v>
      </c>
      <c r="B1610" s="3">
        <v>0</v>
      </c>
      <c r="C1610" s="7">
        <v>0</v>
      </c>
      <c r="D1610" s="7">
        <v>0</v>
      </c>
      <c r="E1610" s="7">
        <v>3</v>
      </c>
      <c r="F1610" s="7">
        <v>0</v>
      </c>
      <c r="G1610" s="7">
        <v>0</v>
      </c>
      <c r="H1610" s="7">
        <v>4</v>
      </c>
      <c r="I1610" s="7">
        <v>4</v>
      </c>
      <c r="J1610" s="7">
        <v>8</v>
      </c>
      <c r="K1610" s="7">
        <v>0</v>
      </c>
      <c r="L1610" s="7">
        <v>2</v>
      </c>
      <c r="M1610" s="7">
        <v>1</v>
      </c>
    </row>
    <row r="1611" spans="1:13">
      <c r="A1611" s="7" t="s">
        <v>3535</v>
      </c>
      <c r="B1611" s="3">
        <v>0</v>
      </c>
      <c r="C1611" s="7">
        <v>0</v>
      </c>
      <c r="D1611" s="7">
        <v>2</v>
      </c>
      <c r="E1611" s="7">
        <v>0</v>
      </c>
      <c r="F1611" s="7">
        <v>0</v>
      </c>
      <c r="G1611" s="7">
        <v>0</v>
      </c>
      <c r="H1611" s="7">
        <v>2</v>
      </c>
      <c r="I1611" s="7">
        <v>0</v>
      </c>
      <c r="J1611" s="7">
        <v>6</v>
      </c>
      <c r="K1611" s="7">
        <v>1</v>
      </c>
      <c r="L1611" s="7">
        <v>0</v>
      </c>
      <c r="M1611" s="7">
        <v>10</v>
      </c>
    </row>
    <row r="1612" spans="1:13">
      <c r="A1612" s="7" t="s">
        <v>3536</v>
      </c>
      <c r="B1612" s="3">
        <v>0</v>
      </c>
      <c r="C1612" s="7">
        <v>0</v>
      </c>
      <c r="D1612" s="7">
        <v>2</v>
      </c>
      <c r="E1612" s="7">
        <v>5</v>
      </c>
      <c r="F1612" s="7">
        <v>0</v>
      </c>
      <c r="G1612" s="7">
        <v>0</v>
      </c>
      <c r="H1612" s="7">
        <v>7</v>
      </c>
      <c r="I1612" s="7">
        <v>3</v>
      </c>
      <c r="J1612" s="7">
        <v>5</v>
      </c>
      <c r="K1612" s="7">
        <v>3</v>
      </c>
      <c r="L1612" s="7">
        <v>0</v>
      </c>
      <c r="M1612" s="7">
        <v>4</v>
      </c>
    </row>
    <row r="1613" spans="1:13">
      <c r="A1613" s="7" t="s">
        <v>3537</v>
      </c>
      <c r="B1613" s="3"/>
      <c r="C1613" s="7"/>
      <c r="D1613" s="7"/>
      <c r="E1613" s="7"/>
      <c r="F1613" s="7"/>
      <c r="G1613" s="7">
        <v>1</v>
      </c>
      <c r="H1613" s="7">
        <v>0</v>
      </c>
      <c r="I1613" s="7">
        <v>1</v>
      </c>
      <c r="J1613" s="7">
        <v>3</v>
      </c>
      <c r="K1613" s="7">
        <v>3</v>
      </c>
      <c r="L1613" s="7">
        <v>0</v>
      </c>
      <c r="M1613" s="7">
        <v>3</v>
      </c>
    </row>
    <row r="1614" spans="1:13">
      <c r="A1614" s="7" t="s">
        <v>3538</v>
      </c>
      <c r="B1614" s="3">
        <v>0</v>
      </c>
      <c r="C1614" s="7">
        <v>0</v>
      </c>
      <c r="D1614" s="7">
        <v>4</v>
      </c>
      <c r="E1614" s="7">
        <v>5</v>
      </c>
      <c r="F1614" s="7">
        <v>0</v>
      </c>
      <c r="G1614" s="7">
        <v>0</v>
      </c>
      <c r="H1614" s="7">
        <v>12</v>
      </c>
      <c r="I1614" s="7">
        <v>2</v>
      </c>
      <c r="J1614" s="7">
        <v>11</v>
      </c>
      <c r="K1614" s="7">
        <v>14</v>
      </c>
      <c r="L1614" s="7">
        <v>2</v>
      </c>
      <c r="M1614" s="7">
        <v>11</v>
      </c>
    </row>
    <row r="1615" spans="1:13">
      <c r="A1615" s="7" t="s">
        <v>3539</v>
      </c>
      <c r="B1615" s="3">
        <v>0</v>
      </c>
      <c r="C1615" s="7">
        <v>0</v>
      </c>
      <c r="D1615" s="7">
        <v>0</v>
      </c>
      <c r="E1615" s="7">
        <v>2</v>
      </c>
      <c r="F1615" s="7">
        <v>0</v>
      </c>
      <c r="G1615" s="7">
        <v>0</v>
      </c>
      <c r="H1615" s="7">
        <v>5</v>
      </c>
      <c r="I1615" s="7">
        <v>0</v>
      </c>
      <c r="J1615" s="7">
        <v>5</v>
      </c>
      <c r="K1615" s="7">
        <v>6</v>
      </c>
      <c r="L1615" s="7">
        <v>0</v>
      </c>
      <c r="M1615" s="7">
        <v>8</v>
      </c>
    </row>
    <row r="1616" spans="1:13">
      <c r="A1616" s="7" t="s">
        <v>3540</v>
      </c>
      <c r="B1616" s="3">
        <v>0</v>
      </c>
      <c r="C1616" s="7">
        <v>0</v>
      </c>
      <c r="D1616" s="7">
        <v>1</v>
      </c>
      <c r="E1616" s="7">
        <v>1</v>
      </c>
      <c r="F1616" s="7">
        <v>0</v>
      </c>
      <c r="G1616" s="7">
        <v>0</v>
      </c>
      <c r="H1616" s="7">
        <v>4</v>
      </c>
      <c r="I1616" s="7">
        <v>0</v>
      </c>
      <c r="J1616" s="7">
        <v>7</v>
      </c>
      <c r="K1616" s="7">
        <v>4</v>
      </c>
      <c r="L1616" s="7">
        <v>1</v>
      </c>
      <c r="M1616" s="7">
        <v>13</v>
      </c>
    </row>
    <row r="1617" spans="1:13">
      <c r="A1617" s="7" t="s">
        <v>3541</v>
      </c>
      <c r="B1617" s="3">
        <v>0</v>
      </c>
      <c r="C1617" s="7">
        <v>0</v>
      </c>
      <c r="D1617" s="7">
        <v>2</v>
      </c>
      <c r="E1617" s="7">
        <v>1</v>
      </c>
      <c r="F1617" s="7">
        <v>0</v>
      </c>
      <c r="G1617" s="7">
        <v>0</v>
      </c>
      <c r="H1617" s="7">
        <v>7</v>
      </c>
      <c r="I1617" s="7">
        <v>0</v>
      </c>
      <c r="J1617" s="7">
        <v>10</v>
      </c>
      <c r="K1617" s="7">
        <v>2</v>
      </c>
      <c r="L1617" s="7">
        <v>0</v>
      </c>
      <c r="M1617" s="7">
        <v>1</v>
      </c>
    </row>
    <row r="1618" spans="1:13">
      <c r="A1618" s="7" t="s">
        <v>3542</v>
      </c>
      <c r="B1618" s="3">
        <v>0</v>
      </c>
      <c r="C1618" s="7">
        <v>2</v>
      </c>
      <c r="D1618" s="7">
        <v>5</v>
      </c>
      <c r="E1618" s="7">
        <v>2</v>
      </c>
      <c r="F1618" s="7">
        <v>0</v>
      </c>
      <c r="G1618" s="7">
        <v>0</v>
      </c>
      <c r="H1618" s="7">
        <v>11</v>
      </c>
      <c r="I1618" s="7">
        <v>2</v>
      </c>
      <c r="J1618" s="7">
        <v>10</v>
      </c>
      <c r="K1618" s="7">
        <v>6</v>
      </c>
      <c r="L1618" s="7">
        <v>1</v>
      </c>
      <c r="M1618" s="7">
        <v>12</v>
      </c>
    </row>
    <row r="1619" spans="1:13">
      <c r="A1619" s="7" t="s">
        <v>3543</v>
      </c>
      <c r="B1619" s="3">
        <v>0</v>
      </c>
      <c r="C1619" s="7">
        <v>0</v>
      </c>
      <c r="D1619" s="7">
        <v>1</v>
      </c>
      <c r="E1619" s="7">
        <v>5</v>
      </c>
      <c r="F1619" s="7">
        <v>0</v>
      </c>
      <c r="G1619" s="7">
        <v>0</v>
      </c>
      <c r="H1619" s="7">
        <v>6</v>
      </c>
      <c r="I1619" s="7">
        <v>6</v>
      </c>
      <c r="J1619" s="7">
        <v>15</v>
      </c>
      <c r="K1619" s="7">
        <v>8</v>
      </c>
      <c r="L1619" s="7">
        <v>1</v>
      </c>
      <c r="M1619" s="7">
        <v>7</v>
      </c>
    </row>
    <row r="1620" spans="1:13">
      <c r="A1620" s="7" t="s">
        <v>3544</v>
      </c>
      <c r="B1620" s="3">
        <v>0</v>
      </c>
      <c r="C1620" s="7">
        <v>0</v>
      </c>
      <c r="D1620" s="7">
        <v>0</v>
      </c>
      <c r="E1620" s="7">
        <v>0</v>
      </c>
      <c r="F1620" s="7">
        <v>0</v>
      </c>
      <c r="G1620" s="7">
        <v>0</v>
      </c>
      <c r="H1620" s="7">
        <v>2</v>
      </c>
      <c r="I1620" s="7">
        <v>0</v>
      </c>
      <c r="J1620" s="7">
        <v>2</v>
      </c>
      <c r="K1620" s="7">
        <v>6</v>
      </c>
      <c r="L1620" s="7">
        <v>0</v>
      </c>
      <c r="M1620" s="7">
        <v>29</v>
      </c>
    </row>
    <row r="1621" spans="1:13">
      <c r="A1621" s="7" t="s">
        <v>3545</v>
      </c>
      <c r="B1621" s="3">
        <v>0</v>
      </c>
      <c r="C1621" s="7">
        <v>0</v>
      </c>
      <c r="D1621" s="7">
        <v>3</v>
      </c>
      <c r="E1621" s="7">
        <v>4</v>
      </c>
      <c r="F1621" s="7">
        <v>0</v>
      </c>
      <c r="G1621" s="7">
        <v>0</v>
      </c>
      <c r="H1621" s="7">
        <v>7</v>
      </c>
      <c r="I1621" s="7">
        <v>2</v>
      </c>
      <c r="J1621" s="7">
        <v>6</v>
      </c>
      <c r="K1621" s="7">
        <v>6</v>
      </c>
      <c r="L1621" s="7">
        <v>1</v>
      </c>
      <c r="M1621" s="7">
        <v>7</v>
      </c>
    </row>
    <row r="1622" spans="1:13">
      <c r="A1622" s="7" t="s">
        <v>3546</v>
      </c>
      <c r="B1622" s="3">
        <v>0</v>
      </c>
      <c r="C1622" s="7">
        <v>0</v>
      </c>
      <c r="D1622" s="7">
        <v>4</v>
      </c>
      <c r="E1622" s="7">
        <v>1</v>
      </c>
      <c r="F1622" s="7">
        <v>0</v>
      </c>
      <c r="G1622" s="7">
        <v>0</v>
      </c>
      <c r="H1622" s="7">
        <v>6</v>
      </c>
      <c r="I1622" s="7">
        <v>3</v>
      </c>
      <c r="J1622" s="7">
        <v>15</v>
      </c>
      <c r="K1622" s="7">
        <v>6</v>
      </c>
      <c r="L1622" s="7">
        <v>2</v>
      </c>
      <c r="M1622" s="7">
        <v>15</v>
      </c>
    </row>
    <row r="1623" spans="1:13">
      <c r="A1623" s="7" t="s">
        <v>3547</v>
      </c>
      <c r="B1623" s="3"/>
      <c r="C1623" s="7"/>
      <c r="D1623" s="7">
        <v>2</v>
      </c>
      <c r="E1623" s="7">
        <v>4</v>
      </c>
      <c r="F1623" s="7">
        <v>0</v>
      </c>
      <c r="G1623" s="7">
        <v>0</v>
      </c>
      <c r="H1623" s="7">
        <v>8</v>
      </c>
      <c r="I1623" s="7">
        <v>3</v>
      </c>
      <c r="J1623" s="7">
        <v>8</v>
      </c>
      <c r="K1623" s="7">
        <v>5</v>
      </c>
      <c r="L1623" s="7">
        <v>2</v>
      </c>
      <c r="M1623" s="7">
        <v>9</v>
      </c>
    </row>
    <row r="1624" spans="1:13">
      <c r="A1624" s="7" t="s">
        <v>3548</v>
      </c>
      <c r="B1624" s="3">
        <v>0</v>
      </c>
      <c r="C1624" s="7">
        <v>1</v>
      </c>
      <c r="D1624" s="7">
        <v>1</v>
      </c>
      <c r="E1624" s="7">
        <v>3</v>
      </c>
      <c r="F1624" s="7">
        <v>0</v>
      </c>
      <c r="G1624" s="7">
        <v>0</v>
      </c>
      <c r="H1624" s="7">
        <v>5</v>
      </c>
      <c r="I1624" s="7">
        <v>1</v>
      </c>
      <c r="J1624" s="7">
        <v>5</v>
      </c>
      <c r="K1624" s="7">
        <v>1</v>
      </c>
      <c r="L1624" s="7">
        <v>1</v>
      </c>
      <c r="M1624" s="7">
        <v>9</v>
      </c>
    </row>
    <row r="1625" spans="1:13">
      <c r="A1625" s="7" t="s">
        <v>3549</v>
      </c>
      <c r="B1625" s="3">
        <v>1</v>
      </c>
      <c r="C1625" s="7">
        <v>0</v>
      </c>
      <c r="D1625" s="7">
        <v>3</v>
      </c>
      <c r="E1625" s="7">
        <v>0</v>
      </c>
      <c r="F1625" s="7">
        <v>0</v>
      </c>
      <c r="G1625" s="7">
        <v>0</v>
      </c>
      <c r="H1625" s="7">
        <v>4</v>
      </c>
      <c r="I1625" s="7">
        <v>10</v>
      </c>
      <c r="J1625" s="7">
        <v>8</v>
      </c>
      <c r="K1625" s="7">
        <v>8</v>
      </c>
      <c r="L1625" s="7">
        <v>2</v>
      </c>
      <c r="M1625" s="7">
        <v>10</v>
      </c>
    </row>
    <row r="1626" spans="1:13">
      <c r="A1626" s="7" t="s">
        <v>3550</v>
      </c>
      <c r="B1626" s="3">
        <v>0</v>
      </c>
      <c r="C1626" s="7">
        <v>2</v>
      </c>
      <c r="D1626" s="7">
        <v>1</v>
      </c>
      <c r="E1626" s="7">
        <v>4</v>
      </c>
      <c r="F1626" s="7">
        <v>0</v>
      </c>
      <c r="G1626" s="7">
        <v>0</v>
      </c>
      <c r="H1626" s="7">
        <v>10</v>
      </c>
      <c r="I1626" s="7">
        <v>3</v>
      </c>
      <c r="J1626" s="7">
        <v>12</v>
      </c>
      <c r="K1626" s="7">
        <v>4</v>
      </c>
      <c r="L1626" s="7">
        <v>1</v>
      </c>
      <c r="M1626" s="7">
        <v>18</v>
      </c>
    </row>
    <row r="1627" spans="1:13">
      <c r="A1627" s="7" t="s">
        <v>3551</v>
      </c>
      <c r="B1627" s="3">
        <v>0</v>
      </c>
      <c r="C1627" s="7">
        <v>0</v>
      </c>
      <c r="D1627" s="7">
        <v>0</v>
      </c>
      <c r="E1627" s="7">
        <v>5</v>
      </c>
      <c r="F1627" s="7">
        <v>0</v>
      </c>
      <c r="G1627" s="7">
        <v>0</v>
      </c>
      <c r="H1627" s="7">
        <v>5</v>
      </c>
      <c r="I1627" s="7">
        <v>3</v>
      </c>
      <c r="J1627" s="7">
        <v>10</v>
      </c>
      <c r="K1627" s="7">
        <v>5</v>
      </c>
      <c r="L1627" s="7">
        <v>0</v>
      </c>
      <c r="M1627" s="7">
        <v>2</v>
      </c>
    </row>
    <row r="1628" spans="1:13">
      <c r="A1628" s="7" t="s">
        <v>3552</v>
      </c>
      <c r="B1628" s="3"/>
      <c r="C1628" s="7"/>
      <c r="D1628" s="7">
        <v>2</v>
      </c>
      <c r="E1628" s="7">
        <v>2</v>
      </c>
      <c r="F1628" s="7"/>
      <c r="G1628" s="7"/>
      <c r="H1628" s="7">
        <v>5</v>
      </c>
      <c r="I1628" s="7">
        <v>1</v>
      </c>
      <c r="J1628" s="7">
        <v>7</v>
      </c>
      <c r="K1628" s="7">
        <v>6</v>
      </c>
      <c r="L1628" s="7"/>
      <c r="M1628" s="7">
        <v>10</v>
      </c>
    </row>
    <row r="1629" spans="1:13">
      <c r="A1629" s="7" t="s">
        <v>3553</v>
      </c>
      <c r="B1629" s="3">
        <v>0</v>
      </c>
      <c r="C1629" s="7">
        <v>0</v>
      </c>
      <c r="D1629" s="7">
        <v>1</v>
      </c>
      <c r="E1629" s="7">
        <v>1</v>
      </c>
      <c r="F1629" s="7">
        <v>0</v>
      </c>
      <c r="G1629" s="7">
        <v>0</v>
      </c>
      <c r="H1629" s="7">
        <v>3</v>
      </c>
      <c r="I1629" s="7">
        <v>1</v>
      </c>
      <c r="J1629" s="7">
        <v>6</v>
      </c>
      <c r="K1629" s="7">
        <v>5</v>
      </c>
      <c r="L1629" s="7">
        <v>1</v>
      </c>
      <c r="M1629" s="7">
        <v>7</v>
      </c>
    </row>
    <row r="1630" spans="1:13">
      <c r="A1630" s="7" t="s">
        <v>3554</v>
      </c>
      <c r="B1630" s="3">
        <v>0</v>
      </c>
      <c r="C1630" s="7">
        <v>0</v>
      </c>
      <c r="D1630" s="7">
        <v>0</v>
      </c>
      <c r="E1630" s="7">
        <v>1</v>
      </c>
      <c r="F1630" s="7">
        <v>0</v>
      </c>
      <c r="G1630" s="7">
        <v>0</v>
      </c>
      <c r="H1630" s="7">
        <v>4</v>
      </c>
      <c r="I1630" s="7">
        <v>3</v>
      </c>
      <c r="J1630" s="7">
        <v>4</v>
      </c>
      <c r="K1630" s="7">
        <v>4</v>
      </c>
      <c r="L1630" s="7">
        <v>0</v>
      </c>
      <c r="M1630" s="7">
        <v>2</v>
      </c>
    </row>
    <row r="1631" spans="1:13">
      <c r="A1631" s="7" t="s">
        <v>3555</v>
      </c>
      <c r="B1631" s="3">
        <v>0</v>
      </c>
      <c r="C1631" s="7">
        <v>1</v>
      </c>
      <c r="D1631" s="7">
        <v>1</v>
      </c>
      <c r="E1631" s="7">
        <v>0</v>
      </c>
      <c r="F1631" s="7">
        <v>1</v>
      </c>
      <c r="G1631" s="7">
        <v>0</v>
      </c>
      <c r="H1631" s="7">
        <v>2</v>
      </c>
      <c r="I1631" s="7">
        <v>0</v>
      </c>
      <c r="J1631" s="7">
        <v>3</v>
      </c>
      <c r="K1631" s="7">
        <v>2</v>
      </c>
      <c r="L1631" s="7">
        <v>1</v>
      </c>
      <c r="M1631" s="7">
        <v>2</v>
      </c>
    </row>
    <row r="1632" spans="1:13">
      <c r="A1632" s="7" t="s">
        <v>3556</v>
      </c>
      <c r="B1632" s="3"/>
      <c r="C1632" s="7">
        <v>1</v>
      </c>
      <c r="D1632" s="7">
        <v>1</v>
      </c>
      <c r="E1632" s="7">
        <v>3</v>
      </c>
      <c r="F1632" s="7">
        <v>1</v>
      </c>
      <c r="G1632" s="7"/>
      <c r="H1632" s="7">
        <v>7</v>
      </c>
      <c r="I1632" s="7">
        <v>3</v>
      </c>
      <c r="J1632" s="7">
        <v>8</v>
      </c>
      <c r="K1632" s="7">
        <v>9</v>
      </c>
      <c r="L1632" s="7">
        <v>0</v>
      </c>
      <c r="M1632" s="7">
        <v>12</v>
      </c>
    </row>
    <row r="1633" spans="1:13">
      <c r="A1633" s="7" t="s">
        <v>3557</v>
      </c>
      <c r="B1633" s="3">
        <v>0</v>
      </c>
      <c r="C1633" s="7">
        <v>0</v>
      </c>
      <c r="D1633" s="7">
        <v>1</v>
      </c>
      <c r="E1633" s="7">
        <v>3</v>
      </c>
      <c r="F1633" s="7">
        <v>0</v>
      </c>
      <c r="G1633" s="7">
        <v>0</v>
      </c>
      <c r="H1633" s="7">
        <v>6</v>
      </c>
      <c r="I1633" s="7">
        <v>3</v>
      </c>
      <c r="J1633" s="7">
        <v>10</v>
      </c>
      <c r="K1633" s="7">
        <v>5</v>
      </c>
      <c r="L1633" s="7">
        <v>1</v>
      </c>
      <c r="M1633" s="7">
        <v>13</v>
      </c>
    </row>
    <row r="1634" spans="1:13">
      <c r="A1634" s="7" t="s">
        <v>3558</v>
      </c>
      <c r="B1634" s="3">
        <v>0</v>
      </c>
      <c r="C1634" s="7">
        <v>0</v>
      </c>
      <c r="D1634" s="7">
        <v>1</v>
      </c>
      <c r="E1634" s="7">
        <v>7</v>
      </c>
      <c r="F1634" s="7">
        <v>0</v>
      </c>
      <c r="G1634" s="7">
        <v>0</v>
      </c>
      <c r="H1634" s="7">
        <v>12</v>
      </c>
      <c r="I1634" s="7">
        <v>3</v>
      </c>
      <c r="J1634" s="7">
        <v>9</v>
      </c>
      <c r="K1634" s="7">
        <v>10</v>
      </c>
      <c r="L1634" s="7">
        <v>1</v>
      </c>
      <c r="M1634" s="7">
        <v>15</v>
      </c>
    </row>
    <row r="1635" spans="1:13">
      <c r="A1635" s="7" t="s">
        <v>3559</v>
      </c>
      <c r="B1635" s="3">
        <v>0</v>
      </c>
      <c r="C1635" s="7">
        <v>0</v>
      </c>
      <c r="D1635" s="7">
        <v>3</v>
      </c>
      <c r="E1635" s="7">
        <v>3</v>
      </c>
      <c r="F1635" s="7"/>
      <c r="G1635" s="7"/>
      <c r="H1635" s="7">
        <v>6</v>
      </c>
      <c r="I1635" s="7">
        <v>2</v>
      </c>
      <c r="J1635" s="7">
        <v>8</v>
      </c>
      <c r="K1635" s="7">
        <v>5</v>
      </c>
      <c r="L1635" s="7">
        <v>1</v>
      </c>
      <c r="M1635" s="7">
        <v>15</v>
      </c>
    </row>
    <row r="1636" spans="1:13">
      <c r="A1636" s="7" t="s">
        <v>3560</v>
      </c>
      <c r="B1636" s="3">
        <v>0</v>
      </c>
      <c r="C1636" s="7">
        <v>0</v>
      </c>
      <c r="D1636" s="7">
        <v>3</v>
      </c>
      <c r="E1636" s="7">
        <v>1</v>
      </c>
      <c r="F1636" s="7">
        <v>0</v>
      </c>
      <c r="G1636" s="7">
        <v>0</v>
      </c>
      <c r="H1636" s="7">
        <v>4</v>
      </c>
      <c r="I1636" s="7">
        <v>2</v>
      </c>
      <c r="J1636" s="7">
        <v>6</v>
      </c>
      <c r="K1636" s="7">
        <v>4</v>
      </c>
      <c r="L1636" s="7">
        <v>0</v>
      </c>
      <c r="M1636" s="7">
        <v>9</v>
      </c>
    </row>
    <row r="1637" spans="1:13">
      <c r="A1637" s="7" t="s">
        <v>3561</v>
      </c>
      <c r="B1637" s="3">
        <v>0</v>
      </c>
      <c r="C1637" s="7">
        <v>1</v>
      </c>
      <c r="D1637" s="7">
        <v>0</v>
      </c>
      <c r="E1637" s="7">
        <v>1</v>
      </c>
      <c r="F1637" s="7">
        <v>0</v>
      </c>
      <c r="G1637" s="7">
        <v>0</v>
      </c>
      <c r="H1637" s="7">
        <v>4</v>
      </c>
      <c r="I1637" s="7">
        <v>4</v>
      </c>
      <c r="J1637" s="7">
        <v>9</v>
      </c>
      <c r="K1637" s="7">
        <v>4</v>
      </c>
      <c r="L1637" s="7">
        <v>0</v>
      </c>
      <c r="M1637" s="7">
        <v>7</v>
      </c>
    </row>
    <row r="1638" spans="1:13">
      <c r="A1638" s="7" t="s">
        <v>3562</v>
      </c>
      <c r="B1638" s="3">
        <v>0</v>
      </c>
      <c r="C1638" s="7">
        <v>0</v>
      </c>
      <c r="D1638" s="7">
        <v>3</v>
      </c>
      <c r="E1638" s="7">
        <v>0</v>
      </c>
      <c r="F1638" s="7">
        <v>0</v>
      </c>
      <c r="G1638" s="7">
        <v>0</v>
      </c>
      <c r="H1638" s="7">
        <v>3</v>
      </c>
      <c r="I1638" s="7">
        <v>3</v>
      </c>
      <c r="J1638" s="7">
        <v>3</v>
      </c>
      <c r="K1638" s="7">
        <v>2</v>
      </c>
      <c r="L1638" s="7">
        <v>0</v>
      </c>
      <c r="M1638" s="7">
        <v>13</v>
      </c>
    </row>
    <row r="1639" spans="1:13">
      <c r="A1639" s="7" t="s">
        <v>3563</v>
      </c>
      <c r="B1639" s="3"/>
      <c r="C1639" s="7">
        <v>1</v>
      </c>
      <c r="D1639" s="7">
        <v>7</v>
      </c>
      <c r="E1639" s="7">
        <v>1</v>
      </c>
      <c r="F1639" s="7">
        <v>1</v>
      </c>
      <c r="G1639" s="7">
        <v>0</v>
      </c>
      <c r="H1639" s="7">
        <v>9</v>
      </c>
      <c r="I1639" s="7">
        <v>4</v>
      </c>
      <c r="J1639" s="7">
        <v>10</v>
      </c>
      <c r="K1639" s="7">
        <v>6</v>
      </c>
      <c r="L1639" s="7">
        <v>0</v>
      </c>
      <c r="M1639" s="7">
        <v>8</v>
      </c>
    </row>
    <row r="1640" spans="1:13">
      <c r="A1640" s="7" t="s">
        <v>3564</v>
      </c>
      <c r="B1640" s="3">
        <v>0</v>
      </c>
      <c r="C1640" s="7">
        <v>0</v>
      </c>
      <c r="D1640" s="7">
        <v>3</v>
      </c>
      <c r="E1640" s="7">
        <v>1</v>
      </c>
      <c r="F1640" s="7">
        <v>0</v>
      </c>
      <c r="G1640" s="7">
        <v>0</v>
      </c>
      <c r="H1640" s="7">
        <v>4</v>
      </c>
      <c r="I1640" s="7">
        <v>2</v>
      </c>
      <c r="J1640" s="7">
        <v>11</v>
      </c>
      <c r="K1640" s="7">
        <v>3</v>
      </c>
      <c r="L1640" s="7">
        <v>1</v>
      </c>
      <c r="M1640" s="7">
        <v>8</v>
      </c>
    </row>
    <row r="1641" spans="1:13">
      <c r="A1641" s="7" t="s">
        <v>3565</v>
      </c>
      <c r="B1641" s="3">
        <v>0</v>
      </c>
      <c r="C1641" s="7">
        <v>1</v>
      </c>
      <c r="D1641" s="7">
        <v>2</v>
      </c>
      <c r="E1641" s="7">
        <v>4</v>
      </c>
      <c r="F1641" s="7">
        <v>0</v>
      </c>
      <c r="G1641" s="7">
        <v>0</v>
      </c>
      <c r="H1641" s="7">
        <v>13</v>
      </c>
      <c r="I1641" s="7">
        <v>1</v>
      </c>
      <c r="J1641" s="7">
        <v>8</v>
      </c>
      <c r="K1641" s="7">
        <v>12</v>
      </c>
      <c r="L1641" s="7">
        <v>2</v>
      </c>
      <c r="M1641" s="7">
        <v>14</v>
      </c>
    </row>
    <row r="1642" spans="1:13">
      <c r="A1642" s="7" t="s">
        <v>3566</v>
      </c>
      <c r="B1642" s="3">
        <v>0</v>
      </c>
      <c r="C1642" s="7">
        <v>0</v>
      </c>
      <c r="D1642" s="7">
        <v>1</v>
      </c>
      <c r="E1642" s="7">
        <v>0</v>
      </c>
      <c r="F1642" s="7">
        <v>0</v>
      </c>
      <c r="G1642" s="7">
        <v>0</v>
      </c>
      <c r="H1642" s="7">
        <v>2</v>
      </c>
      <c r="I1642" s="7">
        <v>0</v>
      </c>
      <c r="J1642" s="7">
        <v>4</v>
      </c>
      <c r="K1642" s="7">
        <v>5</v>
      </c>
      <c r="L1642" s="7">
        <v>0</v>
      </c>
      <c r="M1642" s="7">
        <v>10</v>
      </c>
    </row>
    <row r="1643" spans="1:13">
      <c r="A1643" s="7" t="s">
        <v>3567</v>
      </c>
      <c r="B1643" s="3">
        <v>0</v>
      </c>
      <c r="C1643" s="7">
        <v>0</v>
      </c>
      <c r="D1643" s="7">
        <v>0</v>
      </c>
      <c r="E1643" s="7">
        <v>2</v>
      </c>
      <c r="F1643" s="7">
        <v>0</v>
      </c>
      <c r="G1643" s="7">
        <v>0</v>
      </c>
      <c r="H1643" s="7">
        <v>2</v>
      </c>
      <c r="I1643" s="7">
        <v>2</v>
      </c>
      <c r="J1643" s="7">
        <v>8</v>
      </c>
      <c r="K1643" s="7">
        <v>5</v>
      </c>
      <c r="L1643" s="7">
        <v>1</v>
      </c>
      <c r="M1643" s="7">
        <v>5</v>
      </c>
    </row>
    <row r="1644" spans="1:13">
      <c r="A1644" s="7" t="s">
        <v>3568</v>
      </c>
      <c r="B1644" s="3">
        <v>0</v>
      </c>
      <c r="C1644" s="7">
        <v>0</v>
      </c>
      <c r="D1644" s="7">
        <v>1</v>
      </c>
      <c r="E1644" s="7">
        <v>3</v>
      </c>
      <c r="F1644" s="7">
        <v>1</v>
      </c>
      <c r="G1644" s="7">
        <v>0</v>
      </c>
      <c r="H1644" s="7">
        <v>11</v>
      </c>
      <c r="I1644" s="7">
        <v>3</v>
      </c>
      <c r="J1644" s="7">
        <v>5</v>
      </c>
      <c r="K1644" s="7">
        <v>3</v>
      </c>
      <c r="L1644" s="7">
        <v>0</v>
      </c>
      <c r="M1644" s="7">
        <v>4</v>
      </c>
    </row>
    <row r="1645" spans="1:13">
      <c r="A1645" s="7" t="s">
        <v>3569</v>
      </c>
      <c r="B1645" s="3">
        <v>0</v>
      </c>
      <c r="C1645" s="7">
        <v>0</v>
      </c>
      <c r="D1645" s="7">
        <v>0</v>
      </c>
      <c r="E1645" s="7">
        <v>1</v>
      </c>
      <c r="F1645" s="7">
        <v>0</v>
      </c>
      <c r="G1645" s="7">
        <v>0</v>
      </c>
      <c r="H1645" s="7">
        <v>3</v>
      </c>
      <c r="I1645" s="7">
        <v>0</v>
      </c>
      <c r="J1645" s="7">
        <v>2</v>
      </c>
      <c r="K1645" s="7">
        <v>2</v>
      </c>
      <c r="L1645" s="7">
        <v>0</v>
      </c>
      <c r="M1645" s="7">
        <v>2</v>
      </c>
    </row>
    <row r="1646" spans="1:13">
      <c r="A1646" s="7" t="s">
        <v>3570</v>
      </c>
      <c r="B1646" s="3">
        <v>0</v>
      </c>
      <c r="C1646" s="7">
        <v>0</v>
      </c>
      <c r="D1646" s="7">
        <v>1</v>
      </c>
      <c r="E1646" s="7">
        <v>3</v>
      </c>
      <c r="F1646" s="7">
        <v>0</v>
      </c>
      <c r="G1646" s="7">
        <v>1</v>
      </c>
      <c r="H1646" s="7">
        <v>7</v>
      </c>
      <c r="I1646" s="7">
        <v>0</v>
      </c>
      <c r="J1646" s="7">
        <v>5</v>
      </c>
      <c r="K1646" s="7">
        <v>3</v>
      </c>
      <c r="L1646" s="7">
        <v>0</v>
      </c>
      <c r="M1646" s="7">
        <v>5</v>
      </c>
    </row>
    <row r="1647" spans="1:13">
      <c r="A1647" s="7" t="s">
        <v>3571</v>
      </c>
      <c r="B1647" s="3"/>
      <c r="C1647" s="7"/>
      <c r="D1647" s="7"/>
      <c r="E1647" s="7">
        <v>7</v>
      </c>
      <c r="F1647" s="7">
        <v>0</v>
      </c>
      <c r="G1647" s="7">
        <v>0</v>
      </c>
      <c r="H1647" s="7">
        <v>7</v>
      </c>
      <c r="I1647" s="7">
        <v>0</v>
      </c>
      <c r="J1647" s="7">
        <v>2</v>
      </c>
      <c r="K1647" s="7">
        <v>6</v>
      </c>
      <c r="L1647" s="7">
        <v>0</v>
      </c>
      <c r="M1647" s="7">
        <v>14</v>
      </c>
    </row>
    <row r="1648" spans="1:13">
      <c r="A1648" s="7" t="s">
        <v>3572</v>
      </c>
      <c r="B1648" s="3">
        <v>0</v>
      </c>
      <c r="C1648" s="7">
        <v>0</v>
      </c>
      <c r="D1648" s="7">
        <v>4</v>
      </c>
      <c r="E1648" s="7">
        <v>7</v>
      </c>
      <c r="F1648" s="7">
        <v>0</v>
      </c>
      <c r="G1648" s="7">
        <v>1</v>
      </c>
      <c r="H1648" s="7">
        <v>11</v>
      </c>
      <c r="I1648" s="7">
        <v>6</v>
      </c>
      <c r="J1648" s="7">
        <v>9</v>
      </c>
      <c r="K1648" s="7">
        <v>8</v>
      </c>
      <c r="L1648" s="7">
        <v>0</v>
      </c>
      <c r="M1648" s="7">
        <v>14</v>
      </c>
    </row>
    <row r="1649" spans="1:13">
      <c r="A1649" s="7" t="s">
        <v>3573</v>
      </c>
      <c r="B1649" s="3"/>
      <c r="C1649" s="7"/>
      <c r="D1649" s="7">
        <v>1</v>
      </c>
      <c r="E1649" s="7">
        <v>3</v>
      </c>
      <c r="F1649" s="7">
        <v>0</v>
      </c>
      <c r="G1649" s="7">
        <v>0</v>
      </c>
      <c r="H1649" s="7">
        <v>6</v>
      </c>
      <c r="I1649" s="7">
        <v>2</v>
      </c>
      <c r="J1649" s="7">
        <v>7</v>
      </c>
      <c r="K1649" s="7">
        <v>5</v>
      </c>
      <c r="L1649" s="7">
        <v>1</v>
      </c>
      <c r="M1649" s="7">
        <v>6</v>
      </c>
    </row>
    <row r="1650" spans="1:13">
      <c r="A1650" s="7" t="s">
        <v>3574</v>
      </c>
      <c r="B1650" s="3">
        <v>0</v>
      </c>
      <c r="C1650" s="7">
        <v>0</v>
      </c>
      <c r="D1650" s="7">
        <v>0</v>
      </c>
      <c r="E1650" s="7">
        <v>0</v>
      </c>
      <c r="F1650" s="7">
        <v>0</v>
      </c>
      <c r="G1650" s="7">
        <v>0</v>
      </c>
      <c r="H1650" s="7">
        <v>0</v>
      </c>
      <c r="I1650" s="7">
        <v>1</v>
      </c>
      <c r="J1650" s="7">
        <v>5</v>
      </c>
      <c r="K1650" s="7">
        <v>3</v>
      </c>
      <c r="L1650" s="7">
        <v>0</v>
      </c>
      <c r="M1650" s="7">
        <v>5</v>
      </c>
    </row>
    <row r="1651" spans="1:13">
      <c r="A1651" s="7" t="s">
        <v>3575</v>
      </c>
      <c r="B1651" s="3">
        <v>0</v>
      </c>
      <c r="C1651" s="7">
        <v>0</v>
      </c>
      <c r="D1651" s="7">
        <v>2</v>
      </c>
      <c r="E1651" s="7">
        <v>1</v>
      </c>
      <c r="F1651" s="7">
        <v>0</v>
      </c>
      <c r="G1651" s="7">
        <v>0</v>
      </c>
      <c r="H1651" s="7">
        <v>3</v>
      </c>
      <c r="I1651" s="7">
        <v>1</v>
      </c>
      <c r="J1651" s="7">
        <v>6</v>
      </c>
      <c r="K1651" s="7">
        <v>5</v>
      </c>
      <c r="L1651" s="7">
        <v>1</v>
      </c>
      <c r="M1651" s="7">
        <v>6</v>
      </c>
    </row>
    <row r="1652" spans="1:13">
      <c r="A1652" s="7" t="s">
        <v>3576</v>
      </c>
      <c r="B1652" s="3"/>
      <c r="C1652" s="7"/>
      <c r="D1652" s="7">
        <v>2</v>
      </c>
      <c r="E1652" s="7"/>
      <c r="F1652" s="7">
        <v>0</v>
      </c>
      <c r="G1652" s="7">
        <v>0</v>
      </c>
      <c r="H1652" s="7">
        <v>2</v>
      </c>
      <c r="I1652" s="7">
        <v>1</v>
      </c>
      <c r="J1652" s="7">
        <v>1</v>
      </c>
      <c r="K1652" s="7">
        <v>1</v>
      </c>
      <c r="L1652" s="7">
        <v>1</v>
      </c>
      <c r="M1652" s="7">
        <v>2</v>
      </c>
    </row>
    <row r="1653" spans="1:13">
      <c r="A1653" s="7" t="s">
        <v>3577</v>
      </c>
      <c r="B1653" s="3"/>
      <c r="C1653" s="7"/>
      <c r="D1653" s="7">
        <v>3</v>
      </c>
      <c r="E1653" s="7">
        <v>1</v>
      </c>
      <c r="F1653" s="7"/>
      <c r="G1653" s="7"/>
      <c r="H1653" s="7">
        <v>6</v>
      </c>
      <c r="I1653" s="7">
        <v>3</v>
      </c>
      <c r="J1653" s="7">
        <v>11</v>
      </c>
      <c r="K1653" s="7">
        <v>8</v>
      </c>
      <c r="L1653" s="7"/>
      <c r="M1653" s="7">
        <v>4</v>
      </c>
    </row>
    <row r="1654" spans="1:13">
      <c r="A1654" s="7" t="s">
        <v>3578</v>
      </c>
      <c r="B1654" s="3">
        <v>0</v>
      </c>
      <c r="C1654" s="7">
        <v>0</v>
      </c>
      <c r="D1654" s="7">
        <v>2</v>
      </c>
      <c r="E1654" s="7">
        <v>0</v>
      </c>
      <c r="F1654" s="7">
        <v>0</v>
      </c>
      <c r="G1654" s="7">
        <v>0</v>
      </c>
      <c r="H1654" s="7">
        <v>3</v>
      </c>
      <c r="I1654" s="7">
        <v>3</v>
      </c>
      <c r="J1654" s="7">
        <v>3</v>
      </c>
      <c r="K1654" s="7">
        <v>3</v>
      </c>
      <c r="L1654" s="7">
        <v>0</v>
      </c>
      <c r="M1654" s="7">
        <v>15</v>
      </c>
    </row>
    <row r="1655" spans="1:13">
      <c r="A1655" s="7" t="s">
        <v>3579</v>
      </c>
      <c r="B1655" s="3"/>
      <c r="C1655" s="7">
        <v>2</v>
      </c>
      <c r="D1655" s="7">
        <v>6</v>
      </c>
      <c r="E1655" s="7"/>
      <c r="F1655" s="7">
        <v>0</v>
      </c>
      <c r="G1655" s="7">
        <v>0</v>
      </c>
      <c r="H1655" s="7">
        <v>8</v>
      </c>
      <c r="I1655" s="7">
        <v>6</v>
      </c>
      <c r="J1655" s="7">
        <v>12</v>
      </c>
      <c r="K1655" s="7">
        <v>4</v>
      </c>
      <c r="L1655" s="7">
        <v>0</v>
      </c>
      <c r="M1655" s="7">
        <v>2</v>
      </c>
    </row>
    <row r="1656" spans="1:13">
      <c r="A1656" s="7" t="s">
        <v>3580</v>
      </c>
      <c r="B1656" s="3">
        <v>1</v>
      </c>
      <c r="C1656" s="7">
        <v>2</v>
      </c>
      <c r="D1656" s="7">
        <v>4</v>
      </c>
      <c r="E1656" s="7">
        <v>2</v>
      </c>
      <c r="F1656" s="7">
        <v>1</v>
      </c>
      <c r="G1656" s="7">
        <v>0</v>
      </c>
      <c r="H1656" s="7">
        <v>9</v>
      </c>
      <c r="I1656" s="7">
        <v>4</v>
      </c>
      <c r="J1656" s="7">
        <v>10</v>
      </c>
      <c r="K1656" s="7">
        <v>9</v>
      </c>
      <c r="L1656" s="7">
        <v>0</v>
      </c>
      <c r="M1656" s="7">
        <v>4</v>
      </c>
    </row>
    <row r="1657" spans="1:13">
      <c r="A1657" s="7" t="s">
        <v>3581</v>
      </c>
      <c r="B1657" s="3">
        <v>0</v>
      </c>
      <c r="C1657" s="7">
        <v>1</v>
      </c>
      <c r="D1657" s="7">
        <v>2</v>
      </c>
      <c r="E1657" s="7">
        <v>4</v>
      </c>
      <c r="F1657" s="7">
        <v>0</v>
      </c>
      <c r="G1657" s="7">
        <v>0</v>
      </c>
      <c r="H1657" s="7">
        <v>14</v>
      </c>
      <c r="I1657" s="7">
        <v>1</v>
      </c>
      <c r="J1657" s="7">
        <v>9</v>
      </c>
      <c r="K1657" s="7">
        <v>8</v>
      </c>
      <c r="L1657" s="7">
        <v>1</v>
      </c>
      <c r="M1657" s="7">
        <v>12</v>
      </c>
    </row>
    <row r="1658" spans="1:13">
      <c r="A1658" s="7" t="s">
        <v>3947</v>
      </c>
      <c r="B1658" s="3">
        <v>0</v>
      </c>
      <c r="C1658" s="7">
        <v>1</v>
      </c>
      <c r="D1658" s="7">
        <v>2</v>
      </c>
      <c r="E1658" s="7">
        <v>1</v>
      </c>
      <c r="F1658" s="7">
        <v>0</v>
      </c>
      <c r="G1658" s="7">
        <v>0</v>
      </c>
      <c r="H1658" s="7">
        <v>5</v>
      </c>
      <c r="I1658" s="7">
        <v>2</v>
      </c>
      <c r="J1658" s="7">
        <v>16</v>
      </c>
      <c r="K1658" s="7">
        <v>4</v>
      </c>
      <c r="L1658" s="7">
        <v>0</v>
      </c>
      <c r="M1658" s="7">
        <v>6</v>
      </c>
    </row>
    <row r="1659" spans="1:13">
      <c r="A1659" s="7" t="s">
        <v>3880</v>
      </c>
      <c r="B1659" s="3">
        <v>0</v>
      </c>
      <c r="C1659" s="7">
        <v>0</v>
      </c>
      <c r="D1659" s="7">
        <v>5</v>
      </c>
      <c r="E1659" s="7">
        <v>8</v>
      </c>
      <c r="F1659" s="7">
        <v>0</v>
      </c>
      <c r="G1659" s="7">
        <v>0</v>
      </c>
      <c r="H1659" s="7">
        <v>18</v>
      </c>
      <c r="I1659" s="7">
        <v>4</v>
      </c>
      <c r="J1659" s="7">
        <v>8</v>
      </c>
      <c r="K1659" s="7">
        <v>9</v>
      </c>
      <c r="L1659" s="7">
        <v>1</v>
      </c>
      <c r="M1659" s="7">
        <v>10</v>
      </c>
    </row>
    <row r="1660" spans="1:13">
      <c r="A1660" s="7" t="s">
        <v>3582</v>
      </c>
      <c r="B1660" s="3">
        <v>0</v>
      </c>
      <c r="C1660" s="7">
        <v>0</v>
      </c>
      <c r="D1660" s="7">
        <v>2</v>
      </c>
      <c r="E1660" s="7">
        <v>2</v>
      </c>
      <c r="F1660" s="7">
        <v>0</v>
      </c>
      <c r="G1660" s="7">
        <v>0</v>
      </c>
      <c r="H1660" s="7">
        <v>5</v>
      </c>
      <c r="I1660" s="7">
        <v>2</v>
      </c>
      <c r="J1660" s="7">
        <v>10</v>
      </c>
      <c r="K1660" s="7">
        <v>4</v>
      </c>
      <c r="L1660" s="7">
        <v>0</v>
      </c>
      <c r="M1660" s="7">
        <v>4</v>
      </c>
    </row>
    <row r="1661" spans="1:13">
      <c r="A1661" s="7" t="s">
        <v>3583</v>
      </c>
      <c r="B1661" s="3">
        <v>0</v>
      </c>
      <c r="C1661" s="7">
        <v>0</v>
      </c>
      <c r="D1661" s="7">
        <v>1</v>
      </c>
      <c r="E1661" s="7">
        <v>4</v>
      </c>
      <c r="F1661" s="7">
        <v>0</v>
      </c>
      <c r="G1661" s="7">
        <v>0</v>
      </c>
      <c r="H1661" s="7">
        <v>5</v>
      </c>
      <c r="I1661" s="7">
        <v>1</v>
      </c>
      <c r="J1661" s="7">
        <v>6</v>
      </c>
      <c r="K1661" s="7">
        <v>6</v>
      </c>
      <c r="L1661" s="7">
        <v>0</v>
      </c>
      <c r="M1661" s="7">
        <v>9</v>
      </c>
    </row>
    <row r="1662" spans="1:13">
      <c r="A1662" s="7" t="s">
        <v>3584</v>
      </c>
      <c r="B1662" s="3">
        <v>0</v>
      </c>
      <c r="C1662" s="7">
        <v>0</v>
      </c>
      <c r="D1662" s="7">
        <v>0</v>
      </c>
      <c r="E1662" s="7">
        <v>2</v>
      </c>
      <c r="F1662" s="7">
        <v>0</v>
      </c>
      <c r="G1662" s="7">
        <v>0</v>
      </c>
      <c r="H1662" s="7">
        <v>5</v>
      </c>
      <c r="I1662" s="7">
        <v>0</v>
      </c>
      <c r="J1662" s="7">
        <v>4</v>
      </c>
      <c r="K1662" s="7">
        <v>5</v>
      </c>
      <c r="L1662" s="7">
        <v>0</v>
      </c>
      <c r="M1662" s="7">
        <v>7</v>
      </c>
    </row>
    <row r="1663" spans="1:13">
      <c r="A1663" s="7" t="s">
        <v>3585</v>
      </c>
      <c r="B1663" s="3">
        <v>1</v>
      </c>
      <c r="C1663" s="7">
        <v>1</v>
      </c>
      <c r="D1663" s="7">
        <v>1</v>
      </c>
      <c r="E1663" s="7">
        <v>1</v>
      </c>
      <c r="F1663" s="7">
        <v>1</v>
      </c>
      <c r="G1663" s="7">
        <v>0</v>
      </c>
      <c r="H1663" s="7">
        <v>4</v>
      </c>
      <c r="I1663" s="7">
        <v>2</v>
      </c>
      <c r="J1663" s="7">
        <v>12</v>
      </c>
      <c r="K1663" s="7">
        <v>4</v>
      </c>
      <c r="L1663" s="7">
        <v>0</v>
      </c>
      <c r="M1663" s="7">
        <v>10</v>
      </c>
    </row>
    <row r="1664" spans="1:13">
      <c r="A1664" s="7" t="s">
        <v>3940</v>
      </c>
      <c r="B1664" s="3">
        <v>0</v>
      </c>
      <c r="C1664" s="7">
        <v>1</v>
      </c>
      <c r="D1664" s="7">
        <v>1</v>
      </c>
      <c r="E1664" s="7">
        <v>2</v>
      </c>
      <c r="F1664" s="7">
        <v>1</v>
      </c>
      <c r="G1664" s="7">
        <v>1</v>
      </c>
      <c r="H1664" s="7">
        <v>5</v>
      </c>
      <c r="I1664" s="7">
        <v>2</v>
      </c>
      <c r="J1664" s="7">
        <v>8</v>
      </c>
      <c r="K1664" s="7">
        <v>8</v>
      </c>
      <c r="L1664" s="7">
        <v>1</v>
      </c>
      <c r="M1664" s="7">
        <v>10</v>
      </c>
    </row>
    <row r="1665" spans="1:13">
      <c r="A1665" s="7" t="s">
        <v>3881</v>
      </c>
      <c r="B1665" s="3">
        <v>0</v>
      </c>
      <c r="C1665" s="7">
        <v>0</v>
      </c>
      <c r="D1665" s="7">
        <v>3</v>
      </c>
      <c r="E1665" s="7">
        <v>0</v>
      </c>
      <c r="F1665" s="7">
        <v>0</v>
      </c>
      <c r="G1665" s="7">
        <v>0</v>
      </c>
      <c r="H1665" s="7">
        <v>5</v>
      </c>
      <c r="I1665" s="7">
        <v>2</v>
      </c>
      <c r="J1665" s="7">
        <v>7</v>
      </c>
      <c r="K1665" s="7">
        <v>12</v>
      </c>
      <c r="L1665" s="7">
        <v>0</v>
      </c>
      <c r="M1665" s="7">
        <v>13</v>
      </c>
    </row>
    <row r="1666" spans="1:13">
      <c r="A1666" s="7" t="s">
        <v>3948</v>
      </c>
      <c r="B1666" s="3">
        <v>0</v>
      </c>
      <c r="C1666" s="7">
        <v>0</v>
      </c>
      <c r="D1666" s="7">
        <v>1</v>
      </c>
      <c r="E1666" s="7">
        <v>0</v>
      </c>
      <c r="F1666" s="7">
        <v>0</v>
      </c>
      <c r="G1666" s="7">
        <v>0</v>
      </c>
      <c r="H1666" s="7">
        <v>1</v>
      </c>
      <c r="I1666" s="7">
        <v>3</v>
      </c>
      <c r="J1666" s="7">
        <v>6</v>
      </c>
      <c r="K1666" s="7">
        <v>3</v>
      </c>
      <c r="L1666" s="7">
        <v>0</v>
      </c>
      <c r="M1666" s="7">
        <v>5</v>
      </c>
    </row>
    <row r="1667" spans="1:13">
      <c r="A1667" s="7" t="s">
        <v>3937</v>
      </c>
      <c r="B1667" s="3">
        <v>0</v>
      </c>
      <c r="C1667" s="7">
        <v>0</v>
      </c>
      <c r="D1667" s="7">
        <v>3</v>
      </c>
      <c r="E1667" s="7">
        <v>0</v>
      </c>
      <c r="F1667" s="7">
        <v>0</v>
      </c>
      <c r="G1667" s="7">
        <v>0</v>
      </c>
      <c r="H1667" s="7">
        <v>4</v>
      </c>
      <c r="I1667" s="7">
        <v>2</v>
      </c>
      <c r="J1667" s="7">
        <v>6</v>
      </c>
      <c r="K1667" s="7">
        <v>2</v>
      </c>
      <c r="L1667" s="7">
        <v>0</v>
      </c>
      <c r="M1667" s="7">
        <v>6</v>
      </c>
    </row>
    <row r="1668" spans="1:13">
      <c r="A1668" s="7" t="s">
        <v>3882</v>
      </c>
      <c r="B1668" s="3">
        <v>1</v>
      </c>
      <c r="C1668" s="7">
        <v>0</v>
      </c>
      <c r="D1668" s="7">
        <v>3</v>
      </c>
      <c r="E1668" s="7">
        <v>0</v>
      </c>
      <c r="F1668" s="7">
        <v>0</v>
      </c>
      <c r="G1668" s="7">
        <v>0</v>
      </c>
      <c r="H1668" s="7">
        <v>4</v>
      </c>
      <c r="I1668" s="7">
        <v>2</v>
      </c>
      <c r="J1668" s="7">
        <v>10</v>
      </c>
      <c r="K1668" s="7">
        <v>4</v>
      </c>
      <c r="L1668" s="7">
        <v>0</v>
      </c>
      <c r="M1668" s="7">
        <v>4</v>
      </c>
    </row>
    <row r="1669" spans="1:13">
      <c r="A1669" s="7" t="s">
        <v>3586</v>
      </c>
      <c r="B1669" s="3"/>
      <c r="C1669" s="7"/>
      <c r="D1669" s="7">
        <v>1</v>
      </c>
      <c r="E1669" s="7"/>
      <c r="F1669" s="7"/>
      <c r="G1669" s="7"/>
      <c r="H1669" s="7">
        <v>2</v>
      </c>
      <c r="I1669" s="7"/>
      <c r="J1669" s="7">
        <v>8</v>
      </c>
      <c r="K1669" s="7">
        <v>9</v>
      </c>
      <c r="L1669" s="7">
        <v>1</v>
      </c>
      <c r="M1669" s="7">
        <v>7</v>
      </c>
    </row>
    <row r="1670" spans="1:13">
      <c r="A1670" s="7" t="s">
        <v>3955</v>
      </c>
      <c r="B1670" s="3">
        <v>0</v>
      </c>
      <c r="C1670" s="7">
        <v>1</v>
      </c>
      <c r="D1670" s="7">
        <v>0</v>
      </c>
      <c r="E1670" s="7">
        <v>3</v>
      </c>
      <c r="F1670" s="7">
        <v>1</v>
      </c>
      <c r="G1670" s="7">
        <v>0</v>
      </c>
      <c r="H1670" s="7">
        <v>6</v>
      </c>
      <c r="I1670" s="7">
        <v>1</v>
      </c>
      <c r="J1670" s="7">
        <v>14</v>
      </c>
      <c r="K1670" s="7">
        <v>9</v>
      </c>
      <c r="L1670" s="7">
        <v>0</v>
      </c>
      <c r="M1670" s="7">
        <v>10</v>
      </c>
    </row>
    <row r="1671" spans="1:13">
      <c r="A1671" s="7" t="s">
        <v>3930</v>
      </c>
      <c r="B1671" s="3">
        <v>0</v>
      </c>
      <c r="C1671" s="7">
        <v>0</v>
      </c>
      <c r="D1671" s="7">
        <v>2</v>
      </c>
      <c r="E1671" s="7">
        <v>5</v>
      </c>
      <c r="F1671" s="7">
        <v>1</v>
      </c>
      <c r="G1671" s="7">
        <v>0</v>
      </c>
      <c r="H1671" s="7">
        <v>10</v>
      </c>
      <c r="I1671" s="7">
        <v>0</v>
      </c>
      <c r="J1671" s="7">
        <v>6</v>
      </c>
      <c r="K1671" s="7">
        <v>7</v>
      </c>
      <c r="L1671" s="7">
        <v>1</v>
      </c>
      <c r="M1671" s="7">
        <v>14</v>
      </c>
    </row>
    <row r="1672" spans="1:13">
      <c r="A1672" s="7" t="s">
        <v>3883</v>
      </c>
      <c r="B1672" s="3">
        <v>0</v>
      </c>
      <c r="C1672" s="7">
        <v>4</v>
      </c>
      <c r="D1672" s="7">
        <v>0</v>
      </c>
      <c r="E1672" s="7">
        <v>2</v>
      </c>
      <c r="F1672" s="7">
        <v>0</v>
      </c>
      <c r="G1672" s="7">
        <v>0</v>
      </c>
      <c r="H1672" s="7">
        <v>6</v>
      </c>
      <c r="I1672" s="7">
        <v>4</v>
      </c>
      <c r="J1672" s="7">
        <v>10</v>
      </c>
      <c r="K1672" s="7">
        <v>6</v>
      </c>
      <c r="L1672" s="7">
        <v>0</v>
      </c>
      <c r="M1672" s="7">
        <v>17</v>
      </c>
    </row>
    <row r="1673" spans="1:13">
      <c r="A1673" s="7" t="s">
        <v>3587</v>
      </c>
      <c r="B1673" s="3">
        <v>0</v>
      </c>
      <c r="C1673" s="7">
        <v>1</v>
      </c>
      <c r="D1673" s="7">
        <v>2</v>
      </c>
      <c r="E1673" s="7">
        <v>2</v>
      </c>
      <c r="F1673" s="7">
        <v>1</v>
      </c>
      <c r="G1673" s="7">
        <v>0</v>
      </c>
      <c r="H1673" s="7">
        <v>5</v>
      </c>
      <c r="I1673" s="7">
        <v>1</v>
      </c>
      <c r="J1673" s="7">
        <v>8</v>
      </c>
      <c r="K1673" s="7">
        <v>8</v>
      </c>
      <c r="L1673" s="7">
        <v>0</v>
      </c>
      <c r="M1673" s="7">
        <v>22</v>
      </c>
    </row>
    <row r="1674" spans="1:13">
      <c r="A1674" s="7" t="s">
        <v>3949</v>
      </c>
      <c r="B1674" s="3"/>
      <c r="C1674" s="7"/>
      <c r="D1674" s="7">
        <v>1</v>
      </c>
      <c r="E1674" s="7">
        <v>3</v>
      </c>
      <c r="F1674" s="7"/>
      <c r="G1674" s="7">
        <v>0</v>
      </c>
      <c r="H1674" s="7">
        <v>5</v>
      </c>
      <c r="I1674" s="7">
        <v>3</v>
      </c>
      <c r="J1674" s="7">
        <v>11</v>
      </c>
      <c r="K1674" s="7">
        <v>5</v>
      </c>
      <c r="L1674" s="7">
        <v>2</v>
      </c>
      <c r="M1674" s="7">
        <v>5</v>
      </c>
    </row>
    <row r="1675" spans="1:13">
      <c r="A1675" s="7" t="s">
        <v>3884</v>
      </c>
      <c r="B1675" s="3">
        <v>0</v>
      </c>
      <c r="C1675" s="7">
        <v>0</v>
      </c>
      <c r="D1675" s="7">
        <v>0</v>
      </c>
      <c r="E1675" s="7">
        <v>5</v>
      </c>
      <c r="F1675" s="7">
        <v>0</v>
      </c>
      <c r="G1675" s="7">
        <v>0</v>
      </c>
      <c r="H1675" s="7">
        <v>5</v>
      </c>
      <c r="I1675" s="7">
        <v>4</v>
      </c>
      <c r="J1675" s="7">
        <v>16</v>
      </c>
      <c r="K1675" s="7">
        <v>8</v>
      </c>
      <c r="L1675" s="7">
        <v>1</v>
      </c>
      <c r="M1675" s="7">
        <v>4</v>
      </c>
    </row>
    <row r="1676" spans="1:13">
      <c r="A1676" s="7" t="s">
        <v>3931</v>
      </c>
      <c r="B1676" s="3">
        <v>0</v>
      </c>
      <c r="C1676" s="7">
        <v>0</v>
      </c>
      <c r="D1676" s="7">
        <v>3</v>
      </c>
      <c r="E1676" s="7">
        <v>4</v>
      </c>
      <c r="F1676" s="7">
        <v>0</v>
      </c>
      <c r="G1676" s="7">
        <v>0</v>
      </c>
      <c r="H1676" s="7">
        <v>7</v>
      </c>
      <c r="I1676" s="7">
        <v>3</v>
      </c>
      <c r="J1676" s="7">
        <v>15</v>
      </c>
      <c r="K1676" s="7">
        <v>6</v>
      </c>
      <c r="L1676" s="7">
        <v>0</v>
      </c>
      <c r="M1676" s="7">
        <v>4</v>
      </c>
    </row>
    <row r="1677" spans="1:13">
      <c r="A1677" s="7" t="s">
        <v>3885</v>
      </c>
      <c r="B1677" s="3">
        <v>0</v>
      </c>
      <c r="C1677" s="7">
        <v>1</v>
      </c>
      <c r="D1677" s="7">
        <v>2</v>
      </c>
      <c r="E1677" s="7">
        <v>1</v>
      </c>
      <c r="F1677" s="7">
        <v>1</v>
      </c>
      <c r="G1677" s="7">
        <v>0</v>
      </c>
      <c r="H1677" s="7">
        <v>4</v>
      </c>
      <c r="I1677" s="7">
        <v>2</v>
      </c>
      <c r="J1677" s="7">
        <v>12</v>
      </c>
      <c r="K1677" s="7">
        <v>4</v>
      </c>
      <c r="L1677" s="7">
        <v>0</v>
      </c>
      <c r="M1677" s="7">
        <v>7</v>
      </c>
    </row>
    <row r="1678" spans="1:13">
      <c r="A1678" s="7" t="s">
        <v>3886</v>
      </c>
      <c r="B1678" s="3">
        <v>0</v>
      </c>
      <c r="C1678" s="7">
        <v>1</v>
      </c>
      <c r="D1678" s="7">
        <v>2</v>
      </c>
      <c r="E1678" s="7">
        <v>3</v>
      </c>
      <c r="F1678" s="7">
        <v>0</v>
      </c>
      <c r="G1678" s="7">
        <v>0</v>
      </c>
      <c r="H1678" s="7">
        <v>10</v>
      </c>
      <c r="I1678" s="7">
        <v>3</v>
      </c>
      <c r="J1678" s="7">
        <v>9</v>
      </c>
      <c r="K1678" s="7">
        <v>11</v>
      </c>
      <c r="L1678" s="7">
        <v>0</v>
      </c>
      <c r="M1678" s="7">
        <v>12</v>
      </c>
    </row>
    <row r="1679" spans="1:13">
      <c r="A1679" s="7" t="s">
        <v>3588</v>
      </c>
      <c r="B1679" s="3">
        <v>0</v>
      </c>
      <c r="C1679" s="7">
        <v>0</v>
      </c>
      <c r="D1679" s="7">
        <v>0</v>
      </c>
      <c r="E1679" s="7">
        <v>0</v>
      </c>
      <c r="F1679" s="7">
        <v>0</v>
      </c>
      <c r="G1679" s="7">
        <v>0</v>
      </c>
      <c r="H1679" s="7">
        <v>2</v>
      </c>
      <c r="I1679" s="7">
        <v>2</v>
      </c>
      <c r="J1679" s="7">
        <v>4</v>
      </c>
      <c r="K1679" s="7">
        <v>3</v>
      </c>
      <c r="L1679" s="7">
        <v>0</v>
      </c>
      <c r="M1679" s="7">
        <v>16</v>
      </c>
    </row>
    <row r="1680" spans="1:13">
      <c r="A1680" s="7" t="s">
        <v>3932</v>
      </c>
      <c r="B1680" s="3">
        <v>2</v>
      </c>
      <c r="C1680" s="7">
        <v>0</v>
      </c>
      <c r="D1680" s="7">
        <v>4</v>
      </c>
      <c r="E1680" s="7">
        <v>9</v>
      </c>
      <c r="F1680" s="7">
        <v>2</v>
      </c>
      <c r="G1680" s="7">
        <v>0</v>
      </c>
      <c r="H1680" s="7">
        <v>21</v>
      </c>
      <c r="I1680" s="7">
        <v>3</v>
      </c>
      <c r="J1680" s="7">
        <v>7</v>
      </c>
      <c r="K1680" s="7">
        <v>5</v>
      </c>
      <c r="L1680" s="7">
        <v>0</v>
      </c>
      <c r="M1680" s="7">
        <v>10</v>
      </c>
    </row>
    <row r="1681" spans="1:13">
      <c r="A1681" s="7" t="s">
        <v>3956</v>
      </c>
      <c r="B1681" s="3">
        <v>0</v>
      </c>
      <c r="C1681" s="7">
        <v>0</v>
      </c>
      <c r="D1681" s="7">
        <v>0</v>
      </c>
      <c r="E1681" s="7">
        <v>0</v>
      </c>
      <c r="F1681" s="7">
        <v>0</v>
      </c>
      <c r="G1681" s="7">
        <v>0</v>
      </c>
      <c r="H1681" s="7">
        <v>0</v>
      </c>
      <c r="I1681" s="7">
        <v>1</v>
      </c>
      <c r="J1681" s="7">
        <v>11</v>
      </c>
      <c r="K1681" s="7">
        <v>1</v>
      </c>
      <c r="L1681" s="7">
        <v>0</v>
      </c>
      <c r="M1681" s="7">
        <v>2</v>
      </c>
    </row>
    <row r="1682" spans="1:13">
      <c r="A1682" s="7" t="s">
        <v>3887</v>
      </c>
      <c r="B1682" s="3">
        <v>0</v>
      </c>
      <c r="C1682" s="7">
        <v>1</v>
      </c>
      <c r="D1682" s="7">
        <v>3</v>
      </c>
      <c r="E1682" s="7">
        <v>4</v>
      </c>
      <c r="F1682" s="7">
        <v>1</v>
      </c>
      <c r="G1682" s="7">
        <v>0</v>
      </c>
      <c r="H1682" s="7">
        <v>8</v>
      </c>
      <c r="I1682" s="7">
        <v>3</v>
      </c>
      <c r="J1682" s="7">
        <v>7</v>
      </c>
      <c r="K1682" s="7">
        <v>5</v>
      </c>
      <c r="L1682" s="7">
        <v>0</v>
      </c>
      <c r="M1682" s="7">
        <v>6</v>
      </c>
    </row>
    <row r="1683" spans="1:13">
      <c r="A1683" s="7" t="s">
        <v>3888</v>
      </c>
      <c r="B1683" s="3">
        <v>1</v>
      </c>
      <c r="C1683" s="7">
        <v>0</v>
      </c>
      <c r="D1683" s="7">
        <v>0</v>
      </c>
      <c r="E1683" s="7">
        <v>3</v>
      </c>
      <c r="F1683" s="7">
        <v>1</v>
      </c>
      <c r="G1683" s="7">
        <v>0</v>
      </c>
      <c r="H1683" s="7">
        <v>4</v>
      </c>
      <c r="I1683" s="7">
        <v>2</v>
      </c>
      <c r="J1683" s="7">
        <v>11</v>
      </c>
      <c r="K1683" s="7">
        <v>3</v>
      </c>
      <c r="L1683" s="7">
        <v>0</v>
      </c>
      <c r="M1683" s="7">
        <v>5</v>
      </c>
    </row>
    <row r="1684" spans="1:13">
      <c r="A1684" s="7" t="s">
        <v>3933</v>
      </c>
      <c r="B1684" s="3"/>
      <c r="C1684" s="7">
        <v>1</v>
      </c>
      <c r="D1684" s="7">
        <v>4</v>
      </c>
      <c r="E1684" s="7">
        <v>4</v>
      </c>
      <c r="F1684" s="7">
        <v>1</v>
      </c>
      <c r="G1684" s="7">
        <v>0</v>
      </c>
      <c r="H1684" s="7">
        <v>9</v>
      </c>
      <c r="I1684" s="7">
        <v>4</v>
      </c>
      <c r="J1684" s="7">
        <v>14</v>
      </c>
      <c r="K1684" s="7">
        <v>5</v>
      </c>
      <c r="L1684" s="7">
        <v>0</v>
      </c>
      <c r="M1684" s="7">
        <v>9</v>
      </c>
    </row>
    <row r="1685" spans="1:13">
      <c r="A1685" s="7" t="s">
        <v>3889</v>
      </c>
      <c r="B1685" s="3">
        <v>2</v>
      </c>
      <c r="C1685" s="7">
        <v>0</v>
      </c>
      <c r="D1685" s="7">
        <v>0</v>
      </c>
      <c r="E1685" s="7">
        <v>0</v>
      </c>
      <c r="F1685" s="7">
        <v>2</v>
      </c>
      <c r="G1685" s="7">
        <v>0</v>
      </c>
      <c r="H1685" s="7">
        <v>5</v>
      </c>
      <c r="I1685" s="7">
        <v>1</v>
      </c>
      <c r="J1685" s="7">
        <v>8</v>
      </c>
      <c r="K1685" s="7">
        <v>4</v>
      </c>
      <c r="L1685" s="7">
        <v>0</v>
      </c>
      <c r="M1685" s="7">
        <v>2</v>
      </c>
    </row>
    <row r="1686" spans="1:13">
      <c r="A1686" s="7" t="s">
        <v>3941</v>
      </c>
      <c r="B1686" s="3">
        <v>0</v>
      </c>
      <c r="C1686" s="7">
        <v>0</v>
      </c>
      <c r="D1686" s="7">
        <v>1</v>
      </c>
      <c r="E1686" s="7">
        <v>0</v>
      </c>
      <c r="F1686" s="7">
        <v>0</v>
      </c>
      <c r="G1686" s="7">
        <v>0</v>
      </c>
      <c r="H1686" s="7">
        <v>1</v>
      </c>
      <c r="I1686" s="7">
        <v>2</v>
      </c>
      <c r="J1686" s="7">
        <v>8</v>
      </c>
      <c r="K1686" s="7">
        <v>2</v>
      </c>
      <c r="L1686" s="7">
        <v>1</v>
      </c>
      <c r="M1686" s="7">
        <v>4</v>
      </c>
    </row>
    <row r="1687" spans="1:13">
      <c r="A1687" s="7" t="s">
        <v>3890</v>
      </c>
      <c r="B1687" s="3"/>
      <c r="C1687" s="7"/>
      <c r="D1687" s="7">
        <v>2</v>
      </c>
      <c r="E1687" s="7">
        <v>1</v>
      </c>
      <c r="F1687" s="7">
        <v>1</v>
      </c>
      <c r="G1687" s="7">
        <v>0</v>
      </c>
      <c r="H1687" s="7">
        <v>6</v>
      </c>
      <c r="I1687" s="7">
        <v>3</v>
      </c>
      <c r="J1687" s="7">
        <v>11</v>
      </c>
      <c r="K1687" s="7">
        <v>4</v>
      </c>
      <c r="L1687" s="7">
        <v>0</v>
      </c>
      <c r="M1687" s="7">
        <v>2</v>
      </c>
    </row>
    <row r="1688" spans="1:13">
      <c r="A1688" s="7" t="s">
        <v>3589</v>
      </c>
      <c r="B1688" s="3"/>
      <c r="C1688" s="7"/>
      <c r="D1688" s="7">
        <v>1</v>
      </c>
      <c r="E1688" s="7">
        <v>3</v>
      </c>
      <c r="F1688" s="7">
        <v>0</v>
      </c>
      <c r="G1688" s="7">
        <v>0</v>
      </c>
      <c r="H1688" s="7">
        <v>4</v>
      </c>
      <c r="I1688" s="7">
        <v>4</v>
      </c>
      <c r="J1688" s="7">
        <v>9</v>
      </c>
      <c r="K1688" s="7">
        <v>5</v>
      </c>
      <c r="L1688" s="7">
        <v>0</v>
      </c>
      <c r="M1688" s="7">
        <v>11</v>
      </c>
    </row>
    <row r="1689" spans="1:13">
      <c r="A1689" s="7" t="s">
        <v>3590</v>
      </c>
      <c r="B1689" s="3">
        <v>0</v>
      </c>
      <c r="C1689" s="7">
        <v>0</v>
      </c>
      <c r="D1689" s="7">
        <v>3</v>
      </c>
      <c r="E1689" s="7">
        <v>2</v>
      </c>
      <c r="F1689" s="7">
        <v>3</v>
      </c>
      <c r="G1689" s="7">
        <v>0</v>
      </c>
      <c r="H1689" s="7">
        <v>6</v>
      </c>
      <c r="I1689" s="7">
        <v>3</v>
      </c>
      <c r="J1689" s="7">
        <v>9</v>
      </c>
      <c r="K1689" s="7">
        <v>6</v>
      </c>
      <c r="L1689" s="7">
        <v>2</v>
      </c>
      <c r="M1689" s="7">
        <v>6</v>
      </c>
    </row>
    <row r="1690" spans="1:13">
      <c r="A1690" s="7" t="s">
        <v>3942</v>
      </c>
      <c r="B1690" s="3">
        <v>0</v>
      </c>
      <c r="C1690" s="7">
        <v>0</v>
      </c>
      <c r="D1690" s="7">
        <v>1</v>
      </c>
      <c r="E1690" s="7">
        <v>3</v>
      </c>
      <c r="F1690" s="7">
        <v>0</v>
      </c>
      <c r="G1690" s="7">
        <v>0</v>
      </c>
      <c r="H1690" s="7">
        <v>4</v>
      </c>
      <c r="I1690" s="7">
        <v>4</v>
      </c>
      <c r="J1690" s="7">
        <v>8</v>
      </c>
      <c r="K1690" s="7">
        <v>4</v>
      </c>
      <c r="L1690" s="7">
        <v>1</v>
      </c>
      <c r="M1690" s="7">
        <v>9</v>
      </c>
    </row>
    <row r="1691" spans="1:13">
      <c r="A1691" s="7" t="s">
        <v>3591</v>
      </c>
      <c r="B1691" s="3">
        <v>0</v>
      </c>
      <c r="C1691" s="7">
        <v>0</v>
      </c>
      <c r="D1691" s="7">
        <v>2</v>
      </c>
      <c r="E1691" s="7">
        <v>0</v>
      </c>
      <c r="F1691" s="7">
        <v>0</v>
      </c>
      <c r="G1691" s="7">
        <v>0</v>
      </c>
      <c r="H1691" s="7">
        <v>2</v>
      </c>
      <c r="I1691" s="7">
        <v>0</v>
      </c>
      <c r="J1691" s="7">
        <v>1</v>
      </c>
      <c r="K1691" s="7">
        <v>3</v>
      </c>
      <c r="L1691" s="7">
        <v>0</v>
      </c>
      <c r="M1691" s="7">
        <v>1</v>
      </c>
    </row>
    <row r="1692" spans="1:13">
      <c r="A1692" s="7" t="s">
        <v>3891</v>
      </c>
      <c r="B1692" s="3">
        <v>0</v>
      </c>
      <c r="C1692" s="7">
        <v>1</v>
      </c>
      <c r="D1692" s="7">
        <v>3</v>
      </c>
      <c r="E1692" s="7">
        <v>1</v>
      </c>
      <c r="F1692" s="7">
        <v>1</v>
      </c>
      <c r="G1692" s="7">
        <v>0</v>
      </c>
      <c r="H1692" s="7">
        <v>5</v>
      </c>
      <c r="I1692" s="7">
        <v>1</v>
      </c>
      <c r="J1692" s="7">
        <v>9</v>
      </c>
      <c r="K1692" s="7">
        <v>8</v>
      </c>
      <c r="L1692" s="7">
        <v>0</v>
      </c>
      <c r="M1692" s="7">
        <v>8</v>
      </c>
    </row>
    <row r="1693" spans="1:13">
      <c r="A1693" s="7" t="s">
        <v>3892</v>
      </c>
      <c r="B1693" s="3">
        <v>0</v>
      </c>
      <c r="C1693" s="7">
        <v>0</v>
      </c>
      <c r="D1693" s="7">
        <v>1</v>
      </c>
      <c r="E1693" s="7">
        <v>1</v>
      </c>
      <c r="F1693" s="7">
        <v>0</v>
      </c>
      <c r="G1693" s="7">
        <v>0</v>
      </c>
      <c r="H1693" s="7">
        <v>2</v>
      </c>
      <c r="I1693" s="7">
        <v>2</v>
      </c>
      <c r="J1693" s="7">
        <v>6</v>
      </c>
      <c r="K1693" s="7">
        <v>6</v>
      </c>
      <c r="L1693" s="7">
        <v>1</v>
      </c>
      <c r="M1693" s="7">
        <v>5</v>
      </c>
    </row>
    <row r="1694" spans="1:13">
      <c r="A1694" s="7" t="s">
        <v>3893</v>
      </c>
      <c r="B1694" s="3">
        <v>0</v>
      </c>
      <c r="C1694" s="7">
        <v>0</v>
      </c>
      <c r="D1694" s="7">
        <v>1</v>
      </c>
      <c r="E1694" s="7">
        <v>3</v>
      </c>
      <c r="F1694" s="7">
        <v>0</v>
      </c>
      <c r="G1694" s="7">
        <v>0</v>
      </c>
      <c r="H1694" s="7">
        <v>4</v>
      </c>
      <c r="I1694" s="7">
        <v>4</v>
      </c>
      <c r="J1694" s="7">
        <v>6</v>
      </c>
      <c r="K1694" s="7">
        <v>6</v>
      </c>
      <c r="L1694" s="7">
        <v>4</v>
      </c>
      <c r="M1694" s="7">
        <v>11</v>
      </c>
    </row>
    <row r="1695" spans="1:13">
      <c r="A1695" s="7" t="s">
        <v>3894</v>
      </c>
      <c r="B1695" s="3">
        <v>1</v>
      </c>
      <c r="C1695" s="7">
        <v>0</v>
      </c>
      <c r="D1695" s="7">
        <v>2</v>
      </c>
      <c r="E1695" s="7">
        <v>2</v>
      </c>
      <c r="F1695" s="7">
        <v>1</v>
      </c>
      <c r="G1695" s="7">
        <v>0</v>
      </c>
      <c r="H1695" s="7">
        <v>5</v>
      </c>
      <c r="I1695" s="7">
        <v>2</v>
      </c>
      <c r="J1695" s="7">
        <v>11</v>
      </c>
      <c r="K1695" s="7">
        <v>6</v>
      </c>
      <c r="L1695" s="7">
        <v>0</v>
      </c>
      <c r="M1695" s="7">
        <v>4</v>
      </c>
    </row>
    <row r="1696" spans="1:13">
      <c r="A1696" s="7" t="s">
        <v>3895</v>
      </c>
      <c r="B1696" s="3">
        <v>0</v>
      </c>
      <c r="C1696" s="7">
        <v>0</v>
      </c>
      <c r="D1696" s="7">
        <v>0</v>
      </c>
      <c r="E1696" s="7">
        <v>0</v>
      </c>
      <c r="F1696" s="7"/>
      <c r="G1696" s="7">
        <v>0</v>
      </c>
      <c r="H1696" s="7">
        <v>0</v>
      </c>
      <c r="I1696" s="7">
        <v>1</v>
      </c>
      <c r="J1696" s="7">
        <v>7</v>
      </c>
      <c r="K1696" s="7">
        <v>0</v>
      </c>
      <c r="L1696" s="7">
        <v>0</v>
      </c>
      <c r="M1696" s="7">
        <v>3</v>
      </c>
    </row>
    <row r="1697" spans="1:13">
      <c r="A1697" s="7" t="s">
        <v>3592</v>
      </c>
      <c r="B1697" s="3">
        <v>0</v>
      </c>
      <c r="C1697" s="7">
        <v>0</v>
      </c>
      <c r="D1697" s="7">
        <v>4</v>
      </c>
      <c r="E1697" s="7">
        <v>4</v>
      </c>
      <c r="F1697" s="7">
        <v>0</v>
      </c>
      <c r="G1697" s="7">
        <v>0</v>
      </c>
      <c r="H1697" s="7">
        <v>11</v>
      </c>
      <c r="I1697" s="7">
        <v>8</v>
      </c>
      <c r="J1697" s="7">
        <v>8</v>
      </c>
      <c r="K1697" s="7">
        <v>15</v>
      </c>
      <c r="L1697" s="7">
        <v>0</v>
      </c>
      <c r="M1697" s="7">
        <v>17</v>
      </c>
    </row>
    <row r="1698" spans="1:13">
      <c r="A1698" s="7" t="s">
        <v>3896</v>
      </c>
      <c r="B1698" s="3">
        <v>0</v>
      </c>
      <c r="C1698" s="7">
        <v>0</v>
      </c>
      <c r="D1698" s="7">
        <v>4</v>
      </c>
      <c r="E1698" s="7">
        <v>1</v>
      </c>
      <c r="F1698" s="7">
        <v>0</v>
      </c>
      <c r="G1698" s="7">
        <v>0</v>
      </c>
      <c r="H1698" s="7">
        <v>5</v>
      </c>
      <c r="I1698" s="7">
        <v>2</v>
      </c>
      <c r="J1698" s="7">
        <v>8</v>
      </c>
      <c r="K1698" s="7">
        <v>4</v>
      </c>
      <c r="L1698" s="7">
        <v>0</v>
      </c>
      <c r="M1698" s="7">
        <v>7</v>
      </c>
    </row>
    <row r="1699" spans="1:13">
      <c r="A1699" s="7" t="s">
        <v>3957</v>
      </c>
      <c r="B1699" s="3">
        <v>0</v>
      </c>
      <c r="C1699" s="7">
        <v>0</v>
      </c>
      <c r="D1699" s="7">
        <v>2</v>
      </c>
      <c r="E1699" s="7">
        <v>3</v>
      </c>
      <c r="F1699" s="7">
        <v>0</v>
      </c>
      <c r="G1699" s="7">
        <v>0</v>
      </c>
      <c r="H1699" s="7">
        <v>7</v>
      </c>
      <c r="I1699" s="7">
        <v>2</v>
      </c>
      <c r="J1699" s="7">
        <v>8</v>
      </c>
      <c r="K1699" s="7">
        <v>6</v>
      </c>
      <c r="L1699" s="7">
        <v>0</v>
      </c>
      <c r="M1699" s="7">
        <v>3</v>
      </c>
    </row>
    <row r="1700" spans="1:13">
      <c r="A1700" s="7" t="s">
        <v>3897</v>
      </c>
      <c r="B1700" s="3">
        <v>1</v>
      </c>
      <c r="C1700" s="7">
        <v>0</v>
      </c>
      <c r="D1700" s="7">
        <v>1</v>
      </c>
      <c r="E1700" s="7">
        <v>3</v>
      </c>
      <c r="F1700" s="7">
        <v>1</v>
      </c>
      <c r="G1700" s="7">
        <v>0</v>
      </c>
      <c r="H1700" s="7">
        <v>5</v>
      </c>
      <c r="I1700" s="7">
        <v>4</v>
      </c>
      <c r="J1700" s="7">
        <v>7</v>
      </c>
      <c r="K1700" s="7">
        <v>7</v>
      </c>
      <c r="L1700" s="7">
        <v>0</v>
      </c>
      <c r="M1700" s="7">
        <v>12</v>
      </c>
    </row>
    <row r="1701" spans="1:13">
      <c r="A1701" s="7" t="s">
        <v>3898</v>
      </c>
      <c r="B1701" s="3">
        <v>1</v>
      </c>
      <c r="C1701" s="7">
        <v>0</v>
      </c>
      <c r="D1701" s="7">
        <v>1</v>
      </c>
      <c r="E1701" s="7">
        <v>4</v>
      </c>
      <c r="F1701" s="7">
        <v>1</v>
      </c>
      <c r="G1701" s="7">
        <v>0</v>
      </c>
      <c r="H1701" s="7">
        <v>6</v>
      </c>
      <c r="I1701" s="7">
        <v>3</v>
      </c>
      <c r="J1701" s="7">
        <v>10</v>
      </c>
      <c r="K1701" s="7">
        <v>9</v>
      </c>
      <c r="L1701" s="7">
        <v>0</v>
      </c>
      <c r="M1701" s="7">
        <v>10</v>
      </c>
    </row>
    <row r="1702" spans="1:13">
      <c r="A1702" s="7" t="s">
        <v>3958</v>
      </c>
      <c r="B1702" s="3">
        <v>0</v>
      </c>
      <c r="C1702" s="7">
        <v>0</v>
      </c>
      <c r="D1702" s="7">
        <v>2</v>
      </c>
      <c r="E1702" s="7">
        <v>3</v>
      </c>
      <c r="F1702" s="7">
        <v>1</v>
      </c>
      <c r="G1702" s="7">
        <v>0</v>
      </c>
      <c r="H1702" s="7">
        <v>9</v>
      </c>
      <c r="I1702" s="7">
        <v>1</v>
      </c>
      <c r="J1702" s="7">
        <v>8</v>
      </c>
      <c r="K1702" s="7">
        <v>13</v>
      </c>
      <c r="L1702" s="7">
        <v>3</v>
      </c>
      <c r="M1702" s="7">
        <v>13</v>
      </c>
    </row>
    <row r="1703" spans="1:13">
      <c r="A1703" s="7" t="s">
        <v>3899</v>
      </c>
      <c r="B1703" s="3">
        <v>0</v>
      </c>
      <c r="C1703" s="7">
        <v>0</v>
      </c>
      <c r="D1703" s="7">
        <v>0</v>
      </c>
      <c r="E1703" s="7">
        <v>3</v>
      </c>
      <c r="F1703" s="7">
        <v>0</v>
      </c>
      <c r="G1703" s="7">
        <v>0</v>
      </c>
      <c r="H1703" s="7">
        <v>4</v>
      </c>
      <c r="I1703" s="7">
        <v>1</v>
      </c>
      <c r="J1703" s="7">
        <v>10</v>
      </c>
      <c r="K1703" s="7">
        <v>9</v>
      </c>
      <c r="L1703" s="7">
        <v>3</v>
      </c>
      <c r="M1703" s="7">
        <v>5</v>
      </c>
    </row>
    <row r="1704" spans="1:13">
      <c r="A1704" s="7" t="s">
        <v>3938</v>
      </c>
      <c r="B1704" s="3">
        <v>0</v>
      </c>
      <c r="C1704" s="7">
        <v>0</v>
      </c>
      <c r="D1704" s="7">
        <v>3</v>
      </c>
      <c r="E1704" s="7">
        <v>3</v>
      </c>
      <c r="F1704" s="7">
        <v>0</v>
      </c>
      <c r="G1704" s="7">
        <v>1</v>
      </c>
      <c r="H1704" s="7">
        <v>7</v>
      </c>
      <c r="I1704" s="7">
        <v>6</v>
      </c>
      <c r="J1704" s="7">
        <v>8</v>
      </c>
      <c r="K1704" s="7">
        <v>5</v>
      </c>
      <c r="L1704" s="7">
        <v>2</v>
      </c>
      <c r="M1704" s="7">
        <v>8</v>
      </c>
    </row>
    <row r="1705" spans="1:13">
      <c r="A1705" s="7" t="s">
        <v>3950</v>
      </c>
      <c r="B1705" s="3">
        <v>0</v>
      </c>
      <c r="C1705" s="7">
        <v>1</v>
      </c>
      <c r="D1705" s="7">
        <v>1</v>
      </c>
      <c r="E1705" s="7">
        <v>2</v>
      </c>
      <c r="F1705" s="7">
        <v>1</v>
      </c>
      <c r="G1705" s="7">
        <v>0</v>
      </c>
      <c r="H1705" s="7">
        <v>4</v>
      </c>
      <c r="I1705" s="7">
        <v>2</v>
      </c>
      <c r="J1705" s="7">
        <v>5</v>
      </c>
      <c r="K1705" s="7">
        <v>8</v>
      </c>
      <c r="L1705" s="7">
        <v>1</v>
      </c>
      <c r="M1705" s="7">
        <v>11</v>
      </c>
    </row>
    <row r="1706" spans="1:13">
      <c r="A1706" s="7" t="s">
        <v>3900</v>
      </c>
      <c r="B1706" s="3">
        <v>0</v>
      </c>
      <c r="C1706" s="7">
        <v>1</v>
      </c>
      <c r="D1706" s="7">
        <v>2</v>
      </c>
      <c r="E1706" s="7">
        <v>1</v>
      </c>
      <c r="F1706" s="7">
        <v>1</v>
      </c>
      <c r="G1706" s="7">
        <v>0</v>
      </c>
      <c r="H1706" s="7">
        <v>4</v>
      </c>
      <c r="I1706" s="7">
        <v>5</v>
      </c>
      <c r="J1706" s="7">
        <v>8</v>
      </c>
      <c r="K1706" s="7">
        <v>5</v>
      </c>
      <c r="L1706" s="7">
        <v>2</v>
      </c>
      <c r="M1706" s="7">
        <v>8</v>
      </c>
    </row>
    <row r="1707" spans="1:13">
      <c r="A1707" s="7" t="s">
        <v>3593</v>
      </c>
      <c r="B1707" s="3">
        <v>0</v>
      </c>
      <c r="C1707" s="7">
        <v>0</v>
      </c>
      <c r="D1707" s="7">
        <v>0</v>
      </c>
      <c r="E1707" s="7">
        <v>3</v>
      </c>
      <c r="F1707" s="7">
        <v>0</v>
      </c>
      <c r="G1707" s="7">
        <v>0</v>
      </c>
      <c r="H1707" s="7">
        <v>4</v>
      </c>
      <c r="I1707" s="7">
        <v>4</v>
      </c>
      <c r="J1707" s="7">
        <v>5</v>
      </c>
      <c r="K1707" s="7">
        <v>0</v>
      </c>
      <c r="L1707" s="7">
        <v>0</v>
      </c>
      <c r="M1707" s="7">
        <v>7</v>
      </c>
    </row>
    <row r="1708" spans="1:13">
      <c r="A1708" s="7" t="s">
        <v>3594</v>
      </c>
      <c r="B1708" s="3">
        <v>0</v>
      </c>
      <c r="C1708" s="7">
        <v>0</v>
      </c>
      <c r="D1708" s="7">
        <v>1</v>
      </c>
      <c r="E1708" s="7">
        <v>0</v>
      </c>
      <c r="F1708" s="7">
        <v>0</v>
      </c>
      <c r="G1708" s="7">
        <v>0</v>
      </c>
      <c r="H1708" s="7">
        <v>2</v>
      </c>
      <c r="I1708" s="7">
        <v>0</v>
      </c>
      <c r="J1708" s="7">
        <v>4</v>
      </c>
      <c r="K1708" s="7">
        <v>3</v>
      </c>
      <c r="L1708" s="7">
        <v>1</v>
      </c>
      <c r="M1708" s="7">
        <v>10</v>
      </c>
    </row>
    <row r="1709" spans="1:13">
      <c r="A1709" s="7" t="s">
        <v>3901</v>
      </c>
      <c r="B1709" s="3"/>
      <c r="C1709" s="7"/>
      <c r="D1709" s="7">
        <v>2</v>
      </c>
      <c r="E1709" s="7">
        <v>2</v>
      </c>
      <c r="F1709" s="7">
        <v>0</v>
      </c>
      <c r="G1709" s="7">
        <v>0</v>
      </c>
      <c r="H1709" s="7">
        <v>0</v>
      </c>
      <c r="I1709" s="7">
        <v>1</v>
      </c>
      <c r="J1709" s="7">
        <v>2</v>
      </c>
      <c r="K1709" s="7">
        <v>4</v>
      </c>
      <c r="L1709" s="7">
        <v>0</v>
      </c>
      <c r="M1709" s="7">
        <v>4</v>
      </c>
    </row>
    <row r="1710" spans="1:13">
      <c r="A1710" s="7" t="s">
        <v>3902</v>
      </c>
      <c r="B1710" s="3"/>
      <c r="C1710" s="7"/>
      <c r="D1710" s="7"/>
      <c r="E1710" s="7"/>
      <c r="F1710" s="7">
        <v>0</v>
      </c>
      <c r="G1710" s="7">
        <v>0</v>
      </c>
      <c r="H1710" s="7">
        <v>1</v>
      </c>
      <c r="I1710" s="7">
        <v>2</v>
      </c>
      <c r="J1710" s="7">
        <v>0</v>
      </c>
      <c r="K1710" s="7">
        <v>5</v>
      </c>
      <c r="L1710" s="7">
        <v>0</v>
      </c>
      <c r="M1710" s="7">
        <v>7</v>
      </c>
    </row>
    <row r="1711" spans="1:13">
      <c r="A1711" s="7" t="s">
        <v>3595</v>
      </c>
      <c r="B1711" s="3">
        <v>0</v>
      </c>
      <c r="C1711" s="7">
        <v>1</v>
      </c>
      <c r="D1711" s="7">
        <v>3</v>
      </c>
      <c r="E1711" s="7">
        <v>5</v>
      </c>
      <c r="F1711" s="7">
        <v>0</v>
      </c>
      <c r="G1711" s="7">
        <v>0</v>
      </c>
      <c r="H1711" s="7">
        <v>12</v>
      </c>
      <c r="I1711" s="7">
        <v>5</v>
      </c>
      <c r="J1711" s="7">
        <v>11</v>
      </c>
      <c r="K1711" s="7">
        <v>4</v>
      </c>
      <c r="L1711" s="7">
        <v>1</v>
      </c>
      <c r="M1711" s="7">
        <v>10</v>
      </c>
    </row>
    <row r="1712" spans="1:13">
      <c r="A1712" s="7" t="s">
        <v>3903</v>
      </c>
      <c r="B1712" s="3">
        <v>0</v>
      </c>
      <c r="C1712" s="7">
        <v>0</v>
      </c>
      <c r="D1712" s="7">
        <v>0</v>
      </c>
      <c r="E1712" s="7">
        <v>1</v>
      </c>
      <c r="F1712" s="7">
        <v>0</v>
      </c>
      <c r="G1712" s="7">
        <v>0</v>
      </c>
      <c r="H1712" s="7">
        <v>5</v>
      </c>
      <c r="I1712" s="7">
        <v>0</v>
      </c>
      <c r="J1712" s="7">
        <v>2</v>
      </c>
      <c r="K1712" s="7">
        <v>4</v>
      </c>
      <c r="L1712" s="7">
        <v>0</v>
      </c>
      <c r="M1712" s="7">
        <v>13</v>
      </c>
    </row>
    <row r="1713" spans="1:13">
      <c r="A1713" s="7" t="s">
        <v>3963</v>
      </c>
      <c r="B1713" s="3">
        <v>0</v>
      </c>
      <c r="C1713" s="7">
        <v>0</v>
      </c>
      <c r="D1713" s="7">
        <v>2</v>
      </c>
      <c r="E1713" s="7">
        <v>0</v>
      </c>
      <c r="F1713" s="7">
        <v>0</v>
      </c>
      <c r="G1713" s="7">
        <v>0</v>
      </c>
      <c r="H1713" s="7">
        <v>6</v>
      </c>
      <c r="I1713" s="7">
        <v>2</v>
      </c>
      <c r="J1713" s="7">
        <v>7</v>
      </c>
      <c r="K1713" s="7">
        <v>6</v>
      </c>
      <c r="L1713" s="7">
        <v>3</v>
      </c>
      <c r="M1713" s="7">
        <v>9</v>
      </c>
    </row>
    <row r="1714" spans="1:13">
      <c r="A1714" s="7" t="s">
        <v>3939</v>
      </c>
      <c r="B1714" s="3">
        <v>0</v>
      </c>
      <c r="C1714" s="7">
        <v>0</v>
      </c>
      <c r="D1714" s="7">
        <v>3</v>
      </c>
      <c r="E1714" s="7">
        <v>2</v>
      </c>
      <c r="F1714" s="7">
        <v>0</v>
      </c>
      <c r="G1714" s="7">
        <v>0</v>
      </c>
      <c r="H1714" s="7">
        <v>9</v>
      </c>
      <c r="I1714" s="7">
        <v>3</v>
      </c>
      <c r="J1714" s="7">
        <v>17</v>
      </c>
      <c r="K1714" s="7">
        <v>13</v>
      </c>
      <c r="L1714" s="7">
        <v>0</v>
      </c>
      <c r="M1714" s="7">
        <v>7</v>
      </c>
    </row>
    <row r="1715" spans="1:13">
      <c r="A1715" s="7" t="s">
        <v>3904</v>
      </c>
      <c r="B1715" s="3">
        <v>0</v>
      </c>
      <c r="C1715" s="7">
        <v>1</v>
      </c>
      <c r="D1715" s="7">
        <v>5</v>
      </c>
      <c r="E1715" s="7">
        <v>3</v>
      </c>
      <c r="F1715" s="7">
        <v>0</v>
      </c>
      <c r="G1715" s="7">
        <v>0</v>
      </c>
      <c r="H1715" s="7">
        <v>11</v>
      </c>
      <c r="I1715" s="7">
        <v>4</v>
      </c>
      <c r="J1715" s="7">
        <v>15</v>
      </c>
      <c r="K1715" s="7">
        <v>6</v>
      </c>
      <c r="L1715" s="7">
        <v>0</v>
      </c>
      <c r="M1715" s="7">
        <v>11</v>
      </c>
    </row>
    <row r="1716" spans="1:13">
      <c r="A1716" s="7" t="s">
        <v>3951</v>
      </c>
      <c r="B1716" s="3">
        <v>0</v>
      </c>
      <c r="C1716" s="7">
        <v>0</v>
      </c>
      <c r="D1716" s="7">
        <v>1</v>
      </c>
      <c r="E1716" s="7">
        <v>6</v>
      </c>
      <c r="F1716" s="7">
        <v>0</v>
      </c>
      <c r="G1716" s="7">
        <v>0</v>
      </c>
      <c r="H1716" s="7">
        <v>8</v>
      </c>
      <c r="I1716" s="7">
        <v>3</v>
      </c>
      <c r="J1716" s="7">
        <v>9</v>
      </c>
      <c r="K1716" s="7">
        <v>4</v>
      </c>
      <c r="L1716" s="7">
        <v>1</v>
      </c>
      <c r="M1716" s="7">
        <v>5</v>
      </c>
    </row>
    <row r="1717" spans="1:13">
      <c r="A1717" s="7" t="s">
        <v>3596</v>
      </c>
      <c r="B1717" s="3">
        <v>0</v>
      </c>
      <c r="C1717" s="7">
        <v>0</v>
      </c>
      <c r="D1717" s="7">
        <v>1</v>
      </c>
      <c r="E1717" s="7">
        <v>1</v>
      </c>
      <c r="F1717" s="7">
        <v>0</v>
      </c>
      <c r="G1717" s="7">
        <v>0</v>
      </c>
      <c r="H1717" s="7">
        <v>4</v>
      </c>
      <c r="I1717" s="7">
        <v>3</v>
      </c>
      <c r="J1717" s="7">
        <v>7</v>
      </c>
      <c r="K1717" s="7">
        <v>4</v>
      </c>
      <c r="L1717" s="7">
        <v>0</v>
      </c>
      <c r="M1717" s="7">
        <v>11</v>
      </c>
    </row>
    <row r="1718" spans="1:13">
      <c r="A1718" s="7" t="s">
        <v>3959</v>
      </c>
      <c r="B1718" s="3">
        <v>0</v>
      </c>
      <c r="C1718" s="7">
        <v>1</v>
      </c>
      <c r="D1718" s="7">
        <v>1</v>
      </c>
      <c r="E1718" s="7">
        <v>0</v>
      </c>
      <c r="F1718" s="7">
        <v>0</v>
      </c>
      <c r="G1718" s="7">
        <v>0</v>
      </c>
      <c r="H1718" s="7">
        <v>2</v>
      </c>
      <c r="I1718" s="7">
        <v>4</v>
      </c>
      <c r="J1718" s="7">
        <v>9</v>
      </c>
      <c r="K1718" s="7">
        <v>3</v>
      </c>
      <c r="L1718" s="7">
        <v>0</v>
      </c>
      <c r="M1718" s="7">
        <v>2</v>
      </c>
    </row>
    <row r="1719" spans="1:13">
      <c r="A1719" s="7" t="s">
        <v>3905</v>
      </c>
      <c r="B1719" s="3">
        <v>0</v>
      </c>
      <c r="C1719" s="7">
        <v>0</v>
      </c>
      <c r="D1719" s="7">
        <v>5</v>
      </c>
      <c r="E1719" s="7">
        <v>3</v>
      </c>
      <c r="F1719" s="7">
        <v>0</v>
      </c>
      <c r="G1719" s="7">
        <v>0</v>
      </c>
      <c r="H1719" s="7">
        <v>8</v>
      </c>
      <c r="I1719" s="7">
        <v>5</v>
      </c>
      <c r="J1719" s="7">
        <v>18</v>
      </c>
      <c r="K1719" s="7">
        <v>12</v>
      </c>
      <c r="L1719" s="7">
        <v>1</v>
      </c>
      <c r="M1719" s="7">
        <v>15</v>
      </c>
    </row>
    <row r="1720" spans="1:13">
      <c r="A1720" s="7" t="s">
        <v>3960</v>
      </c>
      <c r="B1720" s="3">
        <v>1</v>
      </c>
      <c r="C1720" s="7"/>
      <c r="D1720" s="7">
        <v>1</v>
      </c>
      <c r="E1720" s="7">
        <v>4</v>
      </c>
      <c r="F1720" s="7">
        <v>1</v>
      </c>
      <c r="G1720" s="7">
        <v>0</v>
      </c>
      <c r="H1720" s="7">
        <v>10</v>
      </c>
      <c r="I1720" s="7">
        <v>1</v>
      </c>
      <c r="J1720" s="7">
        <v>3</v>
      </c>
      <c r="K1720" s="7">
        <v>5</v>
      </c>
      <c r="L1720" s="7">
        <v>1</v>
      </c>
      <c r="M1720" s="7">
        <v>18</v>
      </c>
    </row>
    <row r="1721" spans="1:13">
      <c r="A1721" s="7" t="s">
        <v>3597</v>
      </c>
      <c r="B1721" s="3">
        <v>0</v>
      </c>
      <c r="C1721" s="7">
        <v>0</v>
      </c>
      <c r="D1721" s="7">
        <v>1</v>
      </c>
      <c r="E1721" s="7">
        <v>2</v>
      </c>
      <c r="F1721" s="7">
        <v>0</v>
      </c>
      <c r="G1721" s="7">
        <v>0</v>
      </c>
      <c r="H1721" s="7">
        <v>3</v>
      </c>
      <c r="I1721" s="7">
        <v>1</v>
      </c>
      <c r="J1721" s="7">
        <v>7</v>
      </c>
      <c r="K1721" s="7">
        <v>2</v>
      </c>
      <c r="L1721" s="7">
        <v>0</v>
      </c>
      <c r="M1721" s="7">
        <v>11</v>
      </c>
    </row>
    <row r="1722" spans="1:13">
      <c r="A1722" s="7" t="s">
        <v>3906</v>
      </c>
      <c r="B1722" s="3">
        <v>1</v>
      </c>
      <c r="C1722" s="7">
        <v>0</v>
      </c>
      <c r="D1722" s="7">
        <v>5</v>
      </c>
      <c r="E1722" s="7">
        <v>1</v>
      </c>
      <c r="F1722" s="7">
        <v>1</v>
      </c>
      <c r="G1722" s="7">
        <v>0</v>
      </c>
      <c r="H1722" s="7">
        <v>8</v>
      </c>
      <c r="I1722" s="7">
        <v>1</v>
      </c>
      <c r="J1722" s="7">
        <v>8</v>
      </c>
      <c r="K1722" s="7">
        <v>1</v>
      </c>
      <c r="L1722" s="7">
        <v>5</v>
      </c>
      <c r="M1722" s="7">
        <v>11</v>
      </c>
    </row>
    <row r="1723" spans="1:13">
      <c r="A1723" s="7" t="s">
        <v>3907</v>
      </c>
      <c r="B1723" s="3">
        <v>2</v>
      </c>
      <c r="C1723" s="7">
        <v>0</v>
      </c>
      <c r="D1723" s="7">
        <v>1</v>
      </c>
      <c r="E1723" s="7">
        <v>3</v>
      </c>
      <c r="F1723" s="7">
        <v>2</v>
      </c>
      <c r="G1723" s="7">
        <v>0</v>
      </c>
      <c r="H1723" s="7">
        <v>8</v>
      </c>
      <c r="I1723" s="7">
        <v>4</v>
      </c>
      <c r="J1723" s="7">
        <v>11</v>
      </c>
      <c r="K1723" s="7">
        <v>8</v>
      </c>
      <c r="L1723" s="7">
        <v>0</v>
      </c>
      <c r="M1723" s="7">
        <v>22</v>
      </c>
    </row>
    <row r="1724" spans="1:13">
      <c r="A1724" s="7" t="s">
        <v>3908</v>
      </c>
      <c r="B1724" s="3">
        <v>1</v>
      </c>
      <c r="C1724" s="7"/>
      <c r="D1724" s="7">
        <v>1</v>
      </c>
      <c r="E1724" s="7">
        <v>4</v>
      </c>
      <c r="F1724" s="7">
        <v>1</v>
      </c>
      <c r="G1724" s="7">
        <v>0</v>
      </c>
      <c r="H1724" s="7">
        <v>6</v>
      </c>
      <c r="I1724" s="7">
        <v>2</v>
      </c>
      <c r="J1724" s="7">
        <v>10</v>
      </c>
      <c r="K1724" s="7">
        <v>3</v>
      </c>
      <c r="L1724" s="7">
        <v>0</v>
      </c>
      <c r="M1724" s="7">
        <v>4</v>
      </c>
    </row>
    <row r="1725" spans="1:13">
      <c r="A1725" s="7" t="s">
        <v>3934</v>
      </c>
      <c r="B1725" s="3"/>
      <c r="C1725" s="7"/>
      <c r="D1725" s="7">
        <v>2</v>
      </c>
      <c r="E1725" s="7">
        <v>4</v>
      </c>
      <c r="F1725" s="7">
        <v>0</v>
      </c>
      <c r="G1725" s="7">
        <v>0</v>
      </c>
      <c r="H1725" s="7">
        <v>6</v>
      </c>
      <c r="I1725" s="7">
        <v>6</v>
      </c>
      <c r="J1725" s="7">
        <v>14</v>
      </c>
      <c r="K1725" s="7">
        <v>9</v>
      </c>
      <c r="L1725" s="7">
        <v>0</v>
      </c>
      <c r="M1725" s="7">
        <v>7</v>
      </c>
    </row>
    <row r="1726" spans="1:13">
      <c r="A1726" s="7" t="s">
        <v>3952</v>
      </c>
      <c r="B1726" s="3">
        <v>0</v>
      </c>
      <c r="C1726" s="7">
        <v>0</v>
      </c>
      <c r="D1726" s="7">
        <v>1</v>
      </c>
      <c r="E1726" s="7">
        <v>2</v>
      </c>
      <c r="F1726" s="7">
        <v>0</v>
      </c>
      <c r="G1726" s="7">
        <v>0</v>
      </c>
      <c r="H1726" s="7">
        <v>4</v>
      </c>
      <c r="I1726" s="7">
        <v>2</v>
      </c>
      <c r="J1726" s="7">
        <v>8</v>
      </c>
      <c r="K1726" s="7">
        <v>4</v>
      </c>
      <c r="L1726" s="7">
        <v>0</v>
      </c>
      <c r="M1726" s="7">
        <v>10</v>
      </c>
    </row>
    <row r="1727" spans="1:13">
      <c r="A1727" s="7" t="s">
        <v>3909</v>
      </c>
      <c r="B1727" s="3">
        <v>0</v>
      </c>
      <c r="C1727" s="7">
        <v>0</v>
      </c>
      <c r="D1727" s="7">
        <v>0</v>
      </c>
      <c r="E1727" s="7">
        <v>2</v>
      </c>
      <c r="F1727" s="7">
        <v>0</v>
      </c>
      <c r="G1727" s="7">
        <v>0</v>
      </c>
      <c r="H1727" s="7">
        <v>6</v>
      </c>
      <c r="I1727" s="7">
        <v>1</v>
      </c>
      <c r="J1727" s="7">
        <v>3</v>
      </c>
      <c r="K1727" s="7">
        <v>2</v>
      </c>
      <c r="L1727" s="7">
        <v>0</v>
      </c>
      <c r="M1727" s="7">
        <v>2</v>
      </c>
    </row>
    <row r="1728" spans="1:13">
      <c r="A1728" s="7" t="s">
        <v>3910</v>
      </c>
      <c r="B1728" s="3">
        <v>0</v>
      </c>
      <c r="C1728" s="7">
        <v>0</v>
      </c>
      <c r="D1728" s="7">
        <v>1</v>
      </c>
      <c r="E1728" s="7">
        <v>1</v>
      </c>
      <c r="F1728" s="7">
        <v>0</v>
      </c>
      <c r="G1728" s="7">
        <v>1</v>
      </c>
      <c r="H1728" s="7">
        <v>2</v>
      </c>
      <c r="I1728" s="7">
        <v>2</v>
      </c>
      <c r="J1728" s="7">
        <v>6</v>
      </c>
      <c r="K1728" s="7">
        <v>3</v>
      </c>
      <c r="L1728" s="7">
        <v>2</v>
      </c>
      <c r="M1728" s="7">
        <v>3</v>
      </c>
    </row>
    <row r="1729" spans="1:13">
      <c r="A1729" s="7" t="s">
        <v>3953</v>
      </c>
      <c r="B1729" s="3">
        <v>0</v>
      </c>
      <c r="C1729" s="7">
        <v>0</v>
      </c>
      <c r="D1729" s="7">
        <v>1</v>
      </c>
      <c r="E1729" s="7">
        <v>5</v>
      </c>
      <c r="F1729" s="7">
        <v>0</v>
      </c>
      <c r="G1729" s="7">
        <v>0</v>
      </c>
      <c r="H1729" s="7">
        <v>7</v>
      </c>
      <c r="I1729" s="7">
        <v>3</v>
      </c>
      <c r="J1729" s="7">
        <v>9</v>
      </c>
      <c r="K1729" s="7">
        <v>4</v>
      </c>
      <c r="L1729" s="7">
        <v>0</v>
      </c>
      <c r="M1729" s="7">
        <v>5</v>
      </c>
    </row>
    <row r="1730" spans="1:13">
      <c r="A1730" s="7" t="s">
        <v>3598</v>
      </c>
      <c r="B1730" s="3">
        <v>0</v>
      </c>
      <c r="C1730" s="7">
        <v>0</v>
      </c>
      <c r="D1730" s="7">
        <v>0</v>
      </c>
      <c r="E1730" s="7">
        <v>4</v>
      </c>
      <c r="F1730" s="7">
        <v>0</v>
      </c>
      <c r="G1730" s="7">
        <v>1</v>
      </c>
      <c r="H1730" s="7">
        <v>5</v>
      </c>
      <c r="I1730" s="7">
        <v>1</v>
      </c>
      <c r="J1730" s="7">
        <v>6</v>
      </c>
      <c r="K1730" s="7">
        <v>7</v>
      </c>
      <c r="L1730" s="7">
        <v>0</v>
      </c>
      <c r="M1730" s="7">
        <v>10</v>
      </c>
    </row>
    <row r="1731" spans="1:13">
      <c r="A1731" s="7" t="s">
        <v>3599</v>
      </c>
      <c r="B1731" s="3">
        <v>0</v>
      </c>
      <c r="C1731" s="7">
        <v>0</v>
      </c>
      <c r="D1731" s="7">
        <v>2</v>
      </c>
      <c r="E1731" s="7">
        <v>3</v>
      </c>
      <c r="F1731" s="7">
        <v>0</v>
      </c>
      <c r="G1731" s="7">
        <v>0</v>
      </c>
      <c r="H1731" s="7">
        <v>8</v>
      </c>
      <c r="I1731" s="7">
        <v>1</v>
      </c>
      <c r="J1731" s="7">
        <v>10</v>
      </c>
      <c r="K1731" s="7">
        <v>7</v>
      </c>
      <c r="L1731" s="7">
        <v>1</v>
      </c>
      <c r="M1731" s="7">
        <v>8</v>
      </c>
    </row>
    <row r="1732" spans="1:13">
      <c r="A1732" s="7" t="s">
        <v>3911</v>
      </c>
      <c r="B1732" s="3"/>
      <c r="C1732" s="7">
        <v>1</v>
      </c>
      <c r="D1732" s="7">
        <v>3</v>
      </c>
      <c r="E1732" s="7">
        <v>3</v>
      </c>
      <c r="F1732" s="7"/>
      <c r="G1732" s="7"/>
      <c r="H1732" s="7">
        <v>7</v>
      </c>
      <c r="I1732" s="7">
        <v>4</v>
      </c>
      <c r="J1732" s="7">
        <v>8</v>
      </c>
      <c r="K1732" s="7">
        <v>8</v>
      </c>
      <c r="L1732" s="7"/>
      <c r="M1732" s="7">
        <v>19</v>
      </c>
    </row>
    <row r="1733" spans="1:13">
      <c r="A1733" s="7" t="s">
        <v>3912</v>
      </c>
      <c r="B1733" s="3">
        <v>1</v>
      </c>
      <c r="C1733" s="7">
        <v>0</v>
      </c>
      <c r="D1733" s="7">
        <v>3</v>
      </c>
      <c r="E1733" s="7">
        <v>2</v>
      </c>
      <c r="F1733" s="7">
        <v>1</v>
      </c>
      <c r="G1733" s="7">
        <v>0</v>
      </c>
      <c r="H1733" s="7">
        <v>6</v>
      </c>
      <c r="I1733" s="7">
        <v>3</v>
      </c>
      <c r="J1733" s="7">
        <v>6</v>
      </c>
      <c r="K1733" s="7">
        <v>3</v>
      </c>
      <c r="L1733" s="7">
        <v>0</v>
      </c>
      <c r="M1733" s="7">
        <v>17</v>
      </c>
    </row>
    <row r="1734" spans="1:13">
      <c r="A1734" s="7" t="s">
        <v>3954</v>
      </c>
      <c r="B1734" s="3">
        <v>0</v>
      </c>
      <c r="C1734" s="7">
        <v>1</v>
      </c>
      <c r="D1734" s="7">
        <v>0</v>
      </c>
      <c r="E1734" s="7">
        <v>2</v>
      </c>
      <c r="F1734" s="7">
        <v>1</v>
      </c>
      <c r="G1734" s="7">
        <v>0</v>
      </c>
      <c r="H1734" s="7">
        <v>4</v>
      </c>
      <c r="I1734" s="7">
        <v>3</v>
      </c>
      <c r="J1734" s="7">
        <v>11</v>
      </c>
      <c r="K1734" s="7">
        <v>2</v>
      </c>
      <c r="L1734" s="7">
        <v>0</v>
      </c>
      <c r="M1734" s="7">
        <v>2</v>
      </c>
    </row>
    <row r="1735" spans="1:13">
      <c r="A1735" s="7" t="s">
        <v>3961</v>
      </c>
      <c r="B1735" s="3">
        <v>0</v>
      </c>
      <c r="C1735" s="7">
        <v>0</v>
      </c>
      <c r="D1735" s="7">
        <v>1</v>
      </c>
      <c r="E1735" s="7">
        <v>2</v>
      </c>
      <c r="F1735" s="7">
        <v>0</v>
      </c>
      <c r="G1735" s="7">
        <v>0</v>
      </c>
      <c r="H1735" s="7">
        <v>4</v>
      </c>
      <c r="I1735" s="7">
        <v>1</v>
      </c>
      <c r="J1735" s="7">
        <v>8</v>
      </c>
      <c r="K1735" s="7">
        <v>5</v>
      </c>
      <c r="L1735" s="7">
        <v>0</v>
      </c>
      <c r="M1735" s="7">
        <v>14</v>
      </c>
    </row>
    <row r="1736" spans="1:13">
      <c r="A1736" s="7" t="s">
        <v>3913</v>
      </c>
      <c r="B1736" s="3"/>
      <c r="C1736" s="7">
        <v>1</v>
      </c>
      <c r="D1736" s="7">
        <v>5</v>
      </c>
      <c r="E1736" s="7">
        <v>2</v>
      </c>
      <c r="F1736" s="7">
        <v>1</v>
      </c>
      <c r="G1736" s="7">
        <v>0</v>
      </c>
      <c r="H1736" s="7">
        <v>10</v>
      </c>
      <c r="I1736" s="7">
        <v>0</v>
      </c>
      <c r="J1736" s="7">
        <v>9</v>
      </c>
      <c r="K1736" s="7">
        <v>6</v>
      </c>
      <c r="L1736" s="7">
        <v>0</v>
      </c>
      <c r="M1736" s="7">
        <v>10</v>
      </c>
    </row>
    <row r="1737" spans="1:13">
      <c r="A1737" s="7" t="s">
        <v>3914</v>
      </c>
      <c r="B1737" s="3">
        <v>0</v>
      </c>
      <c r="C1737" s="7">
        <v>1</v>
      </c>
      <c r="D1737" s="7">
        <v>2</v>
      </c>
      <c r="E1737" s="7">
        <v>1</v>
      </c>
      <c r="F1737" s="7">
        <v>1</v>
      </c>
      <c r="G1737" s="7">
        <v>0</v>
      </c>
      <c r="H1737" s="7">
        <v>6</v>
      </c>
      <c r="I1737" s="7">
        <v>2</v>
      </c>
      <c r="J1737" s="7">
        <v>6</v>
      </c>
      <c r="K1737" s="7">
        <v>8</v>
      </c>
      <c r="L1737" s="7">
        <v>1</v>
      </c>
      <c r="M1737" s="7">
        <v>15</v>
      </c>
    </row>
    <row r="1738" spans="1:13">
      <c r="A1738" s="7" t="s">
        <v>3962</v>
      </c>
      <c r="B1738" s="3">
        <v>0</v>
      </c>
      <c r="C1738" s="7">
        <v>1</v>
      </c>
      <c r="D1738" s="7">
        <v>2</v>
      </c>
      <c r="E1738" s="7">
        <v>4</v>
      </c>
      <c r="F1738" s="7">
        <v>0</v>
      </c>
      <c r="G1738" s="7">
        <v>0</v>
      </c>
      <c r="H1738" s="7">
        <v>14</v>
      </c>
      <c r="I1738" s="7">
        <v>1</v>
      </c>
      <c r="J1738" s="7">
        <v>9</v>
      </c>
      <c r="K1738" s="7">
        <v>8</v>
      </c>
      <c r="L1738" s="7">
        <v>1</v>
      </c>
      <c r="M1738" s="7">
        <v>12</v>
      </c>
    </row>
    <row r="1739" spans="1:13">
      <c r="A1739" s="7" t="s">
        <v>3943</v>
      </c>
      <c r="B1739" s="3">
        <v>0</v>
      </c>
      <c r="C1739" s="7">
        <v>0</v>
      </c>
      <c r="D1739" s="7">
        <v>1</v>
      </c>
      <c r="E1739" s="7">
        <v>0</v>
      </c>
      <c r="F1739" s="7">
        <v>0</v>
      </c>
      <c r="G1739" s="7">
        <v>0</v>
      </c>
      <c r="H1739" s="7">
        <v>2</v>
      </c>
      <c r="I1739" s="7">
        <v>0</v>
      </c>
      <c r="J1739" s="7">
        <v>4</v>
      </c>
      <c r="K1739" s="7">
        <v>8</v>
      </c>
      <c r="L1739" s="7">
        <v>0</v>
      </c>
      <c r="M1739" s="7">
        <v>11</v>
      </c>
    </row>
    <row r="1740" spans="1:13">
      <c r="A1740" s="7" t="s">
        <v>3600</v>
      </c>
      <c r="B1740" s="3">
        <v>0</v>
      </c>
      <c r="C1740" s="7">
        <v>0</v>
      </c>
      <c r="D1740" s="7">
        <v>3</v>
      </c>
      <c r="E1740" s="7">
        <v>0</v>
      </c>
      <c r="F1740" s="7">
        <v>0</v>
      </c>
      <c r="G1740" s="7">
        <v>0</v>
      </c>
      <c r="H1740" s="7">
        <v>5</v>
      </c>
      <c r="I1740" s="7">
        <v>3</v>
      </c>
      <c r="J1740" s="7">
        <v>7</v>
      </c>
      <c r="K1740" s="7">
        <v>7</v>
      </c>
      <c r="L1740" s="7">
        <v>0</v>
      </c>
      <c r="M1740" s="7">
        <v>7</v>
      </c>
    </row>
    <row r="1741" spans="1:13">
      <c r="A1741" s="7" t="s">
        <v>3915</v>
      </c>
      <c r="B1741" s="3">
        <v>0</v>
      </c>
      <c r="C1741" s="7">
        <v>0</v>
      </c>
      <c r="D1741" s="7">
        <v>1</v>
      </c>
      <c r="E1741" s="7">
        <v>3</v>
      </c>
      <c r="F1741" s="7">
        <v>1</v>
      </c>
      <c r="G1741" s="7">
        <v>1</v>
      </c>
      <c r="H1741" s="7">
        <v>7</v>
      </c>
      <c r="I1741" s="7">
        <v>3</v>
      </c>
      <c r="J1741" s="7">
        <v>7</v>
      </c>
      <c r="K1741" s="7">
        <v>3</v>
      </c>
      <c r="L1741" s="7">
        <v>0</v>
      </c>
      <c r="M1741" s="7">
        <v>3</v>
      </c>
    </row>
    <row r="1742" spans="1:13">
      <c r="A1742" s="7" t="s">
        <v>3601</v>
      </c>
      <c r="B1742" s="3">
        <v>0</v>
      </c>
      <c r="C1742" s="7">
        <v>0</v>
      </c>
      <c r="D1742" s="7">
        <v>0</v>
      </c>
      <c r="E1742" s="7">
        <v>1</v>
      </c>
      <c r="F1742" s="7">
        <v>0</v>
      </c>
      <c r="G1742" s="7">
        <v>0</v>
      </c>
      <c r="H1742" s="7">
        <v>5</v>
      </c>
      <c r="I1742" s="7">
        <v>3</v>
      </c>
      <c r="J1742" s="7">
        <v>7</v>
      </c>
      <c r="K1742" s="7">
        <v>6</v>
      </c>
      <c r="L1742" s="7">
        <v>0</v>
      </c>
      <c r="M1742" s="7">
        <v>4</v>
      </c>
    </row>
    <row r="1743" spans="1:13">
      <c r="A1743" s="7" t="s">
        <v>3916</v>
      </c>
      <c r="B1743" s="3">
        <v>0</v>
      </c>
      <c r="C1743" s="7">
        <v>0</v>
      </c>
      <c r="D1743" s="7">
        <v>1</v>
      </c>
      <c r="E1743" s="7">
        <v>1</v>
      </c>
      <c r="F1743" s="7">
        <v>0</v>
      </c>
      <c r="G1743" s="7">
        <v>0</v>
      </c>
      <c r="H1743" s="7">
        <v>4</v>
      </c>
      <c r="I1743" s="7">
        <v>0</v>
      </c>
      <c r="J1743" s="7">
        <v>8</v>
      </c>
      <c r="K1743" s="7">
        <v>2</v>
      </c>
      <c r="L1743" s="7">
        <v>1</v>
      </c>
      <c r="M1743" s="7">
        <v>3</v>
      </c>
    </row>
    <row r="1744" spans="1:13">
      <c r="A1744" s="7" t="s">
        <v>3602</v>
      </c>
      <c r="B1744" s="3">
        <v>0</v>
      </c>
      <c r="C1744" s="7">
        <v>0</v>
      </c>
      <c r="D1744" s="7">
        <v>0</v>
      </c>
      <c r="E1744" s="7">
        <v>6</v>
      </c>
      <c r="F1744" s="7">
        <v>0</v>
      </c>
      <c r="G1744" s="7">
        <v>0</v>
      </c>
      <c r="H1744" s="7">
        <v>10</v>
      </c>
      <c r="I1744" s="7">
        <v>0</v>
      </c>
      <c r="J1744" s="7">
        <v>7</v>
      </c>
      <c r="K1744" s="7">
        <v>5</v>
      </c>
      <c r="L1744" s="7">
        <v>0</v>
      </c>
      <c r="M1744" s="7">
        <v>13</v>
      </c>
    </row>
    <row r="1745" spans="1:13">
      <c r="A1745" s="7" t="s">
        <v>3603</v>
      </c>
      <c r="B1745" s="3">
        <v>0</v>
      </c>
      <c r="C1745" s="7">
        <v>0</v>
      </c>
      <c r="D1745" s="7">
        <v>4</v>
      </c>
      <c r="E1745" s="7">
        <v>7</v>
      </c>
      <c r="F1745" s="7">
        <v>0</v>
      </c>
      <c r="G1745" s="7">
        <v>0</v>
      </c>
      <c r="H1745" s="7">
        <v>11</v>
      </c>
      <c r="I1745" s="7">
        <v>4</v>
      </c>
      <c r="J1745" s="7">
        <v>6</v>
      </c>
      <c r="K1745" s="7">
        <v>3</v>
      </c>
      <c r="L1745" s="7">
        <v>0</v>
      </c>
      <c r="M1745" s="7">
        <v>6</v>
      </c>
    </row>
    <row r="1746" spans="1:13">
      <c r="A1746" s="7" t="s">
        <v>3944</v>
      </c>
      <c r="B1746" s="3">
        <v>0</v>
      </c>
      <c r="C1746" s="7">
        <v>0</v>
      </c>
      <c r="D1746" s="7">
        <v>1</v>
      </c>
      <c r="E1746" s="7">
        <v>1</v>
      </c>
      <c r="F1746" s="7">
        <v>0</v>
      </c>
      <c r="G1746" s="7">
        <v>0</v>
      </c>
      <c r="H1746" s="7">
        <v>2</v>
      </c>
      <c r="I1746" s="7">
        <v>1</v>
      </c>
      <c r="J1746" s="7">
        <v>8</v>
      </c>
      <c r="K1746" s="7">
        <v>5</v>
      </c>
      <c r="L1746" s="7">
        <v>1</v>
      </c>
      <c r="M1746" s="7">
        <v>6</v>
      </c>
    </row>
    <row r="1747" spans="1:13">
      <c r="A1747" s="7" t="s">
        <v>3917</v>
      </c>
      <c r="B1747" s="3">
        <v>0</v>
      </c>
      <c r="C1747" s="7">
        <v>0</v>
      </c>
      <c r="D1747" s="7">
        <v>0</v>
      </c>
      <c r="E1747" s="7">
        <v>6</v>
      </c>
      <c r="F1747" s="7">
        <v>0</v>
      </c>
      <c r="G1747" s="7">
        <v>0</v>
      </c>
      <c r="H1747" s="7">
        <v>6</v>
      </c>
      <c r="I1747" s="7">
        <v>0</v>
      </c>
      <c r="J1747" s="7">
        <v>3</v>
      </c>
      <c r="K1747" s="7">
        <v>13</v>
      </c>
      <c r="L1747" s="7">
        <v>0</v>
      </c>
      <c r="M1747" s="7">
        <v>18</v>
      </c>
    </row>
    <row r="1748" spans="1:13">
      <c r="A1748" s="7" t="s">
        <v>3604</v>
      </c>
      <c r="B1748" s="3">
        <v>0</v>
      </c>
      <c r="C1748" s="7">
        <v>0</v>
      </c>
      <c r="D1748" s="7">
        <v>2</v>
      </c>
      <c r="E1748" s="7">
        <v>0</v>
      </c>
      <c r="F1748" s="7">
        <v>0</v>
      </c>
      <c r="G1748" s="7">
        <v>0</v>
      </c>
      <c r="H1748" s="7">
        <v>5</v>
      </c>
      <c r="I1748" s="7">
        <v>0</v>
      </c>
      <c r="J1748" s="7">
        <v>2</v>
      </c>
      <c r="K1748" s="7">
        <v>9</v>
      </c>
      <c r="L1748" s="7">
        <v>1</v>
      </c>
      <c r="M1748" s="7">
        <v>13</v>
      </c>
    </row>
    <row r="1749" spans="1:13">
      <c r="A1749" s="7" t="s">
        <v>3605</v>
      </c>
      <c r="B1749" s="3">
        <v>0</v>
      </c>
      <c r="C1749" s="7">
        <v>0</v>
      </c>
      <c r="D1749" s="7">
        <v>2</v>
      </c>
      <c r="E1749" s="7">
        <v>0</v>
      </c>
      <c r="F1749" s="7">
        <v>0</v>
      </c>
      <c r="G1749" s="7">
        <v>0</v>
      </c>
      <c r="H1749" s="7">
        <v>2</v>
      </c>
      <c r="I1749" s="7">
        <v>1</v>
      </c>
      <c r="J1749" s="7">
        <v>8</v>
      </c>
      <c r="K1749" s="7">
        <v>4</v>
      </c>
      <c r="L1749" s="7">
        <v>0</v>
      </c>
      <c r="M1749" s="7">
        <v>12</v>
      </c>
    </row>
    <row r="1750" spans="1:13">
      <c r="A1750" s="7" t="s">
        <v>3606</v>
      </c>
      <c r="B1750" s="3"/>
      <c r="C1750" s="7"/>
      <c r="D1750" s="7">
        <v>2</v>
      </c>
      <c r="E1750" s="7"/>
      <c r="F1750" s="7">
        <v>1</v>
      </c>
      <c r="G1750" s="7"/>
      <c r="H1750" s="7">
        <v>5</v>
      </c>
      <c r="I1750" s="7">
        <v>3</v>
      </c>
      <c r="J1750" s="7">
        <v>7</v>
      </c>
      <c r="K1750" s="7">
        <v>1</v>
      </c>
      <c r="L1750" s="7">
        <v>1</v>
      </c>
      <c r="M1750" s="7">
        <v>2</v>
      </c>
    </row>
    <row r="1751" spans="1:13">
      <c r="A1751" s="7" t="s">
        <v>3935</v>
      </c>
      <c r="B1751" s="3">
        <v>0</v>
      </c>
      <c r="C1751" s="7">
        <v>0</v>
      </c>
      <c r="D1751" s="7">
        <v>5</v>
      </c>
      <c r="E1751" s="7">
        <v>0</v>
      </c>
      <c r="F1751" s="7">
        <v>0</v>
      </c>
      <c r="G1751" s="7">
        <v>0</v>
      </c>
      <c r="H1751" s="7">
        <v>6</v>
      </c>
      <c r="I1751" s="7">
        <v>3</v>
      </c>
      <c r="J1751" s="7">
        <v>10</v>
      </c>
      <c r="K1751" s="7">
        <v>5</v>
      </c>
      <c r="L1751" s="7">
        <v>0</v>
      </c>
      <c r="M1751" s="7">
        <v>8</v>
      </c>
    </row>
    <row r="1752" spans="1:13">
      <c r="A1752" s="7" t="s">
        <v>3607</v>
      </c>
      <c r="B1752" s="3"/>
      <c r="C1752" s="7">
        <v>5</v>
      </c>
      <c r="D1752" s="7">
        <v>3</v>
      </c>
      <c r="E1752" s="7">
        <v>1</v>
      </c>
      <c r="F1752" s="7">
        <v>4</v>
      </c>
      <c r="G1752" s="7">
        <v>0</v>
      </c>
      <c r="H1752" s="7">
        <v>13</v>
      </c>
      <c r="I1752" s="7">
        <v>5</v>
      </c>
      <c r="J1752" s="7">
        <v>14</v>
      </c>
      <c r="K1752" s="7">
        <v>4</v>
      </c>
      <c r="L1752" s="7">
        <v>0</v>
      </c>
      <c r="M1752" s="7">
        <v>10</v>
      </c>
    </row>
    <row r="1753" spans="1:13">
      <c r="A1753" s="7" t="s">
        <v>3918</v>
      </c>
      <c r="B1753" s="3">
        <v>1</v>
      </c>
      <c r="C1753" s="7">
        <v>2</v>
      </c>
      <c r="D1753" s="7">
        <v>3</v>
      </c>
      <c r="E1753" s="7">
        <v>1</v>
      </c>
      <c r="F1753" s="7">
        <v>3</v>
      </c>
      <c r="G1753" s="7">
        <v>0</v>
      </c>
      <c r="H1753" s="7">
        <v>8</v>
      </c>
      <c r="I1753" s="7">
        <v>4</v>
      </c>
      <c r="J1753" s="7">
        <v>7</v>
      </c>
      <c r="K1753" s="7">
        <v>5</v>
      </c>
      <c r="L1753" s="7">
        <v>0</v>
      </c>
      <c r="M1753" s="7">
        <v>12</v>
      </c>
    </row>
  </sheetData>
  <pageMargins left="0.70866141732283472" right="0.70866141732283472" top="0.74803149606299213" bottom="0.74803149606299213" header="0.31496062992125984" footer="0.31496062992125984"/>
  <pageSetup paperSize="9" scale="10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pageSetUpPr fitToPage="1"/>
  </sheetPr>
  <dimension ref="A1:N547"/>
  <sheetViews>
    <sheetView showFormulas="1" topLeftCell="A513" workbookViewId="0">
      <selection activeCell="N521" sqref="N521"/>
    </sheetView>
  </sheetViews>
  <sheetFormatPr defaultRowHeight="15"/>
  <cols>
    <col min="1" max="1" width="12.7109375" bestFit="1" customWidth="1"/>
    <col min="2" max="2" width="1.28515625" bestFit="1" customWidth="1"/>
    <col min="3" max="3" width="1.140625" bestFit="1" customWidth="1"/>
    <col min="4" max="5" width="1.5703125" bestFit="1" customWidth="1"/>
    <col min="6" max="6" width="7.28515625" bestFit="1" customWidth="1"/>
    <col min="7" max="7" width="2.42578125" bestFit="1" customWidth="1"/>
    <col min="8" max="8" width="3.140625" bestFit="1" customWidth="1"/>
    <col min="9" max="9" width="1.85546875" bestFit="1" customWidth="1"/>
    <col min="10" max="10" width="2.28515625" bestFit="1" customWidth="1"/>
    <col min="11" max="11" width="1.7109375" bestFit="1" customWidth="1"/>
    <col min="12" max="12" width="2.140625" bestFit="1" customWidth="1"/>
    <col min="13" max="13" width="5.85546875" bestFit="1" customWidth="1"/>
    <col min="14" max="14" width="5.85546875" style="7" customWidth="1"/>
    <col min="15" max="15" width="5.42578125" bestFit="1" customWidth="1"/>
    <col min="16" max="16" width="2.85546875" bestFit="1" customWidth="1"/>
    <col min="17" max="19" width="2.28515625" bestFit="1" customWidth="1"/>
  </cols>
  <sheetData>
    <row r="1" spans="1:14">
      <c r="B1" s="3" t="s">
        <v>2</v>
      </c>
      <c r="C1" t="s">
        <v>3</v>
      </c>
      <c r="D1" t="s">
        <v>4</v>
      </c>
      <c r="E1" t="s">
        <v>5</v>
      </c>
      <c r="F1" t="s">
        <v>30</v>
      </c>
      <c r="G1" t="s">
        <v>6</v>
      </c>
      <c r="H1" t="s">
        <v>7</v>
      </c>
      <c r="I1" t="s">
        <v>8</v>
      </c>
      <c r="J1" t="s">
        <v>9</v>
      </c>
      <c r="K1" t="s">
        <v>32</v>
      </c>
      <c r="L1" t="s">
        <v>31</v>
      </c>
      <c r="M1" t="s">
        <v>10</v>
      </c>
      <c r="N1" s="7" t="s">
        <v>3964</v>
      </c>
    </row>
    <row r="2" spans="1:14">
      <c r="A2" t="s">
        <v>821</v>
      </c>
      <c r="B2" s="3">
        <v>1</v>
      </c>
      <c r="C2">
        <v>3</v>
      </c>
      <c r="D2">
        <v>3</v>
      </c>
      <c r="E2">
        <v>11</v>
      </c>
      <c r="F2">
        <v>4</v>
      </c>
      <c r="G2">
        <v>0</v>
      </c>
      <c r="H2">
        <v>27</v>
      </c>
      <c r="I2">
        <v>0</v>
      </c>
      <c r="J2">
        <v>15</v>
      </c>
      <c r="K2">
        <v>8</v>
      </c>
      <c r="L2">
        <v>0</v>
      </c>
      <c r="M2">
        <v>10</v>
      </c>
    </row>
    <row r="3" spans="1:14">
      <c r="A3" t="s">
        <v>822</v>
      </c>
      <c r="B3" s="3">
        <v>1</v>
      </c>
      <c r="C3">
        <v>0</v>
      </c>
      <c r="D3">
        <v>3</v>
      </c>
      <c r="E3">
        <v>8</v>
      </c>
      <c r="F3">
        <v>3</v>
      </c>
      <c r="G3">
        <v>0</v>
      </c>
      <c r="H3">
        <v>16</v>
      </c>
      <c r="I3">
        <v>0</v>
      </c>
      <c r="J3">
        <v>30</v>
      </c>
      <c r="K3">
        <v>6</v>
      </c>
      <c r="L3">
        <v>0</v>
      </c>
      <c r="M3">
        <v>29</v>
      </c>
    </row>
    <row r="4" spans="1:14">
      <c r="A4" t="s">
        <v>823</v>
      </c>
      <c r="B4" s="3">
        <v>2</v>
      </c>
      <c r="C4">
        <v>1</v>
      </c>
      <c r="D4">
        <v>5</v>
      </c>
      <c r="E4">
        <v>9</v>
      </c>
      <c r="F4">
        <v>1</v>
      </c>
      <c r="G4">
        <v>0</v>
      </c>
      <c r="H4">
        <v>21</v>
      </c>
      <c r="I4">
        <v>0</v>
      </c>
      <c r="J4">
        <v>16</v>
      </c>
      <c r="K4">
        <v>10</v>
      </c>
      <c r="L4">
        <v>0</v>
      </c>
      <c r="M4">
        <v>18</v>
      </c>
    </row>
    <row r="5" spans="1:14">
      <c r="A5" t="s">
        <v>374</v>
      </c>
      <c r="B5" s="3">
        <v>0</v>
      </c>
      <c r="C5">
        <v>0</v>
      </c>
      <c r="D5">
        <v>6</v>
      </c>
      <c r="E5">
        <v>5</v>
      </c>
      <c r="F5">
        <v>2</v>
      </c>
      <c r="G5">
        <v>0</v>
      </c>
      <c r="H5">
        <v>12</v>
      </c>
      <c r="I5">
        <v>0</v>
      </c>
      <c r="J5">
        <v>7</v>
      </c>
      <c r="K5">
        <v>7</v>
      </c>
      <c r="L5">
        <v>0</v>
      </c>
      <c r="M5">
        <v>7</v>
      </c>
    </row>
    <row r="6" spans="1:14">
      <c r="A6" t="s">
        <v>824</v>
      </c>
      <c r="B6" s="3">
        <v>0</v>
      </c>
      <c r="C6">
        <v>1</v>
      </c>
      <c r="D6">
        <v>3</v>
      </c>
      <c r="E6">
        <v>6</v>
      </c>
      <c r="F6">
        <v>3</v>
      </c>
      <c r="G6">
        <v>0</v>
      </c>
      <c r="H6">
        <v>13</v>
      </c>
      <c r="I6">
        <v>0</v>
      </c>
      <c r="J6">
        <v>11</v>
      </c>
      <c r="K6">
        <v>7</v>
      </c>
      <c r="L6">
        <v>0</v>
      </c>
      <c r="M6">
        <v>9</v>
      </c>
    </row>
    <row r="7" spans="1:14">
      <c r="A7" t="s">
        <v>825</v>
      </c>
      <c r="B7" s="3">
        <v>0</v>
      </c>
      <c r="C7">
        <v>0</v>
      </c>
      <c r="D7">
        <v>2</v>
      </c>
      <c r="E7">
        <v>7</v>
      </c>
      <c r="F7">
        <v>3</v>
      </c>
      <c r="G7">
        <v>0</v>
      </c>
      <c r="H7">
        <v>9</v>
      </c>
      <c r="I7">
        <v>0</v>
      </c>
      <c r="J7">
        <v>8</v>
      </c>
      <c r="K7">
        <v>3</v>
      </c>
      <c r="L7">
        <v>0</v>
      </c>
      <c r="M7">
        <v>8</v>
      </c>
    </row>
    <row r="8" spans="1:14">
      <c r="A8" t="s">
        <v>826</v>
      </c>
      <c r="B8" s="3">
        <v>0</v>
      </c>
      <c r="C8">
        <v>0</v>
      </c>
      <c r="D8">
        <v>3</v>
      </c>
      <c r="E8">
        <v>12</v>
      </c>
      <c r="F8">
        <v>6</v>
      </c>
      <c r="G8">
        <v>8</v>
      </c>
      <c r="H8">
        <v>13</v>
      </c>
      <c r="I8">
        <v>0</v>
      </c>
      <c r="J8">
        <v>19</v>
      </c>
      <c r="K8">
        <v>11</v>
      </c>
      <c r="L8">
        <v>0</v>
      </c>
      <c r="M8">
        <v>25</v>
      </c>
    </row>
    <row r="9" spans="1:14">
      <c r="A9" t="s">
        <v>1557</v>
      </c>
      <c r="B9" s="3">
        <v>2</v>
      </c>
      <c r="C9">
        <v>2</v>
      </c>
      <c r="D9">
        <v>3</v>
      </c>
      <c r="E9">
        <v>9</v>
      </c>
      <c r="F9">
        <v>0</v>
      </c>
      <c r="G9">
        <v>0</v>
      </c>
      <c r="H9">
        <v>20</v>
      </c>
      <c r="I9">
        <v>0</v>
      </c>
      <c r="J9">
        <v>11</v>
      </c>
      <c r="K9">
        <v>10</v>
      </c>
      <c r="L9">
        <v>0</v>
      </c>
      <c r="M9">
        <v>50</v>
      </c>
    </row>
    <row r="10" spans="1:14">
      <c r="A10" t="s">
        <v>376</v>
      </c>
      <c r="B10" s="3">
        <v>0</v>
      </c>
      <c r="C10">
        <v>0</v>
      </c>
      <c r="D10">
        <v>0</v>
      </c>
      <c r="E10">
        <v>1</v>
      </c>
      <c r="F10">
        <v>0</v>
      </c>
      <c r="G10">
        <v>0</v>
      </c>
      <c r="H10">
        <v>1</v>
      </c>
      <c r="I10">
        <v>0</v>
      </c>
      <c r="J10">
        <v>2</v>
      </c>
      <c r="K10">
        <v>0</v>
      </c>
      <c r="L10">
        <v>0</v>
      </c>
      <c r="M10">
        <v>5</v>
      </c>
    </row>
    <row r="11" spans="1:14">
      <c r="A11" t="s">
        <v>827</v>
      </c>
      <c r="B11" s="3">
        <v>1</v>
      </c>
      <c r="C11">
        <v>1</v>
      </c>
      <c r="D11">
        <v>7</v>
      </c>
      <c r="E11">
        <v>3</v>
      </c>
      <c r="F11">
        <v>0</v>
      </c>
      <c r="G11">
        <v>0</v>
      </c>
      <c r="H11">
        <v>12</v>
      </c>
      <c r="I11">
        <v>0</v>
      </c>
      <c r="J11">
        <v>16</v>
      </c>
      <c r="K11">
        <v>3</v>
      </c>
      <c r="L11">
        <v>0</v>
      </c>
      <c r="M11">
        <v>11</v>
      </c>
    </row>
    <row r="12" spans="1:14">
      <c r="A12" t="s">
        <v>828</v>
      </c>
      <c r="B12" s="3">
        <v>0</v>
      </c>
      <c r="C12">
        <v>1</v>
      </c>
      <c r="D12">
        <v>1</v>
      </c>
      <c r="E12">
        <v>9</v>
      </c>
      <c r="F12">
        <v>1</v>
      </c>
      <c r="G12">
        <v>0</v>
      </c>
      <c r="H12">
        <v>11</v>
      </c>
      <c r="I12">
        <v>0</v>
      </c>
      <c r="J12">
        <v>7</v>
      </c>
      <c r="K12">
        <v>8</v>
      </c>
      <c r="L12">
        <v>0</v>
      </c>
      <c r="M12">
        <v>24</v>
      </c>
    </row>
    <row r="13" spans="1:14">
      <c r="A13" t="s">
        <v>829</v>
      </c>
      <c r="B13" s="3">
        <v>1</v>
      </c>
      <c r="C13">
        <v>1</v>
      </c>
      <c r="D13">
        <v>7</v>
      </c>
      <c r="E13">
        <v>13</v>
      </c>
      <c r="F13">
        <v>1</v>
      </c>
      <c r="G13">
        <v>0</v>
      </c>
      <c r="H13">
        <v>33</v>
      </c>
      <c r="I13">
        <v>0</v>
      </c>
      <c r="J13">
        <v>15</v>
      </c>
      <c r="K13">
        <v>14</v>
      </c>
      <c r="L13">
        <v>0</v>
      </c>
      <c r="M13">
        <v>29</v>
      </c>
    </row>
    <row r="14" spans="1:14">
      <c r="A14" t="s">
        <v>830</v>
      </c>
      <c r="B14" s="3">
        <v>0</v>
      </c>
      <c r="C14">
        <v>0</v>
      </c>
      <c r="D14">
        <v>6</v>
      </c>
      <c r="E14">
        <v>10</v>
      </c>
      <c r="F14">
        <v>0</v>
      </c>
      <c r="G14">
        <v>1</v>
      </c>
      <c r="H14">
        <v>21</v>
      </c>
      <c r="I14">
        <v>0</v>
      </c>
      <c r="J14">
        <v>12</v>
      </c>
      <c r="K14">
        <v>3</v>
      </c>
      <c r="L14">
        <v>0</v>
      </c>
      <c r="M14">
        <v>7</v>
      </c>
    </row>
    <row r="15" spans="1:14">
      <c r="A15" t="s">
        <v>926</v>
      </c>
      <c r="B15" s="3">
        <v>0</v>
      </c>
      <c r="C15">
        <v>0</v>
      </c>
      <c r="D15">
        <v>6</v>
      </c>
      <c r="E15">
        <v>8</v>
      </c>
      <c r="F15">
        <v>0</v>
      </c>
      <c r="G15">
        <v>0</v>
      </c>
      <c r="H15">
        <v>21</v>
      </c>
      <c r="I15">
        <v>0</v>
      </c>
      <c r="J15">
        <v>7</v>
      </c>
      <c r="K15">
        <v>3</v>
      </c>
      <c r="L15">
        <v>0</v>
      </c>
      <c r="M15">
        <v>13</v>
      </c>
    </row>
    <row r="16" spans="1:14">
      <c r="A16" t="s">
        <v>927</v>
      </c>
      <c r="B16" s="3">
        <v>1</v>
      </c>
      <c r="C16">
        <v>0</v>
      </c>
      <c r="D16">
        <v>6</v>
      </c>
      <c r="E16">
        <v>8</v>
      </c>
      <c r="F16">
        <v>0</v>
      </c>
      <c r="G16">
        <v>0</v>
      </c>
      <c r="H16">
        <v>15</v>
      </c>
      <c r="I16">
        <v>0</v>
      </c>
      <c r="J16">
        <v>13</v>
      </c>
      <c r="K16">
        <v>6</v>
      </c>
      <c r="L16">
        <v>0</v>
      </c>
      <c r="M16">
        <v>15</v>
      </c>
    </row>
    <row r="17" spans="1:13">
      <c r="A17" t="s">
        <v>379</v>
      </c>
      <c r="B17" s="3">
        <v>0</v>
      </c>
      <c r="C17">
        <v>0</v>
      </c>
      <c r="D17">
        <v>3</v>
      </c>
      <c r="E17">
        <v>1</v>
      </c>
      <c r="F17">
        <v>0</v>
      </c>
      <c r="G17">
        <v>1</v>
      </c>
      <c r="H17">
        <v>13</v>
      </c>
      <c r="I17">
        <v>0</v>
      </c>
      <c r="J17">
        <v>3</v>
      </c>
      <c r="K17">
        <v>1</v>
      </c>
      <c r="L17">
        <v>0</v>
      </c>
      <c r="M17">
        <v>5</v>
      </c>
    </row>
    <row r="18" spans="1:13">
      <c r="A18" t="s">
        <v>928</v>
      </c>
      <c r="B18" s="3">
        <v>1</v>
      </c>
      <c r="C18">
        <v>0</v>
      </c>
      <c r="D18">
        <v>3</v>
      </c>
      <c r="E18">
        <v>4</v>
      </c>
      <c r="F18">
        <v>1</v>
      </c>
      <c r="G18">
        <v>0</v>
      </c>
      <c r="H18">
        <v>9</v>
      </c>
      <c r="I18">
        <v>0</v>
      </c>
      <c r="J18">
        <v>5</v>
      </c>
      <c r="K18">
        <v>5</v>
      </c>
      <c r="L18">
        <v>0</v>
      </c>
      <c r="M18">
        <v>12</v>
      </c>
    </row>
    <row r="19" spans="1:13">
      <c r="A19" t="s">
        <v>831</v>
      </c>
      <c r="B19" s="3">
        <v>0</v>
      </c>
      <c r="C19">
        <v>0</v>
      </c>
      <c r="D19">
        <v>5</v>
      </c>
      <c r="E19">
        <v>10</v>
      </c>
      <c r="F19">
        <v>1</v>
      </c>
      <c r="G19">
        <v>0</v>
      </c>
      <c r="H19">
        <v>18</v>
      </c>
      <c r="I19">
        <v>0</v>
      </c>
      <c r="J19">
        <v>16</v>
      </c>
      <c r="K19">
        <v>15</v>
      </c>
      <c r="L19">
        <v>0</v>
      </c>
      <c r="M19">
        <v>27</v>
      </c>
    </row>
    <row r="20" spans="1:13">
      <c r="A20" t="s">
        <v>1114</v>
      </c>
      <c r="B20" s="3">
        <v>0</v>
      </c>
      <c r="C20">
        <v>1</v>
      </c>
      <c r="D20">
        <v>4</v>
      </c>
      <c r="E20">
        <v>5</v>
      </c>
      <c r="F20">
        <v>1</v>
      </c>
      <c r="G20">
        <v>0</v>
      </c>
      <c r="H20">
        <v>10</v>
      </c>
      <c r="I20">
        <v>0</v>
      </c>
      <c r="J20">
        <v>14</v>
      </c>
      <c r="K20">
        <v>6</v>
      </c>
      <c r="L20">
        <v>0</v>
      </c>
      <c r="M20">
        <v>6</v>
      </c>
    </row>
    <row r="21" spans="1:13">
      <c r="A21" t="s">
        <v>832</v>
      </c>
      <c r="B21" s="3">
        <v>0</v>
      </c>
      <c r="C21">
        <v>2</v>
      </c>
      <c r="D21">
        <v>2</v>
      </c>
      <c r="E21">
        <v>6</v>
      </c>
      <c r="F21">
        <v>1</v>
      </c>
      <c r="G21">
        <v>0</v>
      </c>
      <c r="H21">
        <v>11</v>
      </c>
      <c r="I21">
        <v>0</v>
      </c>
      <c r="J21">
        <v>9</v>
      </c>
      <c r="K21">
        <v>12</v>
      </c>
      <c r="L21">
        <v>0</v>
      </c>
      <c r="M21">
        <v>37</v>
      </c>
    </row>
    <row r="22" spans="1:13">
      <c r="A22" t="s">
        <v>833</v>
      </c>
      <c r="B22" s="3">
        <v>2</v>
      </c>
      <c r="C22">
        <v>3</v>
      </c>
      <c r="D22">
        <v>4</v>
      </c>
      <c r="E22">
        <v>15</v>
      </c>
      <c r="F22">
        <v>1</v>
      </c>
      <c r="G22">
        <v>0</v>
      </c>
      <c r="H22">
        <v>38</v>
      </c>
      <c r="I22">
        <v>0</v>
      </c>
      <c r="J22">
        <v>19</v>
      </c>
      <c r="K22">
        <v>18</v>
      </c>
      <c r="L22">
        <v>0</v>
      </c>
      <c r="M22">
        <v>74</v>
      </c>
    </row>
    <row r="23" spans="1:13">
      <c r="A23" t="s">
        <v>1558</v>
      </c>
      <c r="B23" s="3">
        <v>0</v>
      </c>
      <c r="C23">
        <v>1</v>
      </c>
      <c r="D23">
        <v>1</v>
      </c>
      <c r="E23">
        <v>7</v>
      </c>
      <c r="F23">
        <v>1</v>
      </c>
      <c r="G23">
        <v>0</v>
      </c>
      <c r="H23">
        <v>19</v>
      </c>
      <c r="I23">
        <v>0</v>
      </c>
      <c r="J23">
        <v>10</v>
      </c>
      <c r="K23">
        <v>8</v>
      </c>
      <c r="L23">
        <v>0</v>
      </c>
      <c r="M23">
        <v>29</v>
      </c>
    </row>
    <row r="24" spans="1:13">
      <c r="A24" t="s">
        <v>834</v>
      </c>
      <c r="B24" s="3">
        <v>0</v>
      </c>
      <c r="C24">
        <v>0</v>
      </c>
      <c r="D24">
        <v>1</v>
      </c>
      <c r="E24">
        <v>8</v>
      </c>
      <c r="F24">
        <v>1</v>
      </c>
      <c r="G24">
        <v>0</v>
      </c>
      <c r="H24">
        <v>9</v>
      </c>
      <c r="I24">
        <v>0</v>
      </c>
      <c r="J24">
        <v>11</v>
      </c>
      <c r="K24">
        <v>3</v>
      </c>
      <c r="L24">
        <v>0</v>
      </c>
      <c r="M24">
        <v>7</v>
      </c>
    </row>
    <row r="25" spans="1:13">
      <c r="A25" t="s">
        <v>381</v>
      </c>
      <c r="B25" s="3">
        <v>2</v>
      </c>
      <c r="C25">
        <v>1</v>
      </c>
      <c r="D25">
        <v>8</v>
      </c>
      <c r="E25">
        <v>7</v>
      </c>
      <c r="F25">
        <v>0</v>
      </c>
      <c r="G25">
        <v>0</v>
      </c>
      <c r="H25">
        <v>27</v>
      </c>
      <c r="I25">
        <v>0</v>
      </c>
      <c r="J25">
        <v>19</v>
      </c>
      <c r="K25">
        <v>12</v>
      </c>
      <c r="L25">
        <v>0</v>
      </c>
      <c r="M25">
        <v>23</v>
      </c>
    </row>
    <row r="26" spans="1:13">
      <c r="A26" t="s">
        <v>835</v>
      </c>
      <c r="B26" s="3">
        <v>0</v>
      </c>
      <c r="C26">
        <v>3</v>
      </c>
      <c r="D26">
        <v>4</v>
      </c>
      <c r="E26">
        <v>5</v>
      </c>
      <c r="F26">
        <v>0</v>
      </c>
      <c r="G26">
        <v>0</v>
      </c>
      <c r="H26">
        <v>13</v>
      </c>
      <c r="I26">
        <v>0</v>
      </c>
      <c r="J26">
        <v>8</v>
      </c>
      <c r="K26">
        <v>0</v>
      </c>
      <c r="L26">
        <v>0</v>
      </c>
      <c r="M26">
        <v>2</v>
      </c>
    </row>
    <row r="27" spans="1:13">
      <c r="A27" t="s">
        <v>836</v>
      </c>
      <c r="B27" s="3">
        <v>0</v>
      </c>
      <c r="C27">
        <v>2</v>
      </c>
      <c r="D27">
        <v>3</v>
      </c>
      <c r="E27">
        <v>4</v>
      </c>
      <c r="F27">
        <v>1</v>
      </c>
      <c r="G27">
        <v>0</v>
      </c>
      <c r="H27">
        <v>12</v>
      </c>
      <c r="I27">
        <v>0</v>
      </c>
      <c r="J27">
        <v>18</v>
      </c>
      <c r="K27">
        <v>3</v>
      </c>
      <c r="L27">
        <v>0</v>
      </c>
      <c r="M27">
        <v>15</v>
      </c>
    </row>
    <row r="28" spans="1:13">
      <c r="A28" t="s">
        <v>837</v>
      </c>
      <c r="B28" s="3">
        <v>0</v>
      </c>
      <c r="C28">
        <v>0</v>
      </c>
      <c r="D28">
        <v>2</v>
      </c>
      <c r="E28">
        <v>7</v>
      </c>
      <c r="F28">
        <v>4</v>
      </c>
      <c r="G28">
        <v>0</v>
      </c>
      <c r="H28">
        <v>17</v>
      </c>
      <c r="I28">
        <v>0</v>
      </c>
      <c r="J28">
        <v>15</v>
      </c>
      <c r="K28">
        <v>9</v>
      </c>
      <c r="L28">
        <v>0</v>
      </c>
      <c r="M28">
        <v>18</v>
      </c>
    </row>
    <row r="29" spans="1:13">
      <c r="A29" t="s">
        <v>838</v>
      </c>
      <c r="B29" s="3">
        <v>0</v>
      </c>
      <c r="C29">
        <v>0</v>
      </c>
      <c r="D29">
        <v>1</v>
      </c>
      <c r="E29">
        <v>11</v>
      </c>
      <c r="F29">
        <v>1</v>
      </c>
      <c r="G29">
        <v>0</v>
      </c>
      <c r="H29">
        <v>12</v>
      </c>
      <c r="I29">
        <v>0</v>
      </c>
      <c r="J29">
        <v>5</v>
      </c>
      <c r="K29">
        <v>4</v>
      </c>
      <c r="L29">
        <v>0</v>
      </c>
      <c r="M29">
        <v>14</v>
      </c>
    </row>
    <row r="30" spans="1:13">
      <c r="A30" t="s">
        <v>839</v>
      </c>
      <c r="B30" s="3">
        <v>0</v>
      </c>
      <c r="C30">
        <v>0</v>
      </c>
      <c r="D30">
        <v>1</v>
      </c>
      <c r="E30">
        <v>9</v>
      </c>
      <c r="F30">
        <v>0</v>
      </c>
      <c r="G30">
        <v>0</v>
      </c>
      <c r="H30">
        <v>17</v>
      </c>
      <c r="I30">
        <v>0</v>
      </c>
      <c r="J30">
        <v>13</v>
      </c>
      <c r="K30">
        <v>6</v>
      </c>
      <c r="L30">
        <v>0</v>
      </c>
      <c r="M30">
        <v>14</v>
      </c>
    </row>
    <row r="31" spans="1:13">
      <c r="A31" t="s">
        <v>840</v>
      </c>
      <c r="B31" s="3">
        <v>4</v>
      </c>
      <c r="C31">
        <v>1</v>
      </c>
      <c r="D31">
        <v>4</v>
      </c>
      <c r="E31">
        <v>9</v>
      </c>
      <c r="F31">
        <v>2</v>
      </c>
      <c r="G31">
        <v>0</v>
      </c>
      <c r="H31">
        <v>18</v>
      </c>
      <c r="I31">
        <v>0</v>
      </c>
      <c r="J31">
        <v>20</v>
      </c>
      <c r="K31">
        <v>15</v>
      </c>
      <c r="L31">
        <v>0</v>
      </c>
      <c r="M31">
        <v>27</v>
      </c>
    </row>
    <row r="32" spans="1:13">
      <c r="A32" t="s">
        <v>841</v>
      </c>
      <c r="B32" s="3">
        <v>2</v>
      </c>
      <c r="C32">
        <v>0</v>
      </c>
      <c r="D32">
        <v>2</v>
      </c>
      <c r="E32">
        <v>4</v>
      </c>
      <c r="F32">
        <v>1</v>
      </c>
      <c r="G32">
        <v>0</v>
      </c>
      <c r="H32">
        <v>8</v>
      </c>
      <c r="I32">
        <v>0</v>
      </c>
      <c r="J32">
        <v>6</v>
      </c>
      <c r="K32">
        <v>2</v>
      </c>
      <c r="L32">
        <v>0</v>
      </c>
      <c r="M32">
        <v>7</v>
      </c>
    </row>
    <row r="33" spans="1:13">
      <c r="A33" t="s">
        <v>382</v>
      </c>
      <c r="B33" s="3">
        <v>1</v>
      </c>
      <c r="C33">
        <v>1</v>
      </c>
      <c r="D33">
        <v>2</v>
      </c>
      <c r="E33">
        <v>10</v>
      </c>
      <c r="F33">
        <v>3</v>
      </c>
      <c r="G33">
        <v>0</v>
      </c>
      <c r="H33">
        <v>22</v>
      </c>
      <c r="I33">
        <v>0</v>
      </c>
      <c r="J33">
        <v>14</v>
      </c>
      <c r="K33">
        <v>14</v>
      </c>
      <c r="L33">
        <v>0</v>
      </c>
      <c r="M33">
        <v>31</v>
      </c>
    </row>
    <row r="34" spans="1:13">
      <c r="A34" t="s">
        <v>842</v>
      </c>
      <c r="B34" s="3">
        <v>1</v>
      </c>
      <c r="C34">
        <v>1</v>
      </c>
      <c r="D34">
        <v>7</v>
      </c>
      <c r="E34">
        <v>7</v>
      </c>
      <c r="F34">
        <v>2</v>
      </c>
      <c r="G34">
        <v>0</v>
      </c>
      <c r="H34">
        <v>24</v>
      </c>
      <c r="I34">
        <v>5</v>
      </c>
      <c r="J34">
        <v>24</v>
      </c>
      <c r="K34">
        <v>16</v>
      </c>
      <c r="L34">
        <v>0</v>
      </c>
      <c r="M34">
        <v>33</v>
      </c>
    </row>
    <row r="35" spans="1:13">
      <c r="A35" t="s">
        <v>843</v>
      </c>
      <c r="B35" s="3">
        <v>0</v>
      </c>
      <c r="C35">
        <v>1</v>
      </c>
      <c r="D35">
        <v>4</v>
      </c>
      <c r="E35">
        <v>8</v>
      </c>
      <c r="F35">
        <v>2</v>
      </c>
      <c r="G35">
        <v>1</v>
      </c>
      <c r="H35">
        <v>18</v>
      </c>
      <c r="I35">
        <v>5</v>
      </c>
      <c r="J35">
        <v>38</v>
      </c>
      <c r="K35">
        <v>12</v>
      </c>
      <c r="L35">
        <v>0</v>
      </c>
      <c r="M35">
        <v>45</v>
      </c>
    </row>
    <row r="36" spans="1:13">
      <c r="A36" t="s">
        <v>844</v>
      </c>
      <c r="B36" s="3">
        <v>2</v>
      </c>
      <c r="C36">
        <v>1</v>
      </c>
      <c r="D36">
        <v>5</v>
      </c>
      <c r="E36">
        <v>10</v>
      </c>
      <c r="F36">
        <v>2</v>
      </c>
      <c r="G36">
        <v>0</v>
      </c>
      <c r="H36">
        <v>20</v>
      </c>
      <c r="I36">
        <v>7</v>
      </c>
      <c r="J36">
        <v>26</v>
      </c>
      <c r="K36">
        <v>19</v>
      </c>
      <c r="L36">
        <v>0</v>
      </c>
      <c r="M36">
        <v>41</v>
      </c>
    </row>
    <row r="37" spans="1:13">
      <c r="A37" t="s">
        <v>385</v>
      </c>
      <c r="B37" s="3">
        <v>0</v>
      </c>
      <c r="C37">
        <v>0</v>
      </c>
      <c r="D37">
        <v>6</v>
      </c>
      <c r="E37">
        <v>9</v>
      </c>
      <c r="F37">
        <v>1</v>
      </c>
      <c r="G37">
        <v>1</v>
      </c>
      <c r="H37">
        <v>18</v>
      </c>
      <c r="I37">
        <v>3</v>
      </c>
      <c r="J37">
        <v>21</v>
      </c>
      <c r="K37">
        <v>15</v>
      </c>
      <c r="L37">
        <v>0</v>
      </c>
      <c r="M37">
        <v>20</v>
      </c>
    </row>
    <row r="38" spans="1:13">
      <c r="A38" t="s">
        <v>845</v>
      </c>
      <c r="B38" s="3">
        <v>0</v>
      </c>
      <c r="C38">
        <v>1</v>
      </c>
      <c r="D38">
        <v>6</v>
      </c>
      <c r="E38">
        <v>5</v>
      </c>
      <c r="F38">
        <v>2</v>
      </c>
      <c r="G38">
        <v>0</v>
      </c>
      <c r="H38">
        <v>18</v>
      </c>
      <c r="I38">
        <v>4</v>
      </c>
      <c r="J38">
        <v>27</v>
      </c>
      <c r="K38">
        <v>21</v>
      </c>
      <c r="L38">
        <v>0</v>
      </c>
      <c r="M38">
        <v>50</v>
      </c>
    </row>
    <row r="39" spans="1:13">
      <c r="A39" t="s">
        <v>846</v>
      </c>
      <c r="B39" s="3">
        <v>0</v>
      </c>
      <c r="C39">
        <v>0</v>
      </c>
      <c r="D39">
        <v>2</v>
      </c>
      <c r="E39">
        <v>8</v>
      </c>
      <c r="F39">
        <v>4</v>
      </c>
      <c r="G39">
        <v>0</v>
      </c>
      <c r="H39">
        <v>10</v>
      </c>
      <c r="I39">
        <v>8</v>
      </c>
      <c r="J39">
        <v>14</v>
      </c>
      <c r="K39">
        <v>7</v>
      </c>
      <c r="L39">
        <v>0</v>
      </c>
      <c r="M39">
        <v>8</v>
      </c>
    </row>
    <row r="40" spans="1:13">
      <c r="A40" t="s">
        <v>847</v>
      </c>
      <c r="B40" s="3">
        <v>0</v>
      </c>
      <c r="C40">
        <v>0</v>
      </c>
      <c r="D40">
        <v>5</v>
      </c>
      <c r="E40">
        <v>19</v>
      </c>
      <c r="F40">
        <v>11</v>
      </c>
      <c r="G40">
        <v>0</v>
      </c>
      <c r="H40">
        <v>32</v>
      </c>
      <c r="I40">
        <v>8</v>
      </c>
      <c r="J40">
        <v>29</v>
      </c>
      <c r="K40">
        <v>31</v>
      </c>
      <c r="L40">
        <v>0</v>
      </c>
      <c r="M40">
        <v>56</v>
      </c>
    </row>
    <row r="41" spans="1:13">
      <c r="A41" t="s">
        <v>1559</v>
      </c>
      <c r="B41" s="3">
        <v>2</v>
      </c>
      <c r="C41">
        <v>1</v>
      </c>
      <c r="D41">
        <v>3</v>
      </c>
      <c r="E41">
        <v>5</v>
      </c>
      <c r="F41">
        <v>3</v>
      </c>
      <c r="G41">
        <v>0</v>
      </c>
      <c r="H41">
        <v>17</v>
      </c>
      <c r="I41">
        <v>3</v>
      </c>
      <c r="J41">
        <v>14</v>
      </c>
      <c r="K41">
        <v>15</v>
      </c>
      <c r="L41">
        <v>0</v>
      </c>
      <c r="M41">
        <v>63</v>
      </c>
    </row>
    <row r="42" spans="1:13">
      <c r="A42" t="s">
        <v>387</v>
      </c>
      <c r="B42" s="3">
        <v>0</v>
      </c>
      <c r="C42">
        <v>0</v>
      </c>
      <c r="D42">
        <v>7</v>
      </c>
      <c r="E42">
        <v>3</v>
      </c>
      <c r="F42">
        <v>0</v>
      </c>
      <c r="G42">
        <v>0</v>
      </c>
      <c r="H42">
        <v>18</v>
      </c>
      <c r="I42">
        <v>5</v>
      </c>
      <c r="J42">
        <v>15</v>
      </c>
      <c r="K42">
        <v>9</v>
      </c>
      <c r="L42">
        <v>0</v>
      </c>
      <c r="M42">
        <v>13</v>
      </c>
    </row>
    <row r="43" spans="1:13">
      <c r="A43" t="s">
        <v>848</v>
      </c>
      <c r="B43" s="3">
        <v>2</v>
      </c>
      <c r="C43">
        <v>0</v>
      </c>
      <c r="D43">
        <v>7</v>
      </c>
      <c r="E43">
        <v>4</v>
      </c>
      <c r="F43">
        <v>2</v>
      </c>
      <c r="G43">
        <v>0</v>
      </c>
      <c r="H43">
        <v>13</v>
      </c>
      <c r="I43">
        <v>4</v>
      </c>
      <c r="J43">
        <v>23</v>
      </c>
      <c r="K43">
        <v>10</v>
      </c>
      <c r="L43">
        <v>0</v>
      </c>
      <c r="M43">
        <v>19</v>
      </c>
    </row>
    <row r="44" spans="1:13">
      <c r="A44" t="s">
        <v>849</v>
      </c>
      <c r="B44" s="3">
        <v>0</v>
      </c>
      <c r="C44">
        <v>0</v>
      </c>
      <c r="D44">
        <v>1</v>
      </c>
      <c r="E44">
        <v>8</v>
      </c>
      <c r="F44">
        <v>0</v>
      </c>
      <c r="G44">
        <v>1</v>
      </c>
      <c r="H44">
        <v>11</v>
      </c>
      <c r="I44">
        <v>2</v>
      </c>
      <c r="J44">
        <v>11</v>
      </c>
      <c r="K44">
        <v>15</v>
      </c>
      <c r="L44">
        <v>0</v>
      </c>
      <c r="M44">
        <v>43</v>
      </c>
    </row>
    <row r="45" spans="1:13">
      <c r="A45" t="s">
        <v>850</v>
      </c>
      <c r="B45" s="3">
        <v>0</v>
      </c>
      <c r="C45">
        <v>2</v>
      </c>
      <c r="D45">
        <v>8</v>
      </c>
      <c r="E45">
        <v>11</v>
      </c>
      <c r="F45">
        <v>0</v>
      </c>
      <c r="G45">
        <v>1</v>
      </c>
      <c r="H45">
        <v>35</v>
      </c>
      <c r="I45">
        <v>8</v>
      </c>
      <c r="J45">
        <v>35</v>
      </c>
      <c r="K45">
        <v>24</v>
      </c>
      <c r="L45">
        <v>0</v>
      </c>
      <c r="M45">
        <v>53</v>
      </c>
    </row>
    <row r="46" spans="1:13">
      <c r="A46" t="s">
        <v>851</v>
      </c>
      <c r="B46" s="3">
        <v>0</v>
      </c>
      <c r="C46">
        <v>0</v>
      </c>
      <c r="D46">
        <v>10</v>
      </c>
      <c r="E46">
        <v>7</v>
      </c>
      <c r="F46">
        <v>1</v>
      </c>
      <c r="G46">
        <v>1</v>
      </c>
      <c r="H46">
        <v>20</v>
      </c>
      <c r="I46">
        <v>7</v>
      </c>
      <c r="J46">
        <v>31</v>
      </c>
      <c r="K46">
        <v>12</v>
      </c>
      <c r="L46">
        <v>0</v>
      </c>
      <c r="M46">
        <v>19</v>
      </c>
    </row>
    <row r="47" spans="1:13">
      <c r="A47" t="s">
        <v>929</v>
      </c>
      <c r="B47" s="3">
        <v>0</v>
      </c>
      <c r="C47">
        <v>2</v>
      </c>
      <c r="D47">
        <v>3</v>
      </c>
      <c r="E47">
        <v>8</v>
      </c>
      <c r="F47">
        <v>2</v>
      </c>
      <c r="G47">
        <v>0</v>
      </c>
      <c r="H47">
        <v>20</v>
      </c>
      <c r="I47">
        <v>9</v>
      </c>
      <c r="J47">
        <v>15</v>
      </c>
      <c r="K47">
        <v>8</v>
      </c>
      <c r="L47">
        <v>0</v>
      </c>
      <c r="M47">
        <v>28</v>
      </c>
    </row>
    <row r="48" spans="1:13">
      <c r="A48" t="s">
        <v>930</v>
      </c>
      <c r="B48" s="3">
        <v>0</v>
      </c>
      <c r="C48">
        <v>0</v>
      </c>
      <c r="D48">
        <v>7</v>
      </c>
      <c r="E48">
        <v>7</v>
      </c>
      <c r="F48">
        <v>1</v>
      </c>
      <c r="G48">
        <v>0</v>
      </c>
      <c r="H48">
        <v>15</v>
      </c>
      <c r="I48">
        <v>5</v>
      </c>
      <c r="J48">
        <v>18</v>
      </c>
      <c r="K48">
        <v>9</v>
      </c>
      <c r="L48">
        <v>0</v>
      </c>
      <c r="M48">
        <v>21</v>
      </c>
    </row>
    <row r="49" spans="1:13">
      <c r="A49" t="s">
        <v>390</v>
      </c>
      <c r="B49" s="3">
        <v>0</v>
      </c>
      <c r="C49">
        <v>0</v>
      </c>
      <c r="D49">
        <v>4</v>
      </c>
      <c r="E49">
        <v>2</v>
      </c>
      <c r="F49">
        <v>0</v>
      </c>
      <c r="G49">
        <v>1</v>
      </c>
      <c r="H49">
        <v>12</v>
      </c>
      <c r="I49">
        <v>1</v>
      </c>
      <c r="J49">
        <v>8</v>
      </c>
      <c r="K49">
        <v>4</v>
      </c>
      <c r="L49">
        <v>0</v>
      </c>
      <c r="M49">
        <v>9</v>
      </c>
    </row>
    <row r="50" spans="1:13">
      <c r="A50" t="s">
        <v>931</v>
      </c>
      <c r="B50" s="3">
        <v>1</v>
      </c>
      <c r="C50">
        <v>0</v>
      </c>
      <c r="D50">
        <v>3</v>
      </c>
      <c r="E50">
        <v>5</v>
      </c>
      <c r="F50">
        <v>1</v>
      </c>
      <c r="G50">
        <v>0</v>
      </c>
      <c r="H50">
        <v>10</v>
      </c>
      <c r="I50">
        <v>3</v>
      </c>
      <c r="J50">
        <v>15</v>
      </c>
      <c r="K50">
        <v>10</v>
      </c>
      <c r="L50">
        <v>0</v>
      </c>
      <c r="M50">
        <v>28</v>
      </c>
    </row>
    <row r="51" spans="1:13">
      <c r="A51" t="s">
        <v>852</v>
      </c>
      <c r="B51" s="3">
        <v>0</v>
      </c>
      <c r="C51">
        <v>1</v>
      </c>
      <c r="D51">
        <v>4</v>
      </c>
      <c r="E51">
        <v>12</v>
      </c>
      <c r="F51">
        <v>1</v>
      </c>
      <c r="G51">
        <v>0</v>
      </c>
      <c r="H51">
        <v>21</v>
      </c>
      <c r="I51">
        <v>5</v>
      </c>
      <c r="J51">
        <v>24</v>
      </c>
      <c r="K51">
        <v>27</v>
      </c>
      <c r="L51">
        <v>0</v>
      </c>
      <c r="M51">
        <v>58</v>
      </c>
    </row>
    <row r="52" spans="1:13">
      <c r="A52" t="s">
        <v>1115</v>
      </c>
      <c r="B52" s="3">
        <v>0</v>
      </c>
      <c r="C52">
        <v>0</v>
      </c>
      <c r="D52">
        <v>2</v>
      </c>
      <c r="E52">
        <v>3</v>
      </c>
      <c r="F52">
        <v>1</v>
      </c>
      <c r="G52">
        <v>3</v>
      </c>
      <c r="H52">
        <v>9</v>
      </c>
      <c r="I52">
        <v>3</v>
      </c>
      <c r="J52">
        <v>12</v>
      </c>
      <c r="K52">
        <v>6</v>
      </c>
      <c r="L52">
        <v>0</v>
      </c>
      <c r="M52">
        <v>10</v>
      </c>
    </row>
    <row r="53" spans="1:13">
      <c r="A53" t="s">
        <v>853</v>
      </c>
      <c r="B53" s="3">
        <v>0</v>
      </c>
      <c r="C53">
        <v>2</v>
      </c>
      <c r="D53">
        <v>4</v>
      </c>
      <c r="E53">
        <v>11</v>
      </c>
      <c r="F53">
        <v>2</v>
      </c>
      <c r="G53">
        <v>0</v>
      </c>
      <c r="H53">
        <v>22</v>
      </c>
      <c r="I53">
        <v>8</v>
      </c>
      <c r="J53">
        <v>24</v>
      </c>
      <c r="K53">
        <v>29</v>
      </c>
      <c r="L53">
        <v>0</v>
      </c>
      <c r="M53">
        <v>69</v>
      </c>
    </row>
    <row r="54" spans="1:13">
      <c r="A54" t="s">
        <v>854</v>
      </c>
      <c r="B54" s="3">
        <v>2</v>
      </c>
      <c r="C54">
        <v>2</v>
      </c>
      <c r="D54">
        <v>4</v>
      </c>
      <c r="E54">
        <v>16</v>
      </c>
      <c r="F54">
        <v>4</v>
      </c>
      <c r="G54">
        <v>0</v>
      </c>
      <c r="H54">
        <v>34</v>
      </c>
      <c r="I54">
        <v>4</v>
      </c>
      <c r="J54">
        <v>43</v>
      </c>
      <c r="K54">
        <v>30</v>
      </c>
      <c r="L54">
        <v>0</v>
      </c>
      <c r="M54">
        <v>127</v>
      </c>
    </row>
    <row r="55" spans="1:13">
      <c r="A55" t="s">
        <v>1560</v>
      </c>
      <c r="B55" s="3">
        <v>0</v>
      </c>
      <c r="C55">
        <v>1</v>
      </c>
      <c r="D55">
        <v>8</v>
      </c>
      <c r="E55">
        <v>14</v>
      </c>
      <c r="F55">
        <v>1</v>
      </c>
      <c r="G55">
        <v>0</v>
      </c>
      <c r="H55">
        <v>35</v>
      </c>
      <c r="I55">
        <v>6</v>
      </c>
      <c r="J55">
        <v>44</v>
      </c>
      <c r="K55">
        <v>24</v>
      </c>
      <c r="L55">
        <v>0</v>
      </c>
      <c r="M55">
        <v>77</v>
      </c>
    </row>
    <row r="56" spans="1:13">
      <c r="A56" t="s">
        <v>855</v>
      </c>
      <c r="B56" s="3">
        <v>0</v>
      </c>
      <c r="C56">
        <v>0</v>
      </c>
      <c r="D56">
        <v>1</v>
      </c>
      <c r="E56">
        <v>9</v>
      </c>
      <c r="F56">
        <v>2</v>
      </c>
      <c r="G56">
        <v>0</v>
      </c>
      <c r="H56">
        <v>10</v>
      </c>
      <c r="I56">
        <v>6</v>
      </c>
      <c r="J56">
        <v>27</v>
      </c>
      <c r="K56">
        <v>10</v>
      </c>
      <c r="L56">
        <v>0</v>
      </c>
      <c r="M56">
        <v>22</v>
      </c>
    </row>
    <row r="57" spans="1:13">
      <c r="A57" t="s">
        <v>392</v>
      </c>
      <c r="B57" s="3">
        <v>2</v>
      </c>
      <c r="C57">
        <v>1</v>
      </c>
      <c r="D57">
        <v>8</v>
      </c>
      <c r="E57">
        <v>8</v>
      </c>
      <c r="F57">
        <v>1</v>
      </c>
      <c r="G57">
        <v>0</v>
      </c>
      <c r="H57">
        <v>28</v>
      </c>
      <c r="I57">
        <v>6</v>
      </c>
      <c r="J57">
        <v>30</v>
      </c>
      <c r="K57">
        <v>17</v>
      </c>
      <c r="L57">
        <v>0</v>
      </c>
      <c r="M57">
        <v>42</v>
      </c>
    </row>
    <row r="58" spans="1:13">
      <c r="A58" t="s">
        <v>856</v>
      </c>
      <c r="B58" s="3">
        <v>0</v>
      </c>
      <c r="C58">
        <v>2</v>
      </c>
      <c r="D58">
        <v>4</v>
      </c>
      <c r="E58">
        <v>5</v>
      </c>
      <c r="F58">
        <v>0</v>
      </c>
      <c r="G58">
        <v>1</v>
      </c>
      <c r="H58">
        <v>12</v>
      </c>
      <c r="I58">
        <v>3</v>
      </c>
      <c r="J58">
        <v>13</v>
      </c>
      <c r="K58">
        <v>5</v>
      </c>
      <c r="L58">
        <v>0</v>
      </c>
      <c r="M58">
        <v>7</v>
      </c>
    </row>
    <row r="59" spans="1:13">
      <c r="A59" t="s">
        <v>857</v>
      </c>
      <c r="B59" s="3">
        <v>0</v>
      </c>
      <c r="C59">
        <v>2</v>
      </c>
      <c r="D59">
        <v>2</v>
      </c>
      <c r="E59">
        <v>6</v>
      </c>
      <c r="F59">
        <v>6</v>
      </c>
      <c r="G59">
        <v>0</v>
      </c>
      <c r="H59">
        <v>12</v>
      </c>
      <c r="I59">
        <v>7</v>
      </c>
      <c r="J59">
        <v>28</v>
      </c>
      <c r="K59">
        <v>17</v>
      </c>
      <c r="L59">
        <v>0</v>
      </c>
      <c r="M59">
        <v>36</v>
      </c>
    </row>
    <row r="60" spans="1:13">
      <c r="A60" t="s">
        <v>858</v>
      </c>
      <c r="B60" s="3">
        <v>0</v>
      </c>
      <c r="C60">
        <v>0</v>
      </c>
      <c r="D60">
        <v>2</v>
      </c>
      <c r="E60">
        <v>12</v>
      </c>
      <c r="F60">
        <v>7</v>
      </c>
      <c r="G60">
        <v>0</v>
      </c>
      <c r="H60">
        <v>24</v>
      </c>
      <c r="I60">
        <v>5</v>
      </c>
      <c r="J60">
        <v>24</v>
      </c>
      <c r="K60">
        <v>21</v>
      </c>
      <c r="L60">
        <v>0</v>
      </c>
      <c r="M60">
        <v>55</v>
      </c>
    </row>
    <row r="61" spans="1:13">
      <c r="A61" t="s">
        <v>859</v>
      </c>
      <c r="B61" s="3">
        <v>0</v>
      </c>
      <c r="C61">
        <v>0</v>
      </c>
      <c r="D61">
        <v>4</v>
      </c>
      <c r="E61">
        <v>12</v>
      </c>
      <c r="F61">
        <v>0</v>
      </c>
      <c r="G61">
        <v>0</v>
      </c>
      <c r="H61">
        <v>16</v>
      </c>
      <c r="I61">
        <v>3</v>
      </c>
      <c r="J61">
        <v>10</v>
      </c>
      <c r="K61">
        <v>11</v>
      </c>
      <c r="L61">
        <v>0</v>
      </c>
      <c r="M61">
        <v>27</v>
      </c>
    </row>
    <row r="62" spans="1:13">
      <c r="A62" t="s">
        <v>860</v>
      </c>
      <c r="B62" s="3">
        <v>0</v>
      </c>
      <c r="C62">
        <v>0</v>
      </c>
      <c r="D62">
        <v>1</v>
      </c>
      <c r="E62">
        <v>8</v>
      </c>
      <c r="F62">
        <v>0</v>
      </c>
      <c r="G62">
        <v>0</v>
      </c>
      <c r="H62">
        <v>17</v>
      </c>
      <c r="I62">
        <v>4</v>
      </c>
      <c r="J62">
        <v>18</v>
      </c>
      <c r="K62">
        <v>10</v>
      </c>
      <c r="L62">
        <v>0</v>
      </c>
      <c r="M62">
        <v>26</v>
      </c>
    </row>
    <row r="63" spans="1:13">
      <c r="A63" t="s">
        <v>861</v>
      </c>
      <c r="B63" s="3">
        <v>2</v>
      </c>
      <c r="C63">
        <v>1</v>
      </c>
      <c r="D63">
        <v>4</v>
      </c>
      <c r="E63">
        <v>5</v>
      </c>
      <c r="F63">
        <v>0</v>
      </c>
      <c r="G63">
        <v>2</v>
      </c>
      <c r="H63">
        <v>12</v>
      </c>
      <c r="I63">
        <v>4</v>
      </c>
      <c r="J63">
        <v>24</v>
      </c>
      <c r="K63">
        <v>16</v>
      </c>
      <c r="L63">
        <v>0</v>
      </c>
      <c r="M63">
        <v>33</v>
      </c>
    </row>
    <row r="64" spans="1:13">
      <c r="A64" t="s">
        <v>862</v>
      </c>
      <c r="B64" s="3">
        <v>1</v>
      </c>
      <c r="C64">
        <v>0</v>
      </c>
      <c r="D64">
        <v>2</v>
      </c>
      <c r="E64">
        <v>6</v>
      </c>
      <c r="F64">
        <v>3</v>
      </c>
      <c r="G64">
        <v>1</v>
      </c>
      <c r="H64">
        <v>9</v>
      </c>
      <c r="I64">
        <v>2</v>
      </c>
      <c r="J64">
        <v>12</v>
      </c>
      <c r="K64">
        <v>3</v>
      </c>
      <c r="L64">
        <v>0</v>
      </c>
      <c r="M64">
        <v>9</v>
      </c>
    </row>
    <row r="65" spans="1:13">
      <c r="A65" t="s">
        <v>393</v>
      </c>
      <c r="B65" s="3">
        <v>1</v>
      </c>
      <c r="C65">
        <v>0</v>
      </c>
      <c r="D65">
        <v>3</v>
      </c>
      <c r="E65">
        <v>9</v>
      </c>
      <c r="F65">
        <v>5</v>
      </c>
      <c r="G65">
        <v>0</v>
      </c>
      <c r="H65">
        <v>18</v>
      </c>
      <c r="I65">
        <v>6</v>
      </c>
      <c r="J65">
        <v>29</v>
      </c>
      <c r="K65">
        <v>23</v>
      </c>
      <c r="L65">
        <v>0</v>
      </c>
      <c r="M65">
        <v>49</v>
      </c>
    </row>
    <row r="66" spans="1:13">
      <c r="A66" t="s">
        <v>863</v>
      </c>
      <c r="B66" s="3">
        <v>2</v>
      </c>
      <c r="C66">
        <v>1</v>
      </c>
      <c r="D66">
        <v>3</v>
      </c>
      <c r="E66">
        <v>8</v>
      </c>
      <c r="F66">
        <v>1</v>
      </c>
      <c r="G66">
        <v>1</v>
      </c>
      <c r="H66">
        <v>21</v>
      </c>
      <c r="I66">
        <v>6</v>
      </c>
      <c r="J66">
        <v>27</v>
      </c>
      <c r="K66">
        <v>17</v>
      </c>
      <c r="L66">
        <v>0</v>
      </c>
      <c r="M66">
        <v>32</v>
      </c>
    </row>
    <row r="67" spans="1:13">
      <c r="A67" t="s">
        <v>864</v>
      </c>
      <c r="B67" s="3">
        <v>0</v>
      </c>
      <c r="C67">
        <v>1</v>
      </c>
      <c r="D67">
        <v>6</v>
      </c>
      <c r="E67">
        <v>11</v>
      </c>
      <c r="F67">
        <v>0</v>
      </c>
      <c r="G67">
        <v>1</v>
      </c>
      <c r="H67">
        <v>22</v>
      </c>
      <c r="I67">
        <v>7</v>
      </c>
      <c r="J67">
        <v>32</v>
      </c>
      <c r="K67">
        <v>10</v>
      </c>
      <c r="L67">
        <v>0</v>
      </c>
      <c r="M67">
        <v>59</v>
      </c>
    </row>
    <row r="68" spans="1:13">
      <c r="A68" t="s">
        <v>865</v>
      </c>
      <c r="B68" s="3">
        <v>1</v>
      </c>
      <c r="C68">
        <v>3</v>
      </c>
      <c r="D68">
        <v>2</v>
      </c>
      <c r="E68">
        <v>9</v>
      </c>
      <c r="F68">
        <v>1</v>
      </c>
      <c r="G68">
        <v>0</v>
      </c>
      <c r="H68">
        <v>21</v>
      </c>
      <c r="I68">
        <v>4</v>
      </c>
      <c r="J68">
        <v>26</v>
      </c>
      <c r="K68">
        <v>20</v>
      </c>
      <c r="L68">
        <v>0</v>
      </c>
      <c r="M68">
        <v>42</v>
      </c>
    </row>
    <row r="69" spans="1:13">
      <c r="A69" t="s">
        <v>396</v>
      </c>
      <c r="B69" s="3">
        <v>0</v>
      </c>
      <c r="C69">
        <v>0</v>
      </c>
      <c r="D69">
        <v>6</v>
      </c>
      <c r="E69">
        <v>7</v>
      </c>
      <c r="F69">
        <v>0</v>
      </c>
      <c r="G69">
        <v>0</v>
      </c>
      <c r="H69">
        <v>21</v>
      </c>
      <c r="I69">
        <v>4</v>
      </c>
      <c r="J69">
        <v>15</v>
      </c>
      <c r="K69">
        <v>15</v>
      </c>
      <c r="L69">
        <v>0</v>
      </c>
      <c r="M69">
        <v>38</v>
      </c>
    </row>
    <row r="70" spans="1:13">
      <c r="A70" t="s">
        <v>866</v>
      </c>
      <c r="B70" s="3">
        <v>0</v>
      </c>
      <c r="C70">
        <v>0</v>
      </c>
      <c r="D70">
        <v>5</v>
      </c>
      <c r="E70">
        <v>5</v>
      </c>
      <c r="F70">
        <v>0</v>
      </c>
      <c r="G70">
        <v>0</v>
      </c>
      <c r="H70">
        <v>18</v>
      </c>
      <c r="I70">
        <v>7</v>
      </c>
      <c r="J70">
        <v>26</v>
      </c>
      <c r="K70">
        <v>14</v>
      </c>
      <c r="L70">
        <v>0</v>
      </c>
      <c r="M70">
        <v>29</v>
      </c>
    </row>
    <row r="71" spans="1:13">
      <c r="A71" t="s">
        <v>867</v>
      </c>
      <c r="B71" s="3">
        <v>0</v>
      </c>
      <c r="C71">
        <v>1</v>
      </c>
      <c r="D71">
        <v>2</v>
      </c>
      <c r="E71">
        <v>9</v>
      </c>
      <c r="F71">
        <v>0</v>
      </c>
      <c r="G71">
        <v>0</v>
      </c>
      <c r="H71">
        <v>12</v>
      </c>
      <c r="I71">
        <v>4</v>
      </c>
      <c r="J71">
        <v>20</v>
      </c>
      <c r="K71">
        <v>7</v>
      </c>
      <c r="L71">
        <v>0</v>
      </c>
      <c r="M71">
        <v>4</v>
      </c>
    </row>
    <row r="72" spans="1:13">
      <c r="A72" t="s">
        <v>868</v>
      </c>
      <c r="B72" s="3">
        <v>0</v>
      </c>
      <c r="C72">
        <v>0</v>
      </c>
      <c r="D72">
        <v>9</v>
      </c>
      <c r="E72">
        <v>9</v>
      </c>
      <c r="F72">
        <v>0</v>
      </c>
      <c r="G72">
        <v>0</v>
      </c>
      <c r="H72">
        <v>26</v>
      </c>
      <c r="I72">
        <v>13</v>
      </c>
      <c r="J72">
        <v>22</v>
      </c>
      <c r="K72">
        <v>37</v>
      </c>
      <c r="L72">
        <v>0</v>
      </c>
      <c r="M72">
        <v>66</v>
      </c>
    </row>
    <row r="73" spans="1:13">
      <c r="A73" t="s">
        <v>1561</v>
      </c>
      <c r="B73" s="3">
        <v>0</v>
      </c>
      <c r="C73">
        <v>0</v>
      </c>
      <c r="D73">
        <v>6</v>
      </c>
      <c r="E73">
        <v>9</v>
      </c>
      <c r="F73">
        <v>0</v>
      </c>
      <c r="G73">
        <v>1</v>
      </c>
      <c r="H73">
        <v>18</v>
      </c>
      <c r="I73">
        <v>2</v>
      </c>
      <c r="J73">
        <v>20</v>
      </c>
      <c r="K73">
        <v>10</v>
      </c>
      <c r="L73">
        <v>0</v>
      </c>
      <c r="M73">
        <v>52</v>
      </c>
    </row>
    <row r="74" spans="1:13">
      <c r="A74" t="s">
        <v>398</v>
      </c>
      <c r="B74" s="3">
        <v>0</v>
      </c>
      <c r="C74">
        <v>0</v>
      </c>
      <c r="D74">
        <v>7</v>
      </c>
      <c r="E74">
        <v>6</v>
      </c>
      <c r="F74">
        <v>0</v>
      </c>
      <c r="G74">
        <v>0</v>
      </c>
      <c r="H74">
        <v>15</v>
      </c>
      <c r="I74">
        <v>3</v>
      </c>
      <c r="J74">
        <v>10</v>
      </c>
      <c r="K74">
        <v>7</v>
      </c>
      <c r="L74">
        <v>0</v>
      </c>
      <c r="M74">
        <v>15</v>
      </c>
    </row>
    <row r="75" spans="1:13">
      <c r="A75" t="s">
        <v>869</v>
      </c>
      <c r="B75" s="3">
        <v>0</v>
      </c>
      <c r="C75">
        <v>0</v>
      </c>
      <c r="D75">
        <v>4</v>
      </c>
      <c r="E75">
        <v>2</v>
      </c>
      <c r="F75">
        <v>0</v>
      </c>
      <c r="G75">
        <v>2</v>
      </c>
      <c r="H75">
        <v>11</v>
      </c>
      <c r="I75">
        <v>5</v>
      </c>
      <c r="J75">
        <v>23</v>
      </c>
      <c r="K75">
        <v>14</v>
      </c>
      <c r="L75">
        <v>0</v>
      </c>
      <c r="M75">
        <v>35</v>
      </c>
    </row>
    <row r="76" spans="1:13">
      <c r="A76" t="s">
        <v>870</v>
      </c>
      <c r="B76" s="3">
        <v>0</v>
      </c>
      <c r="C76">
        <v>0</v>
      </c>
      <c r="D76">
        <v>0</v>
      </c>
      <c r="E76">
        <v>4</v>
      </c>
      <c r="F76">
        <v>0</v>
      </c>
      <c r="G76">
        <v>0</v>
      </c>
      <c r="H76">
        <v>4</v>
      </c>
      <c r="I76">
        <v>1</v>
      </c>
      <c r="J76">
        <v>11</v>
      </c>
      <c r="K76">
        <v>7</v>
      </c>
      <c r="L76">
        <v>0</v>
      </c>
      <c r="M76">
        <v>31</v>
      </c>
    </row>
    <row r="77" spans="1:13">
      <c r="A77" t="s">
        <v>871</v>
      </c>
      <c r="B77" s="3">
        <v>0</v>
      </c>
      <c r="C77">
        <v>0</v>
      </c>
      <c r="D77">
        <v>10</v>
      </c>
      <c r="E77">
        <v>11</v>
      </c>
      <c r="F77">
        <v>0</v>
      </c>
      <c r="G77">
        <v>1</v>
      </c>
      <c r="H77">
        <v>33</v>
      </c>
      <c r="I77">
        <v>9</v>
      </c>
      <c r="J77">
        <v>34</v>
      </c>
      <c r="K77">
        <v>21</v>
      </c>
      <c r="L77">
        <v>0</v>
      </c>
      <c r="M77">
        <v>47</v>
      </c>
    </row>
    <row r="78" spans="1:13">
      <c r="A78" t="s">
        <v>872</v>
      </c>
      <c r="B78" s="3">
        <v>0</v>
      </c>
      <c r="C78">
        <v>0</v>
      </c>
      <c r="D78">
        <v>10</v>
      </c>
      <c r="E78">
        <v>9</v>
      </c>
      <c r="F78">
        <v>1</v>
      </c>
      <c r="G78">
        <v>1</v>
      </c>
      <c r="H78">
        <v>20</v>
      </c>
      <c r="I78">
        <v>4</v>
      </c>
      <c r="J78">
        <v>38</v>
      </c>
      <c r="K78">
        <v>14</v>
      </c>
      <c r="L78">
        <v>0</v>
      </c>
      <c r="M78">
        <v>31</v>
      </c>
    </row>
    <row r="79" spans="1:13">
      <c r="A79" t="s">
        <v>932</v>
      </c>
      <c r="B79" s="3">
        <v>0</v>
      </c>
      <c r="C79">
        <v>2</v>
      </c>
      <c r="D79">
        <v>6</v>
      </c>
      <c r="E79">
        <v>7</v>
      </c>
      <c r="F79">
        <v>2</v>
      </c>
      <c r="G79">
        <v>0</v>
      </c>
      <c r="H79">
        <v>21</v>
      </c>
      <c r="I79">
        <v>5</v>
      </c>
      <c r="J79">
        <v>17</v>
      </c>
      <c r="K79">
        <v>11</v>
      </c>
      <c r="L79">
        <v>0</v>
      </c>
      <c r="M79">
        <v>39</v>
      </c>
    </row>
    <row r="80" spans="1:13">
      <c r="A80" t="s">
        <v>933</v>
      </c>
      <c r="B80" s="3">
        <v>1</v>
      </c>
      <c r="C80">
        <v>0</v>
      </c>
      <c r="D80">
        <v>7</v>
      </c>
      <c r="E80">
        <v>6</v>
      </c>
      <c r="F80">
        <v>1</v>
      </c>
      <c r="G80">
        <v>0</v>
      </c>
      <c r="H80">
        <v>13</v>
      </c>
      <c r="I80">
        <v>10</v>
      </c>
      <c r="J80">
        <v>22</v>
      </c>
      <c r="K80">
        <v>7</v>
      </c>
      <c r="L80">
        <v>0</v>
      </c>
      <c r="M80">
        <v>11</v>
      </c>
    </row>
    <row r="81" spans="1:13">
      <c r="A81" t="s">
        <v>401</v>
      </c>
      <c r="B81" s="3">
        <v>0</v>
      </c>
      <c r="C81">
        <v>0</v>
      </c>
      <c r="D81">
        <v>4</v>
      </c>
      <c r="E81">
        <v>0</v>
      </c>
      <c r="F81">
        <v>0</v>
      </c>
      <c r="G81">
        <v>0</v>
      </c>
      <c r="H81">
        <v>5</v>
      </c>
      <c r="I81">
        <v>0</v>
      </c>
      <c r="J81">
        <v>6</v>
      </c>
      <c r="K81">
        <v>1</v>
      </c>
      <c r="L81">
        <v>0</v>
      </c>
      <c r="M81">
        <v>7</v>
      </c>
    </row>
    <row r="82" spans="1:13">
      <c r="A82" t="s">
        <v>934</v>
      </c>
      <c r="B82" s="3">
        <v>1</v>
      </c>
      <c r="C82">
        <v>0</v>
      </c>
      <c r="D82">
        <v>4</v>
      </c>
      <c r="E82">
        <v>3</v>
      </c>
      <c r="F82">
        <v>1</v>
      </c>
      <c r="G82">
        <v>0</v>
      </c>
      <c r="H82">
        <v>10</v>
      </c>
      <c r="I82">
        <v>5</v>
      </c>
      <c r="J82">
        <v>12</v>
      </c>
      <c r="K82">
        <v>7</v>
      </c>
      <c r="L82">
        <v>0</v>
      </c>
      <c r="M82">
        <v>38</v>
      </c>
    </row>
    <row r="83" spans="1:13">
      <c r="A83" t="s">
        <v>873</v>
      </c>
      <c r="B83" s="3">
        <v>0</v>
      </c>
      <c r="C83">
        <v>0</v>
      </c>
      <c r="D83">
        <v>5</v>
      </c>
      <c r="E83">
        <v>13</v>
      </c>
      <c r="F83">
        <v>0</v>
      </c>
      <c r="G83">
        <v>1</v>
      </c>
      <c r="H83">
        <v>23</v>
      </c>
      <c r="I83">
        <v>2</v>
      </c>
      <c r="J83">
        <v>26</v>
      </c>
      <c r="K83">
        <v>19</v>
      </c>
      <c r="L83">
        <v>0</v>
      </c>
      <c r="M83">
        <v>44</v>
      </c>
    </row>
    <row r="84" spans="1:13">
      <c r="A84" t="s">
        <v>1116</v>
      </c>
      <c r="B84" s="3">
        <v>1</v>
      </c>
      <c r="C84">
        <v>0</v>
      </c>
      <c r="D84">
        <v>3</v>
      </c>
      <c r="E84">
        <v>7</v>
      </c>
      <c r="F84">
        <v>1</v>
      </c>
      <c r="G84">
        <v>1</v>
      </c>
      <c r="H84">
        <v>13</v>
      </c>
      <c r="I84">
        <v>9</v>
      </c>
      <c r="J84">
        <v>20</v>
      </c>
      <c r="K84">
        <v>8</v>
      </c>
      <c r="L84">
        <v>0</v>
      </c>
      <c r="M84">
        <v>22</v>
      </c>
    </row>
    <row r="85" spans="1:13">
      <c r="A85" t="s">
        <v>874</v>
      </c>
      <c r="B85" s="3">
        <v>0</v>
      </c>
      <c r="C85">
        <v>1</v>
      </c>
      <c r="D85">
        <v>3</v>
      </c>
      <c r="E85">
        <v>16</v>
      </c>
      <c r="F85">
        <v>0</v>
      </c>
      <c r="G85">
        <v>1</v>
      </c>
      <c r="H85">
        <v>24</v>
      </c>
      <c r="I85">
        <v>6</v>
      </c>
      <c r="J85">
        <v>24</v>
      </c>
      <c r="K85">
        <v>32</v>
      </c>
      <c r="L85">
        <v>0</v>
      </c>
      <c r="M85">
        <v>58</v>
      </c>
    </row>
    <row r="86" spans="1:13">
      <c r="A86" t="s">
        <v>875</v>
      </c>
      <c r="B86" s="3">
        <v>0</v>
      </c>
      <c r="C86">
        <v>0</v>
      </c>
      <c r="D86">
        <v>9</v>
      </c>
      <c r="E86">
        <v>14</v>
      </c>
      <c r="F86">
        <v>0</v>
      </c>
      <c r="G86">
        <v>2</v>
      </c>
      <c r="H86">
        <v>31</v>
      </c>
      <c r="I86">
        <v>4</v>
      </c>
      <c r="J86">
        <v>33</v>
      </c>
      <c r="K86">
        <v>24</v>
      </c>
      <c r="L86">
        <v>0</v>
      </c>
      <c r="M86">
        <v>129</v>
      </c>
    </row>
    <row r="87" spans="1:13">
      <c r="A87" t="s">
        <v>1562</v>
      </c>
      <c r="B87" s="3">
        <v>0</v>
      </c>
      <c r="C87">
        <v>0</v>
      </c>
      <c r="D87">
        <v>10</v>
      </c>
      <c r="E87">
        <v>11</v>
      </c>
      <c r="F87">
        <v>0</v>
      </c>
      <c r="G87">
        <v>1</v>
      </c>
      <c r="H87">
        <v>28</v>
      </c>
      <c r="I87">
        <v>5</v>
      </c>
      <c r="J87">
        <v>23</v>
      </c>
      <c r="K87">
        <v>21</v>
      </c>
      <c r="L87">
        <v>0</v>
      </c>
      <c r="M87">
        <v>92</v>
      </c>
    </row>
    <row r="88" spans="1:13">
      <c r="A88" t="s">
        <v>876</v>
      </c>
      <c r="B88" s="3">
        <v>0</v>
      </c>
      <c r="C88">
        <v>0</v>
      </c>
      <c r="D88">
        <v>4</v>
      </c>
      <c r="E88">
        <v>9</v>
      </c>
      <c r="F88">
        <v>0</v>
      </c>
      <c r="G88">
        <v>0</v>
      </c>
      <c r="H88">
        <v>13</v>
      </c>
      <c r="I88">
        <v>7</v>
      </c>
      <c r="J88">
        <v>29</v>
      </c>
      <c r="K88">
        <v>19</v>
      </c>
      <c r="L88">
        <v>0</v>
      </c>
      <c r="M88">
        <v>32</v>
      </c>
    </row>
    <row r="89" spans="1:13">
      <c r="A89" t="s">
        <v>403</v>
      </c>
      <c r="B89" s="3">
        <v>0</v>
      </c>
      <c r="C89">
        <v>1</v>
      </c>
      <c r="D89">
        <v>10</v>
      </c>
      <c r="E89">
        <v>10</v>
      </c>
      <c r="F89">
        <v>0</v>
      </c>
      <c r="G89">
        <v>1</v>
      </c>
      <c r="H89">
        <v>29</v>
      </c>
      <c r="I89">
        <v>12</v>
      </c>
      <c r="J89">
        <v>35</v>
      </c>
      <c r="K89">
        <v>21</v>
      </c>
      <c r="L89">
        <v>0</v>
      </c>
      <c r="M89">
        <v>61</v>
      </c>
    </row>
    <row r="90" spans="1:13">
      <c r="A90" t="s">
        <v>877</v>
      </c>
      <c r="B90" s="3">
        <v>0</v>
      </c>
      <c r="C90">
        <v>1</v>
      </c>
      <c r="D90">
        <v>4</v>
      </c>
      <c r="E90">
        <v>4</v>
      </c>
      <c r="F90">
        <v>0</v>
      </c>
      <c r="G90">
        <v>1</v>
      </c>
      <c r="H90">
        <v>12</v>
      </c>
      <c r="I90">
        <v>4</v>
      </c>
      <c r="J90">
        <v>6</v>
      </c>
      <c r="K90">
        <v>8</v>
      </c>
      <c r="L90">
        <v>0</v>
      </c>
      <c r="M90">
        <v>20</v>
      </c>
    </row>
    <row r="91" spans="1:13">
      <c r="A91" t="s">
        <v>878</v>
      </c>
      <c r="B91" s="3">
        <v>0</v>
      </c>
      <c r="C91">
        <v>1</v>
      </c>
      <c r="D91">
        <v>1</v>
      </c>
      <c r="E91">
        <v>5</v>
      </c>
      <c r="F91">
        <v>0</v>
      </c>
      <c r="G91">
        <v>2</v>
      </c>
      <c r="H91">
        <v>8</v>
      </c>
      <c r="I91">
        <v>5</v>
      </c>
      <c r="J91">
        <v>24</v>
      </c>
      <c r="K91">
        <v>16</v>
      </c>
      <c r="L91">
        <v>0</v>
      </c>
      <c r="M91">
        <v>42</v>
      </c>
    </row>
    <row r="92" spans="1:13">
      <c r="A92" t="s">
        <v>879</v>
      </c>
      <c r="B92" s="3">
        <v>0</v>
      </c>
      <c r="C92">
        <v>1</v>
      </c>
      <c r="D92">
        <v>1</v>
      </c>
      <c r="E92">
        <v>9</v>
      </c>
      <c r="F92">
        <v>0</v>
      </c>
      <c r="G92">
        <v>0</v>
      </c>
      <c r="H92">
        <v>20</v>
      </c>
      <c r="I92">
        <v>8</v>
      </c>
      <c r="J92">
        <v>28</v>
      </c>
      <c r="K92">
        <v>22</v>
      </c>
      <c r="L92">
        <v>0</v>
      </c>
      <c r="M92">
        <v>38</v>
      </c>
    </row>
    <row r="93" spans="1:13">
      <c r="A93" t="s">
        <v>880</v>
      </c>
      <c r="B93" s="3">
        <v>0</v>
      </c>
      <c r="C93">
        <v>0</v>
      </c>
      <c r="D93">
        <v>4</v>
      </c>
      <c r="E93">
        <v>5</v>
      </c>
      <c r="F93">
        <v>0</v>
      </c>
      <c r="G93">
        <v>0</v>
      </c>
      <c r="H93">
        <v>9</v>
      </c>
      <c r="I93">
        <v>1</v>
      </c>
      <c r="J93">
        <v>7</v>
      </c>
      <c r="K93">
        <v>6</v>
      </c>
      <c r="L93">
        <v>0</v>
      </c>
      <c r="M93">
        <v>36</v>
      </c>
    </row>
    <row r="94" spans="1:13">
      <c r="A94" t="s">
        <v>881</v>
      </c>
      <c r="B94" s="3">
        <v>0</v>
      </c>
      <c r="C94">
        <v>0</v>
      </c>
      <c r="D94">
        <v>3</v>
      </c>
      <c r="E94">
        <v>6</v>
      </c>
      <c r="F94">
        <v>0</v>
      </c>
      <c r="G94">
        <v>0</v>
      </c>
      <c r="H94">
        <v>22</v>
      </c>
      <c r="I94">
        <v>5</v>
      </c>
      <c r="J94">
        <v>13</v>
      </c>
      <c r="K94">
        <v>9</v>
      </c>
      <c r="L94">
        <v>0</v>
      </c>
      <c r="M94">
        <v>26</v>
      </c>
    </row>
    <row r="95" spans="1:13">
      <c r="A95" t="s">
        <v>882</v>
      </c>
      <c r="B95" s="3">
        <v>0</v>
      </c>
      <c r="C95">
        <v>1</v>
      </c>
      <c r="D95">
        <v>7</v>
      </c>
      <c r="E95">
        <v>7</v>
      </c>
      <c r="F95">
        <v>2</v>
      </c>
      <c r="G95">
        <v>1</v>
      </c>
      <c r="H95">
        <v>15</v>
      </c>
      <c r="I95">
        <v>5</v>
      </c>
      <c r="J95">
        <v>21</v>
      </c>
      <c r="K95">
        <v>11</v>
      </c>
      <c r="L95">
        <v>0</v>
      </c>
      <c r="M95">
        <v>38</v>
      </c>
    </row>
    <row r="96" spans="1:13">
      <c r="A96" t="s">
        <v>883</v>
      </c>
      <c r="B96" s="3">
        <v>1</v>
      </c>
      <c r="C96">
        <v>0</v>
      </c>
      <c r="D96">
        <v>2</v>
      </c>
      <c r="E96">
        <v>6</v>
      </c>
      <c r="F96">
        <v>0</v>
      </c>
      <c r="G96">
        <v>0</v>
      </c>
      <c r="H96">
        <v>9</v>
      </c>
      <c r="I96">
        <v>3</v>
      </c>
      <c r="J96">
        <v>12</v>
      </c>
      <c r="K96">
        <v>3</v>
      </c>
      <c r="L96">
        <v>0</v>
      </c>
      <c r="M96">
        <v>6</v>
      </c>
    </row>
    <row r="97" spans="1:13">
      <c r="A97" t="s">
        <v>404</v>
      </c>
      <c r="B97" s="3">
        <v>0</v>
      </c>
      <c r="C97">
        <v>0</v>
      </c>
      <c r="D97">
        <v>2</v>
      </c>
      <c r="E97">
        <v>10</v>
      </c>
      <c r="F97">
        <v>0</v>
      </c>
      <c r="G97">
        <v>1</v>
      </c>
      <c r="H97">
        <v>15</v>
      </c>
      <c r="I97">
        <v>7</v>
      </c>
      <c r="J97">
        <v>22</v>
      </c>
      <c r="K97">
        <v>16</v>
      </c>
      <c r="L97">
        <v>0</v>
      </c>
      <c r="M97">
        <v>41</v>
      </c>
    </row>
    <row r="98" spans="1:13">
      <c r="A98" t="s">
        <v>884</v>
      </c>
      <c r="B98" s="3">
        <v>2</v>
      </c>
      <c r="C98">
        <v>0</v>
      </c>
      <c r="D98">
        <v>3</v>
      </c>
      <c r="E98">
        <v>7</v>
      </c>
      <c r="F98">
        <v>0</v>
      </c>
      <c r="G98">
        <v>1</v>
      </c>
      <c r="H98">
        <v>19</v>
      </c>
      <c r="I98">
        <v>4</v>
      </c>
      <c r="J98">
        <v>23</v>
      </c>
      <c r="K98">
        <v>16</v>
      </c>
      <c r="L98">
        <v>0</v>
      </c>
      <c r="M98">
        <v>34</v>
      </c>
    </row>
    <row r="99" spans="1:13">
      <c r="A99" t="s">
        <v>885</v>
      </c>
      <c r="B99" s="3">
        <v>1</v>
      </c>
      <c r="C99">
        <v>2</v>
      </c>
      <c r="D99">
        <v>7</v>
      </c>
      <c r="E99">
        <v>10</v>
      </c>
      <c r="F99">
        <v>0</v>
      </c>
      <c r="G99">
        <v>0</v>
      </c>
      <c r="H99">
        <v>25</v>
      </c>
      <c r="I99">
        <v>7</v>
      </c>
      <c r="J99">
        <v>20</v>
      </c>
      <c r="K99">
        <v>12</v>
      </c>
      <c r="L99">
        <v>0</v>
      </c>
      <c r="M99">
        <v>60</v>
      </c>
    </row>
    <row r="100" spans="1:13">
      <c r="A100" t="s">
        <v>886</v>
      </c>
      <c r="B100" s="3">
        <v>2</v>
      </c>
      <c r="C100">
        <v>3</v>
      </c>
      <c r="D100">
        <v>3</v>
      </c>
      <c r="E100">
        <v>9</v>
      </c>
      <c r="F100">
        <v>0</v>
      </c>
      <c r="G100">
        <v>0</v>
      </c>
      <c r="H100">
        <v>25</v>
      </c>
      <c r="I100">
        <v>4</v>
      </c>
      <c r="J100">
        <v>35</v>
      </c>
      <c r="K100">
        <v>16</v>
      </c>
      <c r="L100">
        <v>2</v>
      </c>
      <c r="M100">
        <v>30</v>
      </c>
    </row>
    <row r="101" spans="1:13">
      <c r="A101" t="s">
        <v>407</v>
      </c>
      <c r="B101" s="3">
        <v>0</v>
      </c>
      <c r="C101">
        <v>0</v>
      </c>
      <c r="D101">
        <v>6</v>
      </c>
      <c r="E101">
        <v>9</v>
      </c>
      <c r="F101">
        <v>0</v>
      </c>
      <c r="G101">
        <v>0</v>
      </c>
      <c r="H101">
        <v>18</v>
      </c>
      <c r="I101">
        <v>1</v>
      </c>
      <c r="J101">
        <v>17</v>
      </c>
      <c r="K101">
        <v>9</v>
      </c>
      <c r="L101">
        <v>0</v>
      </c>
      <c r="M101">
        <v>15</v>
      </c>
    </row>
    <row r="102" spans="1:13">
      <c r="A102" t="s">
        <v>887</v>
      </c>
      <c r="B102" s="3">
        <v>0</v>
      </c>
      <c r="C102">
        <v>1</v>
      </c>
      <c r="D102">
        <v>2</v>
      </c>
      <c r="E102">
        <v>6</v>
      </c>
      <c r="F102">
        <v>0</v>
      </c>
      <c r="G102">
        <v>0</v>
      </c>
      <c r="H102">
        <v>16</v>
      </c>
      <c r="I102">
        <v>9</v>
      </c>
      <c r="J102">
        <v>18</v>
      </c>
      <c r="K102">
        <v>17</v>
      </c>
      <c r="L102">
        <v>1</v>
      </c>
      <c r="M102">
        <v>32</v>
      </c>
    </row>
    <row r="103" spans="1:13">
      <c r="A103" t="s">
        <v>888</v>
      </c>
      <c r="B103" s="3">
        <v>0</v>
      </c>
      <c r="C103">
        <v>1</v>
      </c>
      <c r="D103">
        <v>1</v>
      </c>
      <c r="E103">
        <v>11</v>
      </c>
      <c r="F103">
        <v>0</v>
      </c>
      <c r="G103">
        <v>0</v>
      </c>
      <c r="H103">
        <v>13</v>
      </c>
      <c r="I103">
        <v>9</v>
      </c>
      <c r="J103">
        <v>13</v>
      </c>
      <c r="K103">
        <v>8</v>
      </c>
      <c r="L103">
        <v>0</v>
      </c>
      <c r="M103">
        <v>11</v>
      </c>
    </row>
    <row r="104" spans="1:13">
      <c r="A104" t="s">
        <v>889</v>
      </c>
      <c r="B104" s="3">
        <v>0</v>
      </c>
      <c r="C104">
        <v>1</v>
      </c>
      <c r="D104">
        <v>11</v>
      </c>
      <c r="E104">
        <v>9</v>
      </c>
      <c r="F104">
        <v>0</v>
      </c>
      <c r="G104">
        <v>0</v>
      </c>
      <c r="H104">
        <v>31</v>
      </c>
      <c r="I104">
        <v>8</v>
      </c>
      <c r="J104">
        <v>22</v>
      </c>
      <c r="K104">
        <v>39</v>
      </c>
      <c r="L104">
        <v>0</v>
      </c>
      <c r="M104">
        <v>55</v>
      </c>
    </row>
    <row r="105" spans="1:13">
      <c r="A105" t="s">
        <v>1563</v>
      </c>
      <c r="B105" s="3">
        <v>0</v>
      </c>
      <c r="C105">
        <v>1</v>
      </c>
      <c r="D105">
        <v>5</v>
      </c>
      <c r="E105">
        <v>10</v>
      </c>
      <c r="F105">
        <v>0</v>
      </c>
      <c r="G105">
        <v>0</v>
      </c>
      <c r="H105">
        <v>19</v>
      </c>
      <c r="I105">
        <v>4</v>
      </c>
      <c r="J105">
        <v>20</v>
      </c>
      <c r="K105">
        <v>14</v>
      </c>
      <c r="L105">
        <v>2</v>
      </c>
      <c r="M105">
        <v>32</v>
      </c>
    </row>
    <row r="106" spans="1:13">
      <c r="A106" t="s">
        <v>409</v>
      </c>
      <c r="B106" s="3">
        <v>0</v>
      </c>
      <c r="C106">
        <v>0</v>
      </c>
      <c r="D106">
        <v>7</v>
      </c>
      <c r="E106">
        <v>7</v>
      </c>
      <c r="F106">
        <v>0</v>
      </c>
      <c r="G106">
        <v>0</v>
      </c>
      <c r="H106">
        <v>25</v>
      </c>
      <c r="I106">
        <v>1</v>
      </c>
      <c r="J106">
        <v>7</v>
      </c>
      <c r="K106">
        <v>7</v>
      </c>
      <c r="L106">
        <v>2</v>
      </c>
      <c r="M106">
        <v>17</v>
      </c>
    </row>
    <row r="107" spans="1:13">
      <c r="A107" t="s">
        <v>890</v>
      </c>
      <c r="B107" s="3">
        <v>0</v>
      </c>
      <c r="C107">
        <v>0</v>
      </c>
      <c r="D107">
        <v>4</v>
      </c>
      <c r="E107">
        <v>9</v>
      </c>
      <c r="F107">
        <v>0</v>
      </c>
      <c r="G107">
        <v>0</v>
      </c>
      <c r="H107">
        <v>16</v>
      </c>
      <c r="I107">
        <v>7</v>
      </c>
      <c r="J107">
        <v>36</v>
      </c>
      <c r="K107">
        <v>26</v>
      </c>
      <c r="L107">
        <v>0</v>
      </c>
      <c r="M107">
        <v>43</v>
      </c>
    </row>
    <row r="108" spans="1:13">
      <c r="A108" t="s">
        <v>891</v>
      </c>
      <c r="B108" s="3">
        <v>0</v>
      </c>
      <c r="C108">
        <v>0</v>
      </c>
      <c r="D108">
        <v>1</v>
      </c>
      <c r="E108">
        <v>1</v>
      </c>
      <c r="F108">
        <v>0</v>
      </c>
      <c r="G108">
        <v>0</v>
      </c>
      <c r="H108">
        <v>6</v>
      </c>
      <c r="I108">
        <v>1</v>
      </c>
      <c r="J108">
        <v>11</v>
      </c>
      <c r="K108">
        <v>5</v>
      </c>
      <c r="L108">
        <v>0</v>
      </c>
      <c r="M108">
        <v>25</v>
      </c>
    </row>
    <row r="109" spans="1:13">
      <c r="A109" t="s">
        <v>892</v>
      </c>
      <c r="B109" s="3">
        <v>0</v>
      </c>
      <c r="C109">
        <v>0</v>
      </c>
      <c r="D109">
        <v>7</v>
      </c>
      <c r="E109">
        <v>13</v>
      </c>
      <c r="F109">
        <v>0</v>
      </c>
      <c r="G109">
        <v>0</v>
      </c>
      <c r="H109">
        <v>34</v>
      </c>
      <c r="I109">
        <v>2</v>
      </c>
      <c r="J109">
        <v>33</v>
      </c>
      <c r="K109">
        <v>16</v>
      </c>
      <c r="L109">
        <v>0</v>
      </c>
      <c r="M109">
        <v>42</v>
      </c>
    </row>
    <row r="110" spans="1:13">
      <c r="A110" t="s">
        <v>893</v>
      </c>
      <c r="B110" s="3">
        <v>0</v>
      </c>
      <c r="C110">
        <v>0</v>
      </c>
      <c r="D110">
        <v>12</v>
      </c>
      <c r="E110">
        <v>14</v>
      </c>
      <c r="F110">
        <v>0</v>
      </c>
      <c r="G110">
        <v>1</v>
      </c>
      <c r="H110">
        <v>26</v>
      </c>
      <c r="I110">
        <v>4</v>
      </c>
      <c r="J110">
        <v>30</v>
      </c>
      <c r="K110">
        <v>19</v>
      </c>
      <c r="L110">
        <v>0</v>
      </c>
      <c r="M110">
        <v>39</v>
      </c>
    </row>
    <row r="111" spans="1:13">
      <c r="A111" t="s">
        <v>935</v>
      </c>
      <c r="B111" s="3">
        <v>0</v>
      </c>
      <c r="C111">
        <v>2</v>
      </c>
      <c r="D111">
        <v>4</v>
      </c>
      <c r="E111">
        <v>7</v>
      </c>
      <c r="F111">
        <v>0</v>
      </c>
      <c r="G111">
        <v>0</v>
      </c>
      <c r="H111">
        <v>16</v>
      </c>
      <c r="I111">
        <v>2</v>
      </c>
      <c r="J111">
        <v>15</v>
      </c>
      <c r="K111">
        <v>5</v>
      </c>
      <c r="L111">
        <v>0</v>
      </c>
      <c r="M111">
        <v>33</v>
      </c>
    </row>
    <row r="112" spans="1:13">
      <c r="A112" t="s">
        <v>936</v>
      </c>
      <c r="B112" s="3">
        <v>0</v>
      </c>
      <c r="C112">
        <v>0</v>
      </c>
      <c r="D112">
        <v>7</v>
      </c>
      <c r="E112">
        <v>7</v>
      </c>
      <c r="F112">
        <v>1</v>
      </c>
      <c r="G112">
        <v>1</v>
      </c>
      <c r="H112">
        <v>14</v>
      </c>
      <c r="I112">
        <v>3</v>
      </c>
      <c r="J112">
        <v>14</v>
      </c>
      <c r="K112">
        <v>6</v>
      </c>
      <c r="L112">
        <v>0</v>
      </c>
      <c r="M112">
        <v>14</v>
      </c>
    </row>
    <row r="113" spans="1:13">
      <c r="A113" t="s">
        <v>412</v>
      </c>
      <c r="B113" s="3">
        <v>0</v>
      </c>
      <c r="C113">
        <v>0</v>
      </c>
      <c r="D113">
        <v>2</v>
      </c>
      <c r="E113">
        <v>0</v>
      </c>
      <c r="F113">
        <v>0</v>
      </c>
      <c r="G113">
        <v>0</v>
      </c>
      <c r="H113">
        <v>4</v>
      </c>
      <c r="I113">
        <v>2</v>
      </c>
      <c r="J113">
        <v>7</v>
      </c>
      <c r="K113">
        <v>0</v>
      </c>
      <c r="L113">
        <v>0</v>
      </c>
      <c r="M113">
        <v>20</v>
      </c>
    </row>
    <row r="114" spans="1:13">
      <c r="A114" t="s">
        <v>937</v>
      </c>
      <c r="B114" s="3">
        <v>1</v>
      </c>
      <c r="C114">
        <v>0</v>
      </c>
      <c r="D114">
        <v>3</v>
      </c>
      <c r="E114">
        <v>3</v>
      </c>
      <c r="F114">
        <v>0</v>
      </c>
      <c r="G114">
        <v>0</v>
      </c>
      <c r="H114">
        <v>13</v>
      </c>
      <c r="I114">
        <v>4</v>
      </c>
      <c r="J114">
        <v>18</v>
      </c>
      <c r="K114">
        <v>9</v>
      </c>
      <c r="L114">
        <v>0</v>
      </c>
      <c r="M114">
        <v>39</v>
      </c>
    </row>
    <row r="115" spans="1:13">
      <c r="A115" t="s">
        <v>894</v>
      </c>
      <c r="B115" s="3">
        <v>0</v>
      </c>
      <c r="C115">
        <v>0</v>
      </c>
      <c r="D115">
        <v>3</v>
      </c>
      <c r="E115">
        <v>15</v>
      </c>
      <c r="F115">
        <v>0</v>
      </c>
      <c r="G115">
        <v>0</v>
      </c>
      <c r="H115">
        <v>20</v>
      </c>
      <c r="I115">
        <v>0</v>
      </c>
      <c r="J115">
        <v>18</v>
      </c>
      <c r="K115">
        <v>16</v>
      </c>
      <c r="L115">
        <v>0</v>
      </c>
      <c r="M115">
        <v>46</v>
      </c>
    </row>
    <row r="116" spans="1:13">
      <c r="A116" t="s">
        <v>1117</v>
      </c>
      <c r="B116" s="3">
        <v>1</v>
      </c>
      <c r="C116">
        <v>1</v>
      </c>
      <c r="D116">
        <v>2</v>
      </c>
      <c r="E116">
        <v>3</v>
      </c>
      <c r="F116">
        <v>0</v>
      </c>
      <c r="G116">
        <v>0</v>
      </c>
      <c r="H116">
        <v>8</v>
      </c>
      <c r="I116">
        <v>4</v>
      </c>
      <c r="J116">
        <v>17</v>
      </c>
      <c r="K116">
        <v>9</v>
      </c>
      <c r="L116">
        <v>0</v>
      </c>
      <c r="M116">
        <v>33</v>
      </c>
    </row>
    <row r="117" spans="1:13">
      <c r="A117" t="s">
        <v>895</v>
      </c>
      <c r="B117" s="3">
        <v>0</v>
      </c>
      <c r="C117">
        <v>0</v>
      </c>
      <c r="D117">
        <v>6</v>
      </c>
      <c r="E117">
        <v>12</v>
      </c>
      <c r="F117">
        <v>0</v>
      </c>
      <c r="G117">
        <v>0</v>
      </c>
      <c r="H117">
        <v>22</v>
      </c>
      <c r="I117">
        <v>6</v>
      </c>
      <c r="J117">
        <v>34</v>
      </c>
      <c r="K117">
        <v>28</v>
      </c>
      <c r="L117">
        <v>1</v>
      </c>
      <c r="M117">
        <v>43</v>
      </c>
    </row>
    <row r="118" spans="1:13">
      <c r="A118" t="s">
        <v>896</v>
      </c>
      <c r="B118" s="3">
        <v>0</v>
      </c>
      <c r="C118">
        <v>1</v>
      </c>
      <c r="D118">
        <v>9</v>
      </c>
      <c r="E118">
        <v>16</v>
      </c>
      <c r="F118">
        <v>0</v>
      </c>
      <c r="G118">
        <v>0</v>
      </c>
      <c r="H118">
        <v>35</v>
      </c>
      <c r="I118">
        <v>7</v>
      </c>
      <c r="J118">
        <v>43</v>
      </c>
      <c r="K118">
        <v>38</v>
      </c>
      <c r="L118">
        <v>2</v>
      </c>
      <c r="M118">
        <v>96</v>
      </c>
    </row>
    <row r="119" spans="1:13">
      <c r="A119" t="s">
        <v>1564</v>
      </c>
      <c r="B119" s="3">
        <v>0</v>
      </c>
      <c r="C119">
        <v>0</v>
      </c>
      <c r="D119">
        <v>11</v>
      </c>
      <c r="E119">
        <v>13</v>
      </c>
      <c r="F119">
        <v>0</v>
      </c>
      <c r="G119">
        <v>0</v>
      </c>
      <c r="H119">
        <v>41</v>
      </c>
      <c r="I119">
        <v>4</v>
      </c>
      <c r="J119">
        <v>30</v>
      </c>
      <c r="K119">
        <v>31</v>
      </c>
      <c r="L119">
        <v>2</v>
      </c>
      <c r="M119">
        <v>81</v>
      </c>
    </row>
    <row r="120" spans="1:13">
      <c r="A120" t="s">
        <v>897</v>
      </c>
      <c r="B120" s="3">
        <v>0</v>
      </c>
      <c r="C120">
        <v>0</v>
      </c>
      <c r="D120">
        <v>7</v>
      </c>
      <c r="E120">
        <v>12</v>
      </c>
      <c r="F120">
        <v>0</v>
      </c>
      <c r="G120">
        <v>0</v>
      </c>
      <c r="H120">
        <v>16</v>
      </c>
      <c r="I120">
        <v>7</v>
      </c>
      <c r="J120">
        <v>32</v>
      </c>
      <c r="K120">
        <v>16</v>
      </c>
      <c r="L120">
        <v>0</v>
      </c>
      <c r="M120">
        <v>33</v>
      </c>
    </row>
    <row r="121" spans="1:13">
      <c r="A121" t="s">
        <v>414</v>
      </c>
      <c r="B121" s="3">
        <v>0</v>
      </c>
      <c r="C121">
        <v>1</v>
      </c>
      <c r="D121">
        <v>8</v>
      </c>
      <c r="E121">
        <v>9</v>
      </c>
      <c r="F121">
        <v>0</v>
      </c>
      <c r="G121">
        <v>0</v>
      </c>
      <c r="H121">
        <v>25</v>
      </c>
      <c r="I121">
        <v>6</v>
      </c>
      <c r="J121">
        <v>22</v>
      </c>
      <c r="K121">
        <v>32</v>
      </c>
      <c r="L121">
        <v>0</v>
      </c>
      <c r="M121">
        <v>70</v>
      </c>
    </row>
    <row r="122" spans="1:13">
      <c r="A122" t="s">
        <v>898</v>
      </c>
      <c r="B122" s="3">
        <v>0</v>
      </c>
      <c r="C122">
        <v>1</v>
      </c>
      <c r="D122">
        <v>4</v>
      </c>
      <c r="E122">
        <v>4</v>
      </c>
      <c r="F122">
        <v>0</v>
      </c>
      <c r="G122">
        <v>0</v>
      </c>
      <c r="H122">
        <v>11</v>
      </c>
      <c r="I122">
        <v>0</v>
      </c>
      <c r="J122">
        <v>17</v>
      </c>
      <c r="K122">
        <v>3</v>
      </c>
      <c r="L122">
        <v>0</v>
      </c>
      <c r="M122">
        <v>15</v>
      </c>
    </row>
    <row r="123" spans="1:13">
      <c r="A123" t="s">
        <v>899</v>
      </c>
      <c r="B123" s="3">
        <v>0</v>
      </c>
      <c r="C123">
        <v>0</v>
      </c>
      <c r="D123">
        <v>3</v>
      </c>
      <c r="E123">
        <v>8</v>
      </c>
      <c r="F123">
        <v>0</v>
      </c>
      <c r="G123">
        <v>0</v>
      </c>
      <c r="H123">
        <v>13</v>
      </c>
      <c r="I123">
        <v>4</v>
      </c>
      <c r="J123">
        <v>18</v>
      </c>
      <c r="K123">
        <v>18</v>
      </c>
      <c r="L123">
        <v>0</v>
      </c>
      <c r="M123">
        <v>57</v>
      </c>
    </row>
    <row r="124" spans="1:13">
      <c r="A124" t="s">
        <v>900</v>
      </c>
      <c r="B124" s="3">
        <v>0</v>
      </c>
      <c r="C124">
        <v>1</v>
      </c>
      <c r="D124">
        <v>2</v>
      </c>
      <c r="E124">
        <v>7</v>
      </c>
      <c r="F124">
        <v>0</v>
      </c>
      <c r="G124">
        <v>0</v>
      </c>
      <c r="H124">
        <v>18</v>
      </c>
      <c r="I124">
        <v>7</v>
      </c>
      <c r="J124">
        <v>31</v>
      </c>
      <c r="K124">
        <v>23</v>
      </c>
      <c r="L124">
        <v>0</v>
      </c>
      <c r="M124">
        <v>56</v>
      </c>
    </row>
    <row r="125" spans="1:13">
      <c r="A125" t="s">
        <v>901</v>
      </c>
      <c r="B125" s="3">
        <v>0</v>
      </c>
      <c r="C125">
        <v>0</v>
      </c>
      <c r="D125">
        <v>4</v>
      </c>
      <c r="E125">
        <v>5</v>
      </c>
      <c r="F125">
        <v>0</v>
      </c>
      <c r="G125">
        <v>0</v>
      </c>
      <c r="H125">
        <v>10</v>
      </c>
      <c r="I125">
        <v>1</v>
      </c>
      <c r="J125">
        <v>4</v>
      </c>
      <c r="K125">
        <v>10</v>
      </c>
      <c r="L125">
        <v>0</v>
      </c>
      <c r="M125">
        <v>34</v>
      </c>
    </row>
    <row r="126" spans="1:13">
      <c r="A126" t="s">
        <v>902</v>
      </c>
      <c r="B126" s="3">
        <v>0</v>
      </c>
      <c r="C126">
        <v>0</v>
      </c>
      <c r="D126">
        <v>4</v>
      </c>
      <c r="E126">
        <v>7</v>
      </c>
      <c r="F126">
        <v>0</v>
      </c>
      <c r="G126">
        <v>0</v>
      </c>
      <c r="H126">
        <v>26</v>
      </c>
      <c r="I126">
        <v>5</v>
      </c>
      <c r="J126">
        <v>19</v>
      </c>
      <c r="K126">
        <v>16</v>
      </c>
      <c r="L126">
        <v>0</v>
      </c>
      <c r="M126">
        <v>32</v>
      </c>
    </row>
    <row r="127" spans="1:13">
      <c r="A127" t="s">
        <v>903</v>
      </c>
      <c r="B127" s="3">
        <v>0</v>
      </c>
      <c r="C127">
        <v>1</v>
      </c>
      <c r="D127">
        <v>8</v>
      </c>
      <c r="E127">
        <v>9</v>
      </c>
      <c r="F127">
        <v>0</v>
      </c>
      <c r="G127">
        <v>0</v>
      </c>
      <c r="H127">
        <v>18</v>
      </c>
      <c r="I127">
        <v>3</v>
      </c>
      <c r="J127">
        <v>23</v>
      </c>
      <c r="K127">
        <v>15</v>
      </c>
      <c r="L127">
        <v>0</v>
      </c>
      <c r="M127">
        <v>48</v>
      </c>
    </row>
    <row r="128" spans="1:13">
      <c r="A128" t="s">
        <v>904</v>
      </c>
      <c r="B128" s="3">
        <v>1</v>
      </c>
      <c r="C128">
        <v>1</v>
      </c>
      <c r="D128">
        <v>2</v>
      </c>
      <c r="E128">
        <v>4</v>
      </c>
      <c r="F128">
        <v>0</v>
      </c>
      <c r="G128">
        <v>0</v>
      </c>
      <c r="H128">
        <v>8</v>
      </c>
      <c r="I128">
        <v>3</v>
      </c>
      <c r="J128">
        <v>13</v>
      </c>
      <c r="K128">
        <v>4</v>
      </c>
      <c r="L128">
        <v>0</v>
      </c>
      <c r="M128">
        <v>8</v>
      </c>
    </row>
    <row r="129" spans="1:13">
      <c r="A129" t="s">
        <v>415</v>
      </c>
      <c r="B129" s="3">
        <v>0</v>
      </c>
      <c r="C129">
        <v>0</v>
      </c>
      <c r="D129">
        <v>5</v>
      </c>
      <c r="E129">
        <v>5</v>
      </c>
      <c r="F129">
        <v>0</v>
      </c>
      <c r="G129">
        <v>0</v>
      </c>
      <c r="H129">
        <v>14</v>
      </c>
      <c r="I129">
        <v>2</v>
      </c>
      <c r="J129">
        <v>25</v>
      </c>
      <c r="K129">
        <v>14</v>
      </c>
      <c r="L129">
        <v>0</v>
      </c>
      <c r="M129">
        <v>47</v>
      </c>
    </row>
    <row r="130" spans="1:13">
      <c r="A130" t="s">
        <v>905</v>
      </c>
      <c r="B130" s="3">
        <v>1</v>
      </c>
      <c r="C130">
        <v>0</v>
      </c>
      <c r="D130">
        <v>0</v>
      </c>
      <c r="E130">
        <v>13</v>
      </c>
      <c r="F130">
        <v>1</v>
      </c>
      <c r="G130">
        <v>1</v>
      </c>
      <c r="H130">
        <v>23</v>
      </c>
      <c r="I130">
        <v>13</v>
      </c>
      <c r="J130">
        <v>20</v>
      </c>
      <c r="K130">
        <v>19</v>
      </c>
      <c r="L130">
        <v>2</v>
      </c>
      <c r="M130">
        <v>21</v>
      </c>
    </row>
    <row r="131" spans="1:13">
      <c r="A131" t="s">
        <v>906</v>
      </c>
      <c r="B131" s="3">
        <v>1</v>
      </c>
      <c r="C131">
        <v>3</v>
      </c>
      <c r="D131">
        <v>5</v>
      </c>
      <c r="E131">
        <v>9</v>
      </c>
      <c r="F131">
        <v>0</v>
      </c>
      <c r="G131">
        <v>0</v>
      </c>
      <c r="H131">
        <v>22</v>
      </c>
      <c r="I131">
        <v>9</v>
      </c>
      <c r="J131">
        <v>17</v>
      </c>
      <c r="K131">
        <v>8</v>
      </c>
      <c r="L131">
        <v>1</v>
      </c>
      <c r="M131">
        <v>26</v>
      </c>
    </row>
    <row r="132" spans="1:13">
      <c r="A132" t="s">
        <v>907</v>
      </c>
      <c r="B132" s="3">
        <v>2</v>
      </c>
      <c r="C132">
        <v>4</v>
      </c>
      <c r="D132">
        <v>4</v>
      </c>
      <c r="E132">
        <v>7</v>
      </c>
      <c r="F132">
        <v>0</v>
      </c>
      <c r="G132">
        <v>0</v>
      </c>
      <c r="H132">
        <v>22</v>
      </c>
      <c r="I132">
        <v>9</v>
      </c>
      <c r="J132">
        <v>25</v>
      </c>
      <c r="K132">
        <v>15</v>
      </c>
      <c r="L132">
        <v>4</v>
      </c>
      <c r="M132">
        <v>30</v>
      </c>
    </row>
    <row r="133" spans="1:13">
      <c r="A133" t="s">
        <v>552</v>
      </c>
      <c r="B133" s="3">
        <v>0</v>
      </c>
      <c r="C133">
        <v>1</v>
      </c>
      <c r="D133">
        <v>7</v>
      </c>
      <c r="E133">
        <v>4</v>
      </c>
      <c r="F133">
        <v>0</v>
      </c>
      <c r="G133">
        <v>0</v>
      </c>
      <c r="H133">
        <v>12</v>
      </c>
      <c r="I133">
        <v>5</v>
      </c>
      <c r="J133">
        <v>12</v>
      </c>
      <c r="K133">
        <v>13</v>
      </c>
      <c r="L133">
        <v>0</v>
      </c>
      <c r="M133">
        <v>18</v>
      </c>
    </row>
    <row r="134" spans="1:13">
      <c r="A134" t="s">
        <v>908</v>
      </c>
      <c r="B134" s="3">
        <v>1</v>
      </c>
      <c r="C134">
        <v>1</v>
      </c>
      <c r="D134">
        <v>6</v>
      </c>
      <c r="E134">
        <v>10</v>
      </c>
      <c r="F134">
        <v>2</v>
      </c>
      <c r="G134">
        <v>0</v>
      </c>
      <c r="H134">
        <v>25</v>
      </c>
      <c r="I134">
        <v>7</v>
      </c>
      <c r="J134">
        <v>25</v>
      </c>
      <c r="K134">
        <v>13</v>
      </c>
      <c r="L134">
        <v>4</v>
      </c>
      <c r="M134">
        <v>34</v>
      </c>
    </row>
    <row r="135" spans="1:13">
      <c r="A135" t="s">
        <v>909</v>
      </c>
      <c r="B135" s="3">
        <v>0</v>
      </c>
      <c r="C135">
        <v>1</v>
      </c>
      <c r="D135">
        <v>1</v>
      </c>
      <c r="E135">
        <v>10</v>
      </c>
      <c r="F135">
        <v>1</v>
      </c>
      <c r="G135">
        <v>0</v>
      </c>
      <c r="H135">
        <v>12</v>
      </c>
      <c r="I135">
        <v>6</v>
      </c>
      <c r="J135">
        <v>10</v>
      </c>
      <c r="K135">
        <v>5</v>
      </c>
      <c r="L135">
        <v>0</v>
      </c>
      <c r="M135">
        <v>10</v>
      </c>
    </row>
    <row r="136" spans="1:13">
      <c r="A136" t="s">
        <v>910</v>
      </c>
      <c r="B136" s="3">
        <v>0</v>
      </c>
      <c r="C136">
        <v>1</v>
      </c>
      <c r="D136">
        <v>9</v>
      </c>
      <c r="E136">
        <v>10</v>
      </c>
      <c r="F136">
        <v>1</v>
      </c>
      <c r="G136">
        <v>0</v>
      </c>
      <c r="H136">
        <v>28</v>
      </c>
      <c r="I136">
        <v>14</v>
      </c>
      <c r="J136">
        <v>30</v>
      </c>
      <c r="K136">
        <v>22</v>
      </c>
      <c r="L136">
        <v>0</v>
      </c>
      <c r="M136">
        <v>34</v>
      </c>
    </row>
    <row r="137" spans="1:13">
      <c r="A137" t="s">
        <v>1565</v>
      </c>
      <c r="B137" s="3">
        <v>0</v>
      </c>
      <c r="C137">
        <v>1</v>
      </c>
      <c r="D137">
        <v>6</v>
      </c>
      <c r="E137">
        <v>5</v>
      </c>
      <c r="F137">
        <v>1</v>
      </c>
      <c r="G137">
        <v>0</v>
      </c>
      <c r="H137">
        <v>21</v>
      </c>
      <c r="I137">
        <v>5</v>
      </c>
      <c r="J137">
        <v>20</v>
      </c>
      <c r="K137">
        <v>18</v>
      </c>
      <c r="L137">
        <v>1</v>
      </c>
      <c r="M137">
        <v>38</v>
      </c>
    </row>
    <row r="138" spans="1:13">
      <c r="A138" t="s">
        <v>550</v>
      </c>
      <c r="B138" s="3">
        <v>0</v>
      </c>
      <c r="C138">
        <v>0</v>
      </c>
      <c r="D138">
        <v>6</v>
      </c>
      <c r="E138">
        <v>6</v>
      </c>
      <c r="F138">
        <v>0</v>
      </c>
      <c r="G138">
        <v>0</v>
      </c>
      <c r="H138">
        <v>20</v>
      </c>
      <c r="I138">
        <v>6</v>
      </c>
      <c r="J138">
        <v>6</v>
      </c>
      <c r="K138">
        <v>7</v>
      </c>
      <c r="L138">
        <v>3</v>
      </c>
      <c r="M138">
        <v>8</v>
      </c>
    </row>
    <row r="139" spans="1:13">
      <c r="A139" t="s">
        <v>911</v>
      </c>
      <c r="B139" s="3">
        <v>0</v>
      </c>
      <c r="C139">
        <v>1</v>
      </c>
      <c r="D139">
        <v>4</v>
      </c>
      <c r="E139">
        <v>7</v>
      </c>
      <c r="F139">
        <v>0</v>
      </c>
      <c r="G139">
        <v>0</v>
      </c>
      <c r="H139">
        <v>19</v>
      </c>
      <c r="I139">
        <v>6</v>
      </c>
      <c r="J139">
        <v>26</v>
      </c>
      <c r="K139">
        <v>19</v>
      </c>
      <c r="L139">
        <v>1</v>
      </c>
      <c r="M139">
        <v>36</v>
      </c>
    </row>
    <row r="140" spans="1:13">
      <c r="A140" t="s">
        <v>912</v>
      </c>
      <c r="B140" s="3">
        <v>0</v>
      </c>
      <c r="C140">
        <v>0</v>
      </c>
      <c r="D140">
        <v>0</v>
      </c>
      <c r="E140">
        <v>2</v>
      </c>
      <c r="F140">
        <v>0</v>
      </c>
      <c r="G140">
        <v>0</v>
      </c>
      <c r="H140">
        <v>6</v>
      </c>
      <c r="I140">
        <v>4</v>
      </c>
      <c r="J140">
        <v>11</v>
      </c>
      <c r="K140">
        <v>15</v>
      </c>
      <c r="L140">
        <v>1</v>
      </c>
      <c r="M140">
        <v>34</v>
      </c>
    </row>
    <row r="141" spans="1:13">
      <c r="A141" t="s">
        <v>913</v>
      </c>
      <c r="B141" s="3">
        <v>0</v>
      </c>
      <c r="C141">
        <v>0</v>
      </c>
      <c r="D141">
        <v>12</v>
      </c>
      <c r="E141">
        <v>8</v>
      </c>
      <c r="F141">
        <v>0</v>
      </c>
      <c r="G141">
        <v>0</v>
      </c>
      <c r="H141">
        <v>32</v>
      </c>
      <c r="I141">
        <v>13</v>
      </c>
      <c r="J141">
        <v>31</v>
      </c>
      <c r="K141">
        <v>30</v>
      </c>
      <c r="L141">
        <v>1</v>
      </c>
      <c r="M141">
        <v>57</v>
      </c>
    </row>
    <row r="142" spans="1:13">
      <c r="A142" t="s">
        <v>914</v>
      </c>
      <c r="B142" s="3">
        <v>0</v>
      </c>
      <c r="C142">
        <v>0</v>
      </c>
      <c r="D142">
        <v>9</v>
      </c>
      <c r="E142">
        <v>13</v>
      </c>
      <c r="F142">
        <v>0</v>
      </c>
      <c r="G142">
        <v>0</v>
      </c>
      <c r="H142">
        <v>23</v>
      </c>
      <c r="I142">
        <v>7</v>
      </c>
      <c r="J142">
        <v>23</v>
      </c>
      <c r="K142">
        <v>14</v>
      </c>
      <c r="L142">
        <v>2</v>
      </c>
      <c r="M142">
        <v>31</v>
      </c>
    </row>
    <row r="143" spans="1:13">
      <c r="A143" t="s">
        <v>938</v>
      </c>
      <c r="B143" s="3">
        <v>1</v>
      </c>
      <c r="C143">
        <v>2</v>
      </c>
      <c r="D143">
        <v>3</v>
      </c>
      <c r="E143">
        <v>4</v>
      </c>
      <c r="F143">
        <v>1</v>
      </c>
      <c r="G143">
        <v>0</v>
      </c>
      <c r="H143">
        <v>14</v>
      </c>
      <c r="I143">
        <v>6</v>
      </c>
      <c r="J143">
        <v>13</v>
      </c>
      <c r="K143">
        <v>11</v>
      </c>
      <c r="L143">
        <v>1</v>
      </c>
      <c r="M143">
        <v>22</v>
      </c>
    </row>
    <row r="144" spans="1:13">
      <c r="A144" t="s">
        <v>939</v>
      </c>
      <c r="B144" s="3">
        <v>1</v>
      </c>
      <c r="C144">
        <v>0</v>
      </c>
      <c r="D144">
        <v>6</v>
      </c>
      <c r="E144">
        <v>9</v>
      </c>
      <c r="F144">
        <v>1</v>
      </c>
      <c r="G144">
        <v>0</v>
      </c>
      <c r="H144">
        <v>16</v>
      </c>
      <c r="I144">
        <v>2</v>
      </c>
      <c r="J144">
        <v>9</v>
      </c>
      <c r="K144">
        <v>8</v>
      </c>
      <c r="L144">
        <v>3</v>
      </c>
      <c r="M144">
        <v>20</v>
      </c>
    </row>
    <row r="145" spans="1:13">
      <c r="A145" t="s">
        <v>481</v>
      </c>
      <c r="B145" s="3">
        <v>0</v>
      </c>
      <c r="C145">
        <v>0</v>
      </c>
      <c r="D145">
        <v>0</v>
      </c>
      <c r="E145">
        <v>1</v>
      </c>
      <c r="F145">
        <v>0</v>
      </c>
      <c r="G145">
        <v>0</v>
      </c>
      <c r="H145">
        <v>4</v>
      </c>
      <c r="I145">
        <v>0</v>
      </c>
      <c r="J145">
        <v>3</v>
      </c>
      <c r="K145">
        <v>6</v>
      </c>
      <c r="L145">
        <v>0</v>
      </c>
      <c r="M145">
        <v>17</v>
      </c>
    </row>
    <row r="146" spans="1:13">
      <c r="A146" t="s">
        <v>940</v>
      </c>
      <c r="B146" s="3">
        <v>1</v>
      </c>
      <c r="C146">
        <v>1</v>
      </c>
      <c r="D146">
        <v>4</v>
      </c>
      <c r="E146">
        <v>2</v>
      </c>
      <c r="F146">
        <v>0</v>
      </c>
      <c r="G146">
        <v>0</v>
      </c>
      <c r="H146">
        <v>14</v>
      </c>
      <c r="I146">
        <v>9</v>
      </c>
      <c r="J146">
        <v>16</v>
      </c>
      <c r="K146">
        <v>7</v>
      </c>
      <c r="L146">
        <v>2</v>
      </c>
      <c r="M146">
        <v>27</v>
      </c>
    </row>
    <row r="147" spans="1:13">
      <c r="A147" t="s">
        <v>915</v>
      </c>
      <c r="B147" s="3">
        <v>0</v>
      </c>
      <c r="C147">
        <v>0</v>
      </c>
      <c r="D147">
        <v>3</v>
      </c>
      <c r="E147">
        <v>14</v>
      </c>
      <c r="F147">
        <v>0</v>
      </c>
      <c r="G147">
        <v>0</v>
      </c>
      <c r="H147">
        <v>21</v>
      </c>
      <c r="I147">
        <v>3</v>
      </c>
      <c r="J147">
        <v>8</v>
      </c>
      <c r="K147">
        <v>22</v>
      </c>
      <c r="L147">
        <v>0</v>
      </c>
      <c r="M147">
        <v>60</v>
      </c>
    </row>
    <row r="148" spans="1:13">
      <c r="A148" t="s">
        <v>1118</v>
      </c>
      <c r="B148" s="3">
        <v>0</v>
      </c>
      <c r="C148">
        <v>1</v>
      </c>
      <c r="D148">
        <v>3</v>
      </c>
      <c r="E148">
        <v>2</v>
      </c>
      <c r="F148">
        <v>0</v>
      </c>
      <c r="G148">
        <v>1</v>
      </c>
      <c r="H148">
        <v>8</v>
      </c>
      <c r="I148">
        <v>6</v>
      </c>
      <c r="J148">
        <v>15</v>
      </c>
      <c r="K148">
        <v>8</v>
      </c>
      <c r="L148">
        <v>1</v>
      </c>
      <c r="M148">
        <v>25</v>
      </c>
    </row>
    <row r="149" spans="1:13">
      <c r="A149" t="s">
        <v>916</v>
      </c>
      <c r="B149" s="3">
        <v>0</v>
      </c>
      <c r="C149">
        <v>1</v>
      </c>
      <c r="D149">
        <v>6</v>
      </c>
      <c r="E149">
        <v>11</v>
      </c>
      <c r="F149">
        <v>1</v>
      </c>
      <c r="G149">
        <v>0</v>
      </c>
      <c r="H149">
        <v>24</v>
      </c>
      <c r="I149">
        <v>13</v>
      </c>
      <c r="J149">
        <v>19</v>
      </c>
      <c r="K149">
        <v>17</v>
      </c>
      <c r="L149">
        <v>2</v>
      </c>
      <c r="M149">
        <v>27</v>
      </c>
    </row>
    <row r="150" spans="1:13">
      <c r="A150" t="s">
        <v>917</v>
      </c>
      <c r="B150" s="3">
        <v>0</v>
      </c>
      <c r="C150">
        <v>1</v>
      </c>
      <c r="D150">
        <v>12</v>
      </c>
      <c r="E150">
        <v>13</v>
      </c>
      <c r="F150">
        <v>1</v>
      </c>
      <c r="G150">
        <v>0</v>
      </c>
      <c r="H150">
        <v>42</v>
      </c>
      <c r="I150">
        <v>10</v>
      </c>
      <c r="J150">
        <v>44</v>
      </c>
      <c r="K150">
        <v>37</v>
      </c>
      <c r="L150">
        <v>4</v>
      </c>
      <c r="M150">
        <v>76</v>
      </c>
    </row>
    <row r="151" spans="1:13">
      <c r="A151" s="7" t="s">
        <v>1566</v>
      </c>
      <c r="B151" s="3">
        <v>0</v>
      </c>
      <c r="C151" s="7">
        <v>0</v>
      </c>
      <c r="D151" s="7">
        <v>12</v>
      </c>
      <c r="E151" s="7">
        <v>14</v>
      </c>
      <c r="F151" s="7">
        <v>0</v>
      </c>
      <c r="G151" s="7">
        <v>0</v>
      </c>
      <c r="H151" s="7">
        <v>41</v>
      </c>
      <c r="I151" s="7">
        <v>11</v>
      </c>
      <c r="J151" s="7">
        <v>30</v>
      </c>
      <c r="K151" s="7">
        <v>26</v>
      </c>
      <c r="L151" s="7">
        <v>6</v>
      </c>
      <c r="M151" s="7">
        <v>46</v>
      </c>
    </row>
    <row r="152" spans="1:13">
      <c r="A152" s="7" t="s">
        <v>918</v>
      </c>
      <c r="B152" s="3">
        <v>0</v>
      </c>
      <c r="C152" s="7">
        <v>1</v>
      </c>
      <c r="D152" s="7">
        <v>8</v>
      </c>
      <c r="E152" s="7">
        <v>9</v>
      </c>
      <c r="F152" s="7">
        <v>1</v>
      </c>
      <c r="G152" s="7">
        <v>0</v>
      </c>
      <c r="H152" s="7">
        <v>20</v>
      </c>
      <c r="I152" s="7">
        <v>7</v>
      </c>
      <c r="J152" s="7">
        <v>29</v>
      </c>
      <c r="K152" s="7">
        <v>23</v>
      </c>
      <c r="L152" s="7">
        <v>1</v>
      </c>
      <c r="M152" s="7">
        <v>34</v>
      </c>
    </row>
    <row r="153" spans="1:13">
      <c r="A153" s="7" t="s">
        <v>483</v>
      </c>
      <c r="B153" s="3">
        <v>0</v>
      </c>
      <c r="C153" s="7">
        <v>2</v>
      </c>
      <c r="D153" s="7">
        <v>5</v>
      </c>
      <c r="E153" s="7">
        <v>9</v>
      </c>
      <c r="F153" s="7">
        <v>1</v>
      </c>
      <c r="G153" s="7">
        <v>0</v>
      </c>
      <c r="H153" s="7">
        <v>20</v>
      </c>
      <c r="I153" s="7">
        <v>9</v>
      </c>
      <c r="J153" s="7">
        <v>10</v>
      </c>
      <c r="K153" s="7">
        <v>20</v>
      </c>
      <c r="L153" s="7">
        <v>1</v>
      </c>
      <c r="M153" s="7">
        <v>48</v>
      </c>
    </row>
    <row r="154" spans="1:13">
      <c r="A154" s="7" t="s">
        <v>919</v>
      </c>
      <c r="B154" s="3">
        <v>0</v>
      </c>
      <c r="C154" s="7">
        <v>1</v>
      </c>
      <c r="D154" s="7">
        <v>4</v>
      </c>
      <c r="E154" s="7">
        <v>4</v>
      </c>
      <c r="F154" s="7">
        <v>0</v>
      </c>
      <c r="G154" s="7">
        <v>0</v>
      </c>
      <c r="H154" s="7">
        <v>12</v>
      </c>
      <c r="I154" s="7">
        <v>2</v>
      </c>
      <c r="J154" s="7">
        <v>4</v>
      </c>
      <c r="K154" s="7">
        <v>8</v>
      </c>
      <c r="L154" s="7">
        <v>0</v>
      </c>
      <c r="M154" s="7">
        <v>13</v>
      </c>
    </row>
    <row r="155" spans="1:13">
      <c r="A155" s="7" t="s">
        <v>920</v>
      </c>
      <c r="B155" s="3">
        <v>0</v>
      </c>
      <c r="C155" s="7">
        <v>1</v>
      </c>
      <c r="D155" s="7">
        <v>2</v>
      </c>
      <c r="E155" s="7">
        <v>5</v>
      </c>
      <c r="F155" s="7">
        <v>1</v>
      </c>
      <c r="G155" s="7">
        <v>0</v>
      </c>
      <c r="H155" s="7">
        <v>15</v>
      </c>
      <c r="I155" s="7">
        <v>3</v>
      </c>
      <c r="J155" s="7">
        <v>14</v>
      </c>
      <c r="K155" s="7">
        <v>13</v>
      </c>
      <c r="L155" s="7">
        <v>0</v>
      </c>
      <c r="M155" s="7">
        <v>41</v>
      </c>
    </row>
    <row r="156" spans="1:13">
      <c r="A156" s="7" t="s">
        <v>921</v>
      </c>
      <c r="B156" s="3">
        <v>0</v>
      </c>
      <c r="C156" s="7">
        <v>0</v>
      </c>
      <c r="D156" s="7">
        <v>2</v>
      </c>
      <c r="E156" s="7">
        <v>6</v>
      </c>
      <c r="F156" s="7">
        <v>0</v>
      </c>
      <c r="G156" s="7">
        <v>1</v>
      </c>
      <c r="H156" s="7">
        <v>13</v>
      </c>
      <c r="I156" s="7">
        <v>5</v>
      </c>
      <c r="J156" s="7">
        <v>10</v>
      </c>
      <c r="K156" s="7">
        <v>15</v>
      </c>
      <c r="L156" s="7">
        <v>0</v>
      </c>
      <c r="M156" s="7">
        <v>53</v>
      </c>
    </row>
    <row r="157" spans="1:13">
      <c r="A157" s="7" t="s">
        <v>922</v>
      </c>
      <c r="B157" s="3">
        <v>0</v>
      </c>
      <c r="C157" s="7">
        <v>0</v>
      </c>
      <c r="D157" s="7">
        <v>4</v>
      </c>
      <c r="E157" s="7">
        <v>5</v>
      </c>
      <c r="F157" s="7">
        <v>0</v>
      </c>
      <c r="G157" s="7">
        <v>0</v>
      </c>
      <c r="H157" s="7">
        <v>10</v>
      </c>
      <c r="I157" s="7">
        <v>1</v>
      </c>
      <c r="J157" s="7">
        <v>4</v>
      </c>
      <c r="K157" s="7">
        <v>13</v>
      </c>
      <c r="L157" s="7">
        <v>0</v>
      </c>
      <c r="M157" s="7">
        <v>23</v>
      </c>
    </row>
    <row r="158" spans="1:13">
      <c r="A158" s="7" t="s">
        <v>923</v>
      </c>
      <c r="B158" s="3">
        <v>0</v>
      </c>
      <c r="C158" s="7">
        <v>0</v>
      </c>
      <c r="D158" s="7">
        <v>2</v>
      </c>
      <c r="E158" s="7">
        <v>5</v>
      </c>
      <c r="F158" s="7">
        <v>0</v>
      </c>
      <c r="G158" s="7">
        <v>0</v>
      </c>
      <c r="H158" s="7">
        <v>18</v>
      </c>
      <c r="I158" s="7">
        <v>3</v>
      </c>
      <c r="J158" s="7">
        <v>10</v>
      </c>
      <c r="K158" s="7">
        <v>14</v>
      </c>
      <c r="L158" s="7">
        <v>1</v>
      </c>
      <c r="M158" s="7">
        <v>20</v>
      </c>
    </row>
    <row r="159" spans="1:13">
      <c r="A159" s="7" t="s">
        <v>924</v>
      </c>
      <c r="B159" s="3">
        <v>1</v>
      </c>
      <c r="C159" s="7">
        <v>2</v>
      </c>
      <c r="D159" s="7">
        <v>5</v>
      </c>
      <c r="E159" s="7">
        <v>9</v>
      </c>
      <c r="F159" s="7">
        <v>1</v>
      </c>
      <c r="G159" s="7">
        <v>0</v>
      </c>
      <c r="H159" s="7">
        <v>17</v>
      </c>
      <c r="I159" s="7">
        <v>6</v>
      </c>
      <c r="J159" s="7">
        <v>17</v>
      </c>
      <c r="K159" s="7">
        <v>11</v>
      </c>
      <c r="L159" s="7">
        <v>1</v>
      </c>
      <c r="M159" s="7">
        <v>28</v>
      </c>
    </row>
    <row r="160" spans="1:13">
      <c r="A160" s="7" t="s">
        <v>925</v>
      </c>
      <c r="B160" s="3">
        <v>1</v>
      </c>
      <c r="C160" s="7">
        <v>0</v>
      </c>
      <c r="D160" s="7">
        <v>2</v>
      </c>
      <c r="E160" s="7">
        <v>4</v>
      </c>
      <c r="F160" s="7">
        <v>1</v>
      </c>
      <c r="G160" s="7">
        <v>0</v>
      </c>
      <c r="H160" s="7">
        <v>7</v>
      </c>
      <c r="I160" s="7">
        <v>3</v>
      </c>
      <c r="J160" s="7">
        <v>17</v>
      </c>
      <c r="K160" s="7">
        <v>3</v>
      </c>
      <c r="L160" s="7">
        <v>2</v>
      </c>
      <c r="M160" s="7">
        <v>10</v>
      </c>
    </row>
    <row r="161" spans="1:13">
      <c r="A161" s="7" t="s">
        <v>484</v>
      </c>
      <c r="B161" s="3">
        <v>0</v>
      </c>
      <c r="C161" s="7">
        <v>1</v>
      </c>
      <c r="D161" s="7">
        <v>2</v>
      </c>
      <c r="E161" s="7">
        <v>0</v>
      </c>
      <c r="F161" s="7">
        <v>1</v>
      </c>
      <c r="G161" s="7">
        <v>1</v>
      </c>
      <c r="H161" s="7">
        <v>5</v>
      </c>
      <c r="I161" s="7">
        <v>3</v>
      </c>
      <c r="J161" s="7">
        <v>25</v>
      </c>
      <c r="K161" s="7">
        <v>13</v>
      </c>
      <c r="L161" s="7">
        <v>3</v>
      </c>
      <c r="M161" s="7">
        <v>44</v>
      </c>
    </row>
    <row r="162" spans="1:13">
      <c r="A162" s="7" t="s">
        <v>1076</v>
      </c>
      <c r="B162" s="3">
        <v>0</v>
      </c>
      <c r="C162" s="7">
        <v>0</v>
      </c>
      <c r="D162" s="7">
        <v>3</v>
      </c>
      <c r="E162" s="7">
        <v>10</v>
      </c>
      <c r="F162" s="7">
        <v>0</v>
      </c>
      <c r="G162" s="7">
        <v>1</v>
      </c>
      <c r="H162" s="7">
        <v>18</v>
      </c>
      <c r="I162" s="7">
        <v>10</v>
      </c>
      <c r="J162" s="7">
        <v>25</v>
      </c>
      <c r="K162" s="7">
        <v>19</v>
      </c>
      <c r="L162" s="7">
        <v>0</v>
      </c>
      <c r="M162" s="7">
        <v>14</v>
      </c>
    </row>
    <row r="163" spans="1:13">
      <c r="A163" s="7" t="s">
        <v>1077</v>
      </c>
      <c r="B163" s="3">
        <v>1</v>
      </c>
      <c r="C163" s="7">
        <v>2</v>
      </c>
      <c r="D163" s="7">
        <v>5</v>
      </c>
      <c r="E163" s="7">
        <v>11</v>
      </c>
      <c r="F163" s="7">
        <v>2</v>
      </c>
      <c r="G163" s="7">
        <v>1</v>
      </c>
      <c r="H163" s="7">
        <v>29</v>
      </c>
      <c r="I163" s="7">
        <v>11</v>
      </c>
      <c r="J163" s="7">
        <v>26</v>
      </c>
      <c r="K163" s="7">
        <v>20</v>
      </c>
      <c r="L163" s="7">
        <v>6</v>
      </c>
      <c r="M163" s="7">
        <v>39</v>
      </c>
    </row>
    <row r="164" spans="1:13">
      <c r="A164" s="7" t="s">
        <v>1006</v>
      </c>
      <c r="B164" s="3">
        <v>2</v>
      </c>
      <c r="C164" s="7">
        <v>3</v>
      </c>
      <c r="D164" s="7">
        <v>4</v>
      </c>
      <c r="E164" s="7">
        <v>4</v>
      </c>
      <c r="F164" s="7">
        <v>0</v>
      </c>
      <c r="G164" s="7">
        <v>0</v>
      </c>
      <c r="H164" s="7">
        <v>18</v>
      </c>
      <c r="I164" s="7">
        <v>9</v>
      </c>
      <c r="J164" s="7">
        <v>32</v>
      </c>
      <c r="K164" s="7">
        <v>22</v>
      </c>
      <c r="L164" s="7">
        <v>0</v>
      </c>
      <c r="M164" s="7">
        <v>35</v>
      </c>
    </row>
    <row r="165" spans="1:13">
      <c r="A165" s="7" t="s">
        <v>994</v>
      </c>
      <c r="B165" s="3">
        <v>1</v>
      </c>
      <c r="C165" s="7">
        <v>0</v>
      </c>
      <c r="D165" s="7">
        <v>5</v>
      </c>
      <c r="E165" s="7">
        <v>8</v>
      </c>
      <c r="F165" s="7">
        <v>0</v>
      </c>
      <c r="G165" s="7">
        <v>0</v>
      </c>
      <c r="H165" s="7">
        <v>17</v>
      </c>
      <c r="I165" s="7">
        <v>1</v>
      </c>
      <c r="J165" s="7">
        <v>17</v>
      </c>
      <c r="K165" s="7">
        <v>21</v>
      </c>
      <c r="L165" s="7">
        <v>1</v>
      </c>
      <c r="M165" s="7">
        <v>31</v>
      </c>
    </row>
    <row r="166" spans="1:13">
      <c r="A166" s="7" t="s">
        <v>1078</v>
      </c>
      <c r="B166" s="3">
        <v>0</v>
      </c>
      <c r="C166" s="7">
        <v>2</v>
      </c>
      <c r="D166" s="7">
        <v>5</v>
      </c>
      <c r="E166" s="7">
        <v>7</v>
      </c>
      <c r="F166" s="7">
        <v>1</v>
      </c>
      <c r="G166" s="7">
        <v>2</v>
      </c>
      <c r="H166" s="7">
        <v>23</v>
      </c>
      <c r="I166" s="7">
        <v>9</v>
      </c>
      <c r="J166" s="7">
        <v>22</v>
      </c>
      <c r="K166" s="7">
        <v>19</v>
      </c>
      <c r="L166" s="7">
        <v>0</v>
      </c>
      <c r="M166" s="7">
        <v>48</v>
      </c>
    </row>
    <row r="167" spans="1:13">
      <c r="A167" s="7" t="s">
        <v>1079</v>
      </c>
      <c r="B167" s="3">
        <v>0</v>
      </c>
      <c r="C167" s="7">
        <v>0</v>
      </c>
      <c r="D167" s="7">
        <v>2</v>
      </c>
      <c r="E167" s="7">
        <v>11</v>
      </c>
      <c r="F167" s="7">
        <v>0</v>
      </c>
      <c r="G167" s="7">
        <v>1</v>
      </c>
      <c r="H167" s="7">
        <v>13</v>
      </c>
      <c r="I167" s="7">
        <v>6</v>
      </c>
      <c r="J167" s="7">
        <v>18</v>
      </c>
      <c r="K167" s="7">
        <v>8</v>
      </c>
      <c r="L167" s="7">
        <v>0</v>
      </c>
      <c r="M167" s="7">
        <v>15</v>
      </c>
    </row>
    <row r="168" spans="1:13">
      <c r="A168" s="7" t="s">
        <v>1080</v>
      </c>
      <c r="B168" s="3">
        <v>1</v>
      </c>
      <c r="C168" s="7">
        <v>2</v>
      </c>
      <c r="D168" s="7">
        <v>4</v>
      </c>
      <c r="E168" s="7">
        <v>11</v>
      </c>
      <c r="F168" s="7">
        <v>2</v>
      </c>
      <c r="G168" s="7">
        <v>1</v>
      </c>
      <c r="H168" s="7">
        <v>28</v>
      </c>
      <c r="I168" s="7">
        <v>12</v>
      </c>
      <c r="J168" s="7">
        <v>37</v>
      </c>
      <c r="K168" s="7">
        <v>27</v>
      </c>
      <c r="L168" s="7">
        <v>0</v>
      </c>
      <c r="M168" s="7">
        <v>40</v>
      </c>
    </row>
    <row r="169" spans="1:13">
      <c r="A169" s="7" t="s">
        <v>1567</v>
      </c>
      <c r="B169" s="3">
        <v>1</v>
      </c>
      <c r="C169" s="7">
        <v>1</v>
      </c>
      <c r="D169" s="7">
        <v>4</v>
      </c>
      <c r="E169" s="7">
        <v>9</v>
      </c>
      <c r="F169" s="7">
        <v>1</v>
      </c>
      <c r="G169" s="7">
        <v>1</v>
      </c>
      <c r="H169" s="7">
        <v>24</v>
      </c>
      <c r="I169" s="7">
        <v>13</v>
      </c>
      <c r="J169" s="7">
        <v>30</v>
      </c>
      <c r="K169" s="7">
        <v>16</v>
      </c>
      <c r="L169" s="7">
        <v>2</v>
      </c>
      <c r="M169" s="7">
        <v>35</v>
      </c>
    </row>
    <row r="170" spans="1:13">
      <c r="A170" s="7" t="s">
        <v>1123</v>
      </c>
      <c r="B170" s="3">
        <v>0</v>
      </c>
      <c r="C170" s="7">
        <v>0</v>
      </c>
      <c r="D170" s="7">
        <v>10</v>
      </c>
      <c r="E170" s="7">
        <v>14</v>
      </c>
      <c r="F170" s="7">
        <v>0</v>
      </c>
      <c r="G170" s="7">
        <v>0</v>
      </c>
      <c r="H170" s="7">
        <v>28</v>
      </c>
      <c r="I170" s="7">
        <v>9</v>
      </c>
      <c r="J170" s="7">
        <v>9</v>
      </c>
      <c r="K170" s="7">
        <v>8</v>
      </c>
      <c r="L170" s="7">
        <v>4</v>
      </c>
      <c r="M170" s="7">
        <v>13</v>
      </c>
    </row>
    <row r="171" spans="1:13">
      <c r="A171" s="7" t="s">
        <v>1081</v>
      </c>
      <c r="B171" s="3">
        <v>0</v>
      </c>
      <c r="C171" s="7">
        <v>0</v>
      </c>
      <c r="D171" s="7">
        <v>4</v>
      </c>
      <c r="E171" s="7">
        <v>7</v>
      </c>
      <c r="F171" s="7">
        <v>1</v>
      </c>
      <c r="G171" s="7">
        <v>0</v>
      </c>
      <c r="H171" s="7">
        <v>19</v>
      </c>
      <c r="I171" s="7">
        <v>3</v>
      </c>
      <c r="J171" s="7">
        <v>32</v>
      </c>
      <c r="K171" s="7">
        <v>25</v>
      </c>
      <c r="L171" s="7">
        <v>4</v>
      </c>
      <c r="M171" s="7">
        <v>45</v>
      </c>
    </row>
    <row r="172" spans="1:13">
      <c r="A172" s="7" t="s">
        <v>1082</v>
      </c>
      <c r="B172" s="3">
        <v>0</v>
      </c>
      <c r="C172" s="7">
        <v>0</v>
      </c>
      <c r="D172" s="7">
        <v>0</v>
      </c>
      <c r="E172" s="7">
        <v>1</v>
      </c>
      <c r="F172" s="7">
        <v>0</v>
      </c>
      <c r="G172" s="7">
        <v>0</v>
      </c>
      <c r="H172" s="7">
        <v>10</v>
      </c>
      <c r="I172" s="7">
        <v>1</v>
      </c>
      <c r="J172" s="7">
        <v>8</v>
      </c>
      <c r="K172" s="7">
        <v>15</v>
      </c>
      <c r="L172" s="7">
        <v>0</v>
      </c>
      <c r="M172" s="7">
        <v>31</v>
      </c>
    </row>
    <row r="173" spans="1:13">
      <c r="A173" s="7" t="s">
        <v>1083</v>
      </c>
      <c r="B173" s="3">
        <v>0</v>
      </c>
      <c r="C173" s="7">
        <v>0</v>
      </c>
      <c r="D173" s="7">
        <v>11</v>
      </c>
      <c r="E173" s="7">
        <v>5</v>
      </c>
      <c r="F173" s="7">
        <v>0</v>
      </c>
      <c r="G173" s="7">
        <v>0</v>
      </c>
      <c r="H173" s="7">
        <v>27</v>
      </c>
      <c r="I173" s="7">
        <v>11</v>
      </c>
      <c r="J173" s="7">
        <v>54</v>
      </c>
      <c r="K173" s="7">
        <v>19</v>
      </c>
      <c r="L173" s="7">
        <v>3</v>
      </c>
      <c r="M173" s="7">
        <v>34</v>
      </c>
    </row>
    <row r="174" spans="1:13">
      <c r="A174" s="7" t="s">
        <v>1084</v>
      </c>
      <c r="B174" s="3">
        <v>0</v>
      </c>
      <c r="C174" s="7">
        <v>0</v>
      </c>
      <c r="D174" s="7">
        <v>11</v>
      </c>
      <c r="E174" s="7">
        <v>9</v>
      </c>
      <c r="F174" s="7">
        <v>0</v>
      </c>
      <c r="G174" s="7">
        <v>0</v>
      </c>
      <c r="H174" s="7">
        <v>22</v>
      </c>
      <c r="I174" s="7">
        <v>8</v>
      </c>
      <c r="J174" s="7">
        <v>31</v>
      </c>
      <c r="K174" s="7">
        <v>21</v>
      </c>
      <c r="L174" s="7">
        <v>0</v>
      </c>
      <c r="M174" s="7">
        <v>33</v>
      </c>
    </row>
    <row r="175" spans="1:13">
      <c r="A175" s="7" t="s">
        <v>1085</v>
      </c>
      <c r="B175" s="3">
        <v>0</v>
      </c>
      <c r="C175" s="7">
        <v>2</v>
      </c>
      <c r="D175" s="7">
        <v>5</v>
      </c>
      <c r="E175" s="7">
        <v>1</v>
      </c>
      <c r="F175" s="7">
        <v>1</v>
      </c>
      <c r="G175" s="7">
        <v>0</v>
      </c>
      <c r="H175" s="7">
        <v>11</v>
      </c>
      <c r="I175" s="7">
        <v>7</v>
      </c>
      <c r="J175" s="7">
        <v>16</v>
      </c>
      <c r="K175" s="7">
        <v>14</v>
      </c>
      <c r="L175" s="7">
        <v>0</v>
      </c>
      <c r="M175" s="7">
        <v>41</v>
      </c>
    </row>
    <row r="176" spans="1:13">
      <c r="A176" s="7" t="s">
        <v>1007</v>
      </c>
      <c r="B176" s="3">
        <v>0</v>
      </c>
      <c r="C176" s="7">
        <v>0</v>
      </c>
      <c r="D176" s="7">
        <v>7</v>
      </c>
      <c r="E176" s="7">
        <v>4</v>
      </c>
      <c r="F176" s="7">
        <v>1</v>
      </c>
      <c r="G176" s="7">
        <v>1</v>
      </c>
      <c r="H176" s="7">
        <v>11</v>
      </c>
      <c r="I176" s="7">
        <v>3</v>
      </c>
      <c r="J176" s="7">
        <v>21</v>
      </c>
      <c r="K176" s="7">
        <v>7</v>
      </c>
      <c r="L176" s="7">
        <v>0</v>
      </c>
      <c r="M176" s="7">
        <v>21</v>
      </c>
    </row>
    <row r="177" spans="1:13">
      <c r="A177" s="7" t="s">
        <v>1010</v>
      </c>
      <c r="B177" s="3">
        <v>0</v>
      </c>
      <c r="C177" s="7">
        <v>0</v>
      </c>
      <c r="D177" s="7">
        <v>1</v>
      </c>
      <c r="E177" s="7">
        <v>1</v>
      </c>
      <c r="F177" s="7">
        <v>0</v>
      </c>
      <c r="G177" s="7">
        <v>0</v>
      </c>
      <c r="H177" s="7">
        <v>3</v>
      </c>
      <c r="I177" s="7">
        <v>3</v>
      </c>
      <c r="J177" s="7">
        <v>8</v>
      </c>
      <c r="K177" s="7">
        <v>9</v>
      </c>
      <c r="L177" s="7">
        <v>0</v>
      </c>
      <c r="M177" s="7">
        <v>14</v>
      </c>
    </row>
    <row r="178" spans="1:13">
      <c r="A178" s="7" t="s">
        <v>1008</v>
      </c>
      <c r="B178" s="3">
        <v>0</v>
      </c>
      <c r="C178" s="7">
        <v>2</v>
      </c>
      <c r="D178" s="7">
        <v>5</v>
      </c>
      <c r="E178" s="7">
        <v>1</v>
      </c>
      <c r="F178" s="7">
        <v>1</v>
      </c>
      <c r="G178" s="7">
        <v>0</v>
      </c>
      <c r="H178" s="7">
        <v>16</v>
      </c>
      <c r="I178" s="7">
        <v>8</v>
      </c>
      <c r="J178" s="7">
        <v>25</v>
      </c>
      <c r="K178" s="7">
        <v>28</v>
      </c>
      <c r="L178" s="7">
        <v>0</v>
      </c>
      <c r="M178" s="7">
        <v>49</v>
      </c>
    </row>
    <row r="179" spans="1:13">
      <c r="A179" s="7" t="s">
        <v>1086</v>
      </c>
      <c r="B179" s="3">
        <v>0</v>
      </c>
      <c r="C179" s="7">
        <v>0</v>
      </c>
      <c r="D179" s="7">
        <v>3</v>
      </c>
      <c r="E179" s="7">
        <v>14</v>
      </c>
      <c r="F179" s="7">
        <v>0</v>
      </c>
      <c r="G179" s="7">
        <v>0</v>
      </c>
      <c r="H179" s="7">
        <v>21</v>
      </c>
      <c r="I179" s="7">
        <v>8</v>
      </c>
      <c r="J179" s="7">
        <v>28</v>
      </c>
      <c r="K179" s="7">
        <v>24</v>
      </c>
      <c r="L179" s="7">
        <v>0</v>
      </c>
      <c r="M179" s="7">
        <v>41</v>
      </c>
    </row>
    <row r="180" spans="1:13">
      <c r="A180" s="7" t="s">
        <v>1119</v>
      </c>
      <c r="B180" s="3">
        <v>0</v>
      </c>
      <c r="C180" s="7">
        <v>2</v>
      </c>
      <c r="D180" s="7">
        <v>3</v>
      </c>
      <c r="E180" s="7">
        <v>4</v>
      </c>
      <c r="F180" s="7">
        <v>0</v>
      </c>
      <c r="G180" s="7">
        <v>0</v>
      </c>
      <c r="H180" s="7">
        <v>10</v>
      </c>
      <c r="I180" s="7">
        <v>8</v>
      </c>
      <c r="J180" s="7">
        <v>26</v>
      </c>
      <c r="K180" s="7">
        <v>11</v>
      </c>
      <c r="L180" s="7">
        <v>1</v>
      </c>
      <c r="M180" s="7">
        <v>23</v>
      </c>
    </row>
    <row r="181" spans="1:13">
      <c r="A181" s="7" t="s">
        <v>1087</v>
      </c>
      <c r="B181" s="3">
        <v>0</v>
      </c>
      <c r="C181" s="7">
        <v>0</v>
      </c>
      <c r="D181" s="7">
        <v>5</v>
      </c>
      <c r="E181" s="7">
        <v>16</v>
      </c>
      <c r="F181" s="7">
        <v>0</v>
      </c>
      <c r="G181" s="7">
        <v>1</v>
      </c>
      <c r="H181" s="7">
        <v>31</v>
      </c>
      <c r="I181" s="7">
        <v>13</v>
      </c>
      <c r="J181" s="7">
        <v>35</v>
      </c>
      <c r="K181" s="7">
        <v>33</v>
      </c>
      <c r="L181" s="7">
        <v>2</v>
      </c>
      <c r="M181" s="7">
        <v>37</v>
      </c>
    </row>
    <row r="182" spans="1:13">
      <c r="A182" s="7" t="s">
        <v>1009</v>
      </c>
      <c r="B182" s="3">
        <v>1</v>
      </c>
      <c r="C182" s="7">
        <v>2</v>
      </c>
      <c r="D182" s="7">
        <v>10</v>
      </c>
      <c r="E182" s="7">
        <v>14</v>
      </c>
      <c r="F182" s="7">
        <v>2</v>
      </c>
      <c r="G182" s="7">
        <v>1</v>
      </c>
      <c r="H182" s="7">
        <v>46</v>
      </c>
      <c r="I182" s="7">
        <v>17</v>
      </c>
      <c r="J182" s="7">
        <v>61</v>
      </c>
      <c r="K182" s="7">
        <v>30</v>
      </c>
      <c r="L182" s="7">
        <v>2</v>
      </c>
      <c r="M182" s="7">
        <v>94</v>
      </c>
    </row>
    <row r="183" spans="1:13">
      <c r="A183" s="7" t="s">
        <v>1568</v>
      </c>
      <c r="B183" s="3">
        <v>0</v>
      </c>
      <c r="C183" s="7">
        <v>1</v>
      </c>
      <c r="D183" s="7">
        <v>16</v>
      </c>
      <c r="E183" s="7">
        <v>19</v>
      </c>
      <c r="F183" s="7">
        <v>1</v>
      </c>
      <c r="G183" s="7">
        <v>0</v>
      </c>
      <c r="H183" s="7">
        <v>50</v>
      </c>
      <c r="I183" s="7">
        <v>13</v>
      </c>
      <c r="J183" s="7">
        <v>40</v>
      </c>
      <c r="K183" s="7">
        <v>22</v>
      </c>
      <c r="L183" s="7">
        <v>4</v>
      </c>
      <c r="M183" s="7">
        <v>72</v>
      </c>
    </row>
    <row r="184" spans="1:13">
      <c r="A184" s="7" t="s">
        <v>1088</v>
      </c>
      <c r="B184" s="3">
        <v>0</v>
      </c>
      <c r="C184" s="7">
        <v>1</v>
      </c>
      <c r="D184" s="7">
        <v>9</v>
      </c>
      <c r="E184" s="7">
        <v>7</v>
      </c>
      <c r="F184" s="7">
        <v>1</v>
      </c>
      <c r="G184" s="7">
        <v>1</v>
      </c>
      <c r="H184" s="7">
        <v>19</v>
      </c>
      <c r="I184" s="7">
        <v>11</v>
      </c>
      <c r="J184" s="7">
        <v>28</v>
      </c>
      <c r="K184" s="7">
        <v>16</v>
      </c>
      <c r="L184" s="7">
        <v>2</v>
      </c>
      <c r="M184" s="7">
        <v>26</v>
      </c>
    </row>
    <row r="185" spans="1:13">
      <c r="A185" s="7" t="s">
        <v>999</v>
      </c>
      <c r="B185" s="3">
        <v>0</v>
      </c>
      <c r="C185" s="7">
        <v>1</v>
      </c>
      <c r="D185" s="7">
        <v>7</v>
      </c>
      <c r="E185" s="7">
        <v>11</v>
      </c>
      <c r="F185" s="7">
        <v>0</v>
      </c>
      <c r="G185" s="7">
        <v>1</v>
      </c>
      <c r="H185" s="7">
        <v>24</v>
      </c>
      <c r="I185" s="7">
        <v>10</v>
      </c>
      <c r="J185" s="7">
        <v>26</v>
      </c>
      <c r="K185" s="7">
        <v>25</v>
      </c>
      <c r="L185" s="7">
        <v>0</v>
      </c>
      <c r="M185" s="7">
        <v>46</v>
      </c>
    </row>
    <row r="186" spans="1:13">
      <c r="A186" s="7" t="s">
        <v>1089</v>
      </c>
      <c r="B186" s="3">
        <v>0</v>
      </c>
      <c r="C186" s="7">
        <v>1</v>
      </c>
      <c r="D186" s="7">
        <v>4</v>
      </c>
      <c r="E186" s="7">
        <v>2</v>
      </c>
      <c r="F186" s="7">
        <v>0</v>
      </c>
      <c r="G186" s="7">
        <v>0</v>
      </c>
      <c r="H186" s="7">
        <v>8</v>
      </c>
      <c r="I186" s="7">
        <v>3</v>
      </c>
      <c r="J186" s="7">
        <v>12</v>
      </c>
      <c r="K186" s="7">
        <v>4</v>
      </c>
      <c r="L186" s="7">
        <v>0</v>
      </c>
      <c r="M186" s="7">
        <v>13</v>
      </c>
    </row>
    <row r="187" spans="1:13">
      <c r="A187" s="7" t="s">
        <v>1090</v>
      </c>
      <c r="B187" s="3">
        <v>0</v>
      </c>
      <c r="C187" s="7">
        <v>0</v>
      </c>
      <c r="D187" s="7">
        <v>1</v>
      </c>
      <c r="E187" s="7">
        <v>3</v>
      </c>
      <c r="F187" s="7">
        <v>0</v>
      </c>
      <c r="G187" s="7">
        <v>1</v>
      </c>
      <c r="H187" s="7">
        <v>11</v>
      </c>
      <c r="I187" s="7">
        <v>4</v>
      </c>
      <c r="J187" s="7">
        <v>24</v>
      </c>
      <c r="K187" s="7">
        <v>14</v>
      </c>
      <c r="L187" s="7">
        <v>0</v>
      </c>
      <c r="M187" s="7">
        <v>34</v>
      </c>
    </row>
    <row r="188" spans="1:13">
      <c r="A188" s="7" t="s">
        <v>1091</v>
      </c>
      <c r="B188" s="3">
        <v>0</v>
      </c>
      <c r="C188" s="7">
        <v>1</v>
      </c>
      <c r="D188" s="7">
        <v>2</v>
      </c>
      <c r="E188" s="7">
        <v>6</v>
      </c>
      <c r="F188" s="7">
        <v>0</v>
      </c>
      <c r="G188" s="7">
        <v>0</v>
      </c>
      <c r="H188" s="7">
        <v>15</v>
      </c>
      <c r="I188" s="7">
        <v>8</v>
      </c>
      <c r="J188" s="7">
        <v>30</v>
      </c>
      <c r="K188" s="7">
        <v>16</v>
      </c>
      <c r="L188" s="7">
        <v>0</v>
      </c>
      <c r="M188" s="7">
        <v>53</v>
      </c>
    </row>
    <row r="189" spans="1:13">
      <c r="A189" s="7" t="s">
        <v>1092</v>
      </c>
      <c r="B189" s="3">
        <v>0</v>
      </c>
      <c r="C189" s="7">
        <v>0</v>
      </c>
      <c r="D189" s="7">
        <v>4</v>
      </c>
      <c r="E189" s="7">
        <v>6</v>
      </c>
      <c r="F189" s="7">
        <v>0</v>
      </c>
      <c r="G189" s="7">
        <v>0</v>
      </c>
      <c r="H189" s="7">
        <v>10</v>
      </c>
      <c r="I189" s="7">
        <v>2</v>
      </c>
      <c r="J189" s="7">
        <v>8</v>
      </c>
      <c r="K189" s="7">
        <v>10</v>
      </c>
      <c r="L189" s="7">
        <v>0</v>
      </c>
      <c r="M189" s="7">
        <v>21</v>
      </c>
    </row>
    <row r="190" spans="1:13">
      <c r="A190" s="7" t="s">
        <v>1093</v>
      </c>
      <c r="B190" s="3">
        <v>0</v>
      </c>
      <c r="C190" s="7">
        <v>0</v>
      </c>
      <c r="D190" s="7">
        <v>5</v>
      </c>
      <c r="E190" s="7">
        <v>2</v>
      </c>
      <c r="F190" s="7">
        <v>0</v>
      </c>
      <c r="G190" s="7">
        <v>0</v>
      </c>
      <c r="H190" s="7">
        <v>23</v>
      </c>
      <c r="I190" s="7">
        <v>8</v>
      </c>
      <c r="J190" s="7">
        <v>26</v>
      </c>
      <c r="K190" s="7">
        <v>8</v>
      </c>
      <c r="L190" s="7">
        <v>2</v>
      </c>
      <c r="M190" s="7">
        <v>15</v>
      </c>
    </row>
    <row r="191" spans="1:13">
      <c r="A191" s="7" t="s">
        <v>1094</v>
      </c>
      <c r="B191" s="3">
        <v>3</v>
      </c>
      <c r="C191" s="7">
        <v>1</v>
      </c>
      <c r="D191" s="7">
        <v>3</v>
      </c>
      <c r="E191" s="7">
        <v>8</v>
      </c>
      <c r="F191" s="7">
        <v>4</v>
      </c>
      <c r="G191" s="7">
        <v>0</v>
      </c>
      <c r="H191" s="7">
        <v>15</v>
      </c>
      <c r="I191" s="7">
        <v>8</v>
      </c>
      <c r="J191" s="7">
        <v>31</v>
      </c>
      <c r="K191" s="7">
        <v>17</v>
      </c>
      <c r="L191" s="7">
        <v>0</v>
      </c>
      <c r="M191" s="7">
        <v>40</v>
      </c>
    </row>
    <row r="192" spans="1:13">
      <c r="A192" s="7" t="s">
        <v>1095</v>
      </c>
      <c r="B192" s="3">
        <v>0</v>
      </c>
      <c r="C192" s="7">
        <v>0</v>
      </c>
      <c r="D192" s="7">
        <v>2</v>
      </c>
      <c r="E192" s="7">
        <v>5</v>
      </c>
      <c r="F192" s="7">
        <v>0</v>
      </c>
      <c r="G192" s="7">
        <v>1</v>
      </c>
      <c r="H192" s="7">
        <v>7</v>
      </c>
      <c r="I192" s="7">
        <v>2</v>
      </c>
      <c r="J192" s="7">
        <v>13</v>
      </c>
      <c r="K192" s="7">
        <v>4</v>
      </c>
      <c r="L192" s="7">
        <v>1</v>
      </c>
      <c r="M192" s="7">
        <v>7</v>
      </c>
    </row>
    <row r="193" spans="1:13">
      <c r="A193" s="7" t="s">
        <v>1000</v>
      </c>
      <c r="B193" s="3">
        <v>0</v>
      </c>
      <c r="C193" s="7">
        <v>2</v>
      </c>
      <c r="D193" s="7">
        <v>3</v>
      </c>
      <c r="E193" s="7">
        <v>2</v>
      </c>
      <c r="F193" s="7">
        <v>1</v>
      </c>
      <c r="G193" s="7">
        <v>0</v>
      </c>
      <c r="H193" s="7">
        <v>9</v>
      </c>
      <c r="I193" s="7">
        <v>3</v>
      </c>
      <c r="J193" s="7">
        <v>17</v>
      </c>
      <c r="K193" s="7">
        <v>18</v>
      </c>
      <c r="L193" s="7">
        <v>0</v>
      </c>
      <c r="M193" s="7">
        <v>58</v>
      </c>
    </row>
    <row r="194" spans="1:13">
      <c r="A194" s="7" t="s">
        <v>1258</v>
      </c>
      <c r="B194" s="3">
        <v>0</v>
      </c>
      <c r="C194" s="7">
        <v>2</v>
      </c>
      <c r="D194" s="7">
        <v>3</v>
      </c>
      <c r="E194" s="7">
        <v>10</v>
      </c>
      <c r="F194" s="7">
        <v>0</v>
      </c>
      <c r="G194" s="7">
        <v>0</v>
      </c>
      <c r="H194" s="7">
        <v>22</v>
      </c>
      <c r="I194" s="7">
        <v>7</v>
      </c>
      <c r="J194" s="7">
        <v>23</v>
      </c>
      <c r="K194" s="7">
        <v>22</v>
      </c>
      <c r="L194" s="7">
        <v>2</v>
      </c>
      <c r="M194" s="7">
        <v>32</v>
      </c>
    </row>
    <row r="195" spans="1:13">
      <c r="A195" s="7" t="s">
        <v>1259</v>
      </c>
      <c r="B195" s="3">
        <v>1</v>
      </c>
      <c r="C195" s="7">
        <v>1</v>
      </c>
      <c r="D195" s="7">
        <v>5</v>
      </c>
      <c r="E195" s="7">
        <v>12</v>
      </c>
      <c r="F195" s="7">
        <v>0</v>
      </c>
      <c r="G195" s="7">
        <v>1</v>
      </c>
      <c r="H195" s="7">
        <v>23</v>
      </c>
      <c r="I195" s="7">
        <v>10</v>
      </c>
      <c r="J195" s="7">
        <v>20</v>
      </c>
      <c r="K195" s="7">
        <v>11</v>
      </c>
      <c r="L195" s="7">
        <v>5</v>
      </c>
      <c r="M195" s="7">
        <v>35</v>
      </c>
    </row>
    <row r="196" spans="1:13">
      <c r="A196" s="7" t="s">
        <v>1260</v>
      </c>
      <c r="B196" s="3">
        <v>2</v>
      </c>
      <c r="C196" s="7">
        <v>1</v>
      </c>
      <c r="D196" s="7">
        <v>3</v>
      </c>
      <c r="E196" s="7">
        <v>7</v>
      </c>
      <c r="F196" s="7">
        <v>0</v>
      </c>
      <c r="G196" s="7">
        <v>1</v>
      </c>
      <c r="H196" s="7">
        <v>15</v>
      </c>
      <c r="I196" s="7">
        <v>13</v>
      </c>
      <c r="J196" s="7">
        <v>31</v>
      </c>
      <c r="K196" s="7">
        <v>18</v>
      </c>
      <c r="L196" s="7">
        <v>0</v>
      </c>
      <c r="M196" s="7">
        <v>33</v>
      </c>
    </row>
    <row r="197" spans="1:13">
      <c r="A197" s="7" t="s">
        <v>1261</v>
      </c>
      <c r="B197" s="3">
        <v>0</v>
      </c>
      <c r="C197" s="7">
        <v>0</v>
      </c>
      <c r="D197" s="7">
        <v>5</v>
      </c>
      <c r="E197" s="7">
        <v>9</v>
      </c>
      <c r="F197" s="7">
        <v>0</v>
      </c>
      <c r="G197" s="7">
        <v>1</v>
      </c>
      <c r="H197" s="7">
        <v>22</v>
      </c>
      <c r="I197" s="7">
        <v>4</v>
      </c>
      <c r="J197" s="7">
        <v>22</v>
      </c>
      <c r="K197" s="7">
        <v>11</v>
      </c>
      <c r="L197" s="7">
        <v>2</v>
      </c>
      <c r="M197" s="7">
        <v>22</v>
      </c>
    </row>
    <row r="198" spans="1:13">
      <c r="A198" s="7" t="s">
        <v>1262</v>
      </c>
      <c r="B198" s="3">
        <v>0</v>
      </c>
      <c r="C198" s="7">
        <v>2</v>
      </c>
      <c r="D198" s="7">
        <v>4</v>
      </c>
      <c r="E198" s="7">
        <v>13</v>
      </c>
      <c r="F198" s="7">
        <v>0</v>
      </c>
      <c r="G198" s="7">
        <v>1</v>
      </c>
      <c r="H198" s="7">
        <v>20</v>
      </c>
      <c r="I198" s="7">
        <v>10</v>
      </c>
      <c r="J198" s="7">
        <v>22</v>
      </c>
      <c r="K198" s="7">
        <v>14</v>
      </c>
      <c r="L198" s="7">
        <v>3</v>
      </c>
      <c r="M198" s="7">
        <v>32</v>
      </c>
    </row>
    <row r="199" spans="1:13">
      <c r="A199" s="7" t="s">
        <v>1170</v>
      </c>
      <c r="B199" s="3">
        <v>0</v>
      </c>
      <c r="C199" s="7">
        <v>0</v>
      </c>
      <c r="D199" s="7">
        <v>3</v>
      </c>
      <c r="E199" s="7">
        <v>11</v>
      </c>
      <c r="F199" s="7">
        <v>0</v>
      </c>
      <c r="G199" s="7">
        <v>0</v>
      </c>
      <c r="H199" s="7">
        <v>14</v>
      </c>
      <c r="I199" s="7">
        <v>6</v>
      </c>
      <c r="J199" s="7">
        <v>16</v>
      </c>
      <c r="K199" s="7">
        <v>3</v>
      </c>
      <c r="L199" s="7">
        <v>2</v>
      </c>
      <c r="M199" s="7">
        <v>9</v>
      </c>
    </row>
    <row r="200" spans="1:13">
      <c r="A200" s="7" t="s">
        <v>1263</v>
      </c>
      <c r="B200" s="3">
        <v>1</v>
      </c>
      <c r="C200" s="7">
        <v>1</v>
      </c>
      <c r="D200" s="7">
        <v>1</v>
      </c>
      <c r="E200" s="7">
        <v>13</v>
      </c>
      <c r="F200" s="7">
        <v>2</v>
      </c>
      <c r="G200" s="7">
        <v>2</v>
      </c>
      <c r="H200" s="7">
        <v>25</v>
      </c>
      <c r="I200" s="7">
        <v>9</v>
      </c>
      <c r="J200" s="7">
        <v>36</v>
      </c>
      <c r="K200" s="7">
        <v>27</v>
      </c>
      <c r="L200" s="7">
        <v>0</v>
      </c>
      <c r="M200" s="7">
        <v>32</v>
      </c>
    </row>
    <row r="201" spans="1:13">
      <c r="A201" s="7" t="s">
        <v>1569</v>
      </c>
      <c r="B201" s="3">
        <v>1</v>
      </c>
      <c r="C201" s="7">
        <v>2</v>
      </c>
      <c r="D201" s="7">
        <v>3</v>
      </c>
      <c r="E201" s="7">
        <v>11</v>
      </c>
      <c r="F201" s="7">
        <v>2</v>
      </c>
      <c r="G201" s="7">
        <v>0</v>
      </c>
      <c r="H201" s="7">
        <v>20</v>
      </c>
      <c r="I201" s="7">
        <v>5</v>
      </c>
      <c r="J201" s="7">
        <v>18</v>
      </c>
      <c r="K201" s="7">
        <v>8</v>
      </c>
      <c r="L201" s="7">
        <v>2</v>
      </c>
      <c r="M201" s="7">
        <v>29</v>
      </c>
    </row>
    <row r="202" spans="1:13">
      <c r="A202" s="7" t="s">
        <v>1264</v>
      </c>
      <c r="B202" s="3">
        <v>0</v>
      </c>
      <c r="C202" s="7">
        <v>0</v>
      </c>
      <c r="D202" s="7">
        <v>11</v>
      </c>
      <c r="E202" s="7">
        <v>14</v>
      </c>
      <c r="F202" s="7">
        <v>0</v>
      </c>
      <c r="G202" s="7">
        <v>0</v>
      </c>
      <c r="H202" s="7">
        <v>25</v>
      </c>
      <c r="I202" s="7">
        <v>7</v>
      </c>
      <c r="J202" s="7">
        <v>11</v>
      </c>
      <c r="K202" s="7">
        <v>2</v>
      </c>
      <c r="L202" s="7">
        <v>2</v>
      </c>
      <c r="M202" s="7">
        <v>8</v>
      </c>
    </row>
    <row r="203" spans="1:13">
      <c r="A203" s="7" t="s">
        <v>1265</v>
      </c>
      <c r="B203" s="3">
        <v>0</v>
      </c>
      <c r="C203" s="7">
        <v>0</v>
      </c>
      <c r="D203" s="7">
        <v>6</v>
      </c>
      <c r="E203" s="7">
        <v>7</v>
      </c>
      <c r="F203" s="7">
        <v>0</v>
      </c>
      <c r="G203" s="7">
        <v>0</v>
      </c>
      <c r="H203" s="7">
        <v>20</v>
      </c>
      <c r="I203" s="7">
        <v>8</v>
      </c>
      <c r="J203" s="7">
        <v>36</v>
      </c>
      <c r="K203" s="7">
        <v>16</v>
      </c>
      <c r="L203" s="7">
        <v>2</v>
      </c>
      <c r="M203" s="7">
        <v>27</v>
      </c>
    </row>
    <row r="204" spans="1:13">
      <c r="A204" s="7" t="s">
        <v>1171</v>
      </c>
      <c r="B204" s="3">
        <v>0</v>
      </c>
      <c r="C204" s="7">
        <v>0</v>
      </c>
      <c r="D204" s="7">
        <v>0</v>
      </c>
      <c r="E204" s="7">
        <v>1</v>
      </c>
      <c r="F204" s="7">
        <v>0</v>
      </c>
      <c r="G204" s="7">
        <v>0</v>
      </c>
      <c r="H204" s="7">
        <v>6</v>
      </c>
      <c r="I204" s="7">
        <v>1</v>
      </c>
      <c r="J204" s="7">
        <v>7</v>
      </c>
      <c r="K204" s="7">
        <v>6</v>
      </c>
      <c r="L204" s="7">
        <v>1</v>
      </c>
      <c r="M204" s="7">
        <v>22</v>
      </c>
    </row>
    <row r="205" spans="1:13">
      <c r="A205" s="7" t="s">
        <v>1172</v>
      </c>
      <c r="B205" s="3">
        <v>0</v>
      </c>
      <c r="C205" s="7">
        <v>1</v>
      </c>
      <c r="D205" s="7">
        <v>13</v>
      </c>
      <c r="E205" s="7">
        <v>7</v>
      </c>
      <c r="F205" s="7">
        <v>2</v>
      </c>
      <c r="G205" s="7">
        <v>0</v>
      </c>
      <c r="H205" s="7">
        <v>33</v>
      </c>
      <c r="I205" s="7">
        <v>16</v>
      </c>
      <c r="J205" s="7">
        <v>49</v>
      </c>
      <c r="K205" s="7">
        <v>29</v>
      </c>
      <c r="L205" s="7">
        <v>6</v>
      </c>
      <c r="M205" s="7">
        <v>39</v>
      </c>
    </row>
    <row r="206" spans="1:13">
      <c r="A206" s="7" t="s">
        <v>1173</v>
      </c>
      <c r="B206" s="3">
        <v>0</v>
      </c>
      <c r="C206" s="7">
        <v>0</v>
      </c>
      <c r="D206" s="7">
        <v>10</v>
      </c>
      <c r="E206" s="7">
        <v>7</v>
      </c>
      <c r="F206" s="7">
        <v>0</v>
      </c>
      <c r="G206" s="7">
        <v>0</v>
      </c>
      <c r="H206" s="7">
        <v>24</v>
      </c>
      <c r="I206" s="7">
        <v>14</v>
      </c>
      <c r="J206" s="7">
        <v>34</v>
      </c>
      <c r="K206" s="7">
        <v>16</v>
      </c>
      <c r="L206" s="7">
        <v>3</v>
      </c>
      <c r="M206" s="7">
        <v>30</v>
      </c>
    </row>
    <row r="207" spans="1:13">
      <c r="A207" s="7" t="s">
        <v>1266</v>
      </c>
      <c r="B207" s="3">
        <v>0</v>
      </c>
      <c r="C207" s="7">
        <v>2</v>
      </c>
      <c r="D207" s="7">
        <v>5</v>
      </c>
      <c r="E207" s="7">
        <v>3</v>
      </c>
      <c r="F207" s="7">
        <v>2</v>
      </c>
      <c r="G207" s="7">
        <v>1</v>
      </c>
      <c r="H207" s="7">
        <v>12</v>
      </c>
      <c r="I207" s="7">
        <v>12</v>
      </c>
      <c r="J207" s="7">
        <v>14</v>
      </c>
      <c r="K207" s="7">
        <v>12</v>
      </c>
      <c r="L207" s="7">
        <v>1</v>
      </c>
      <c r="M207" s="7">
        <v>31</v>
      </c>
    </row>
    <row r="208" spans="1:13">
      <c r="A208" s="7" t="s">
        <v>1267</v>
      </c>
      <c r="B208" s="3">
        <v>0</v>
      </c>
      <c r="C208" s="7">
        <v>0</v>
      </c>
      <c r="D208" s="7">
        <v>7</v>
      </c>
      <c r="E208" s="7">
        <v>3</v>
      </c>
      <c r="F208" s="7">
        <v>0</v>
      </c>
      <c r="G208" s="7">
        <v>1</v>
      </c>
      <c r="H208" s="7">
        <v>12</v>
      </c>
      <c r="I208" s="7">
        <v>6</v>
      </c>
      <c r="J208" s="7">
        <v>17</v>
      </c>
      <c r="K208" s="7">
        <v>5</v>
      </c>
      <c r="L208" s="7">
        <v>3</v>
      </c>
      <c r="M208" s="7">
        <v>15</v>
      </c>
    </row>
    <row r="209" spans="1:13">
      <c r="A209" s="7" t="s">
        <v>1268</v>
      </c>
      <c r="B209" s="3">
        <v>1</v>
      </c>
      <c r="C209" s="7">
        <v>1</v>
      </c>
      <c r="D209" s="7">
        <v>5</v>
      </c>
      <c r="E209" s="7">
        <v>2</v>
      </c>
      <c r="F209" s="7">
        <v>2</v>
      </c>
      <c r="G209" s="7">
        <v>1</v>
      </c>
      <c r="H209" s="7">
        <v>15</v>
      </c>
      <c r="I209" s="7">
        <v>14</v>
      </c>
      <c r="J209" s="7">
        <v>30</v>
      </c>
      <c r="K209" s="7">
        <v>14</v>
      </c>
      <c r="L209" s="7">
        <v>5</v>
      </c>
      <c r="M209" s="7">
        <v>25</v>
      </c>
    </row>
    <row r="210" spans="1:13">
      <c r="A210" s="7" t="s">
        <v>1269</v>
      </c>
      <c r="B210" s="3">
        <v>0</v>
      </c>
      <c r="C210" s="7">
        <v>0</v>
      </c>
      <c r="D210" s="7">
        <v>2</v>
      </c>
      <c r="E210" s="7">
        <v>12</v>
      </c>
      <c r="F210" s="7">
        <v>0</v>
      </c>
      <c r="G210" s="7">
        <v>0</v>
      </c>
      <c r="H210" s="7">
        <v>19</v>
      </c>
      <c r="I210" s="7">
        <v>4</v>
      </c>
      <c r="J210" s="7">
        <v>20</v>
      </c>
      <c r="K210" s="7">
        <v>21</v>
      </c>
      <c r="L210" s="7">
        <v>1</v>
      </c>
      <c r="M210" s="7">
        <v>49</v>
      </c>
    </row>
    <row r="211" spans="1:13">
      <c r="A211" s="7" t="s">
        <v>1270</v>
      </c>
      <c r="B211" s="3">
        <v>0</v>
      </c>
      <c r="C211" s="7">
        <v>1</v>
      </c>
      <c r="D211" s="7">
        <v>3</v>
      </c>
      <c r="E211" s="7">
        <v>6</v>
      </c>
      <c r="F211" s="7">
        <v>1</v>
      </c>
      <c r="G211" s="7">
        <v>0</v>
      </c>
      <c r="H211" s="7">
        <v>12</v>
      </c>
      <c r="I211" s="7">
        <v>4</v>
      </c>
      <c r="J211" s="7">
        <v>21</v>
      </c>
      <c r="K211" s="7">
        <v>18</v>
      </c>
      <c r="L211" s="7">
        <v>0</v>
      </c>
      <c r="M211" s="7">
        <v>34</v>
      </c>
    </row>
    <row r="212" spans="1:13">
      <c r="A212" s="7" t="s">
        <v>1271</v>
      </c>
      <c r="B212" s="3">
        <v>0</v>
      </c>
      <c r="C212" s="7">
        <v>0</v>
      </c>
      <c r="D212" s="7">
        <v>6</v>
      </c>
      <c r="E212" s="7">
        <v>12</v>
      </c>
      <c r="F212" s="7">
        <v>0</v>
      </c>
      <c r="G212" s="7">
        <v>0</v>
      </c>
      <c r="H212" s="7">
        <v>26</v>
      </c>
      <c r="I212" s="7">
        <v>7</v>
      </c>
      <c r="J212" s="7">
        <v>35</v>
      </c>
      <c r="K212" s="7">
        <v>20</v>
      </c>
      <c r="L212" s="7">
        <v>1</v>
      </c>
      <c r="M212" s="7">
        <v>47</v>
      </c>
    </row>
    <row r="213" spans="1:13">
      <c r="A213" s="7" t="s">
        <v>1272</v>
      </c>
      <c r="B213" s="3">
        <v>2</v>
      </c>
      <c r="C213" s="7">
        <v>3</v>
      </c>
      <c r="D213" s="7">
        <v>13</v>
      </c>
      <c r="E213" s="7">
        <v>12</v>
      </c>
      <c r="F213" s="7">
        <v>2</v>
      </c>
      <c r="G213" s="7">
        <v>1</v>
      </c>
      <c r="H213" s="7">
        <v>43</v>
      </c>
      <c r="I213" s="7">
        <v>16</v>
      </c>
      <c r="J213" s="7">
        <v>44</v>
      </c>
      <c r="K213" s="7">
        <v>29</v>
      </c>
      <c r="L213" s="7">
        <v>3</v>
      </c>
      <c r="M213" s="7">
        <v>71</v>
      </c>
    </row>
    <row r="214" spans="1:13">
      <c r="A214" s="7" t="s">
        <v>1570</v>
      </c>
      <c r="B214" s="3">
        <v>1</v>
      </c>
      <c r="C214" s="7">
        <v>1</v>
      </c>
      <c r="D214" s="7">
        <v>21</v>
      </c>
      <c r="E214" s="7">
        <v>15</v>
      </c>
      <c r="F214" s="7">
        <v>0</v>
      </c>
      <c r="G214" s="7">
        <v>1</v>
      </c>
      <c r="H214" s="7">
        <v>48</v>
      </c>
      <c r="I214" s="7">
        <v>18</v>
      </c>
      <c r="J214" s="7">
        <v>37</v>
      </c>
      <c r="K214" s="7">
        <v>23</v>
      </c>
      <c r="L214" s="7">
        <v>3</v>
      </c>
      <c r="M214" s="7">
        <v>50</v>
      </c>
    </row>
    <row r="215" spans="1:13">
      <c r="A215" s="7" t="s">
        <v>1174</v>
      </c>
      <c r="B215" s="3">
        <v>0</v>
      </c>
      <c r="C215" s="7">
        <v>0</v>
      </c>
      <c r="D215" s="7">
        <v>7</v>
      </c>
      <c r="E215" s="7">
        <v>5</v>
      </c>
      <c r="F215" s="7">
        <v>0</v>
      </c>
      <c r="G215" s="7">
        <v>1</v>
      </c>
      <c r="H215" s="7">
        <v>16</v>
      </c>
      <c r="I215" s="7">
        <v>11</v>
      </c>
      <c r="J215" s="7">
        <v>26</v>
      </c>
      <c r="K215" s="7">
        <v>11</v>
      </c>
      <c r="L215" s="7">
        <v>3</v>
      </c>
      <c r="M215" s="7">
        <v>20</v>
      </c>
    </row>
    <row r="216" spans="1:13">
      <c r="A216" s="7" t="s">
        <v>1182</v>
      </c>
      <c r="B216" s="3">
        <v>0</v>
      </c>
      <c r="C216" s="7">
        <v>3</v>
      </c>
      <c r="D216" s="7">
        <v>6</v>
      </c>
      <c r="E216" s="7">
        <v>10</v>
      </c>
      <c r="F216" s="7">
        <v>1</v>
      </c>
      <c r="G216" s="7">
        <v>0</v>
      </c>
      <c r="H216" s="7">
        <v>19</v>
      </c>
      <c r="I216" s="7">
        <v>3</v>
      </c>
      <c r="J216" s="7">
        <v>24</v>
      </c>
      <c r="K216" s="7">
        <v>25</v>
      </c>
      <c r="L216" s="7">
        <v>1</v>
      </c>
      <c r="M216" s="7">
        <v>43</v>
      </c>
    </row>
    <row r="217" spans="1:13">
      <c r="A217" s="7" t="s">
        <v>1273</v>
      </c>
      <c r="B217" s="3">
        <v>0</v>
      </c>
      <c r="C217" s="7">
        <v>2</v>
      </c>
      <c r="D217" s="7">
        <v>3</v>
      </c>
      <c r="E217" s="7">
        <v>5</v>
      </c>
      <c r="F217" s="7">
        <v>1</v>
      </c>
      <c r="G217" s="7">
        <v>0</v>
      </c>
      <c r="H217" s="7">
        <v>11</v>
      </c>
      <c r="I217" s="7">
        <v>6</v>
      </c>
      <c r="J217" s="7">
        <v>16</v>
      </c>
      <c r="K217" s="7">
        <v>7</v>
      </c>
      <c r="L217" s="7">
        <v>2</v>
      </c>
      <c r="M217" s="7">
        <v>12</v>
      </c>
    </row>
    <row r="218" spans="1:13">
      <c r="A218" s="7" t="s">
        <v>1274</v>
      </c>
      <c r="B218" s="3">
        <v>0</v>
      </c>
      <c r="C218" s="7">
        <v>0</v>
      </c>
      <c r="D218" s="7">
        <v>2</v>
      </c>
      <c r="E218" s="7">
        <v>3</v>
      </c>
      <c r="F218" s="7">
        <v>0</v>
      </c>
      <c r="G218" s="7">
        <v>0</v>
      </c>
      <c r="H218" s="7">
        <v>10</v>
      </c>
      <c r="I218" s="7">
        <v>8</v>
      </c>
      <c r="J218" s="7">
        <v>20</v>
      </c>
      <c r="K218" s="7">
        <v>17</v>
      </c>
      <c r="L218" s="7">
        <v>0</v>
      </c>
      <c r="M218" s="7">
        <v>33</v>
      </c>
    </row>
    <row r="219" spans="1:13">
      <c r="A219" s="7" t="s">
        <v>1175</v>
      </c>
      <c r="B219" s="3">
        <v>0</v>
      </c>
      <c r="C219" s="7">
        <v>0</v>
      </c>
      <c r="D219" s="7">
        <v>2</v>
      </c>
      <c r="E219" s="7">
        <v>9</v>
      </c>
      <c r="F219" s="7">
        <v>0</v>
      </c>
      <c r="G219" s="7">
        <v>0</v>
      </c>
      <c r="H219" s="7">
        <v>20</v>
      </c>
      <c r="I219" s="7">
        <v>6</v>
      </c>
      <c r="J219" s="7">
        <v>27</v>
      </c>
      <c r="K219" s="7">
        <v>25</v>
      </c>
      <c r="L219" s="7">
        <v>0</v>
      </c>
      <c r="M219" s="7">
        <v>45</v>
      </c>
    </row>
    <row r="220" spans="1:13">
      <c r="A220" s="7" t="s">
        <v>1176</v>
      </c>
      <c r="B220" s="3">
        <v>0</v>
      </c>
      <c r="C220" s="7">
        <v>0</v>
      </c>
      <c r="D220" s="7">
        <v>2</v>
      </c>
      <c r="E220" s="7">
        <v>4</v>
      </c>
      <c r="F220" s="7">
        <v>0</v>
      </c>
      <c r="G220" s="7">
        <v>0</v>
      </c>
      <c r="H220" s="7">
        <v>6</v>
      </c>
      <c r="I220" s="7">
        <v>1</v>
      </c>
      <c r="J220" s="7">
        <v>7</v>
      </c>
      <c r="K220" s="7">
        <v>10</v>
      </c>
      <c r="L220" s="7">
        <v>0</v>
      </c>
      <c r="M220" s="7">
        <v>29</v>
      </c>
    </row>
    <row r="221" spans="1:13">
      <c r="A221" s="7" t="s">
        <v>1275</v>
      </c>
      <c r="B221" s="3">
        <v>1</v>
      </c>
      <c r="C221" s="7">
        <v>0</v>
      </c>
      <c r="D221" s="7">
        <v>2</v>
      </c>
      <c r="E221" s="7">
        <v>6</v>
      </c>
      <c r="F221" s="7">
        <v>0</v>
      </c>
      <c r="G221" s="7">
        <v>0</v>
      </c>
      <c r="H221" s="7">
        <v>23</v>
      </c>
      <c r="I221" s="7">
        <v>5</v>
      </c>
      <c r="J221" s="7">
        <v>13</v>
      </c>
      <c r="K221" s="7">
        <v>6</v>
      </c>
      <c r="L221" s="7">
        <v>0</v>
      </c>
      <c r="M221" s="7">
        <v>14</v>
      </c>
    </row>
    <row r="222" spans="1:13">
      <c r="A222" s="7" t="s">
        <v>1177</v>
      </c>
      <c r="B222" s="3">
        <v>0</v>
      </c>
      <c r="C222" s="7">
        <v>1</v>
      </c>
      <c r="D222" s="7">
        <v>3</v>
      </c>
      <c r="E222" s="7">
        <v>5</v>
      </c>
      <c r="F222" s="7">
        <v>1</v>
      </c>
      <c r="G222" s="7">
        <v>3</v>
      </c>
      <c r="H222" s="7">
        <v>9</v>
      </c>
      <c r="I222" s="7">
        <v>8</v>
      </c>
      <c r="J222" s="7">
        <v>26</v>
      </c>
      <c r="K222" s="7">
        <v>17</v>
      </c>
      <c r="L222" s="7">
        <v>1</v>
      </c>
      <c r="M222" s="7">
        <v>26</v>
      </c>
    </row>
    <row r="223" spans="1:13">
      <c r="A223" s="7" t="s">
        <v>1276</v>
      </c>
      <c r="B223" s="3">
        <v>0</v>
      </c>
      <c r="C223" s="7">
        <v>0</v>
      </c>
      <c r="D223" s="7">
        <v>2</v>
      </c>
      <c r="E223" s="7">
        <v>2</v>
      </c>
      <c r="F223" s="7">
        <v>0</v>
      </c>
      <c r="G223" s="7">
        <v>0</v>
      </c>
      <c r="H223" s="7">
        <v>4</v>
      </c>
      <c r="I223" s="7">
        <v>5</v>
      </c>
      <c r="J223" s="7">
        <v>14</v>
      </c>
      <c r="K223" s="7">
        <v>8</v>
      </c>
      <c r="L223" s="7">
        <v>0</v>
      </c>
      <c r="M223" s="7">
        <v>17</v>
      </c>
    </row>
    <row r="224" spans="1:13">
      <c r="A224" s="7" t="s">
        <v>1277</v>
      </c>
      <c r="B224" s="3">
        <v>0</v>
      </c>
      <c r="C224" s="7">
        <v>1</v>
      </c>
      <c r="D224" s="7">
        <v>3</v>
      </c>
      <c r="E224" s="7">
        <v>8</v>
      </c>
      <c r="F224" s="7">
        <v>1</v>
      </c>
      <c r="G224" s="7">
        <v>1</v>
      </c>
      <c r="H224" s="7">
        <v>16</v>
      </c>
      <c r="I224" s="7">
        <v>8</v>
      </c>
      <c r="J224" s="7">
        <v>29</v>
      </c>
      <c r="K224" s="7">
        <v>17</v>
      </c>
      <c r="L224" s="7">
        <v>5</v>
      </c>
      <c r="M224" s="7">
        <v>35</v>
      </c>
    </row>
    <row r="225" spans="1:13">
      <c r="A225" s="7" t="s">
        <v>1369</v>
      </c>
      <c r="B225" s="3">
        <v>0</v>
      </c>
      <c r="C225" s="7">
        <v>2</v>
      </c>
      <c r="D225" s="7">
        <v>4</v>
      </c>
      <c r="E225" s="7">
        <v>10</v>
      </c>
      <c r="F225" s="7">
        <v>2</v>
      </c>
      <c r="G225" s="7">
        <v>0</v>
      </c>
      <c r="H225" s="7">
        <v>29</v>
      </c>
      <c r="I225" s="7">
        <v>9</v>
      </c>
      <c r="J225" s="7">
        <v>28</v>
      </c>
      <c r="K225" s="7">
        <v>21</v>
      </c>
      <c r="L225" s="7">
        <v>0</v>
      </c>
      <c r="M225" s="7">
        <v>24</v>
      </c>
    </row>
    <row r="226" spans="1:13">
      <c r="A226" s="7" t="s">
        <v>1370</v>
      </c>
      <c r="B226" s="3">
        <v>1</v>
      </c>
      <c r="C226" s="7">
        <v>1</v>
      </c>
      <c r="D226" s="7">
        <v>8</v>
      </c>
      <c r="E226" s="7">
        <v>8</v>
      </c>
      <c r="F226" s="7">
        <v>0</v>
      </c>
      <c r="G226" s="7">
        <v>0</v>
      </c>
      <c r="H226" s="7">
        <v>24</v>
      </c>
      <c r="I226" s="7">
        <v>5</v>
      </c>
      <c r="J226" s="7">
        <v>29</v>
      </c>
      <c r="K226" s="7">
        <v>12</v>
      </c>
      <c r="L226" s="7">
        <v>3</v>
      </c>
      <c r="M226" s="7">
        <v>31</v>
      </c>
    </row>
    <row r="227" spans="1:13">
      <c r="A227" s="7" t="s">
        <v>1371</v>
      </c>
      <c r="B227" s="3">
        <v>0</v>
      </c>
      <c r="C227" s="7">
        <v>3</v>
      </c>
      <c r="D227" s="7">
        <v>4</v>
      </c>
      <c r="E227" s="7">
        <v>6</v>
      </c>
      <c r="F227" s="7">
        <v>0</v>
      </c>
      <c r="G227" s="7">
        <v>0</v>
      </c>
      <c r="H227" s="7">
        <v>15</v>
      </c>
      <c r="I227" s="7">
        <v>10</v>
      </c>
      <c r="J227" s="7">
        <v>45</v>
      </c>
      <c r="K227" s="7">
        <v>17</v>
      </c>
      <c r="L227" s="7">
        <v>4</v>
      </c>
      <c r="M227" s="7">
        <v>25</v>
      </c>
    </row>
    <row r="228" spans="1:13">
      <c r="A228" s="7" t="s">
        <v>1372</v>
      </c>
      <c r="B228" s="3">
        <v>0</v>
      </c>
      <c r="C228" s="7">
        <v>0</v>
      </c>
      <c r="D228" s="7">
        <v>6</v>
      </c>
      <c r="E228" s="7">
        <v>6</v>
      </c>
      <c r="F228" s="7">
        <v>0</v>
      </c>
      <c r="G228" s="7">
        <v>0</v>
      </c>
      <c r="H228" s="7">
        <v>23</v>
      </c>
      <c r="I228" s="7">
        <v>4</v>
      </c>
      <c r="J228" s="7">
        <v>13</v>
      </c>
      <c r="K228" s="7">
        <v>12</v>
      </c>
      <c r="L228" s="7">
        <v>0</v>
      </c>
      <c r="M228" s="7">
        <v>19</v>
      </c>
    </row>
    <row r="229" spans="1:13">
      <c r="A229" s="7" t="s">
        <v>1373</v>
      </c>
      <c r="B229" s="3">
        <v>1</v>
      </c>
      <c r="C229" s="7">
        <v>1</v>
      </c>
      <c r="D229" s="7">
        <v>2</v>
      </c>
      <c r="E229" s="7">
        <v>6</v>
      </c>
      <c r="F229" s="7">
        <v>1</v>
      </c>
      <c r="G229" s="7">
        <v>0</v>
      </c>
      <c r="H229" s="7">
        <v>17</v>
      </c>
      <c r="I229" s="7">
        <v>4</v>
      </c>
      <c r="J229" s="7">
        <v>29</v>
      </c>
      <c r="K229" s="7">
        <v>17</v>
      </c>
      <c r="L229" s="7">
        <v>1</v>
      </c>
      <c r="M229" s="7">
        <v>38</v>
      </c>
    </row>
    <row r="230" spans="1:13">
      <c r="A230" s="7" t="s">
        <v>1374</v>
      </c>
      <c r="B230" s="3">
        <v>0</v>
      </c>
      <c r="C230" s="7">
        <v>0</v>
      </c>
      <c r="D230" s="7">
        <v>5</v>
      </c>
      <c r="E230" s="7">
        <v>8</v>
      </c>
      <c r="F230" s="7">
        <v>0</v>
      </c>
      <c r="G230" s="7">
        <v>0</v>
      </c>
      <c r="H230" s="7">
        <v>13</v>
      </c>
      <c r="I230" s="7">
        <v>6</v>
      </c>
      <c r="J230" s="7">
        <v>19</v>
      </c>
      <c r="K230" s="7">
        <v>6</v>
      </c>
      <c r="L230" s="7">
        <v>1</v>
      </c>
      <c r="M230" s="7">
        <v>10</v>
      </c>
    </row>
    <row r="231" spans="1:13">
      <c r="A231" s="7" t="s">
        <v>1375</v>
      </c>
      <c r="B231" s="3">
        <v>0</v>
      </c>
      <c r="C231" s="7">
        <v>0</v>
      </c>
      <c r="D231" s="7">
        <v>5</v>
      </c>
      <c r="E231" s="7">
        <v>8</v>
      </c>
      <c r="F231" s="7">
        <v>0</v>
      </c>
      <c r="G231" s="7">
        <v>2</v>
      </c>
      <c r="H231" s="7">
        <v>20</v>
      </c>
      <c r="I231" s="7">
        <v>12</v>
      </c>
      <c r="J231" s="7">
        <v>29</v>
      </c>
      <c r="K231" s="7">
        <v>20</v>
      </c>
      <c r="L231" s="7">
        <v>0</v>
      </c>
      <c r="M231" s="7">
        <v>33</v>
      </c>
    </row>
    <row r="232" spans="1:13">
      <c r="A232" s="7" t="s">
        <v>1571</v>
      </c>
      <c r="B232" s="3">
        <v>2</v>
      </c>
      <c r="C232" s="7">
        <v>1</v>
      </c>
      <c r="D232" s="7">
        <v>3</v>
      </c>
      <c r="E232" s="7">
        <v>10</v>
      </c>
      <c r="F232" s="7">
        <v>2</v>
      </c>
      <c r="G232" s="7">
        <v>0</v>
      </c>
      <c r="H232" s="7">
        <v>18</v>
      </c>
      <c r="I232" s="7">
        <v>6</v>
      </c>
      <c r="J232" s="7">
        <v>24</v>
      </c>
      <c r="K232" s="7">
        <v>17</v>
      </c>
      <c r="L232" s="7">
        <v>0</v>
      </c>
      <c r="M232" s="7">
        <v>36</v>
      </c>
    </row>
    <row r="233" spans="1:13">
      <c r="A233" s="7" t="s">
        <v>1376</v>
      </c>
      <c r="B233" s="3">
        <v>0</v>
      </c>
      <c r="C233" s="7">
        <v>2</v>
      </c>
      <c r="D233" s="7">
        <v>8</v>
      </c>
      <c r="E233" s="7">
        <v>11</v>
      </c>
      <c r="F233" s="7">
        <v>0</v>
      </c>
      <c r="G233" s="7">
        <v>0</v>
      </c>
      <c r="H233" s="7">
        <v>27</v>
      </c>
      <c r="I233" s="7">
        <v>6</v>
      </c>
      <c r="J233" s="7">
        <v>11</v>
      </c>
      <c r="K233" s="7">
        <v>8</v>
      </c>
      <c r="L233" s="7">
        <v>0</v>
      </c>
      <c r="M233" s="7">
        <v>17</v>
      </c>
    </row>
    <row r="234" spans="1:13">
      <c r="A234" s="7" t="s">
        <v>1377</v>
      </c>
      <c r="B234" s="3">
        <v>0</v>
      </c>
      <c r="C234" s="7">
        <v>0</v>
      </c>
      <c r="D234" s="7">
        <v>9</v>
      </c>
      <c r="E234" s="7">
        <v>7</v>
      </c>
      <c r="F234" s="7">
        <v>2</v>
      </c>
      <c r="G234" s="7">
        <v>0</v>
      </c>
      <c r="H234" s="7">
        <v>19</v>
      </c>
      <c r="I234" s="7">
        <v>13</v>
      </c>
      <c r="J234" s="7">
        <v>31</v>
      </c>
      <c r="K234" s="7">
        <v>9</v>
      </c>
      <c r="L234" s="7">
        <v>4</v>
      </c>
      <c r="M234" s="7">
        <v>29</v>
      </c>
    </row>
    <row r="235" spans="1:13">
      <c r="A235" s="7" t="s">
        <v>1378</v>
      </c>
      <c r="B235" s="3">
        <v>0</v>
      </c>
      <c r="C235" s="7">
        <v>0</v>
      </c>
      <c r="D235" s="7">
        <v>0</v>
      </c>
      <c r="E235" s="7">
        <v>1</v>
      </c>
      <c r="F235" s="7">
        <v>0</v>
      </c>
      <c r="G235" s="7">
        <v>0</v>
      </c>
      <c r="H235" s="7">
        <v>5</v>
      </c>
      <c r="I235" s="7">
        <v>3</v>
      </c>
      <c r="J235" s="7">
        <v>14</v>
      </c>
      <c r="K235" s="7">
        <v>16</v>
      </c>
      <c r="L235" s="7">
        <v>1</v>
      </c>
      <c r="M235" s="7">
        <v>36</v>
      </c>
    </row>
    <row r="236" spans="1:13">
      <c r="A236" s="7" t="s">
        <v>1379</v>
      </c>
      <c r="B236" s="3">
        <v>0</v>
      </c>
      <c r="C236" s="7">
        <v>1</v>
      </c>
      <c r="D236" s="7">
        <v>12</v>
      </c>
      <c r="E236" s="7">
        <v>11</v>
      </c>
      <c r="F236" s="7">
        <v>0</v>
      </c>
      <c r="G236" s="7">
        <v>1</v>
      </c>
      <c r="H236" s="7">
        <v>34</v>
      </c>
      <c r="I236" s="7">
        <v>13</v>
      </c>
      <c r="J236" s="7">
        <v>37</v>
      </c>
      <c r="K236" s="7">
        <v>26</v>
      </c>
      <c r="L236" s="7">
        <v>5</v>
      </c>
      <c r="M236" s="7">
        <v>34</v>
      </c>
    </row>
    <row r="237" spans="1:13">
      <c r="A237" s="7" t="s">
        <v>1380</v>
      </c>
      <c r="B237" s="3">
        <v>0</v>
      </c>
      <c r="C237" s="7">
        <v>2</v>
      </c>
      <c r="D237" s="7">
        <v>10</v>
      </c>
      <c r="E237" s="7">
        <v>7</v>
      </c>
      <c r="F237" s="7">
        <v>0</v>
      </c>
      <c r="G237" s="7">
        <v>0</v>
      </c>
      <c r="H237" s="7">
        <v>19</v>
      </c>
      <c r="I237" s="7">
        <v>16</v>
      </c>
      <c r="J237" s="7">
        <v>29</v>
      </c>
      <c r="K237" s="7">
        <v>19</v>
      </c>
      <c r="L237" s="7">
        <v>1</v>
      </c>
      <c r="M237" s="7">
        <v>33</v>
      </c>
    </row>
    <row r="238" spans="1:13">
      <c r="A238" s="7" t="s">
        <v>1381</v>
      </c>
      <c r="B238" s="3">
        <v>0</v>
      </c>
      <c r="C238" s="7">
        <v>1</v>
      </c>
      <c r="D238" s="7">
        <v>6</v>
      </c>
      <c r="E238" s="7">
        <v>5</v>
      </c>
      <c r="F238" s="7">
        <v>0</v>
      </c>
      <c r="G238" s="7">
        <v>2</v>
      </c>
      <c r="H238" s="7">
        <v>16</v>
      </c>
      <c r="I238" s="7">
        <v>10</v>
      </c>
      <c r="J238" s="7">
        <v>20</v>
      </c>
      <c r="K238" s="7">
        <v>12</v>
      </c>
      <c r="L238" s="7">
        <v>0</v>
      </c>
      <c r="M238" s="7">
        <v>39</v>
      </c>
    </row>
    <row r="239" spans="1:13">
      <c r="A239" s="7" t="s">
        <v>1382</v>
      </c>
      <c r="B239" s="3">
        <v>0</v>
      </c>
      <c r="C239" s="7">
        <v>0</v>
      </c>
      <c r="D239" s="7">
        <v>5</v>
      </c>
      <c r="E239" s="7">
        <v>6</v>
      </c>
      <c r="F239" s="7">
        <v>0</v>
      </c>
      <c r="G239" s="7">
        <v>0</v>
      </c>
      <c r="H239" s="7">
        <v>12</v>
      </c>
      <c r="I239" s="7">
        <v>12</v>
      </c>
      <c r="J239" s="7">
        <v>20</v>
      </c>
      <c r="K239" s="7">
        <v>6</v>
      </c>
      <c r="L239" s="7">
        <v>4</v>
      </c>
      <c r="M239" s="7">
        <v>14</v>
      </c>
    </row>
    <row r="240" spans="1:13">
      <c r="A240" s="7" t="s">
        <v>1383</v>
      </c>
      <c r="B240" s="3">
        <v>0</v>
      </c>
      <c r="C240" s="7">
        <v>0</v>
      </c>
      <c r="D240" s="7">
        <v>5</v>
      </c>
      <c r="E240" s="7">
        <v>4</v>
      </c>
      <c r="F240" s="7">
        <v>0</v>
      </c>
      <c r="G240" s="7">
        <v>2</v>
      </c>
      <c r="H240" s="7">
        <v>13</v>
      </c>
      <c r="I240" s="7">
        <v>13</v>
      </c>
      <c r="J240" s="7">
        <v>33</v>
      </c>
      <c r="K240" s="7">
        <v>13</v>
      </c>
      <c r="L240" s="7">
        <v>3</v>
      </c>
      <c r="M240" s="7">
        <v>22</v>
      </c>
    </row>
    <row r="241" spans="1:13">
      <c r="A241" s="7" t="s">
        <v>1384</v>
      </c>
      <c r="B241" s="3">
        <v>0</v>
      </c>
      <c r="C241" s="7">
        <v>0</v>
      </c>
      <c r="D241" s="7">
        <v>2</v>
      </c>
      <c r="E241" s="7">
        <v>14</v>
      </c>
      <c r="F241" s="7">
        <v>0</v>
      </c>
      <c r="G241" s="7">
        <v>0</v>
      </c>
      <c r="H241" s="7">
        <v>21</v>
      </c>
      <c r="I241" s="7">
        <v>7</v>
      </c>
      <c r="J241" s="7">
        <v>19</v>
      </c>
      <c r="K241" s="7">
        <v>22</v>
      </c>
      <c r="L241" s="7">
        <v>3</v>
      </c>
      <c r="M241" s="7">
        <v>40</v>
      </c>
    </row>
    <row r="242" spans="1:13">
      <c r="A242" s="7" t="s">
        <v>1385</v>
      </c>
      <c r="B242" s="3">
        <v>0</v>
      </c>
      <c r="C242" s="7">
        <v>1</v>
      </c>
      <c r="D242" s="7">
        <v>3</v>
      </c>
      <c r="E242" s="7">
        <v>8</v>
      </c>
      <c r="F242" s="7">
        <v>0</v>
      </c>
      <c r="G242" s="7">
        <v>0</v>
      </c>
      <c r="H242" s="7">
        <v>14</v>
      </c>
      <c r="I242" s="7">
        <v>8</v>
      </c>
      <c r="J242" s="7">
        <v>16</v>
      </c>
      <c r="K242" s="7">
        <v>8</v>
      </c>
      <c r="L242" s="7">
        <v>0</v>
      </c>
      <c r="M242" s="7">
        <v>19</v>
      </c>
    </row>
    <row r="243" spans="1:13">
      <c r="A243" s="7" t="s">
        <v>1386</v>
      </c>
      <c r="B243" s="3">
        <v>0</v>
      </c>
      <c r="C243" s="7">
        <v>0</v>
      </c>
      <c r="D243" s="7">
        <v>4</v>
      </c>
      <c r="E243" s="7">
        <v>17</v>
      </c>
      <c r="F243" s="7">
        <v>0</v>
      </c>
      <c r="G243" s="7">
        <v>0</v>
      </c>
      <c r="H243" s="7">
        <v>24</v>
      </c>
      <c r="I243" s="7">
        <v>8</v>
      </c>
      <c r="J243" s="7">
        <v>39</v>
      </c>
      <c r="K243" s="7">
        <v>21</v>
      </c>
      <c r="L243" s="7">
        <v>3</v>
      </c>
      <c r="M243" s="7">
        <v>34</v>
      </c>
    </row>
    <row r="244" spans="1:13">
      <c r="A244" s="7" t="s">
        <v>1387</v>
      </c>
      <c r="B244" s="3">
        <v>2</v>
      </c>
      <c r="C244" s="7">
        <v>2</v>
      </c>
      <c r="D244" s="7">
        <v>12</v>
      </c>
      <c r="E244" s="7">
        <v>15</v>
      </c>
      <c r="F244" s="7">
        <v>2</v>
      </c>
      <c r="G244" s="7">
        <v>0</v>
      </c>
      <c r="H244" s="7">
        <v>39</v>
      </c>
      <c r="I244" s="7">
        <v>17</v>
      </c>
      <c r="J244" s="7">
        <v>56</v>
      </c>
      <c r="K244" s="7">
        <v>36</v>
      </c>
      <c r="L244" s="7">
        <v>2</v>
      </c>
      <c r="M244" s="7">
        <v>80</v>
      </c>
    </row>
    <row r="245" spans="1:13">
      <c r="A245" s="7" t="s">
        <v>1572</v>
      </c>
      <c r="B245" s="3">
        <v>0</v>
      </c>
      <c r="C245" s="7">
        <v>3</v>
      </c>
      <c r="D245" s="7">
        <v>17</v>
      </c>
      <c r="E245" s="7">
        <v>16</v>
      </c>
      <c r="F245" s="7">
        <v>0</v>
      </c>
      <c r="G245" s="7">
        <v>0</v>
      </c>
      <c r="H245" s="7">
        <v>48</v>
      </c>
      <c r="I245" s="7">
        <v>17</v>
      </c>
      <c r="J245" s="7">
        <v>43</v>
      </c>
      <c r="K245" s="7">
        <v>27</v>
      </c>
      <c r="L245" s="7">
        <v>2</v>
      </c>
      <c r="M245" s="7">
        <v>61</v>
      </c>
    </row>
    <row r="246" spans="1:13">
      <c r="A246" s="7" t="s">
        <v>1388</v>
      </c>
      <c r="B246" s="3">
        <v>0</v>
      </c>
      <c r="C246" s="7">
        <v>0</v>
      </c>
      <c r="D246" s="7">
        <v>10</v>
      </c>
      <c r="E246" s="7">
        <v>2</v>
      </c>
      <c r="F246" s="7">
        <v>0</v>
      </c>
      <c r="G246" s="7">
        <v>0</v>
      </c>
      <c r="H246" s="7">
        <v>14</v>
      </c>
      <c r="I246" s="7">
        <v>10</v>
      </c>
      <c r="J246" s="7">
        <v>25</v>
      </c>
      <c r="K246" s="7">
        <v>18</v>
      </c>
      <c r="L246" s="7">
        <v>0</v>
      </c>
      <c r="M246" s="7">
        <v>23</v>
      </c>
    </row>
    <row r="247" spans="1:13">
      <c r="A247" s="7" t="s">
        <v>1389</v>
      </c>
      <c r="B247" s="3">
        <v>1</v>
      </c>
      <c r="C247" s="7">
        <v>1</v>
      </c>
      <c r="D247" s="7">
        <v>8</v>
      </c>
      <c r="E247" s="7">
        <v>3</v>
      </c>
      <c r="F247" s="7">
        <v>1</v>
      </c>
      <c r="G247" s="7">
        <v>0</v>
      </c>
      <c r="H247" s="7">
        <v>20</v>
      </c>
      <c r="I247" s="7">
        <v>8</v>
      </c>
      <c r="J247" s="7">
        <v>30</v>
      </c>
      <c r="K247" s="7">
        <v>26</v>
      </c>
      <c r="L247" s="7">
        <v>0</v>
      </c>
      <c r="M247" s="7">
        <v>52</v>
      </c>
    </row>
    <row r="248" spans="1:13">
      <c r="A248" s="7" t="s">
        <v>1390</v>
      </c>
      <c r="B248" s="3">
        <v>0</v>
      </c>
      <c r="C248" s="7">
        <v>3</v>
      </c>
      <c r="D248" s="7">
        <v>2</v>
      </c>
      <c r="E248" s="7">
        <v>4</v>
      </c>
      <c r="F248" s="7">
        <v>1</v>
      </c>
      <c r="G248" s="7">
        <v>0</v>
      </c>
      <c r="H248" s="7">
        <v>9</v>
      </c>
      <c r="I248" s="7">
        <v>2</v>
      </c>
      <c r="J248" s="7">
        <v>15</v>
      </c>
      <c r="K248" s="7">
        <v>8</v>
      </c>
      <c r="L248" s="7">
        <v>0</v>
      </c>
      <c r="M248" s="7">
        <v>14</v>
      </c>
    </row>
    <row r="249" spans="1:13">
      <c r="A249" s="7" t="s">
        <v>1391</v>
      </c>
      <c r="B249" s="3">
        <v>0</v>
      </c>
      <c r="C249" s="7">
        <v>0</v>
      </c>
      <c r="D249" s="7">
        <v>4</v>
      </c>
      <c r="E249" s="7">
        <v>6</v>
      </c>
      <c r="F249" s="7">
        <v>0</v>
      </c>
      <c r="G249" s="7">
        <v>0</v>
      </c>
      <c r="H249" s="7">
        <v>13</v>
      </c>
      <c r="I249" s="7">
        <v>4</v>
      </c>
      <c r="J249" s="7">
        <v>12</v>
      </c>
      <c r="K249" s="7">
        <v>13</v>
      </c>
      <c r="L249" s="7">
        <v>0</v>
      </c>
      <c r="M249" s="7">
        <v>34</v>
      </c>
    </row>
    <row r="250" spans="1:13">
      <c r="A250" s="7" t="s">
        <v>1392</v>
      </c>
      <c r="B250" s="3">
        <v>0</v>
      </c>
      <c r="C250" s="7">
        <v>0</v>
      </c>
      <c r="D250" s="7">
        <v>2</v>
      </c>
      <c r="E250" s="7">
        <v>6</v>
      </c>
      <c r="F250" s="7">
        <v>0</v>
      </c>
      <c r="G250" s="7">
        <v>0</v>
      </c>
      <c r="H250" s="7">
        <v>20</v>
      </c>
      <c r="I250" s="7">
        <v>5</v>
      </c>
      <c r="J250" s="7">
        <v>27</v>
      </c>
      <c r="K250" s="7">
        <v>13</v>
      </c>
      <c r="L250" s="7">
        <v>1</v>
      </c>
      <c r="M250" s="7">
        <v>37</v>
      </c>
    </row>
    <row r="251" spans="1:13">
      <c r="A251" s="7" t="s">
        <v>1393</v>
      </c>
      <c r="B251" s="3">
        <v>0</v>
      </c>
      <c r="C251" s="7">
        <v>0</v>
      </c>
      <c r="D251" s="7">
        <v>2</v>
      </c>
      <c r="E251" s="7">
        <v>7</v>
      </c>
      <c r="F251" s="7">
        <v>0</v>
      </c>
      <c r="G251" s="7">
        <v>0</v>
      </c>
      <c r="H251" s="7">
        <v>9</v>
      </c>
      <c r="I251" s="7">
        <v>1</v>
      </c>
      <c r="J251" s="7">
        <v>8</v>
      </c>
      <c r="K251" s="7">
        <v>7</v>
      </c>
      <c r="L251" s="7">
        <v>0</v>
      </c>
      <c r="M251" s="7">
        <v>25</v>
      </c>
    </row>
    <row r="252" spans="1:13">
      <c r="A252" s="7" t="s">
        <v>1394</v>
      </c>
      <c r="B252" s="3">
        <v>1</v>
      </c>
      <c r="C252" s="7">
        <v>1</v>
      </c>
      <c r="D252" s="7">
        <v>2</v>
      </c>
      <c r="E252" s="7">
        <v>6</v>
      </c>
      <c r="F252" s="7">
        <v>1</v>
      </c>
      <c r="G252" s="7">
        <v>0</v>
      </c>
      <c r="H252" s="7">
        <v>20</v>
      </c>
      <c r="I252" s="7">
        <v>6</v>
      </c>
      <c r="J252" s="7">
        <v>17</v>
      </c>
      <c r="K252" s="7">
        <v>8</v>
      </c>
      <c r="L252" s="7">
        <v>0</v>
      </c>
      <c r="M252" s="7">
        <v>13</v>
      </c>
    </row>
    <row r="253" spans="1:13">
      <c r="A253" s="7" t="s">
        <v>1395</v>
      </c>
      <c r="B253" s="3">
        <v>0</v>
      </c>
      <c r="C253" s="7">
        <v>0</v>
      </c>
      <c r="D253" s="7">
        <v>2</v>
      </c>
      <c r="E253" s="7">
        <v>4</v>
      </c>
      <c r="F253" s="7">
        <v>0</v>
      </c>
      <c r="G253" s="7">
        <v>0</v>
      </c>
      <c r="H253" s="7">
        <v>6</v>
      </c>
      <c r="I253" s="7">
        <v>7</v>
      </c>
      <c r="J253" s="7">
        <v>23</v>
      </c>
      <c r="K253" s="7">
        <v>11</v>
      </c>
      <c r="L253" s="7">
        <v>1</v>
      </c>
      <c r="M253" s="7">
        <v>31</v>
      </c>
    </row>
    <row r="254" spans="1:13">
      <c r="A254" s="7" t="s">
        <v>1396</v>
      </c>
      <c r="B254" s="3">
        <v>0</v>
      </c>
      <c r="C254" s="7">
        <v>0</v>
      </c>
      <c r="D254" s="7">
        <v>2</v>
      </c>
      <c r="E254" s="7">
        <v>3</v>
      </c>
      <c r="F254" s="7">
        <v>0</v>
      </c>
      <c r="G254" s="7">
        <v>0</v>
      </c>
      <c r="H254" s="7">
        <v>5</v>
      </c>
      <c r="I254" s="7">
        <v>5</v>
      </c>
      <c r="J254" s="7">
        <v>14</v>
      </c>
      <c r="K254" s="7">
        <v>8</v>
      </c>
      <c r="L254" s="7">
        <v>0</v>
      </c>
      <c r="M254" s="7">
        <v>14</v>
      </c>
    </row>
    <row r="255" spans="1:13">
      <c r="A255" s="7" t="s">
        <v>1397</v>
      </c>
      <c r="B255" s="3">
        <v>0</v>
      </c>
      <c r="C255" s="7">
        <v>1</v>
      </c>
      <c r="D255" s="7">
        <v>6</v>
      </c>
      <c r="E255" s="7">
        <v>10</v>
      </c>
      <c r="F255" s="7">
        <v>1</v>
      </c>
      <c r="G255" s="7">
        <v>1</v>
      </c>
      <c r="H255" s="7">
        <v>21</v>
      </c>
      <c r="I255" s="7">
        <v>8</v>
      </c>
      <c r="J255" s="7">
        <v>33</v>
      </c>
      <c r="K255" s="7">
        <v>25</v>
      </c>
      <c r="L255" s="7">
        <v>0</v>
      </c>
      <c r="M255" s="7">
        <v>37</v>
      </c>
    </row>
    <row r="256" spans="1:13">
      <c r="A256" s="7" t="s">
        <v>1573</v>
      </c>
      <c r="B256" s="3">
        <v>0</v>
      </c>
      <c r="C256" s="7">
        <v>0</v>
      </c>
      <c r="D256" s="7">
        <v>6</v>
      </c>
      <c r="E256" s="7">
        <v>10</v>
      </c>
      <c r="F256" s="7">
        <v>0</v>
      </c>
      <c r="G256" s="7">
        <v>2</v>
      </c>
      <c r="H256" s="7">
        <v>23</v>
      </c>
      <c r="I256" s="7">
        <v>8</v>
      </c>
      <c r="J256" s="7">
        <v>23</v>
      </c>
      <c r="K256" s="7">
        <v>10</v>
      </c>
      <c r="L256" s="7">
        <v>3</v>
      </c>
      <c r="M256" s="7">
        <v>15</v>
      </c>
    </row>
    <row r="257" spans="1:13">
      <c r="A257" s="7" t="s">
        <v>1574</v>
      </c>
      <c r="B257" s="3">
        <v>0</v>
      </c>
      <c r="C257" s="7">
        <v>0</v>
      </c>
      <c r="D257" s="7">
        <v>5</v>
      </c>
      <c r="E257" s="7">
        <v>7</v>
      </c>
      <c r="F257" s="7">
        <v>1</v>
      </c>
      <c r="G257" s="7">
        <v>0</v>
      </c>
      <c r="H257" s="7">
        <v>14</v>
      </c>
      <c r="I257" s="7">
        <v>6</v>
      </c>
      <c r="J257" s="7">
        <v>18</v>
      </c>
      <c r="K257" s="7">
        <v>14</v>
      </c>
      <c r="L257" s="7">
        <v>0</v>
      </c>
      <c r="M257" s="7">
        <v>12</v>
      </c>
    </row>
    <row r="258" spans="1:13">
      <c r="A258" s="7" t="s">
        <v>1575</v>
      </c>
      <c r="B258" s="3">
        <v>1</v>
      </c>
      <c r="C258" s="7">
        <v>2</v>
      </c>
      <c r="D258" s="7">
        <v>6</v>
      </c>
      <c r="E258" s="7">
        <v>7</v>
      </c>
      <c r="F258" s="7">
        <v>1</v>
      </c>
      <c r="G258" s="7">
        <v>0</v>
      </c>
      <c r="H258" s="7">
        <v>19</v>
      </c>
      <c r="I258" s="7">
        <v>8</v>
      </c>
      <c r="J258" s="7">
        <v>31</v>
      </c>
      <c r="K258" s="7">
        <v>18</v>
      </c>
      <c r="L258" s="7">
        <v>1</v>
      </c>
      <c r="M258" s="7">
        <v>23</v>
      </c>
    </row>
    <row r="259" spans="1:13">
      <c r="A259" s="7" t="s">
        <v>1576</v>
      </c>
      <c r="B259" s="3">
        <v>0</v>
      </c>
      <c r="C259" s="7">
        <v>0</v>
      </c>
      <c r="D259" s="7">
        <v>5</v>
      </c>
      <c r="E259" s="7">
        <v>10</v>
      </c>
      <c r="F259" s="7">
        <v>0</v>
      </c>
      <c r="G259" s="7">
        <v>0</v>
      </c>
      <c r="H259" s="7">
        <v>23</v>
      </c>
      <c r="I259" s="7">
        <v>4</v>
      </c>
      <c r="J259" s="7">
        <v>10</v>
      </c>
      <c r="K259" s="7">
        <v>14</v>
      </c>
      <c r="L259" s="7">
        <v>0</v>
      </c>
      <c r="M259" s="7">
        <v>19</v>
      </c>
    </row>
    <row r="260" spans="1:13">
      <c r="A260" s="7" t="s">
        <v>1577</v>
      </c>
      <c r="B260" s="3">
        <v>0</v>
      </c>
      <c r="C260" s="7">
        <v>0</v>
      </c>
      <c r="D260" s="7">
        <v>7</v>
      </c>
      <c r="E260" s="7">
        <v>6</v>
      </c>
      <c r="F260" s="7">
        <v>0</v>
      </c>
      <c r="G260" s="7">
        <v>1</v>
      </c>
      <c r="H260" s="7">
        <v>19</v>
      </c>
      <c r="I260" s="7">
        <v>5</v>
      </c>
      <c r="J260" s="7">
        <v>21</v>
      </c>
      <c r="K260" s="7">
        <v>14</v>
      </c>
      <c r="L260" s="7">
        <v>2</v>
      </c>
      <c r="M260" s="7">
        <v>25</v>
      </c>
    </row>
    <row r="261" spans="1:13">
      <c r="A261" s="7" t="s">
        <v>1578</v>
      </c>
      <c r="B261" s="3">
        <v>0</v>
      </c>
      <c r="C261" s="7">
        <v>0</v>
      </c>
      <c r="D261" s="7">
        <v>5</v>
      </c>
      <c r="E261" s="7">
        <v>9</v>
      </c>
      <c r="F261" s="7">
        <v>0</v>
      </c>
      <c r="G261" s="7">
        <v>0</v>
      </c>
      <c r="H261" s="7">
        <v>15</v>
      </c>
      <c r="I261" s="7">
        <v>5</v>
      </c>
      <c r="J261" s="7">
        <v>17</v>
      </c>
      <c r="K261" s="7">
        <v>5</v>
      </c>
      <c r="L261" s="7">
        <v>0</v>
      </c>
      <c r="M261" s="7">
        <v>9</v>
      </c>
    </row>
    <row r="262" spans="1:13">
      <c r="A262" s="7" t="s">
        <v>1579</v>
      </c>
      <c r="B262" s="3">
        <v>0</v>
      </c>
      <c r="C262" s="7">
        <v>1</v>
      </c>
      <c r="D262" s="7">
        <v>7</v>
      </c>
      <c r="E262" s="7">
        <v>8</v>
      </c>
      <c r="F262" s="7">
        <v>0</v>
      </c>
      <c r="G262" s="7">
        <v>0</v>
      </c>
      <c r="H262" s="7">
        <v>20</v>
      </c>
      <c r="I262" s="7">
        <v>11</v>
      </c>
      <c r="J262" s="7">
        <v>25</v>
      </c>
      <c r="K262" s="7">
        <v>26</v>
      </c>
      <c r="L262" s="7">
        <v>1</v>
      </c>
      <c r="M262" s="7">
        <v>46</v>
      </c>
    </row>
    <row r="263" spans="1:13">
      <c r="A263" s="7" t="s">
        <v>1580</v>
      </c>
      <c r="B263" s="3">
        <v>1</v>
      </c>
      <c r="C263" s="7">
        <v>0</v>
      </c>
      <c r="D263" s="7">
        <v>6</v>
      </c>
      <c r="E263" s="7">
        <v>7</v>
      </c>
      <c r="F263" s="7">
        <v>3</v>
      </c>
      <c r="G263" s="7">
        <v>1</v>
      </c>
      <c r="H263" s="7">
        <v>19</v>
      </c>
      <c r="I263" s="7">
        <v>7</v>
      </c>
      <c r="J263" s="7">
        <v>24</v>
      </c>
      <c r="K263" s="7">
        <v>28</v>
      </c>
      <c r="L263" s="7">
        <v>0</v>
      </c>
      <c r="M263" s="7">
        <v>91</v>
      </c>
    </row>
    <row r="264" spans="1:13">
      <c r="A264" s="7" t="s">
        <v>1581</v>
      </c>
      <c r="B264" s="3">
        <v>0</v>
      </c>
      <c r="C264" s="7">
        <v>0</v>
      </c>
      <c r="D264" s="7">
        <v>8</v>
      </c>
      <c r="E264" s="7">
        <v>8</v>
      </c>
      <c r="F264" s="7">
        <v>0</v>
      </c>
      <c r="G264" s="7">
        <v>0</v>
      </c>
      <c r="H264" s="7">
        <v>18</v>
      </c>
      <c r="I264" s="7">
        <v>2</v>
      </c>
      <c r="J264" s="7">
        <v>27</v>
      </c>
      <c r="K264" s="7">
        <v>17</v>
      </c>
      <c r="L264" s="7">
        <v>2</v>
      </c>
      <c r="M264" s="7">
        <v>36</v>
      </c>
    </row>
    <row r="265" spans="1:13">
      <c r="A265" s="7" t="s">
        <v>1582</v>
      </c>
      <c r="B265" s="3">
        <v>0</v>
      </c>
      <c r="C265" s="7">
        <v>0</v>
      </c>
      <c r="D265" s="7">
        <v>0</v>
      </c>
      <c r="E265" s="7">
        <v>6</v>
      </c>
      <c r="F265" s="7">
        <v>0</v>
      </c>
      <c r="G265" s="7">
        <v>0</v>
      </c>
      <c r="H265" s="7">
        <v>12</v>
      </c>
      <c r="I265" s="7">
        <v>10</v>
      </c>
      <c r="J265" s="7">
        <v>27</v>
      </c>
      <c r="K265" s="7">
        <v>25</v>
      </c>
      <c r="L265" s="7">
        <v>3</v>
      </c>
      <c r="M265" s="7">
        <v>63</v>
      </c>
    </row>
    <row r="266" spans="1:13">
      <c r="A266" s="7" t="s">
        <v>1583</v>
      </c>
      <c r="B266" s="3">
        <v>0</v>
      </c>
      <c r="C266" s="7">
        <v>0</v>
      </c>
      <c r="D266" s="7">
        <v>15</v>
      </c>
      <c r="E266" s="7">
        <v>9</v>
      </c>
      <c r="F266" s="7">
        <v>1</v>
      </c>
      <c r="G266" s="7">
        <v>0</v>
      </c>
      <c r="H266" s="7">
        <v>31</v>
      </c>
      <c r="I266" s="7">
        <v>10</v>
      </c>
      <c r="J266" s="7">
        <v>30</v>
      </c>
      <c r="K266" s="7">
        <v>15</v>
      </c>
      <c r="L266" s="7">
        <v>2</v>
      </c>
      <c r="M266" s="7">
        <v>21</v>
      </c>
    </row>
    <row r="267" spans="1:13">
      <c r="A267" s="7" t="s">
        <v>1584</v>
      </c>
      <c r="B267" s="3">
        <v>0</v>
      </c>
      <c r="C267" s="7">
        <v>2</v>
      </c>
      <c r="D267" s="7">
        <v>11</v>
      </c>
      <c r="E267" s="7">
        <v>12</v>
      </c>
      <c r="F267" s="7">
        <v>1</v>
      </c>
      <c r="G267" s="7">
        <v>0</v>
      </c>
      <c r="H267" s="7">
        <v>26</v>
      </c>
      <c r="I267" s="7">
        <v>10</v>
      </c>
      <c r="J267" s="7">
        <v>30</v>
      </c>
      <c r="K267" s="7">
        <v>8</v>
      </c>
      <c r="L267" s="7">
        <v>1</v>
      </c>
      <c r="M267" s="7">
        <v>26</v>
      </c>
    </row>
    <row r="268" spans="1:13">
      <c r="A268" s="7" t="s">
        <v>1585</v>
      </c>
      <c r="B268" s="3">
        <v>1</v>
      </c>
      <c r="C268" s="7">
        <v>0</v>
      </c>
      <c r="D268" s="7">
        <v>6</v>
      </c>
      <c r="E268" s="7">
        <v>7</v>
      </c>
      <c r="F268" s="7">
        <v>1</v>
      </c>
      <c r="G268" s="7">
        <v>0</v>
      </c>
      <c r="H268" s="7">
        <v>16</v>
      </c>
      <c r="I268" s="7">
        <v>6</v>
      </c>
      <c r="J268" s="7">
        <v>17</v>
      </c>
      <c r="K268" s="7">
        <v>12</v>
      </c>
      <c r="L268" s="7">
        <v>0</v>
      </c>
      <c r="M268" s="7">
        <v>25</v>
      </c>
    </row>
    <row r="269" spans="1:13">
      <c r="A269" s="7" t="s">
        <v>1586</v>
      </c>
      <c r="B269" s="3">
        <v>0</v>
      </c>
      <c r="C269" s="7">
        <v>1</v>
      </c>
      <c r="D269" s="7">
        <v>6</v>
      </c>
      <c r="E269" s="7">
        <v>5</v>
      </c>
      <c r="F269" s="7">
        <v>0</v>
      </c>
      <c r="G269" s="7">
        <v>0</v>
      </c>
      <c r="H269" s="7">
        <v>12</v>
      </c>
      <c r="I269" s="7">
        <v>12</v>
      </c>
      <c r="J269" s="7">
        <v>16</v>
      </c>
      <c r="K269" s="7">
        <v>9</v>
      </c>
      <c r="L269" s="7">
        <v>0</v>
      </c>
      <c r="M269" s="7">
        <v>23</v>
      </c>
    </row>
    <row r="270" spans="1:13">
      <c r="A270" s="7" t="s">
        <v>1587</v>
      </c>
      <c r="B270" s="3">
        <v>0</v>
      </c>
      <c r="C270" s="7">
        <v>2</v>
      </c>
      <c r="D270" s="7">
        <v>6</v>
      </c>
      <c r="E270" s="7">
        <v>5</v>
      </c>
      <c r="F270" s="7">
        <v>0</v>
      </c>
      <c r="G270" s="7">
        <v>0</v>
      </c>
      <c r="H270" s="7">
        <v>13</v>
      </c>
      <c r="I270" s="7">
        <v>8</v>
      </c>
      <c r="J270" s="7">
        <v>25</v>
      </c>
      <c r="K270" s="7">
        <v>10</v>
      </c>
      <c r="L270" s="7">
        <v>1</v>
      </c>
      <c r="M270" s="7">
        <v>32</v>
      </c>
    </row>
    <row r="271" spans="1:13">
      <c r="A271" s="7" t="s">
        <v>1588</v>
      </c>
      <c r="B271" s="3">
        <v>0</v>
      </c>
      <c r="C271" s="7">
        <v>0</v>
      </c>
      <c r="D271" s="7">
        <v>3</v>
      </c>
      <c r="E271" s="7">
        <v>7</v>
      </c>
      <c r="F271" s="7">
        <v>0</v>
      </c>
      <c r="G271" s="7">
        <v>0</v>
      </c>
      <c r="H271" s="7">
        <v>24</v>
      </c>
      <c r="I271" s="7">
        <v>5</v>
      </c>
      <c r="J271" s="7">
        <v>18</v>
      </c>
      <c r="K271" s="7">
        <v>23</v>
      </c>
      <c r="L271" s="7">
        <v>6</v>
      </c>
      <c r="M271" s="7">
        <v>47</v>
      </c>
    </row>
    <row r="272" spans="1:13">
      <c r="A272" s="7" t="s">
        <v>1589</v>
      </c>
      <c r="B272" s="3">
        <v>0</v>
      </c>
      <c r="C272" s="7">
        <v>1</v>
      </c>
      <c r="D272" s="7">
        <v>3</v>
      </c>
      <c r="E272" s="7">
        <v>3</v>
      </c>
      <c r="F272" s="7">
        <v>0</v>
      </c>
      <c r="G272" s="7">
        <v>0</v>
      </c>
      <c r="H272" s="7">
        <v>11</v>
      </c>
      <c r="I272" s="7">
        <v>3</v>
      </c>
      <c r="J272" s="7">
        <v>14</v>
      </c>
      <c r="K272" s="7">
        <v>8</v>
      </c>
      <c r="L272" s="7">
        <v>1</v>
      </c>
      <c r="M272" s="7">
        <v>22</v>
      </c>
    </row>
    <row r="273" spans="1:13">
      <c r="A273" s="7" t="s">
        <v>1590</v>
      </c>
      <c r="B273" s="3">
        <v>0</v>
      </c>
      <c r="C273" s="7">
        <v>0</v>
      </c>
      <c r="D273" s="7">
        <v>9</v>
      </c>
      <c r="E273" s="7">
        <v>11</v>
      </c>
      <c r="F273" s="7">
        <v>0</v>
      </c>
      <c r="G273" s="7">
        <v>0</v>
      </c>
      <c r="H273" s="7">
        <v>22</v>
      </c>
      <c r="I273" s="7">
        <v>8</v>
      </c>
      <c r="J273" s="7">
        <v>27</v>
      </c>
      <c r="K273" s="7">
        <v>23</v>
      </c>
      <c r="L273" s="7">
        <v>2</v>
      </c>
      <c r="M273" s="7">
        <v>40</v>
      </c>
    </row>
    <row r="274" spans="1:13">
      <c r="A274" s="7" t="s">
        <v>1591</v>
      </c>
      <c r="B274" s="3">
        <v>0</v>
      </c>
      <c r="C274" s="7">
        <v>6</v>
      </c>
      <c r="D274" s="7">
        <v>14</v>
      </c>
      <c r="E274" s="7">
        <v>14</v>
      </c>
      <c r="F274" s="7">
        <v>1</v>
      </c>
      <c r="G274" s="7">
        <v>0</v>
      </c>
      <c r="H274" s="7">
        <v>41</v>
      </c>
      <c r="I274" s="7">
        <v>12</v>
      </c>
      <c r="J274" s="7">
        <v>28</v>
      </c>
      <c r="K274" s="7">
        <v>26</v>
      </c>
      <c r="L274" s="7">
        <v>2</v>
      </c>
      <c r="M274" s="7">
        <v>53</v>
      </c>
    </row>
    <row r="275" spans="1:13">
      <c r="A275" s="7" t="s">
        <v>1592</v>
      </c>
      <c r="B275" s="3">
        <v>0</v>
      </c>
      <c r="C275" s="7">
        <v>1</v>
      </c>
      <c r="D275" s="7">
        <v>10</v>
      </c>
      <c r="E275" s="7">
        <v>5</v>
      </c>
      <c r="F275" s="7">
        <v>1</v>
      </c>
      <c r="G275" s="7">
        <v>0</v>
      </c>
      <c r="H275" s="7">
        <v>12</v>
      </c>
      <c r="I275" s="7">
        <v>10</v>
      </c>
      <c r="J275" s="7">
        <v>27</v>
      </c>
      <c r="K275" s="7">
        <v>15</v>
      </c>
      <c r="L275" s="7">
        <v>2</v>
      </c>
      <c r="M275" s="7">
        <v>25</v>
      </c>
    </row>
    <row r="276" spans="1:13">
      <c r="A276" s="7" t="s">
        <v>1593</v>
      </c>
      <c r="B276" s="3">
        <v>0</v>
      </c>
      <c r="C276" s="7">
        <v>2</v>
      </c>
      <c r="D276" s="7">
        <v>7</v>
      </c>
      <c r="E276" s="7">
        <v>7</v>
      </c>
      <c r="F276" s="7">
        <v>0</v>
      </c>
      <c r="G276" s="7">
        <v>1</v>
      </c>
      <c r="H276" s="7">
        <v>18</v>
      </c>
      <c r="I276" s="7">
        <v>11</v>
      </c>
      <c r="J276" s="7">
        <v>24</v>
      </c>
      <c r="K276" s="7">
        <v>16</v>
      </c>
      <c r="L276" s="7">
        <v>0</v>
      </c>
      <c r="M276" s="7">
        <v>37</v>
      </c>
    </row>
    <row r="277" spans="1:13">
      <c r="A277" s="7" t="s">
        <v>1594</v>
      </c>
      <c r="B277" s="3">
        <v>0</v>
      </c>
      <c r="C277" s="7">
        <v>0</v>
      </c>
      <c r="D277" s="7">
        <v>3</v>
      </c>
      <c r="E277" s="7">
        <v>4</v>
      </c>
      <c r="F277" s="7">
        <v>0</v>
      </c>
      <c r="G277" s="7">
        <v>1</v>
      </c>
      <c r="H277" s="7">
        <v>7</v>
      </c>
      <c r="I277" s="7">
        <v>2</v>
      </c>
      <c r="J277" s="7">
        <v>13</v>
      </c>
      <c r="K277" s="7">
        <v>6</v>
      </c>
      <c r="L277" s="7">
        <v>3</v>
      </c>
      <c r="M277" s="7">
        <v>18</v>
      </c>
    </row>
    <row r="278" spans="1:13">
      <c r="A278" s="7" t="s">
        <v>1595</v>
      </c>
      <c r="B278" s="3">
        <v>0</v>
      </c>
      <c r="C278" s="7">
        <v>0</v>
      </c>
      <c r="D278" s="7">
        <v>3</v>
      </c>
      <c r="E278" s="7">
        <v>6</v>
      </c>
      <c r="F278" s="7">
        <v>0</v>
      </c>
      <c r="G278" s="7">
        <v>0</v>
      </c>
      <c r="H278" s="7">
        <v>13</v>
      </c>
      <c r="I278" s="7">
        <v>5</v>
      </c>
      <c r="J278" s="7">
        <v>20</v>
      </c>
      <c r="K278" s="7">
        <v>13</v>
      </c>
      <c r="L278" s="7">
        <v>1</v>
      </c>
      <c r="M278" s="7">
        <v>33</v>
      </c>
    </row>
    <row r="279" spans="1:13">
      <c r="A279" s="7" t="s">
        <v>1596</v>
      </c>
      <c r="B279" s="3">
        <v>0</v>
      </c>
      <c r="C279" s="7">
        <v>0</v>
      </c>
      <c r="D279" s="7">
        <v>3</v>
      </c>
      <c r="E279" s="7">
        <v>15</v>
      </c>
      <c r="F279" s="7">
        <v>0</v>
      </c>
      <c r="G279" s="7">
        <v>0</v>
      </c>
      <c r="H279" s="7">
        <v>26</v>
      </c>
      <c r="I279" s="7">
        <v>10</v>
      </c>
      <c r="J279" s="7">
        <v>39</v>
      </c>
      <c r="K279" s="7">
        <v>17</v>
      </c>
      <c r="L279" s="7">
        <v>1</v>
      </c>
      <c r="M279" s="7">
        <v>28</v>
      </c>
    </row>
    <row r="280" spans="1:13">
      <c r="A280" s="7" t="s">
        <v>1597</v>
      </c>
      <c r="B280" s="3">
        <v>0</v>
      </c>
      <c r="C280" s="7">
        <v>0</v>
      </c>
      <c r="D280" s="7">
        <v>3</v>
      </c>
      <c r="E280" s="7">
        <v>5</v>
      </c>
      <c r="F280" s="7">
        <v>0</v>
      </c>
      <c r="G280" s="7">
        <v>0</v>
      </c>
      <c r="H280" s="7">
        <v>8</v>
      </c>
      <c r="I280" s="7">
        <v>0</v>
      </c>
      <c r="J280" s="7">
        <v>6</v>
      </c>
      <c r="K280" s="7">
        <v>9</v>
      </c>
      <c r="L280" s="7">
        <v>0</v>
      </c>
      <c r="M280" s="7">
        <v>34</v>
      </c>
    </row>
    <row r="281" spans="1:13">
      <c r="A281" s="7" t="s">
        <v>1598</v>
      </c>
      <c r="B281" s="3">
        <v>0</v>
      </c>
      <c r="C281" s="7">
        <v>1</v>
      </c>
      <c r="D281" s="7">
        <v>4</v>
      </c>
      <c r="E281" s="7">
        <v>4</v>
      </c>
      <c r="F281" s="7">
        <v>1</v>
      </c>
      <c r="G281" s="7">
        <v>1</v>
      </c>
      <c r="H281" s="7">
        <v>18</v>
      </c>
      <c r="I281" s="7">
        <v>5</v>
      </c>
      <c r="J281" s="7">
        <v>18</v>
      </c>
      <c r="K281" s="7">
        <v>4</v>
      </c>
      <c r="L281" s="7">
        <v>0</v>
      </c>
      <c r="M281" s="7">
        <v>15</v>
      </c>
    </row>
    <row r="282" spans="1:13">
      <c r="A282" s="7" t="s">
        <v>1599</v>
      </c>
      <c r="B282" s="3">
        <v>0</v>
      </c>
      <c r="C282" s="7">
        <v>0</v>
      </c>
      <c r="D282" s="7">
        <v>3</v>
      </c>
      <c r="E282" s="7">
        <v>1</v>
      </c>
      <c r="F282" s="7">
        <v>0</v>
      </c>
      <c r="G282" s="7">
        <v>0</v>
      </c>
      <c r="H282" s="7">
        <v>6</v>
      </c>
      <c r="I282" s="7">
        <v>3</v>
      </c>
      <c r="J282" s="7">
        <v>21</v>
      </c>
      <c r="K282" s="7">
        <v>10</v>
      </c>
      <c r="L282" s="7">
        <v>0</v>
      </c>
      <c r="M282" s="7">
        <v>24</v>
      </c>
    </row>
    <row r="283" spans="1:13">
      <c r="A283" s="7" t="s">
        <v>1600</v>
      </c>
      <c r="B283" s="3">
        <v>0</v>
      </c>
      <c r="C283" s="7">
        <v>0</v>
      </c>
      <c r="D283" s="7">
        <v>3</v>
      </c>
      <c r="E283" s="7">
        <v>3</v>
      </c>
      <c r="F283" s="7">
        <v>0</v>
      </c>
      <c r="G283" s="7">
        <v>0</v>
      </c>
      <c r="H283" s="7">
        <v>6</v>
      </c>
      <c r="I283" s="7">
        <v>0</v>
      </c>
      <c r="J283" s="7">
        <v>9</v>
      </c>
      <c r="K283" s="7">
        <v>4</v>
      </c>
      <c r="L283" s="7">
        <v>0</v>
      </c>
      <c r="M283" s="7">
        <v>12</v>
      </c>
    </row>
    <row r="284" spans="1:13">
      <c r="A284" s="7" t="s">
        <v>1601</v>
      </c>
      <c r="B284" s="3">
        <v>0</v>
      </c>
      <c r="C284" s="7">
        <v>1</v>
      </c>
      <c r="D284" s="7">
        <v>7</v>
      </c>
      <c r="E284" s="7">
        <v>10</v>
      </c>
      <c r="F284" s="7">
        <v>0</v>
      </c>
      <c r="G284" s="7">
        <v>1</v>
      </c>
      <c r="H284" s="7">
        <v>22</v>
      </c>
      <c r="I284" s="7">
        <v>7</v>
      </c>
      <c r="J284" s="7">
        <v>25</v>
      </c>
      <c r="K284" s="7">
        <v>8</v>
      </c>
      <c r="L284" s="7">
        <v>3</v>
      </c>
      <c r="M284" s="7">
        <v>25</v>
      </c>
    </row>
    <row r="285" spans="1:13">
      <c r="A285" s="7" t="s">
        <v>1701</v>
      </c>
      <c r="B285" s="3">
        <v>0</v>
      </c>
      <c r="C285" s="7">
        <v>0</v>
      </c>
      <c r="D285" s="7">
        <v>3</v>
      </c>
      <c r="E285" s="7">
        <v>8</v>
      </c>
      <c r="F285" s="7">
        <v>0</v>
      </c>
      <c r="G285" s="7">
        <v>0</v>
      </c>
      <c r="H285" s="7">
        <v>17</v>
      </c>
      <c r="I285" s="7">
        <v>11</v>
      </c>
      <c r="J285" s="7">
        <v>27</v>
      </c>
      <c r="K285" s="7">
        <v>18</v>
      </c>
      <c r="L285" s="7">
        <v>2</v>
      </c>
      <c r="M285" s="7">
        <v>20</v>
      </c>
    </row>
    <row r="286" spans="1:13">
      <c r="A286" s="7" t="s">
        <v>1702</v>
      </c>
      <c r="B286" s="3">
        <v>1</v>
      </c>
      <c r="C286" s="7">
        <v>1</v>
      </c>
      <c r="D286" s="7">
        <v>3</v>
      </c>
      <c r="E286" s="7">
        <v>3</v>
      </c>
      <c r="F286" s="7">
        <v>0</v>
      </c>
      <c r="G286" s="7">
        <v>0</v>
      </c>
      <c r="H286" s="7">
        <v>12</v>
      </c>
      <c r="I286" s="7">
        <v>9</v>
      </c>
      <c r="J286" s="7">
        <v>9</v>
      </c>
      <c r="K286" s="7">
        <v>13</v>
      </c>
      <c r="L286" s="7">
        <v>1</v>
      </c>
      <c r="M286" s="7">
        <v>21</v>
      </c>
    </row>
    <row r="287" spans="1:13">
      <c r="A287" s="7" t="s">
        <v>1703</v>
      </c>
      <c r="B287" s="3">
        <v>0</v>
      </c>
      <c r="C287" s="7">
        <v>3</v>
      </c>
      <c r="D287" s="7">
        <v>4</v>
      </c>
      <c r="E287" s="7">
        <v>9</v>
      </c>
      <c r="F287" s="7">
        <v>1</v>
      </c>
      <c r="G287" s="7">
        <v>0</v>
      </c>
      <c r="H287" s="7">
        <v>23</v>
      </c>
      <c r="I287" s="7">
        <v>8</v>
      </c>
      <c r="J287" s="7">
        <v>30</v>
      </c>
      <c r="K287" s="7">
        <v>19</v>
      </c>
      <c r="L287" s="7">
        <v>1</v>
      </c>
      <c r="M287" s="7">
        <v>43</v>
      </c>
    </row>
    <row r="288" spans="1:13">
      <c r="A288" s="7" t="s">
        <v>1704</v>
      </c>
      <c r="B288" s="3">
        <v>0</v>
      </c>
      <c r="C288" s="7">
        <v>0</v>
      </c>
      <c r="D288" s="7">
        <v>4</v>
      </c>
      <c r="E288" s="7">
        <v>8</v>
      </c>
      <c r="F288" s="7">
        <v>0</v>
      </c>
      <c r="G288" s="7">
        <v>0</v>
      </c>
      <c r="H288" s="7">
        <v>19</v>
      </c>
      <c r="I288" s="7">
        <v>6</v>
      </c>
      <c r="J288" s="7">
        <v>15</v>
      </c>
      <c r="K288" s="7">
        <v>24</v>
      </c>
      <c r="L288" s="7">
        <v>0</v>
      </c>
      <c r="M288" s="7">
        <v>29</v>
      </c>
    </row>
    <row r="289" spans="1:13">
      <c r="A289" s="7" t="s">
        <v>1705</v>
      </c>
      <c r="B289" s="3">
        <v>0</v>
      </c>
      <c r="C289" s="7">
        <v>0</v>
      </c>
      <c r="D289" s="7">
        <v>8</v>
      </c>
      <c r="E289" s="7">
        <v>6</v>
      </c>
      <c r="F289" s="7">
        <v>0</v>
      </c>
      <c r="G289" s="7">
        <v>0</v>
      </c>
      <c r="H289" s="7">
        <v>19</v>
      </c>
      <c r="I289" s="7">
        <v>3</v>
      </c>
      <c r="J289" s="7">
        <v>26</v>
      </c>
      <c r="K289" s="7">
        <v>23</v>
      </c>
      <c r="L289" s="7">
        <v>0</v>
      </c>
      <c r="M289" s="7">
        <v>50</v>
      </c>
    </row>
    <row r="290" spans="1:13">
      <c r="A290" s="7" t="s">
        <v>1706</v>
      </c>
      <c r="B290" s="3">
        <v>1</v>
      </c>
      <c r="C290" s="7">
        <v>0</v>
      </c>
      <c r="D290" s="7">
        <v>4</v>
      </c>
      <c r="E290" s="7">
        <v>9</v>
      </c>
      <c r="F290" s="7">
        <v>0</v>
      </c>
      <c r="G290" s="7">
        <v>0</v>
      </c>
      <c r="H290" s="7">
        <v>14</v>
      </c>
      <c r="I290" s="7">
        <v>5</v>
      </c>
      <c r="J290" s="7">
        <v>19</v>
      </c>
      <c r="K290" s="7">
        <v>6</v>
      </c>
      <c r="L290" s="7">
        <v>1</v>
      </c>
      <c r="M290" s="7">
        <v>11</v>
      </c>
    </row>
    <row r="291" spans="1:13">
      <c r="A291" s="7" t="s">
        <v>1707</v>
      </c>
      <c r="B291" s="3">
        <v>1</v>
      </c>
      <c r="C291" s="7">
        <v>1</v>
      </c>
      <c r="D291" s="7">
        <v>2</v>
      </c>
      <c r="E291" s="7">
        <v>15</v>
      </c>
      <c r="F291" s="7">
        <v>2</v>
      </c>
      <c r="G291" s="7">
        <v>0</v>
      </c>
      <c r="H291" s="7">
        <v>26</v>
      </c>
      <c r="I291" s="7">
        <v>8</v>
      </c>
      <c r="J291" s="7">
        <v>31</v>
      </c>
      <c r="K291" s="7">
        <v>28</v>
      </c>
      <c r="L291" s="7">
        <v>2</v>
      </c>
      <c r="M291" s="7">
        <v>39</v>
      </c>
    </row>
    <row r="292" spans="1:13">
      <c r="A292" s="7" t="s">
        <v>1708</v>
      </c>
      <c r="B292" s="3">
        <v>0</v>
      </c>
      <c r="C292" s="7">
        <v>0</v>
      </c>
      <c r="D292" s="7">
        <v>3</v>
      </c>
      <c r="E292" s="7">
        <v>8</v>
      </c>
      <c r="F292" s="7">
        <v>0</v>
      </c>
      <c r="G292" s="7">
        <v>1</v>
      </c>
      <c r="H292" s="7">
        <v>14</v>
      </c>
      <c r="I292" s="7">
        <v>2</v>
      </c>
      <c r="J292" s="7">
        <v>16</v>
      </c>
      <c r="K292" s="7">
        <v>20</v>
      </c>
      <c r="L292" s="7">
        <v>0</v>
      </c>
      <c r="M292" s="7">
        <v>62</v>
      </c>
    </row>
    <row r="293" spans="1:13">
      <c r="A293" s="7" t="s">
        <v>1709</v>
      </c>
      <c r="B293" s="3">
        <v>0</v>
      </c>
      <c r="C293" s="7">
        <v>0</v>
      </c>
      <c r="D293" s="7">
        <v>7</v>
      </c>
      <c r="E293" s="7">
        <v>11</v>
      </c>
      <c r="F293" s="7">
        <v>0</v>
      </c>
      <c r="G293" s="7">
        <v>0</v>
      </c>
      <c r="H293" s="7">
        <v>25</v>
      </c>
      <c r="I293" s="7">
        <v>7</v>
      </c>
      <c r="J293" s="7">
        <v>37</v>
      </c>
      <c r="K293" s="7">
        <v>16</v>
      </c>
      <c r="L293" s="7">
        <v>1</v>
      </c>
      <c r="M293" s="7">
        <v>30</v>
      </c>
    </row>
    <row r="294" spans="1:13">
      <c r="A294" s="7" t="s">
        <v>1710</v>
      </c>
      <c r="B294" s="3">
        <v>0</v>
      </c>
      <c r="C294" s="7">
        <v>1</v>
      </c>
      <c r="D294" s="7">
        <v>2</v>
      </c>
      <c r="E294" s="7">
        <v>6</v>
      </c>
      <c r="F294" s="7">
        <v>0</v>
      </c>
      <c r="G294" s="7">
        <v>0</v>
      </c>
      <c r="H294" s="7">
        <v>20</v>
      </c>
      <c r="I294" s="7">
        <v>14</v>
      </c>
      <c r="J294" s="7">
        <v>28</v>
      </c>
      <c r="K294" s="7">
        <v>29</v>
      </c>
      <c r="L294" s="7">
        <v>2</v>
      </c>
      <c r="M294" s="7">
        <v>63</v>
      </c>
    </row>
    <row r="295" spans="1:13">
      <c r="A295" s="7" t="s">
        <v>1711</v>
      </c>
      <c r="B295" s="3">
        <v>0</v>
      </c>
      <c r="C295" s="7">
        <v>1</v>
      </c>
      <c r="D295" s="7">
        <v>7</v>
      </c>
      <c r="E295" s="7">
        <v>12</v>
      </c>
      <c r="F295" s="7">
        <v>1</v>
      </c>
      <c r="G295" s="7">
        <v>0</v>
      </c>
      <c r="H295" s="7">
        <v>25</v>
      </c>
      <c r="I295" s="7">
        <v>10</v>
      </c>
      <c r="J295" s="7">
        <v>28</v>
      </c>
      <c r="K295" s="7">
        <v>22</v>
      </c>
      <c r="L295" s="7">
        <v>0</v>
      </c>
      <c r="M295" s="7">
        <v>48</v>
      </c>
    </row>
    <row r="296" spans="1:13">
      <c r="A296" s="7" t="s">
        <v>1712</v>
      </c>
      <c r="B296" s="3">
        <v>0</v>
      </c>
      <c r="C296" s="7">
        <v>0</v>
      </c>
      <c r="D296" s="7">
        <v>7</v>
      </c>
      <c r="E296" s="7">
        <v>18</v>
      </c>
      <c r="F296" s="7">
        <v>0</v>
      </c>
      <c r="G296" s="7">
        <v>0</v>
      </c>
      <c r="H296" s="7">
        <v>27</v>
      </c>
      <c r="I296" s="7">
        <v>10</v>
      </c>
      <c r="J296" s="7">
        <v>31</v>
      </c>
      <c r="K296" s="7">
        <v>27</v>
      </c>
      <c r="L296" s="7">
        <v>0</v>
      </c>
      <c r="M296" s="7">
        <v>26</v>
      </c>
    </row>
    <row r="297" spans="1:13">
      <c r="A297" s="7" t="s">
        <v>1713</v>
      </c>
      <c r="B297" s="3">
        <v>1</v>
      </c>
      <c r="C297" s="7">
        <v>0</v>
      </c>
      <c r="D297" s="7">
        <v>6</v>
      </c>
      <c r="E297" s="7">
        <v>8</v>
      </c>
      <c r="F297" s="7">
        <v>1</v>
      </c>
      <c r="G297" s="7">
        <v>1</v>
      </c>
      <c r="H297" s="7">
        <v>17</v>
      </c>
      <c r="I297" s="7">
        <v>7</v>
      </c>
      <c r="J297" s="7">
        <v>17</v>
      </c>
      <c r="K297" s="7">
        <v>11</v>
      </c>
      <c r="L297" s="7">
        <v>0</v>
      </c>
      <c r="M297" s="7">
        <v>22</v>
      </c>
    </row>
    <row r="298" spans="1:13">
      <c r="A298" s="7" t="s">
        <v>1714</v>
      </c>
      <c r="B298" s="3">
        <v>1</v>
      </c>
      <c r="C298" s="7">
        <v>1</v>
      </c>
      <c r="D298" s="7">
        <v>5</v>
      </c>
      <c r="E298" s="7">
        <v>4</v>
      </c>
      <c r="F298" s="7">
        <v>1</v>
      </c>
      <c r="G298" s="7">
        <v>0</v>
      </c>
      <c r="H298" s="7">
        <v>12</v>
      </c>
      <c r="I298" s="7">
        <v>12</v>
      </c>
      <c r="J298" s="7">
        <v>21</v>
      </c>
      <c r="K298" s="7">
        <v>7</v>
      </c>
      <c r="L298" s="7">
        <v>0</v>
      </c>
      <c r="M298" s="7">
        <v>18</v>
      </c>
    </row>
    <row r="299" spans="1:13">
      <c r="A299" s="7" t="s">
        <v>1715</v>
      </c>
      <c r="B299" s="3">
        <v>0</v>
      </c>
      <c r="C299" s="7">
        <v>1</v>
      </c>
      <c r="D299" s="7">
        <v>7</v>
      </c>
      <c r="E299" s="7">
        <v>8</v>
      </c>
      <c r="F299" s="7">
        <v>0</v>
      </c>
      <c r="G299" s="7">
        <v>0</v>
      </c>
      <c r="H299" s="7">
        <v>16</v>
      </c>
      <c r="I299" s="7">
        <v>11</v>
      </c>
      <c r="J299" s="7">
        <v>28</v>
      </c>
      <c r="K299" s="7">
        <v>20</v>
      </c>
      <c r="L299" s="7">
        <v>4</v>
      </c>
      <c r="M299" s="7">
        <v>36</v>
      </c>
    </row>
    <row r="300" spans="1:13">
      <c r="A300" s="7" t="s">
        <v>1716</v>
      </c>
      <c r="B300" s="3">
        <v>0</v>
      </c>
      <c r="C300" s="7">
        <v>0</v>
      </c>
      <c r="D300" s="7">
        <v>3</v>
      </c>
      <c r="E300" s="7">
        <v>10</v>
      </c>
      <c r="F300" s="7">
        <v>0</v>
      </c>
      <c r="G300" s="7">
        <v>0</v>
      </c>
      <c r="H300" s="7">
        <v>29</v>
      </c>
      <c r="I300" s="7">
        <v>10</v>
      </c>
      <c r="J300" s="7">
        <v>26</v>
      </c>
      <c r="K300" s="7">
        <v>27</v>
      </c>
      <c r="L300" s="7">
        <v>1</v>
      </c>
      <c r="M300" s="7">
        <v>42</v>
      </c>
    </row>
    <row r="301" spans="1:13">
      <c r="A301" s="7" t="s">
        <v>1717</v>
      </c>
      <c r="B301" s="3">
        <v>1</v>
      </c>
      <c r="C301" s="7">
        <v>2</v>
      </c>
      <c r="D301" s="7">
        <v>1</v>
      </c>
      <c r="E301" s="7">
        <v>2</v>
      </c>
      <c r="F301" s="7">
        <v>3</v>
      </c>
      <c r="G301" s="7">
        <v>0</v>
      </c>
      <c r="H301" s="7">
        <v>6</v>
      </c>
      <c r="I301" s="7">
        <v>5</v>
      </c>
      <c r="J301" s="7">
        <v>18</v>
      </c>
      <c r="K301" s="7">
        <v>6</v>
      </c>
      <c r="L301" s="7">
        <v>0</v>
      </c>
      <c r="M301" s="7">
        <v>19</v>
      </c>
    </row>
    <row r="302" spans="1:13">
      <c r="A302" s="7" t="s">
        <v>1718</v>
      </c>
      <c r="B302" s="3">
        <v>0</v>
      </c>
      <c r="C302" s="7">
        <v>0</v>
      </c>
      <c r="D302" s="7">
        <v>8</v>
      </c>
      <c r="E302" s="7">
        <v>14</v>
      </c>
      <c r="F302" s="7">
        <v>0</v>
      </c>
      <c r="G302" s="7">
        <v>0</v>
      </c>
      <c r="H302" s="7">
        <v>28</v>
      </c>
      <c r="I302" s="7">
        <v>8</v>
      </c>
      <c r="J302" s="7">
        <v>40</v>
      </c>
      <c r="K302" s="7">
        <v>31</v>
      </c>
      <c r="L302" s="7">
        <v>1</v>
      </c>
      <c r="M302" s="7">
        <v>41</v>
      </c>
    </row>
    <row r="303" spans="1:13">
      <c r="A303" s="7" t="s">
        <v>2231</v>
      </c>
      <c r="B303" s="3">
        <v>2</v>
      </c>
      <c r="C303" s="7">
        <v>2</v>
      </c>
      <c r="D303" s="7">
        <v>15</v>
      </c>
      <c r="E303" s="7">
        <v>41</v>
      </c>
      <c r="F303" s="7">
        <v>2</v>
      </c>
      <c r="G303" s="7">
        <v>0</v>
      </c>
      <c r="H303" s="7">
        <v>75</v>
      </c>
      <c r="I303" s="7">
        <v>29</v>
      </c>
      <c r="J303" s="7">
        <v>83</v>
      </c>
      <c r="K303" s="7">
        <v>63</v>
      </c>
      <c r="L303" s="7">
        <v>3</v>
      </c>
      <c r="M303" s="7">
        <v>108</v>
      </c>
    </row>
    <row r="304" spans="1:13">
      <c r="A304" s="7" t="s">
        <v>1719</v>
      </c>
      <c r="B304" s="3">
        <v>2</v>
      </c>
      <c r="C304" s="7">
        <v>3</v>
      </c>
      <c r="D304" s="7">
        <v>7</v>
      </c>
      <c r="E304" s="7">
        <v>9</v>
      </c>
      <c r="F304" s="7">
        <v>1</v>
      </c>
      <c r="G304" s="7">
        <v>1</v>
      </c>
      <c r="H304" s="7">
        <v>36</v>
      </c>
      <c r="I304" s="7">
        <v>14</v>
      </c>
      <c r="J304" s="7">
        <v>32</v>
      </c>
      <c r="K304" s="7">
        <v>28</v>
      </c>
      <c r="L304" s="7">
        <v>6</v>
      </c>
      <c r="M304" s="7">
        <v>52</v>
      </c>
    </row>
    <row r="305" spans="1:13">
      <c r="A305" s="7" t="s">
        <v>1720</v>
      </c>
      <c r="B305" s="3">
        <v>0</v>
      </c>
      <c r="C305" s="7">
        <v>1</v>
      </c>
      <c r="D305" s="7">
        <v>6</v>
      </c>
      <c r="E305" s="7">
        <v>3</v>
      </c>
      <c r="F305" s="7">
        <v>1</v>
      </c>
      <c r="G305" s="7">
        <v>0</v>
      </c>
      <c r="H305" s="7">
        <v>10</v>
      </c>
      <c r="I305" s="7">
        <v>3</v>
      </c>
      <c r="J305" s="7">
        <v>20</v>
      </c>
      <c r="K305" s="7">
        <v>9</v>
      </c>
      <c r="L305" s="7">
        <v>1</v>
      </c>
      <c r="M305" s="7">
        <v>25</v>
      </c>
    </row>
    <row r="306" spans="1:13">
      <c r="A306" s="7" t="s">
        <v>1721</v>
      </c>
      <c r="B306" s="3">
        <v>1</v>
      </c>
      <c r="C306" s="7">
        <v>1</v>
      </c>
      <c r="D306" s="7">
        <v>6</v>
      </c>
      <c r="E306" s="7">
        <v>8</v>
      </c>
      <c r="F306" s="7">
        <v>1</v>
      </c>
      <c r="G306" s="7">
        <v>0</v>
      </c>
      <c r="H306" s="7">
        <v>19</v>
      </c>
      <c r="I306" s="7">
        <v>7</v>
      </c>
      <c r="J306" s="7">
        <v>24</v>
      </c>
      <c r="K306" s="7">
        <v>27</v>
      </c>
      <c r="L306" s="7">
        <v>1</v>
      </c>
      <c r="M306" s="7">
        <v>57</v>
      </c>
    </row>
    <row r="307" spans="1:13">
      <c r="A307" s="7" t="s">
        <v>1722</v>
      </c>
      <c r="B307" s="3">
        <v>0</v>
      </c>
      <c r="C307" s="7">
        <v>0</v>
      </c>
      <c r="D307" s="7">
        <v>10</v>
      </c>
      <c r="E307" s="7">
        <v>2</v>
      </c>
      <c r="F307" s="7">
        <v>0</v>
      </c>
      <c r="G307" s="7">
        <v>0</v>
      </c>
      <c r="H307" s="7">
        <v>14</v>
      </c>
      <c r="I307" s="7">
        <v>9</v>
      </c>
      <c r="J307" s="7">
        <v>19</v>
      </c>
      <c r="K307" s="7">
        <v>13</v>
      </c>
      <c r="L307" s="7">
        <v>3</v>
      </c>
      <c r="M307" s="7">
        <v>21</v>
      </c>
    </row>
    <row r="308" spans="1:13">
      <c r="A308" s="7" t="s">
        <v>1723</v>
      </c>
      <c r="B308" s="3">
        <v>0</v>
      </c>
      <c r="C308" s="7">
        <v>2</v>
      </c>
      <c r="D308" s="7">
        <v>3</v>
      </c>
      <c r="E308" s="7">
        <v>3</v>
      </c>
      <c r="F308" s="7">
        <v>0</v>
      </c>
      <c r="G308" s="7">
        <v>0</v>
      </c>
      <c r="H308" s="7">
        <v>10</v>
      </c>
      <c r="I308" s="7">
        <v>3</v>
      </c>
      <c r="J308" s="7">
        <v>15</v>
      </c>
      <c r="K308" s="7">
        <v>17</v>
      </c>
      <c r="L308" s="7">
        <v>1</v>
      </c>
      <c r="M308" s="7">
        <v>41</v>
      </c>
    </row>
    <row r="309" spans="1:13">
      <c r="A309" s="7" t="s">
        <v>1724</v>
      </c>
      <c r="B309" s="3">
        <v>0</v>
      </c>
      <c r="C309" s="7">
        <v>0</v>
      </c>
      <c r="D309" s="7">
        <v>9</v>
      </c>
      <c r="E309" s="7">
        <v>15</v>
      </c>
      <c r="F309" s="7">
        <v>1</v>
      </c>
      <c r="G309" s="7">
        <v>0</v>
      </c>
      <c r="H309" s="7">
        <v>34</v>
      </c>
      <c r="I309" s="7">
        <v>5</v>
      </c>
      <c r="J309" s="7">
        <v>32</v>
      </c>
      <c r="K309" s="7">
        <v>21</v>
      </c>
      <c r="L309" s="7">
        <v>1</v>
      </c>
      <c r="M309" s="7">
        <v>39</v>
      </c>
    </row>
    <row r="310" spans="1:13">
      <c r="A310" s="7" t="s">
        <v>1725</v>
      </c>
      <c r="B310" s="3">
        <v>0</v>
      </c>
      <c r="C310" s="7">
        <v>0</v>
      </c>
      <c r="D310" s="7">
        <v>3</v>
      </c>
      <c r="E310" s="7">
        <v>5</v>
      </c>
      <c r="F310" s="7">
        <v>0</v>
      </c>
      <c r="G310" s="7">
        <v>0</v>
      </c>
      <c r="H310" s="7">
        <v>8</v>
      </c>
      <c r="I310" s="7">
        <v>3</v>
      </c>
      <c r="J310" s="7">
        <v>7</v>
      </c>
      <c r="K310" s="7">
        <v>7</v>
      </c>
      <c r="L310" s="7">
        <v>0</v>
      </c>
      <c r="M310" s="7">
        <v>26</v>
      </c>
    </row>
    <row r="311" spans="1:13">
      <c r="A311" s="7" t="s">
        <v>1726</v>
      </c>
      <c r="B311" s="3">
        <v>0</v>
      </c>
      <c r="C311" s="7">
        <v>0</v>
      </c>
      <c r="D311" s="7">
        <v>4</v>
      </c>
      <c r="E311" s="7">
        <v>4</v>
      </c>
      <c r="F311" s="7">
        <v>0</v>
      </c>
      <c r="G311" s="7">
        <v>1</v>
      </c>
      <c r="H311" s="7">
        <v>14</v>
      </c>
      <c r="I311" s="7">
        <v>5</v>
      </c>
      <c r="J311" s="7">
        <v>21</v>
      </c>
      <c r="K311" s="7">
        <v>10</v>
      </c>
      <c r="L311" s="7">
        <v>0</v>
      </c>
      <c r="M311" s="7">
        <v>29</v>
      </c>
    </row>
    <row r="312" spans="1:13">
      <c r="A312" s="7" t="s">
        <v>1727</v>
      </c>
      <c r="B312" s="3">
        <v>0</v>
      </c>
      <c r="C312" s="7">
        <v>2</v>
      </c>
      <c r="D312" s="7">
        <v>4</v>
      </c>
      <c r="E312" s="7">
        <v>4</v>
      </c>
      <c r="F312" s="7">
        <v>1</v>
      </c>
      <c r="G312" s="7">
        <v>0</v>
      </c>
      <c r="H312" s="7">
        <v>10</v>
      </c>
      <c r="I312" s="7">
        <v>8</v>
      </c>
      <c r="J312" s="7">
        <v>28</v>
      </c>
      <c r="K312" s="7">
        <v>18</v>
      </c>
      <c r="L312" s="7">
        <v>1</v>
      </c>
      <c r="M312" s="7">
        <v>24</v>
      </c>
    </row>
    <row r="313" spans="1:13">
      <c r="A313" s="7" t="s">
        <v>1728</v>
      </c>
      <c r="B313" s="3">
        <v>0</v>
      </c>
      <c r="C313" s="7">
        <v>1</v>
      </c>
      <c r="D313" s="7">
        <v>0</v>
      </c>
      <c r="E313" s="7">
        <v>4</v>
      </c>
      <c r="F313" s="7">
        <v>0</v>
      </c>
      <c r="G313" s="7">
        <v>0</v>
      </c>
      <c r="H313" s="7">
        <v>6</v>
      </c>
      <c r="I313" s="7">
        <v>10</v>
      </c>
      <c r="J313" s="7">
        <v>9</v>
      </c>
      <c r="K313" s="7">
        <v>8</v>
      </c>
      <c r="L313" s="7">
        <v>0</v>
      </c>
      <c r="M313" s="7">
        <v>17</v>
      </c>
    </row>
    <row r="314" spans="1:13">
      <c r="A314" s="7" t="s">
        <v>1729</v>
      </c>
      <c r="B314" s="3">
        <v>0</v>
      </c>
      <c r="C314" s="7">
        <v>0</v>
      </c>
      <c r="D314" s="7">
        <v>8</v>
      </c>
      <c r="E314" s="7">
        <v>12</v>
      </c>
      <c r="F314" s="7">
        <v>1</v>
      </c>
      <c r="G314" s="7">
        <v>0</v>
      </c>
      <c r="H314" s="7">
        <v>21</v>
      </c>
      <c r="I314" s="7">
        <v>9</v>
      </c>
      <c r="J314" s="7">
        <v>30</v>
      </c>
      <c r="K314" s="7">
        <v>17</v>
      </c>
      <c r="L314" s="7">
        <v>0</v>
      </c>
      <c r="M314" s="7">
        <v>31</v>
      </c>
    </row>
    <row r="315" spans="1:13">
      <c r="A315" s="7" t="s">
        <v>2398</v>
      </c>
      <c r="B315" s="3">
        <v>0</v>
      </c>
      <c r="C315" s="7">
        <v>0</v>
      </c>
      <c r="D315" s="7">
        <v>2</v>
      </c>
      <c r="E315" s="7">
        <v>12</v>
      </c>
      <c r="F315" s="7">
        <v>0</v>
      </c>
      <c r="G315" s="7">
        <v>0</v>
      </c>
      <c r="H315" s="7">
        <v>16</v>
      </c>
      <c r="I315" s="7">
        <v>6</v>
      </c>
      <c r="J315" s="7">
        <v>29</v>
      </c>
      <c r="K315" s="7">
        <v>10</v>
      </c>
      <c r="L315" s="7">
        <v>2</v>
      </c>
      <c r="M315" s="7">
        <v>18</v>
      </c>
    </row>
    <row r="316" spans="1:13">
      <c r="A316" s="7" t="s">
        <v>2399</v>
      </c>
      <c r="B316" s="3">
        <v>1</v>
      </c>
      <c r="C316" s="7">
        <v>1</v>
      </c>
      <c r="D316" s="7">
        <v>3</v>
      </c>
      <c r="E316" s="7">
        <v>3</v>
      </c>
      <c r="F316" s="7">
        <v>1</v>
      </c>
      <c r="G316" s="7">
        <v>0</v>
      </c>
      <c r="H316" s="7">
        <v>8</v>
      </c>
      <c r="I316" s="7">
        <v>6</v>
      </c>
      <c r="J316" s="7">
        <v>11</v>
      </c>
      <c r="K316" s="7">
        <v>21</v>
      </c>
      <c r="L316" s="7">
        <v>3</v>
      </c>
      <c r="M316" s="7">
        <v>16</v>
      </c>
    </row>
    <row r="317" spans="1:13">
      <c r="A317" s="7" t="s">
        <v>2400</v>
      </c>
      <c r="B317" s="3">
        <v>0</v>
      </c>
      <c r="C317" s="7">
        <v>2</v>
      </c>
      <c r="D317" s="7">
        <v>6</v>
      </c>
      <c r="E317" s="7">
        <v>9</v>
      </c>
      <c r="F317" s="7">
        <v>1</v>
      </c>
      <c r="G317" s="7">
        <v>1</v>
      </c>
      <c r="H317" s="7">
        <v>23</v>
      </c>
      <c r="I317" s="7">
        <v>10</v>
      </c>
      <c r="J317" s="7">
        <v>29</v>
      </c>
      <c r="K317" s="7">
        <v>20</v>
      </c>
      <c r="L317" s="7">
        <v>1</v>
      </c>
      <c r="M317" s="7">
        <v>49</v>
      </c>
    </row>
    <row r="318" spans="1:13">
      <c r="A318" s="7" t="s">
        <v>2401</v>
      </c>
      <c r="B318" s="3">
        <v>0</v>
      </c>
      <c r="C318" s="7">
        <v>0</v>
      </c>
      <c r="D318" s="7">
        <v>0</v>
      </c>
      <c r="E318" s="7">
        <v>4</v>
      </c>
      <c r="F318" s="7">
        <v>0</v>
      </c>
      <c r="G318" s="7">
        <v>0</v>
      </c>
      <c r="H318" s="7">
        <v>8</v>
      </c>
      <c r="I318" s="7">
        <v>3</v>
      </c>
      <c r="J318" s="7">
        <v>18</v>
      </c>
      <c r="K318" s="7">
        <v>13</v>
      </c>
      <c r="L318" s="7">
        <v>1</v>
      </c>
      <c r="M318" s="7">
        <v>24</v>
      </c>
    </row>
    <row r="319" spans="1:13">
      <c r="A319" s="7" t="s">
        <v>2402</v>
      </c>
      <c r="B319" s="3">
        <v>0</v>
      </c>
      <c r="C319" s="7">
        <v>1</v>
      </c>
      <c r="D319" s="7">
        <v>7</v>
      </c>
      <c r="E319" s="7">
        <v>12</v>
      </c>
      <c r="F319" s="7">
        <v>1</v>
      </c>
      <c r="G319" s="7">
        <v>0</v>
      </c>
      <c r="H319" s="7">
        <v>25</v>
      </c>
      <c r="I319" s="7">
        <v>9</v>
      </c>
      <c r="J319" s="7">
        <v>31</v>
      </c>
      <c r="K319" s="7">
        <v>28</v>
      </c>
      <c r="L319" s="7">
        <v>1</v>
      </c>
      <c r="M319" s="7">
        <v>48</v>
      </c>
    </row>
    <row r="320" spans="1:13">
      <c r="A320" s="7" t="s">
        <v>2403</v>
      </c>
      <c r="B320" s="3">
        <v>1</v>
      </c>
      <c r="C320" s="7">
        <v>0</v>
      </c>
      <c r="D320" s="7">
        <v>3</v>
      </c>
      <c r="E320" s="7">
        <v>10</v>
      </c>
      <c r="F320" s="7">
        <v>1</v>
      </c>
      <c r="G320" s="7">
        <v>0</v>
      </c>
      <c r="H320" s="7">
        <v>15</v>
      </c>
      <c r="I320" s="7">
        <v>7</v>
      </c>
      <c r="J320" s="7">
        <v>23</v>
      </c>
      <c r="K320" s="7">
        <v>8</v>
      </c>
      <c r="L320" s="7">
        <v>2</v>
      </c>
      <c r="M320" s="7">
        <v>8</v>
      </c>
    </row>
    <row r="321" spans="1:13">
      <c r="A321" s="7" t="s">
        <v>2404</v>
      </c>
      <c r="B321" s="3">
        <v>0</v>
      </c>
      <c r="C321" s="7">
        <v>0</v>
      </c>
      <c r="D321" s="7">
        <v>6</v>
      </c>
      <c r="E321" s="7">
        <v>14</v>
      </c>
      <c r="F321" s="7">
        <v>0</v>
      </c>
      <c r="G321" s="7">
        <v>2</v>
      </c>
      <c r="H321" s="7">
        <v>23</v>
      </c>
      <c r="I321" s="7">
        <v>10</v>
      </c>
      <c r="J321" s="7">
        <v>40</v>
      </c>
      <c r="K321" s="7">
        <v>14</v>
      </c>
      <c r="L321" s="7">
        <v>2</v>
      </c>
      <c r="M321" s="7">
        <v>26</v>
      </c>
    </row>
    <row r="322" spans="1:13">
      <c r="A322" s="7" t="s">
        <v>2405</v>
      </c>
      <c r="B322" s="3">
        <v>0</v>
      </c>
      <c r="C322" s="7">
        <v>0</v>
      </c>
      <c r="D322" s="7">
        <v>5</v>
      </c>
      <c r="E322" s="7">
        <v>9</v>
      </c>
      <c r="F322" s="7">
        <v>0</v>
      </c>
      <c r="G322" s="7">
        <v>0</v>
      </c>
      <c r="H322" s="7">
        <v>20</v>
      </c>
      <c r="I322" s="7">
        <v>4</v>
      </c>
      <c r="J322" s="7">
        <v>24</v>
      </c>
      <c r="K322" s="7">
        <v>22</v>
      </c>
      <c r="L322" s="7">
        <v>0</v>
      </c>
      <c r="M322" s="7">
        <v>64</v>
      </c>
    </row>
    <row r="323" spans="1:13">
      <c r="A323" s="7" t="s">
        <v>2406</v>
      </c>
      <c r="B323" s="3">
        <v>0</v>
      </c>
      <c r="C323" s="7">
        <v>0</v>
      </c>
      <c r="D323" s="7">
        <v>10</v>
      </c>
      <c r="E323" s="7">
        <v>10</v>
      </c>
      <c r="F323" s="7">
        <v>0</v>
      </c>
      <c r="G323" s="7">
        <v>0</v>
      </c>
      <c r="H323" s="7">
        <v>23</v>
      </c>
      <c r="I323" s="7">
        <v>13</v>
      </c>
      <c r="J323" s="7">
        <v>31</v>
      </c>
      <c r="K323" s="7">
        <v>20</v>
      </c>
      <c r="L323" s="7">
        <v>1</v>
      </c>
      <c r="M323" s="7">
        <v>34</v>
      </c>
    </row>
    <row r="324" spans="1:13">
      <c r="A324" s="7" t="s">
        <v>2407</v>
      </c>
      <c r="B324" s="3">
        <v>0</v>
      </c>
      <c r="C324" s="7">
        <v>1</v>
      </c>
      <c r="D324" s="7">
        <v>4</v>
      </c>
      <c r="E324" s="7">
        <v>12</v>
      </c>
      <c r="F324" s="7">
        <v>0</v>
      </c>
      <c r="G324" s="7">
        <v>0</v>
      </c>
      <c r="H324" s="7">
        <v>29</v>
      </c>
      <c r="I324" s="7">
        <v>9</v>
      </c>
      <c r="J324" s="7">
        <v>36</v>
      </c>
      <c r="K324" s="7">
        <v>23</v>
      </c>
      <c r="L324" s="7">
        <v>4</v>
      </c>
      <c r="M324" s="7">
        <v>57</v>
      </c>
    </row>
    <row r="325" spans="1:13">
      <c r="A325" s="7" t="s">
        <v>2408</v>
      </c>
      <c r="B325" s="3">
        <v>0</v>
      </c>
      <c r="C325" s="7">
        <v>1</v>
      </c>
      <c r="D325" s="7">
        <v>6</v>
      </c>
      <c r="E325" s="7">
        <v>9</v>
      </c>
      <c r="F325" s="7">
        <v>2</v>
      </c>
      <c r="G325" s="7">
        <v>0</v>
      </c>
      <c r="H325" s="7">
        <v>25</v>
      </c>
      <c r="I325" s="7">
        <v>11</v>
      </c>
      <c r="J325" s="7">
        <v>32</v>
      </c>
      <c r="K325" s="7">
        <v>15</v>
      </c>
      <c r="L325" s="7">
        <v>0</v>
      </c>
      <c r="M325" s="7">
        <v>44</v>
      </c>
    </row>
    <row r="326" spans="1:13">
      <c r="A326" s="7" t="s">
        <v>2409</v>
      </c>
      <c r="B326" s="3">
        <v>0</v>
      </c>
      <c r="C326" s="7">
        <v>0</v>
      </c>
      <c r="D326" s="7">
        <v>7</v>
      </c>
      <c r="E326" s="7">
        <v>20</v>
      </c>
      <c r="F326" s="7">
        <v>0</v>
      </c>
      <c r="G326" s="7">
        <v>0</v>
      </c>
      <c r="H326" s="7">
        <v>33</v>
      </c>
      <c r="I326" s="7">
        <v>11</v>
      </c>
      <c r="J326" s="7">
        <v>34</v>
      </c>
      <c r="K326" s="7">
        <v>19</v>
      </c>
      <c r="L326" s="7">
        <v>3</v>
      </c>
      <c r="M326" s="7">
        <v>33</v>
      </c>
    </row>
    <row r="327" spans="1:13">
      <c r="A327" s="7" t="s">
        <v>2410</v>
      </c>
      <c r="B327" s="3">
        <v>1</v>
      </c>
      <c r="C327" s="7">
        <v>1</v>
      </c>
      <c r="D327" s="7">
        <v>8</v>
      </c>
      <c r="E327" s="7">
        <v>5</v>
      </c>
      <c r="F327" s="7">
        <v>2</v>
      </c>
      <c r="G327" s="7">
        <v>0</v>
      </c>
      <c r="H327" s="7">
        <v>17</v>
      </c>
      <c r="I327" s="7">
        <v>12</v>
      </c>
      <c r="J327" s="7">
        <v>30</v>
      </c>
      <c r="K327" s="7">
        <v>16</v>
      </c>
      <c r="L327" s="7">
        <v>1</v>
      </c>
      <c r="M327" s="7">
        <v>27</v>
      </c>
    </row>
    <row r="328" spans="1:13">
      <c r="A328" s="7" t="s">
        <v>2411</v>
      </c>
      <c r="B328" s="3">
        <v>1</v>
      </c>
      <c r="C328" s="7">
        <v>0</v>
      </c>
      <c r="D328" s="7">
        <v>6</v>
      </c>
      <c r="E328" s="7">
        <v>6</v>
      </c>
      <c r="F328" s="7">
        <v>1</v>
      </c>
      <c r="G328" s="7">
        <v>2</v>
      </c>
      <c r="H328" s="7">
        <v>14</v>
      </c>
      <c r="I328" s="7">
        <v>9</v>
      </c>
      <c r="J328" s="7">
        <v>15</v>
      </c>
      <c r="K328" s="7">
        <v>5</v>
      </c>
      <c r="L328" s="7">
        <v>2</v>
      </c>
      <c r="M328" s="7">
        <v>11</v>
      </c>
    </row>
    <row r="329" spans="1:13">
      <c r="A329" s="7" t="s">
        <v>2412</v>
      </c>
      <c r="B329" s="3">
        <v>1</v>
      </c>
      <c r="C329" s="7">
        <v>0</v>
      </c>
      <c r="D329" s="7">
        <v>8</v>
      </c>
      <c r="E329" s="7">
        <v>11</v>
      </c>
      <c r="F329" s="7">
        <v>1</v>
      </c>
      <c r="G329" s="7">
        <v>0</v>
      </c>
      <c r="H329" s="7">
        <v>20</v>
      </c>
      <c r="I329" s="7">
        <v>16</v>
      </c>
      <c r="J329" s="7">
        <v>33</v>
      </c>
      <c r="K329" s="7">
        <v>9</v>
      </c>
      <c r="L329" s="7">
        <v>4</v>
      </c>
      <c r="M329" s="7">
        <v>36</v>
      </c>
    </row>
    <row r="330" spans="1:13">
      <c r="A330" s="7" t="s">
        <v>2413</v>
      </c>
      <c r="B330" s="3">
        <v>0</v>
      </c>
      <c r="C330" s="7">
        <v>0</v>
      </c>
      <c r="D330" s="7">
        <v>5</v>
      </c>
      <c r="E330" s="7">
        <v>8</v>
      </c>
      <c r="F330" s="7">
        <v>0</v>
      </c>
      <c r="G330" s="7">
        <v>0</v>
      </c>
      <c r="H330" s="7">
        <v>28</v>
      </c>
      <c r="I330" s="7">
        <v>10</v>
      </c>
      <c r="J330" s="7">
        <v>22</v>
      </c>
      <c r="K330" s="7">
        <v>34</v>
      </c>
      <c r="L330" s="7">
        <v>1</v>
      </c>
      <c r="M330" s="7">
        <v>51</v>
      </c>
    </row>
    <row r="331" spans="1:13">
      <c r="A331" s="7" t="s">
        <v>2414</v>
      </c>
      <c r="B331" s="3">
        <v>0</v>
      </c>
      <c r="C331" s="7">
        <v>1</v>
      </c>
      <c r="D331" s="7">
        <v>1</v>
      </c>
      <c r="E331" s="7">
        <v>2</v>
      </c>
      <c r="F331" s="7">
        <v>1</v>
      </c>
      <c r="G331" s="7">
        <v>2</v>
      </c>
      <c r="H331" s="7">
        <v>5</v>
      </c>
      <c r="I331" s="7">
        <v>6</v>
      </c>
      <c r="J331" s="7">
        <v>16</v>
      </c>
      <c r="K331" s="7">
        <v>7</v>
      </c>
      <c r="L331" s="7">
        <v>0</v>
      </c>
      <c r="M331" s="7">
        <v>13</v>
      </c>
    </row>
    <row r="332" spans="1:13">
      <c r="A332" s="7" t="s">
        <v>2415</v>
      </c>
      <c r="B332" s="3">
        <v>0</v>
      </c>
      <c r="C332" s="7">
        <v>0</v>
      </c>
      <c r="D332" s="7">
        <v>8</v>
      </c>
      <c r="E332" s="7">
        <v>18</v>
      </c>
      <c r="F332" s="7">
        <v>0</v>
      </c>
      <c r="G332" s="7">
        <v>0</v>
      </c>
      <c r="H332" s="7">
        <v>36</v>
      </c>
      <c r="I332" s="7">
        <v>9</v>
      </c>
      <c r="J332" s="7">
        <v>35</v>
      </c>
      <c r="K332" s="7">
        <v>18</v>
      </c>
      <c r="L332" s="7">
        <v>3</v>
      </c>
      <c r="M332" s="7">
        <v>32</v>
      </c>
    </row>
    <row r="333" spans="1:13">
      <c r="A333" s="7" t="s">
        <v>2416</v>
      </c>
      <c r="B333" s="3">
        <v>0</v>
      </c>
      <c r="C333" s="7">
        <v>3</v>
      </c>
      <c r="D333" s="7">
        <v>7</v>
      </c>
      <c r="E333" s="7">
        <v>8</v>
      </c>
      <c r="F333" s="7">
        <v>0</v>
      </c>
      <c r="G333" s="7">
        <v>1</v>
      </c>
      <c r="H333" s="7">
        <v>26</v>
      </c>
      <c r="I333" s="7">
        <v>11</v>
      </c>
      <c r="J333" s="7">
        <v>25</v>
      </c>
      <c r="K333" s="7">
        <v>23</v>
      </c>
      <c r="L333" s="7">
        <v>3</v>
      </c>
      <c r="M333" s="7">
        <v>53</v>
      </c>
    </row>
    <row r="334" spans="1:13">
      <c r="A334" s="7" t="s">
        <v>2417</v>
      </c>
      <c r="B334" s="3">
        <v>0</v>
      </c>
      <c r="C334" s="7">
        <v>0</v>
      </c>
      <c r="D334" s="7">
        <v>7</v>
      </c>
      <c r="E334" s="7">
        <v>7</v>
      </c>
      <c r="F334" s="7">
        <v>0</v>
      </c>
      <c r="G334" s="7">
        <v>1</v>
      </c>
      <c r="H334" s="7">
        <v>14</v>
      </c>
      <c r="I334" s="7">
        <v>7</v>
      </c>
      <c r="J334" s="7">
        <v>25</v>
      </c>
      <c r="K334" s="7">
        <v>7</v>
      </c>
      <c r="L334" s="7">
        <v>4</v>
      </c>
      <c r="M334" s="7">
        <v>23</v>
      </c>
    </row>
    <row r="335" spans="1:13">
      <c r="A335" s="7" t="s">
        <v>2418</v>
      </c>
      <c r="B335" s="3">
        <v>2</v>
      </c>
      <c r="C335" s="7">
        <v>1</v>
      </c>
      <c r="D335" s="7">
        <v>5</v>
      </c>
      <c r="E335" s="7">
        <v>5</v>
      </c>
      <c r="F335" s="7">
        <v>2</v>
      </c>
      <c r="G335" s="7">
        <v>0</v>
      </c>
      <c r="H335" s="7">
        <v>25</v>
      </c>
      <c r="I335" s="7">
        <v>14</v>
      </c>
      <c r="J335" s="7">
        <v>22</v>
      </c>
      <c r="K335" s="7">
        <v>39</v>
      </c>
      <c r="L335" s="7">
        <v>3</v>
      </c>
      <c r="M335" s="7">
        <v>74</v>
      </c>
    </row>
    <row r="336" spans="1:13">
      <c r="A336" s="7" t="s">
        <v>2311</v>
      </c>
      <c r="B336" s="3">
        <v>2</v>
      </c>
      <c r="C336" s="7">
        <v>0</v>
      </c>
      <c r="D336" s="7">
        <v>6</v>
      </c>
      <c r="E336" s="7">
        <v>2</v>
      </c>
      <c r="F336" s="7">
        <v>3</v>
      </c>
      <c r="G336" s="7">
        <v>0</v>
      </c>
      <c r="H336" s="7">
        <v>10</v>
      </c>
      <c r="I336" s="7">
        <v>8</v>
      </c>
      <c r="J336" s="7">
        <v>17</v>
      </c>
      <c r="K336" s="7">
        <v>4</v>
      </c>
      <c r="L336" s="7">
        <v>1</v>
      </c>
      <c r="M336" s="7">
        <v>10</v>
      </c>
    </row>
    <row r="337" spans="1:13">
      <c r="A337" s="7" t="s">
        <v>2419</v>
      </c>
      <c r="B337" s="3">
        <v>0</v>
      </c>
      <c r="C337" s="7">
        <v>2</v>
      </c>
      <c r="D337" s="7">
        <v>3</v>
      </c>
      <c r="E337" s="7">
        <v>6</v>
      </c>
      <c r="F337" s="7">
        <v>2</v>
      </c>
      <c r="G337" s="7">
        <v>0</v>
      </c>
      <c r="H337" s="7">
        <v>14</v>
      </c>
      <c r="I337" s="7">
        <v>5</v>
      </c>
      <c r="J337" s="7">
        <v>22</v>
      </c>
      <c r="K337" s="7">
        <v>20</v>
      </c>
      <c r="L337" s="7">
        <v>1</v>
      </c>
      <c r="M337" s="7">
        <v>26</v>
      </c>
    </row>
    <row r="338" spans="1:13">
      <c r="A338" s="7" t="s">
        <v>2420</v>
      </c>
      <c r="B338" s="3">
        <v>0</v>
      </c>
      <c r="C338" s="7">
        <v>1</v>
      </c>
      <c r="D338" s="7">
        <v>9</v>
      </c>
      <c r="E338" s="7">
        <v>16</v>
      </c>
      <c r="F338" s="7">
        <v>1</v>
      </c>
      <c r="G338" s="7">
        <v>1</v>
      </c>
      <c r="H338" s="7">
        <v>35</v>
      </c>
      <c r="I338" s="7">
        <v>4</v>
      </c>
      <c r="J338" s="7">
        <v>31</v>
      </c>
      <c r="K338" s="7">
        <v>9</v>
      </c>
      <c r="L338" s="7">
        <v>0</v>
      </c>
      <c r="M338" s="7">
        <v>52</v>
      </c>
    </row>
    <row r="339" spans="1:13">
      <c r="A339" s="7" t="s">
        <v>2421</v>
      </c>
      <c r="B339" s="3">
        <v>0</v>
      </c>
      <c r="C339" s="7">
        <v>0</v>
      </c>
      <c r="D339" s="7">
        <v>4</v>
      </c>
      <c r="E339" s="7">
        <v>4</v>
      </c>
      <c r="F339" s="7">
        <v>0</v>
      </c>
      <c r="G339" s="7">
        <v>0</v>
      </c>
      <c r="H339" s="7">
        <v>8</v>
      </c>
      <c r="I339" s="7">
        <v>2</v>
      </c>
      <c r="J339" s="7">
        <v>5</v>
      </c>
      <c r="K339" s="7">
        <v>4</v>
      </c>
      <c r="L339" s="7">
        <v>0</v>
      </c>
      <c r="M339" s="7">
        <v>29</v>
      </c>
    </row>
    <row r="340" spans="1:13">
      <c r="A340" s="7" t="s">
        <v>2422</v>
      </c>
      <c r="B340" s="3">
        <v>0</v>
      </c>
      <c r="C340" s="7">
        <v>1</v>
      </c>
      <c r="D340" s="7">
        <v>4</v>
      </c>
      <c r="E340" s="7">
        <v>8</v>
      </c>
      <c r="F340" s="7">
        <v>1</v>
      </c>
      <c r="G340" s="7">
        <v>0</v>
      </c>
      <c r="H340" s="7">
        <v>19</v>
      </c>
      <c r="I340" s="7">
        <v>15</v>
      </c>
      <c r="J340" s="7">
        <v>25</v>
      </c>
      <c r="K340" s="7">
        <v>21</v>
      </c>
      <c r="L340" s="7">
        <v>0</v>
      </c>
      <c r="M340" s="7">
        <v>19</v>
      </c>
    </row>
    <row r="341" spans="1:13">
      <c r="A341" s="7" t="s">
        <v>2423</v>
      </c>
      <c r="B341" s="3">
        <v>0</v>
      </c>
      <c r="C341" s="7">
        <v>2</v>
      </c>
      <c r="D341" s="7">
        <v>4</v>
      </c>
      <c r="E341" s="7">
        <v>2</v>
      </c>
      <c r="F341" s="7">
        <v>0</v>
      </c>
      <c r="G341" s="7">
        <v>1</v>
      </c>
      <c r="H341" s="7">
        <v>8</v>
      </c>
      <c r="I341" s="7">
        <v>8</v>
      </c>
      <c r="J341" s="7">
        <v>24</v>
      </c>
      <c r="K341" s="7">
        <v>16</v>
      </c>
      <c r="L341" s="7">
        <v>1</v>
      </c>
      <c r="M341" s="7">
        <v>23</v>
      </c>
    </row>
    <row r="342" spans="1:13">
      <c r="A342" s="7" t="s">
        <v>2424</v>
      </c>
      <c r="B342" s="3">
        <v>0</v>
      </c>
      <c r="C342" s="7">
        <v>1</v>
      </c>
      <c r="D342" s="7">
        <v>4</v>
      </c>
      <c r="E342" s="7">
        <v>3</v>
      </c>
      <c r="F342" s="7">
        <v>0</v>
      </c>
      <c r="G342" s="7">
        <v>0</v>
      </c>
      <c r="H342" s="7">
        <v>12</v>
      </c>
      <c r="I342" s="7">
        <v>7</v>
      </c>
      <c r="J342" s="7">
        <v>10</v>
      </c>
      <c r="K342" s="7">
        <v>7</v>
      </c>
      <c r="L342" s="7">
        <v>0</v>
      </c>
      <c r="M342" s="7">
        <v>8</v>
      </c>
    </row>
    <row r="343" spans="1:13">
      <c r="A343" s="7" t="s">
        <v>2425</v>
      </c>
      <c r="B343" s="3">
        <v>0</v>
      </c>
      <c r="C343" s="7">
        <v>1</v>
      </c>
      <c r="D343" s="7">
        <v>7</v>
      </c>
      <c r="E343" s="7">
        <v>10</v>
      </c>
      <c r="F343" s="7">
        <v>1</v>
      </c>
      <c r="G343" s="7">
        <v>0</v>
      </c>
      <c r="H343" s="7">
        <v>19</v>
      </c>
      <c r="I343" s="7">
        <v>9</v>
      </c>
      <c r="J343" s="7">
        <v>29</v>
      </c>
      <c r="K343" s="7">
        <v>25</v>
      </c>
      <c r="L343" s="7">
        <v>1</v>
      </c>
      <c r="M343" s="7">
        <v>22</v>
      </c>
    </row>
    <row r="344" spans="1:13">
      <c r="A344" s="7" t="s">
        <v>2537</v>
      </c>
      <c r="B344" s="3">
        <v>0</v>
      </c>
      <c r="C344" s="7">
        <v>0</v>
      </c>
      <c r="D344" s="7">
        <v>6</v>
      </c>
      <c r="E344" s="7">
        <v>7</v>
      </c>
      <c r="F344" s="7">
        <v>0</v>
      </c>
      <c r="G344" s="7">
        <v>0</v>
      </c>
      <c r="H344" s="7">
        <v>16</v>
      </c>
      <c r="I344" s="7">
        <v>11</v>
      </c>
      <c r="J344" s="7">
        <v>25</v>
      </c>
      <c r="K344" s="7">
        <v>15</v>
      </c>
      <c r="L344" s="7">
        <v>0</v>
      </c>
      <c r="M344" s="7">
        <v>27</v>
      </c>
    </row>
    <row r="345" spans="1:13">
      <c r="A345" s="7" t="s">
        <v>2538</v>
      </c>
      <c r="B345" s="3">
        <v>0</v>
      </c>
      <c r="C345" s="7">
        <v>1</v>
      </c>
      <c r="D345" s="7">
        <v>2</v>
      </c>
      <c r="E345" s="7">
        <v>2</v>
      </c>
      <c r="F345" s="7">
        <v>0</v>
      </c>
      <c r="G345" s="7">
        <v>1</v>
      </c>
      <c r="H345" s="7">
        <v>7</v>
      </c>
      <c r="I345" s="7">
        <v>0</v>
      </c>
      <c r="J345" s="7">
        <v>14</v>
      </c>
      <c r="K345" s="7">
        <v>17</v>
      </c>
      <c r="L345" s="7">
        <v>0</v>
      </c>
      <c r="M345" s="7">
        <v>25</v>
      </c>
    </row>
    <row r="346" spans="1:13">
      <c r="A346" s="7" t="s">
        <v>2539</v>
      </c>
      <c r="B346" s="3">
        <v>0</v>
      </c>
      <c r="C346" s="7">
        <v>1</v>
      </c>
      <c r="D346" s="7">
        <v>3</v>
      </c>
      <c r="E346" s="7">
        <v>9</v>
      </c>
      <c r="F346" s="7">
        <v>0</v>
      </c>
      <c r="G346" s="7">
        <v>0</v>
      </c>
      <c r="H346" s="7">
        <v>18</v>
      </c>
      <c r="I346" s="7">
        <v>6</v>
      </c>
      <c r="J346" s="7">
        <v>32</v>
      </c>
      <c r="K346" s="7">
        <v>13</v>
      </c>
      <c r="L346" s="7">
        <v>5</v>
      </c>
      <c r="M346" s="7">
        <v>39</v>
      </c>
    </row>
    <row r="347" spans="1:13">
      <c r="A347" s="7" t="s">
        <v>2540</v>
      </c>
      <c r="B347" s="3">
        <v>0</v>
      </c>
      <c r="C347" s="7">
        <v>0</v>
      </c>
      <c r="D347" s="7">
        <v>0</v>
      </c>
      <c r="E347" s="7">
        <v>14</v>
      </c>
      <c r="F347" s="7">
        <v>0</v>
      </c>
      <c r="G347" s="7">
        <v>0</v>
      </c>
      <c r="H347" s="7">
        <v>18</v>
      </c>
      <c r="I347" s="7">
        <v>3</v>
      </c>
      <c r="J347" s="7">
        <v>17</v>
      </c>
      <c r="K347" s="7">
        <v>15</v>
      </c>
      <c r="L347" s="7">
        <v>0</v>
      </c>
      <c r="M347" s="7">
        <v>20</v>
      </c>
    </row>
    <row r="348" spans="1:13">
      <c r="A348" s="7" t="s">
        <v>2541</v>
      </c>
      <c r="B348" s="3">
        <v>0</v>
      </c>
      <c r="C348" s="7">
        <v>2</v>
      </c>
      <c r="D348" s="7">
        <v>4</v>
      </c>
      <c r="E348" s="7">
        <v>15</v>
      </c>
      <c r="F348" s="7">
        <v>0</v>
      </c>
      <c r="G348" s="7">
        <v>1</v>
      </c>
      <c r="H348" s="7">
        <v>25</v>
      </c>
      <c r="I348" s="7">
        <v>13</v>
      </c>
      <c r="J348" s="7">
        <v>34</v>
      </c>
      <c r="K348" s="7">
        <v>22</v>
      </c>
      <c r="L348" s="7">
        <v>0</v>
      </c>
      <c r="M348" s="7">
        <v>40</v>
      </c>
    </row>
    <row r="349" spans="1:13">
      <c r="A349" s="7" t="s">
        <v>2542</v>
      </c>
      <c r="B349" s="3">
        <v>0</v>
      </c>
      <c r="C349" s="7">
        <v>0</v>
      </c>
      <c r="D349" s="7">
        <v>3</v>
      </c>
      <c r="E349" s="7">
        <v>6</v>
      </c>
      <c r="F349" s="7">
        <v>0</v>
      </c>
      <c r="G349" s="7">
        <v>1</v>
      </c>
      <c r="H349" s="7">
        <v>9</v>
      </c>
      <c r="I349" s="7">
        <v>4</v>
      </c>
      <c r="J349" s="7">
        <v>29</v>
      </c>
      <c r="K349" s="7">
        <v>13</v>
      </c>
      <c r="L349" s="7">
        <v>3</v>
      </c>
      <c r="M349" s="7">
        <v>14</v>
      </c>
    </row>
    <row r="350" spans="1:13">
      <c r="A350" s="7" t="s">
        <v>2543</v>
      </c>
      <c r="B350" s="3">
        <v>0</v>
      </c>
      <c r="C350" s="7">
        <v>0</v>
      </c>
      <c r="D350" s="7">
        <v>5</v>
      </c>
      <c r="E350" s="7">
        <v>16</v>
      </c>
      <c r="F350" s="7">
        <v>0</v>
      </c>
      <c r="G350" s="7">
        <v>0</v>
      </c>
      <c r="H350" s="7">
        <v>26</v>
      </c>
      <c r="I350" s="7">
        <v>7</v>
      </c>
      <c r="J350" s="7">
        <v>32</v>
      </c>
      <c r="K350" s="7">
        <v>29</v>
      </c>
      <c r="L350" s="7">
        <v>1</v>
      </c>
      <c r="M350" s="7">
        <v>30</v>
      </c>
    </row>
    <row r="351" spans="1:13">
      <c r="A351" s="7" t="s">
        <v>2544</v>
      </c>
      <c r="B351" s="3">
        <v>0</v>
      </c>
      <c r="C351" s="7">
        <v>1</v>
      </c>
      <c r="D351" s="7">
        <v>6</v>
      </c>
      <c r="E351" s="7">
        <v>7</v>
      </c>
      <c r="F351" s="7">
        <v>0</v>
      </c>
      <c r="G351" s="7">
        <v>0</v>
      </c>
      <c r="H351" s="7">
        <v>19</v>
      </c>
      <c r="I351" s="7">
        <v>5</v>
      </c>
      <c r="J351" s="7">
        <v>23</v>
      </c>
      <c r="K351" s="7">
        <v>15</v>
      </c>
      <c r="L351" s="7">
        <v>1</v>
      </c>
      <c r="M351" s="7">
        <v>44</v>
      </c>
    </row>
    <row r="352" spans="1:13">
      <c r="A352" s="7" t="s">
        <v>2545</v>
      </c>
      <c r="B352" s="3">
        <v>0</v>
      </c>
      <c r="C352" s="7">
        <v>0</v>
      </c>
      <c r="D352" s="7">
        <v>10</v>
      </c>
      <c r="E352" s="7">
        <v>6</v>
      </c>
      <c r="F352" s="7">
        <v>0</v>
      </c>
      <c r="G352" s="7">
        <v>0</v>
      </c>
      <c r="H352" s="7">
        <v>24</v>
      </c>
      <c r="I352" s="7">
        <v>5</v>
      </c>
      <c r="J352" s="7">
        <v>34</v>
      </c>
      <c r="K352" s="7">
        <v>24</v>
      </c>
      <c r="L352" s="7">
        <v>0</v>
      </c>
      <c r="M352" s="7">
        <v>48</v>
      </c>
    </row>
    <row r="353" spans="1:13">
      <c r="A353" s="7" t="s">
        <v>2546</v>
      </c>
      <c r="B353" s="3">
        <v>0</v>
      </c>
      <c r="C353" s="7">
        <v>1</v>
      </c>
      <c r="D353" s="7">
        <v>4</v>
      </c>
      <c r="E353" s="7">
        <v>14</v>
      </c>
      <c r="F353" s="7">
        <v>0</v>
      </c>
      <c r="G353" s="7">
        <v>0</v>
      </c>
      <c r="H353" s="7">
        <v>27</v>
      </c>
      <c r="I353" s="7">
        <v>11</v>
      </c>
      <c r="J353" s="7">
        <v>38</v>
      </c>
      <c r="K353" s="7">
        <v>22</v>
      </c>
      <c r="L353" s="7">
        <v>5</v>
      </c>
      <c r="M353" s="7">
        <v>53</v>
      </c>
    </row>
    <row r="354" spans="1:13">
      <c r="A354" s="7" t="s">
        <v>2547</v>
      </c>
      <c r="B354" s="3">
        <v>0</v>
      </c>
      <c r="C354" s="7">
        <v>0</v>
      </c>
      <c r="D354" s="7">
        <v>5</v>
      </c>
      <c r="E354" s="7">
        <v>9</v>
      </c>
      <c r="F354" s="7">
        <v>1</v>
      </c>
      <c r="G354" s="7">
        <v>1</v>
      </c>
      <c r="H354" s="7">
        <v>23</v>
      </c>
      <c r="I354" s="7">
        <v>11</v>
      </c>
      <c r="J354" s="7">
        <v>29</v>
      </c>
      <c r="K354" s="7">
        <v>22</v>
      </c>
      <c r="L354" s="7">
        <v>2</v>
      </c>
      <c r="M354" s="7">
        <v>34</v>
      </c>
    </row>
    <row r="355" spans="1:13">
      <c r="A355" s="7" t="s">
        <v>2548</v>
      </c>
      <c r="B355" s="3">
        <v>0</v>
      </c>
      <c r="C355" s="7">
        <v>0</v>
      </c>
      <c r="D355" s="7">
        <v>5</v>
      </c>
      <c r="E355" s="7">
        <v>18</v>
      </c>
      <c r="F355" s="7">
        <v>0</v>
      </c>
      <c r="G355" s="7">
        <v>0</v>
      </c>
      <c r="H355" s="7">
        <v>26</v>
      </c>
      <c r="I355" s="7">
        <v>9</v>
      </c>
      <c r="J355" s="7">
        <v>31</v>
      </c>
      <c r="K355" s="7">
        <v>13</v>
      </c>
      <c r="L355" s="7">
        <v>1</v>
      </c>
      <c r="M355" s="7">
        <v>20</v>
      </c>
    </row>
    <row r="356" spans="1:13">
      <c r="A356" s="7" t="s">
        <v>2549</v>
      </c>
      <c r="B356" s="3">
        <v>0</v>
      </c>
      <c r="C356" s="7">
        <v>0</v>
      </c>
      <c r="D356" s="7">
        <v>8</v>
      </c>
      <c r="E356" s="7">
        <v>3</v>
      </c>
      <c r="F356" s="7">
        <v>0</v>
      </c>
      <c r="G356" s="7">
        <v>2</v>
      </c>
      <c r="H356" s="7">
        <v>12</v>
      </c>
      <c r="I356" s="7">
        <v>12</v>
      </c>
      <c r="J356" s="7">
        <v>28</v>
      </c>
      <c r="K356" s="7">
        <v>10</v>
      </c>
      <c r="L356" s="7">
        <v>1</v>
      </c>
      <c r="M356" s="7">
        <v>20</v>
      </c>
    </row>
    <row r="357" spans="1:13">
      <c r="A357" s="7" t="s">
        <v>2550</v>
      </c>
      <c r="B357" s="3">
        <v>0</v>
      </c>
      <c r="C357" s="7">
        <v>0</v>
      </c>
      <c r="D357" s="7">
        <v>9</v>
      </c>
      <c r="E357" s="7">
        <v>5</v>
      </c>
      <c r="F357" s="7">
        <v>0</v>
      </c>
      <c r="G357" s="7">
        <v>1</v>
      </c>
      <c r="H357" s="7">
        <v>15</v>
      </c>
      <c r="I357" s="7">
        <v>5</v>
      </c>
      <c r="J357" s="7">
        <v>15</v>
      </c>
      <c r="K357" s="7">
        <v>6</v>
      </c>
      <c r="L357" s="7">
        <v>0</v>
      </c>
      <c r="M357" s="7">
        <v>12</v>
      </c>
    </row>
    <row r="358" spans="1:13">
      <c r="A358" s="7" t="s">
        <v>2551</v>
      </c>
      <c r="B358" s="3">
        <v>0</v>
      </c>
      <c r="C358" s="7">
        <v>0</v>
      </c>
      <c r="D358" s="7">
        <v>10</v>
      </c>
      <c r="E358" s="7">
        <v>14</v>
      </c>
      <c r="F358" s="7">
        <v>1</v>
      </c>
      <c r="G358" s="7">
        <v>1</v>
      </c>
      <c r="H358" s="7">
        <v>24</v>
      </c>
      <c r="I358" s="7">
        <v>23</v>
      </c>
      <c r="J358" s="7">
        <v>35</v>
      </c>
      <c r="K358" s="7">
        <v>23</v>
      </c>
      <c r="L358" s="7">
        <v>2</v>
      </c>
      <c r="M358" s="7">
        <v>30</v>
      </c>
    </row>
    <row r="359" spans="1:13">
      <c r="A359" s="7" t="s">
        <v>2552</v>
      </c>
      <c r="B359" s="3">
        <v>0</v>
      </c>
      <c r="C359" s="7">
        <v>1</v>
      </c>
      <c r="D359" s="7">
        <v>7</v>
      </c>
      <c r="E359" s="7">
        <v>6</v>
      </c>
      <c r="F359" s="7">
        <v>0</v>
      </c>
      <c r="G359" s="7">
        <v>0</v>
      </c>
      <c r="H359" s="7">
        <v>27</v>
      </c>
      <c r="I359" s="7">
        <v>12</v>
      </c>
      <c r="J359" s="7">
        <v>37</v>
      </c>
      <c r="K359" s="7">
        <v>36</v>
      </c>
      <c r="L359" s="7">
        <v>4</v>
      </c>
      <c r="M359" s="7">
        <v>41</v>
      </c>
    </row>
    <row r="360" spans="1:13">
      <c r="A360" s="7" t="s">
        <v>2553</v>
      </c>
      <c r="B360" s="3">
        <v>0</v>
      </c>
      <c r="C360" s="7">
        <v>0</v>
      </c>
      <c r="D360" s="7">
        <v>3</v>
      </c>
      <c r="E360" s="7">
        <v>3</v>
      </c>
      <c r="F360" s="7">
        <v>0</v>
      </c>
      <c r="G360" s="7">
        <v>1</v>
      </c>
      <c r="H360" s="7">
        <v>7</v>
      </c>
      <c r="I360" s="7">
        <v>7</v>
      </c>
      <c r="J360" s="7">
        <v>22</v>
      </c>
      <c r="K360" s="7">
        <v>7</v>
      </c>
      <c r="L360" s="7">
        <v>0</v>
      </c>
      <c r="M360" s="7">
        <v>13</v>
      </c>
    </row>
    <row r="361" spans="1:13">
      <c r="A361" s="7" t="s">
        <v>2554</v>
      </c>
      <c r="B361" s="3">
        <v>0</v>
      </c>
      <c r="C361" s="7">
        <v>1</v>
      </c>
      <c r="D361" s="7">
        <v>10</v>
      </c>
      <c r="E361" s="7">
        <v>15</v>
      </c>
      <c r="F361" s="7">
        <v>0</v>
      </c>
      <c r="G361" s="7">
        <v>0</v>
      </c>
      <c r="H361" s="7">
        <v>31</v>
      </c>
      <c r="I361" s="7">
        <v>10</v>
      </c>
      <c r="J361" s="7">
        <v>33</v>
      </c>
      <c r="K361" s="7">
        <v>22</v>
      </c>
      <c r="L361" s="7">
        <v>4</v>
      </c>
      <c r="M361" s="7">
        <v>33</v>
      </c>
    </row>
    <row r="362" spans="1:13">
      <c r="A362" s="7" t="s">
        <v>2555</v>
      </c>
      <c r="B362" s="3">
        <v>0</v>
      </c>
      <c r="C362" s="7">
        <v>4</v>
      </c>
      <c r="D362" s="7">
        <v>7</v>
      </c>
      <c r="E362" s="7">
        <v>9</v>
      </c>
      <c r="F362" s="7">
        <v>0</v>
      </c>
      <c r="G362" s="7">
        <v>0</v>
      </c>
      <c r="H362" s="7">
        <v>12</v>
      </c>
      <c r="I362" s="7">
        <v>12</v>
      </c>
      <c r="J362" s="7">
        <v>30</v>
      </c>
      <c r="K362" s="7">
        <v>13</v>
      </c>
      <c r="L362" s="7">
        <v>8</v>
      </c>
      <c r="M362" s="7">
        <v>36</v>
      </c>
    </row>
    <row r="363" spans="1:13">
      <c r="A363" s="7" t="s">
        <v>2556</v>
      </c>
      <c r="B363" s="3">
        <v>0</v>
      </c>
      <c r="C363" s="7">
        <v>1</v>
      </c>
      <c r="D363" s="7">
        <v>5</v>
      </c>
      <c r="E363" s="7">
        <v>5</v>
      </c>
      <c r="F363" s="7">
        <v>0</v>
      </c>
      <c r="G363" s="7">
        <v>0</v>
      </c>
      <c r="H363" s="7">
        <v>12</v>
      </c>
      <c r="I363" s="7">
        <v>3</v>
      </c>
      <c r="J363" s="7">
        <v>18</v>
      </c>
      <c r="K363" s="7">
        <v>14</v>
      </c>
      <c r="L363" s="7">
        <v>1</v>
      </c>
      <c r="M363" s="7">
        <v>26</v>
      </c>
    </row>
    <row r="364" spans="1:13">
      <c r="A364" s="7" t="s">
        <v>2557</v>
      </c>
      <c r="B364" s="3">
        <v>1</v>
      </c>
      <c r="C364" s="7">
        <v>1</v>
      </c>
      <c r="D364" s="7">
        <v>5</v>
      </c>
      <c r="E364" s="7">
        <v>8</v>
      </c>
      <c r="F364" s="7">
        <v>0</v>
      </c>
      <c r="G364" s="7">
        <v>1</v>
      </c>
      <c r="H364" s="7">
        <v>26</v>
      </c>
      <c r="I364" s="7">
        <v>12</v>
      </c>
      <c r="J364" s="7">
        <v>29</v>
      </c>
      <c r="K364" s="7">
        <v>21</v>
      </c>
      <c r="L364" s="7">
        <v>3</v>
      </c>
      <c r="M364" s="7">
        <v>42</v>
      </c>
    </row>
    <row r="365" spans="1:13">
      <c r="A365" s="7" t="s">
        <v>2558</v>
      </c>
      <c r="B365" s="3">
        <v>0</v>
      </c>
      <c r="C365" s="7">
        <v>1</v>
      </c>
      <c r="D365" s="7">
        <v>4</v>
      </c>
      <c r="E365" s="7">
        <v>4</v>
      </c>
      <c r="F365" s="7">
        <v>0</v>
      </c>
      <c r="G365" s="7">
        <v>1</v>
      </c>
      <c r="H365" s="7">
        <v>13</v>
      </c>
      <c r="I365" s="7">
        <v>5</v>
      </c>
      <c r="J365" s="7">
        <v>15</v>
      </c>
      <c r="K365" s="7">
        <v>14</v>
      </c>
      <c r="L365" s="7">
        <v>1</v>
      </c>
      <c r="M365" s="7">
        <v>26</v>
      </c>
    </row>
    <row r="366" spans="1:13">
      <c r="A366" s="7" t="s">
        <v>2559</v>
      </c>
      <c r="B366" s="3">
        <v>0</v>
      </c>
      <c r="C366" s="7">
        <v>1</v>
      </c>
      <c r="D366" s="7">
        <v>3</v>
      </c>
      <c r="E366" s="7">
        <v>5</v>
      </c>
      <c r="F366" s="7">
        <v>0</v>
      </c>
      <c r="G366" s="7">
        <v>2</v>
      </c>
      <c r="H366" s="7">
        <v>12</v>
      </c>
      <c r="I366" s="7">
        <v>5</v>
      </c>
      <c r="J366" s="7">
        <v>17</v>
      </c>
      <c r="K366" s="7">
        <v>7</v>
      </c>
      <c r="L366" s="7">
        <v>2</v>
      </c>
      <c r="M366" s="7">
        <v>17</v>
      </c>
    </row>
    <row r="367" spans="1:13">
      <c r="A367" s="7" t="s">
        <v>2560</v>
      </c>
      <c r="B367" s="3">
        <v>0</v>
      </c>
      <c r="C367" s="7">
        <v>0</v>
      </c>
      <c r="D367" s="7">
        <v>5</v>
      </c>
      <c r="E367" s="7">
        <v>13</v>
      </c>
      <c r="F367" s="7">
        <v>0</v>
      </c>
      <c r="G367" s="7">
        <v>0</v>
      </c>
      <c r="H367" s="7">
        <v>26</v>
      </c>
      <c r="I367" s="7">
        <v>7</v>
      </c>
      <c r="J367" s="7">
        <v>29</v>
      </c>
      <c r="K367" s="7">
        <v>24</v>
      </c>
      <c r="L367" s="7">
        <v>2</v>
      </c>
      <c r="M367" s="7">
        <v>42</v>
      </c>
    </row>
    <row r="368" spans="1:13">
      <c r="A368" s="7" t="s">
        <v>2561</v>
      </c>
      <c r="B368" s="3">
        <v>0</v>
      </c>
      <c r="C368" s="7">
        <v>2</v>
      </c>
      <c r="D368" s="7">
        <v>2</v>
      </c>
      <c r="E368" s="7">
        <v>3</v>
      </c>
      <c r="F368" s="7">
        <v>0</v>
      </c>
      <c r="G368" s="7">
        <v>0</v>
      </c>
      <c r="H368" s="7">
        <v>7</v>
      </c>
      <c r="I368" s="7">
        <v>3</v>
      </c>
      <c r="J368" s="7">
        <v>8</v>
      </c>
      <c r="K368" s="7">
        <v>7</v>
      </c>
      <c r="L368" s="7">
        <v>0</v>
      </c>
      <c r="M368" s="7">
        <v>27</v>
      </c>
    </row>
    <row r="369" spans="1:13">
      <c r="A369" s="7" t="s">
        <v>2562</v>
      </c>
      <c r="B369" s="3">
        <v>0</v>
      </c>
      <c r="C369" s="7">
        <v>1</v>
      </c>
      <c r="D369" s="7">
        <v>7</v>
      </c>
      <c r="E369" s="7">
        <v>8</v>
      </c>
      <c r="F369" s="7">
        <v>0</v>
      </c>
      <c r="G369" s="7">
        <v>1</v>
      </c>
      <c r="H369" s="7">
        <v>21</v>
      </c>
      <c r="I369" s="7">
        <v>10</v>
      </c>
      <c r="J369" s="7">
        <v>31</v>
      </c>
      <c r="K369" s="7">
        <v>18</v>
      </c>
      <c r="L369" s="7">
        <v>0</v>
      </c>
      <c r="M369" s="7">
        <v>26</v>
      </c>
    </row>
    <row r="370" spans="1:13">
      <c r="A370" s="7" t="s">
        <v>2563</v>
      </c>
      <c r="B370" s="3">
        <v>0</v>
      </c>
      <c r="C370" s="7">
        <v>4</v>
      </c>
      <c r="D370" s="7">
        <v>3</v>
      </c>
      <c r="E370" s="7">
        <v>7</v>
      </c>
      <c r="F370" s="7">
        <v>2</v>
      </c>
      <c r="G370" s="7">
        <v>0</v>
      </c>
      <c r="H370" s="7">
        <v>17</v>
      </c>
      <c r="I370" s="7">
        <v>3</v>
      </c>
      <c r="J370" s="7">
        <v>30</v>
      </c>
      <c r="K370" s="7">
        <v>19</v>
      </c>
      <c r="L370" s="7">
        <v>0</v>
      </c>
      <c r="M370" s="7">
        <v>29</v>
      </c>
    </row>
    <row r="371" spans="1:13">
      <c r="A371" s="7" t="s">
        <v>2564</v>
      </c>
      <c r="B371" s="3">
        <v>0</v>
      </c>
      <c r="C371" s="7">
        <v>1</v>
      </c>
      <c r="D371" s="7">
        <v>5</v>
      </c>
      <c r="E371" s="7">
        <v>3</v>
      </c>
      <c r="F371" s="7">
        <v>0</v>
      </c>
      <c r="G371" s="7">
        <v>0</v>
      </c>
      <c r="H371" s="7">
        <v>9</v>
      </c>
      <c r="I371" s="7">
        <v>2</v>
      </c>
      <c r="J371" s="7">
        <v>16</v>
      </c>
      <c r="K371" s="7">
        <v>5</v>
      </c>
      <c r="L371" s="7">
        <v>0</v>
      </c>
      <c r="M371" s="7">
        <v>13</v>
      </c>
    </row>
    <row r="372" spans="1:13">
      <c r="A372" s="7" t="s">
        <v>2565</v>
      </c>
      <c r="B372" s="3">
        <v>0</v>
      </c>
      <c r="C372" s="7">
        <v>0</v>
      </c>
      <c r="D372" s="7">
        <v>9</v>
      </c>
      <c r="E372" s="7">
        <v>11</v>
      </c>
      <c r="F372" s="7">
        <v>0</v>
      </c>
      <c r="G372" s="7">
        <v>0</v>
      </c>
      <c r="H372" s="7">
        <v>25</v>
      </c>
      <c r="I372" s="7">
        <v>9</v>
      </c>
      <c r="J372" s="7">
        <v>30</v>
      </c>
      <c r="K372" s="7">
        <v>14</v>
      </c>
      <c r="L372" s="7">
        <v>4</v>
      </c>
      <c r="M372" s="7">
        <v>30</v>
      </c>
    </row>
    <row r="373" spans="1:13">
      <c r="A373" s="7" t="s">
        <v>2909</v>
      </c>
      <c r="B373" s="3">
        <v>0</v>
      </c>
      <c r="C373" s="7">
        <v>0</v>
      </c>
      <c r="D373" s="7">
        <v>9</v>
      </c>
      <c r="E373" s="7">
        <v>6</v>
      </c>
      <c r="F373" s="7">
        <v>0</v>
      </c>
      <c r="G373" s="7">
        <v>0</v>
      </c>
      <c r="H373" s="7">
        <v>22</v>
      </c>
      <c r="I373" s="7">
        <v>3</v>
      </c>
      <c r="J373" s="7">
        <v>27</v>
      </c>
      <c r="K373" s="7">
        <v>17</v>
      </c>
      <c r="L373" s="7">
        <v>0</v>
      </c>
      <c r="M373" s="7">
        <v>14</v>
      </c>
    </row>
    <row r="374" spans="1:13">
      <c r="A374" s="7" t="s">
        <v>2910</v>
      </c>
      <c r="B374" s="3">
        <v>0</v>
      </c>
      <c r="C374" s="7">
        <v>0</v>
      </c>
      <c r="D374" s="7">
        <v>0</v>
      </c>
      <c r="E374" s="7">
        <v>4</v>
      </c>
      <c r="F374" s="7">
        <v>0</v>
      </c>
      <c r="G374" s="7">
        <v>0</v>
      </c>
      <c r="H374" s="7">
        <v>4</v>
      </c>
      <c r="I374" s="7">
        <v>6</v>
      </c>
      <c r="J374" s="7">
        <v>8</v>
      </c>
      <c r="K374" s="7">
        <v>12</v>
      </c>
      <c r="L374" s="7">
        <v>0</v>
      </c>
      <c r="M374" s="7">
        <v>14</v>
      </c>
    </row>
    <row r="375" spans="1:13">
      <c r="A375" s="7" t="s">
        <v>2911</v>
      </c>
      <c r="B375" s="3">
        <v>0</v>
      </c>
      <c r="C375" s="7">
        <v>2</v>
      </c>
      <c r="D375" s="7">
        <v>7</v>
      </c>
      <c r="E375" s="7">
        <v>4</v>
      </c>
      <c r="F375" s="7">
        <v>1</v>
      </c>
      <c r="G375" s="7">
        <v>0</v>
      </c>
      <c r="H375" s="7">
        <v>15</v>
      </c>
      <c r="I375" s="7">
        <v>10</v>
      </c>
      <c r="J375" s="7">
        <v>29</v>
      </c>
      <c r="K375" s="7">
        <v>16</v>
      </c>
      <c r="L375" s="7">
        <v>0</v>
      </c>
      <c r="M375" s="7">
        <v>35</v>
      </c>
    </row>
    <row r="376" spans="1:13">
      <c r="A376" s="7" t="s">
        <v>2912</v>
      </c>
      <c r="B376" s="3">
        <v>0</v>
      </c>
      <c r="C376" s="7">
        <v>0</v>
      </c>
      <c r="D376" s="7">
        <v>2</v>
      </c>
      <c r="E376" s="7">
        <v>12</v>
      </c>
      <c r="F376" s="7">
        <v>0</v>
      </c>
      <c r="G376" s="7">
        <v>0</v>
      </c>
      <c r="H376" s="7">
        <v>19</v>
      </c>
      <c r="I376" s="7">
        <v>6</v>
      </c>
      <c r="J376" s="7">
        <v>19</v>
      </c>
      <c r="K376" s="7">
        <v>16</v>
      </c>
      <c r="L376" s="7">
        <v>0</v>
      </c>
      <c r="M376" s="7">
        <v>15</v>
      </c>
    </row>
    <row r="377" spans="1:13">
      <c r="A377" s="7" t="s">
        <v>2913</v>
      </c>
      <c r="B377" s="3">
        <v>0</v>
      </c>
      <c r="C377" s="7">
        <v>1</v>
      </c>
      <c r="D377" s="7">
        <v>9</v>
      </c>
      <c r="E377" s="7">
        <v>9</v>
      </c>
      <c r="F377" s="7">
        <v>1</v>
      </c>
      <c r="G377" s="7">
        <v>0</v>
      </c>
      <c r="H377" s="7">
        <v>22</v>
      </c>
      <c r="I377" s="7">
        <v>13</v>
      </c>
      <c r="J377" s="7">
        <v>26</v>
      </c>
      <c r="K377" s="7">
        <v>22</v>
      </c>
      <c r="L377" s="7">
        <v>0</v>
      </c>
      <c r="M377" s="7">
        <v>34</v>
      </c>
    </row>
    <row r="378" spans="1:13">
      <c r="A378" s="7" t="s">
        <v>2914</v>
      </c>
      <c r="B378" s="3">
        <v>0</v>
      </c>
      <c r="C378" s="7">
        <v>0</v>
      </c>
      <c r="D378" s="7">
        <v>3</v>
      </c>
      <c r="E378" s="7">
        <v>7</v>
      </c>
      <c r="F378" s="7">
        <v>0</v>
      </c>
      <c r="G378" s="7">
        <v>0</v>
      </c>
      <c r="H378" s="7">
        <v>10</v>
      </c>
      <c r="I378" s="7">
        <v>6</v>
      </c>
      <c r="J378" s="7">
        <v>16</v>
      </c>
      <c r="K378" s="7">
        <v>4</v>
      </c>
      <c r="L378" s="7">
        <v>0</v>
      </c>
      <c r="M378" s="7">
        <v>10</v>
      </c>
    </row>
    <row r="379" spans="1:13">
      <c r="A379" s="7" t="s">
        <v>2915</v>
      </c>
      <c r="B379" s="3">
        <v>0</v>
      </c>
      <c r="C379" s="7">
        <v>1</v>
      </c>
      <c r="D379" s="7">
        <v>5</v>
      </c>
      <c r="E379" s="7">
        <v>12</v>
      </c>
      <c r="F379" s="7">
        <v>1</v>
      </c>
      <c r="G379" s="7">
        <v>0</v>
      </c>
      <c r="H379" s="7">
        <v>27</v>
      </c>
      <c r="I379" s="7">
        <v>10</v>
      </c>
      <c r="J379" s="7">
        <v>35</v>
      </c>
      <c r="K379" s="7">
        <v>20</v>
      </c>
      <c r="L379" s="7">
        <v>2</v>
      </c>
      <c r="M379" s="7">
        <v>26</v>
      </c>
    </row>
    <row r="380" spans="1:13">
      <c r="A380" s="7" t="s">
        <v>2916</v>
      </c>
      <c r="B380" s="3">
        <v>0</v>
      </c>
      <c r="C380" s="7">
        <v>2</v>
      </c>
      <c r="D380" s="7">
        <v>5</v>
      </c>
      <c r="E380" s="7">
        <v>9</v>
      </c>
      <c r="F380" s="7">
        <v>1</v>
      </c>
      <c r="G380" s="7">
        <v>0</v>
      </c>
      <c r="H380" s="7">
        <v>20</v>
      </c>
      <c r="I380" s="7">
        <v>7</v>
      </c>
      <c r="J380" s="7">
        <v>17</v>
      </c>
      <c r="K380" s="7">
        <v>14</v>
      </c>
      <c r="L380" s="7">
        <v>0</v>
      </c>
      <c r="M380" s="7">
        <v>44</v>
      </c>
    </row>
    <row r="381" spans="1:13">
      <c r="A381" s="7" t="s">
        <v>2917</v>
      </c>
      <c r="B381" s="3">
        <v>0</v>
      </c>
      <c r="C381" s="7">
        <v>1</v>
      </c>
      <c r="D381" s="7">
        <v>6</v>
      </c>
      <c r="E381" s="7">
        <v>10</v>
      </c>
      <c r="F381" s="7">
        <v>1</v>
      </c>
      <c r="G381" s="7">
        <v>0</v>
      </c>
      <c r="H381" s="7">
        <v>26</v>
      </c>
      <c r="I381" s="7">
        <v>6</v>
      </c>
      <c r="J381" s="7">
        <v>32</v>
      </c>
      <c r="K381" s="7">
        <v>17</v>
      </c>
      <c r="L381" s="7">
        <v>1</v>
      </c>
      <c r="M381" s="7">
        <v>36</v>
      </c>
    </row>
    <row r="382" spans="1:13">
      <c r="A382" s="7" t="s">
        <v>2918</v>
      </c>
      <c r="B382" s="3">
        <v>0</v>
      </c>
      <c r="C382" s="7">
        <v>2</v>
      </c>
      <c r="D382" s="7">
        <v>7</v>
      </c>
      <c r="E382" s="7">
        <v>10</v>
      </c>
      <c r="F382" s="7">
        <v>0</v>
      </c>
      <c r="G382" s="7">
        <v>0</v>
      </c>
      <c r="H382" s="7">
        <v>26</v>
      </c>
      <c r="I382" s="7">
        <v>17</v>
      </c>
      <c r="J382" s="7">
        <v>34</v>
      </c>
      <c r="K382" s="7">
        <v>21</v>
      </c>
      <c r="L382" s="7">
        <v>2</v>
      </c>
      <c r="M382" s="7">
        <v>40</v>
      </c>
    </row>
    <row r="383" spans="1:13">
      <c r="A383" s="7" t="s">
        <v>2919</v>
      </c>
      <c r="B383" s="3">
        <v>0</v>
      </c>
      <c r="C383" s="7">
        <v>0</v>
      </c>
      <c r="D383" s="7">
        <v>4</v>
      </c>
      <c r="E383" s="7">
        <v>5</v>
      </c>
      <c r="F383" s="7">
        <v>0</v>
      </c>
      <c r="G383" s="7">
        <v>1</v>
      </c>
      <c r="H383" s="7">
        <v>20</v>
      </c>
      <c r="I383" s="7">
        <v>11</v>
      </c>
      <c r="J383" s="7">
        <v>21</v>
      </c>
      <c r="K383" s="7">
        <v>17</v>
      </c>
      <c r="L383" s="7">
        <v>2</v>
      </c>
      <c r="M383" s="7">
        <v>27</v>
      </c>
    </row>
    <row r="384" spans="1:13">
      <c r="A384" s="7" t="s">
        <v>2810</v>
      </c>
      <c r="B384" s="3">
        <v>0</v>
      </c>
      <c r="C384" s="7">
        <v>1</v>
      </c>
      <c r="D384" s="7">
        <v>7</v>
      </c>
      <c r="E384" s="7">
        <v>13</v>
      </c>
      <c r="F384" s="7">
        <v>2</v>
      </c>
      <c r="G384" s="7">
        <v>0</v>
      </c>
      <c r="H384" s="7">
        <v>27</v>
      </c>
      <c r="I384" s="7">
        <v>15</v>
      </c>
      <c r="J384" s="7">
        <v>36</v>
      </c>
      <c r="K384" s="7">
        <v>18</v>
      </c>
      <c r="L384" s="7">
        <v>2</v>
      </c>
      <c r="M384" s="7">
        <v>21</v>
      </c>
    </row>
    <row r="385" spans="1:13">
      <c r="A385" s="7" t="s">
        <v>2920</v>
      </c>
      <c r="B385" s="3">
        <v>1</v>
      </c>
      <c r="C385" s="7">
        <v>0</v>
      </c>
      <c r="D385" s="7">
        <v>6</v>
      </c>
      <c r="E385" s="7">
        <v>5</v>
      </c>
      <c r="F385" s="7">
        <v>2</v>
      </c>
      <c r="G385" s="7">
        <v>0</v>
      </c>
      <c r="H385" s="7">
        <v>17</v>
      </c>
      <c r="I385" s="7">
        <v>7</v>
      </c>
      <c r="J385" s="7">
        <v>18</v>
      </c>
      <c r="K385" s="7">
        <v>16</v>
      </c>
      <c r="L385" s="7">
        <v>1</v>
      </c>
      <c r="M385" s="7">
        <v>31</v>
      </c>
    </row>
    <row r="386" spans="1:13">
      <c r="A386" s="7" t="s">
        <v>2921</v>
      </c>
      <c r="B386" s="3">
        <v>4</v>
      </c>
      <c r="C386" s="7">
        <v>0</v>
      </c>
      <c r="D386" s="7">
        <v>4</v>
      </c>
      <c r="E386" s="7">
        <v>4</v>
      </c>
      <c r="F386" s="7">
        <v>4</v>
      </c>
      <c r="G386" s="7">
        <v>0</v>
      </c>
      <c r="H386" s="7">
        <v>14</v>
      </c>
      <c r="I386" s="7">
        <v>12</v>
      </c>
      <c r="J386" s="7">
        <v>16</v>
      </c>
      <c r="K386" s="7">
        <v>8</v>
      </c>
      <c r="L386" s="7">
        <v>1</v>
      </c>
      <c r="M386" s="7">
        <v>11</v>
      </c>
    </row>
    <row r="387" spans="1:13">
      <c r="A387" s="7" t="s">
        <v>2922</v>
      </c>
      <c r="B387" s="3">
        <v>0</v>
      </c>
      <c r="C387" s="7">
        <v>1</v>
      </c>
      <c r="D387" s="7">
        <v>15</v>
      </c>
      <c r="E387" s="7">
        <v>14</v>
      </c>
      <c r="F387" s="7">
        <v>2</v>
      </c>
      <c r="G387" s="7">
        <v>0</v>
      </c>
      <c r="H387" s="7">
        <v>33</v>
      </c>
      <c r="I387" s="7">
        <v>19</v>
      </c>
      <c r="J387" s="7">
        <v>33</v>
      </c>
      <c r="K387" s="7">
        <v>22</v>
      </c>
      <c r="L387" s="7">
        <v>2</v>
      </c>
      <c r="M387" s="7">
        <v>29</v>
      </c>
    </row>
    <row r="388" spans="1:13">
      <c r="A388" s="7" t="s">
        <v>2923</v>
      </c>
      <c r="B388" s="3">
        <v>0</v>
      </c>
      <c r="C388" s="7">
        <v>0</v>
      </c>
      <c r="D388" s="7">
        <v>10</v>
      </c>
      <c r="E388" s="7">
        <v>9</v>
      </c>
      <c r="F388" s="7">
        <v>0</v>
      </c>
      <c r="G388" s="7">
        <v>0</v>
      </c>
      <c r="H388" s="7">
        <v>26</v>
      </c>
      <c r="I388" s="7">
        <v>15</v>
      </c>
      <c r="J388" s="7">
        <v>30</v>
      </c>
      <c r="K388" s="7">
        <v>24</v>
      </c>
      <c r="L388" s="7">
        <v>1</v>
      </c>
      <c r="M388" s="7">
        <v>24</v>
      </c>
    </row>
    <row r="389" spans="1:13">
      <c r="A389" s="7" t="s">
        <v>2924</v>
      </c>
      <c r="B389" s="3">
        <v>0</v>
      </c>
      <c r="C389" s="7">
        <v>0</v>
      </c>
      <c r="D389" s="7">
        <v>2</v>
      </c>
      <c r="E389" s="7">
        <v>3</v>
      </c>
      <c r="F389" s="7">
        <v>0</v>
      </c>
      <c r="G389" s="7">
        <v>0</v>
      </c>
      <c r="H389" s="7">
        <v>7</v>
      </c>
      <c r="I389" s="7">
        <v>4</v>
      </c>
      <c r="J389" s="7">
        <v>10</v>
      </c>
      <c r="K389" s="7">
        <v>8</v>
      </c>
      <c r="L389" s="7">
        <v>0</v>
      </c>
      <c r="M389" s="7">
        <v>34</v>
      </c>
    </row>
    <row r="390" spans="1:13">
      <c r="A390" s="7" t="s">
        <v>2811</v>
      </c>
      <c r="B390" s="3">
        <v>0</v>
      </c>
      <c r="C390" s="7">
        <v>2</v>
      </c>
      <c r="D390" s="7">
        <v>11</v>
      </c>
      <c r="E390" s="7">
        <v>10</v>
      </c>
      <c r="F390" s="7">
        <v>1</v>
      </c>
      <c r="G390" s="7">
        <v>0</v>
      </c>
      <c r="H390" s="7">
        <v>31</v>
      </c>
      <c r="I390" s="7">
        <v>10</v>
      </c>
      <c r="J390" s="7">
        <v>35</v>
      </c>
      <c r="K390" s="7">
        <v>20</v>
      </c>
      <c r="L390" s="7">
        <v>1</v>
      </c>
      <c r="M390" s="7">
        <v>28</v>
      </c>
    </row>
    <row r="391" spans="1:13">
      <c r="A391" s="7" t="s">
        <v>2925</v>
      </c>
      <c r="B391" s="3">
        <v>2</v>
      </c>
      <c r="C391" s="7">
        <v>3</v>
      </c>
      <c r="D391" s="7">
        <v>5</v>
      </c>
      <c r="E391" s="7">
        <v>10</v>
      </c>
      <c r="F391" s="7">
        <v>4</v>
      </c>
      <c r="G391" s="7">
        <v>0</v>
      </c>
      <c r="H391" s="7">
        <v>32</v>
      </c>
      <c r="I391" s="7">
        <v>12</v>
      </c>
      <c r="J391" s="7">
        <v>29</v>
      </c>
      <c r="K391" s="7">
        <v>25</v>
      </c>
      <c r="L391" s="7">
        <v>3</v>
      </c>
      <c r="M391" s="7">
        <v>62</v>
      </c>
    </row>
    <row r="392" spans="1:13">
      <c r="A392" s="7" t="s">
        <v>2926</v>
      </c>
      <c r="B392" s="3">
        <v>0</v>
      </c>
      <c r="C392" s="7">
        <v>1</v>
      </c>
      <c r="D392" s="7">
        <v>4</v>
      </c>
      <c r="E392" s="7">
        <v>5</v>
      </c>
      <c r="F392" s="7">
        <v>1</v>
      </c>
      <c r="G392" s="7">
        <v>0</v>
      </c>
      <c r="H392" s="7">
        <v>14</v>
      </c>
      <c r="I392" s="7">
        <v>5</v>
      </c>
      <c r="J392" s="7">
        <v>22</v>
      </c>
      <c r="K392" s="7">
        <v>17</v>
      </c>
      <c r="L392" s="7">
        <v>3</v>
      </c>
      <c r="M392" s="7">
        <v>20</v>
      </c>
    </row>
    <row r="393" spans="1:13">
      <c r="A393" s="7" t="s">
        <v>2927</v>
      </c>
      <c r="B393" s="3">
        <v>0</v>
      </c>
      <c r="C393" s="7">
        <v>1</v>
      </c>
      <c r="D393" s="7">
        <v>6</v>
      </c>
      <c r="E393" s="7">
        <v>9</v>
      </c>
      <c r="F393" s="7">
        <v>0</v>
      </c>
      <c r="G393" s="7">
        <v>0</v>
      </c>
      <c r="H393" s="7">
        <v>22</v>
      </c>
      <c r="I393" s="7">
        <v>7</v>
      </c>
      <c r="J393" s="7">
        <v>36</v>
      </c>
      <c r="K393" s="7">
        <v>28</v>
      </c>
      <c r="L393" s="7">
        <v>2</v>
      </c>
      <c r="M393" s="7">
        <v>51</v>
      </c>
    </row>
    <row r="394" spans="1:13">
      <c r="A394" s="7" t="s">
        <v>2928</v>
      </c>
      <c r="B394" s="3">
        <v>2</v>
      </c>
      <c r="C394" s="7">
        <v>0</v>
      </c>
      <c r="D394" s="7">
        <v>2</v>
      </c>
      <c r="E394" s="7">
        <v>5</v>
      </c>
      <c r="F394" s="7">
        <v>2</v>
      </c>
      <c r="G394" s="7">
        <v>0</v>
      </c>
      <c r="H394" s="7">
        <v>10</v>
      </c>
      <c r="I394" s="7">
        <v>4</v>
      </c>
      <c r="J394" s="7">
        <v>11</v>
      </c>
      <c r="K394" s="7">
        <v>12</v>
      </c>
      <c r="L394" s="7">
        <v>1</v>
      </c>
      <c r="M394" s="7">
        <v>13</v>
      </c>
    </row>
    <row r="395" spans="1:13">
      <c r="A395" s="7" t="s">
        <v>2929</v>
      </c>
      <c r="B395" s="3">
        <v>0</v>
      </c>
      <c r="C395" s="7">
        <v>1</v>
      </c>
      <c r="D395" s="7">
        <v>2</v>
      </c>
      <c r="E395" s="7">
        <v>5</v>
      </c>
      <c r="F395" s="7">
        <v>1</v>
      </c>
      <c r="G395" s="7">
        <v>0</v>
      </c>
      <c r="H395" s="7">
        <v>9</v>
      </c>
      <c r="I395" s="7">
        <v>5</v>
      </c>
      <c r="J395" s="7">
        <v>18</v>
      </c>
      <c r="K395" s="7">
        <v>11</v>
      </c>
      <c r="L395" s="7">
        <v>0</v>
      </c>
      <c r="M395" s="7">
        <v>20</v>
      </c>
    </row>
    <row r="396" spans="1:13">
      <c r="A396" s="7" t="s">
        <v>2812</v>
      </c>
      <c r="B396" s="3">
        <v>1</v>
      </c>
      <c r="C396" s="7">
        <v>0</v>
      </c>
      <c r="D396" s="7">
        <v>8</v>
      </c>
      <c r="E396" s="7">
        <v>13</v>
      </c>
      <c r="F396" s="7">
        <v>1</v>
      </c>
      <c r="G396" s="7">
        <v>0</v>
      </c>
      <c r="H396" s="7">
        <v>25</v>
      </c>
      <c r="I396" s="7">
        <v>9</v>
      </c>
      <c r="J396" s="7">
        <v>26</v>
      </c>
      <c r="K396" s="7">
        <v>18</v>
      </c>
      <c r="L396" s="7">
        <v>0</v>
      </c>
      <c r="M396" s="7">
        <v>30</v>
      </c>
    </row>
    <row r="397" spans="1:13">
      <c r="A397" s="7" t="s">
        <v>2930</v>
      </c>
      <c r="B397" s="3">
        <v>1</v>
      </c>
      <c r="C397" s="7">
        <v>0</v>
      </c>
      <c r="D397" s="7">
        <v>3</v>
      </c>
      <c r="E397" s="7">
        <v>4</v>
      </c>
      <c r="F397" s="7">
        <v>1</v>
      </c>
      <c r="G397" s="7">
        <v>0</v>
      </c>
      <c r="H397" s="7">
        <v>8</v>
      </c>
      <c r="I397" s="7">
        <v>2</v>
      </c>
      <c r="J397" s="7">
        <v>9</v>
      </c>
      <c r="K397" s="7">
        <v>7</v>
      </c>
      <c r="L397" s="7">
        <v>0</v>
      </c>
      <c r="M397" s="7">
        <v>19</v>
      </c>
    </row>
    <row r="398" spans="1:13">
      <c r="A398" s="7" t="s">
        <v>2931</v>
      </c>
      <c r="B398" s="3">
        <v>0</v>
      </c>
      <c r="C398" s="7">
        <v>0</v>
      </c>
      <c r="D398" s="7">
        <v>9</v>
      </c>
      <c r="E398" s="7">
        <v>9</v>
      </c>
      <c r="F398" s="7">
        <v>0</v>
      </c>
      <c r="G398" s="7">
        <v>0</v>
      </c>
      <c r="H398" s="7">
        <v>30</v>
      </c>
      <c r="I398" s="7">
        <v>13</v>
      </c>
      <c r="J398" s="7">
        <v>24</v>
      </c>
      <c r="K398" s="7">
        <v>16</v>
      </c>
      <c r="L398" s="7">
        <v>0</v>
      </c>
      <c r="M398" s="7">
        <v>32</v>
      </c>
    </row>
    <row r="399" spans="1:13">
      <c r="A399" s="7" t="s">
        <v>2932</v>
      </c>
      <c r="B399" s="3">
        <v>2</v>
      </c>
      <c r="C399" s="7">
        <v>1</v>
      </c>
      <c r="D399" s="7">
        <v>3</v>
      </c>
      <c r="E399" s="7">
        <v>8</v>
      </c>
      <c r="F399" s="7">
        <v>4</v>
      </c>
      <c r="G399" s="7">
        <v>0</v>
      </c>
      <c r="H399" s="7">
        <v>16</v>
      </c>
      <c r="I399" s="7">
        <v>3</v>
      </c>
      <c r="J399" s="7">
        <v>13</v>
      </c>
      <c r="K399" s="7">
        <v>9</v>
      </c>
      <c r="L399" s="7">
        <v>2</v>
      </c>
      <c r="M399" s="7">
        <v>31</v>
      </c>
    </row>
    <row r="400" spans="1:13">
      <c r="A400" s="7" t="s">
        <v>2933</v>
      </c>
      <c r="B400" s="3">
        <v>0</v>
      </c>
      <c r="C400" s="7">
        <v>1</v>
      </c>
      <c r="D400" s="7">
        <v>6</v>
      </c>
      <c r="E400" s="7">
        <v>2</v>
      </c>
      <c r="F400" s="7">
        <v>0</v>
      </c>
      <c r="G400" s="7">
        <v>0</v>
      </c>
      <c r="H400" s="7">
        <v>10</v>
      </c>
      <c r="I400" s="7">
        <v>1</v>
      </c>
      <c r="J400" s="7">
        <v>10</v>
      </c>
      <c r="K400" s="7">
        <v>2</v>
      </c>
      <c r="L400" s="7">
        <v>0</v>
      </c>
      <c r="M400" s="7">
        <v>9</v>
      </c>
    </row>
    <row r="401" spans="1:13">
      <c r="A401" s="7" t="s">
        <v>2934</v>
      </c>
      <c r="B401" s="3">
        <v>0</v>
      </c>
      <c r="C401" s="7">
        <v>1</v>
      </c>
      <c r="D401" s="7">
        <v>7</v>
      </c>
      <c r="E401" s="7">
        <v>8</v>
      </c>
      <c r="F401" s="7">
        <v>1</v>
      </c>
      <c r="G401" s="7">
        <v>0</v>
      </c>
      <c r="H401" s="7">
        <v>26</v>
      </c>
      <c r="I401" s="7">
        <v>15</v>
      </c>
      <c r="J401" s="7">
        <v>26</v>
      </c>
      <c r="K401" s="7">
        <v>14</v>
      </c>
      <c r="L401" s="7">
        <v>0</v>
      </c>
      <c r="M401" s="7">
        <v>24</v>
      </c>
    </row>
    <row r="402" spans="1:13">
      <c r="A402" s="7" t="s">
        <v>2935</v>
      </c>
      <c r="B402" s="3">
        <v>0</v>
      </c>
      <c r="C402" s="7">
        <v>1</v>
      </c>
      <c r="D402" s="7">
        <v>6</v>
      </c>
      <c r="E402" s="7">
        <v>7</v>
      </c>
      <c r="F402" s="7">
        <v>1</v>
      </c>
      <c r="G402" s="7">
        <v>0</v>
      </c>
      <c r="H402" s="7">
        <v>18</v>
      </c>
      <c r="I402" s="7">
        <v>7</v>
      </c>
      <c r="J402" s="7">
        <v>31</v>
      </c>
      <c r="K402" s="7">
        <v>13</v>
      </c>
      <c r="L402" s="7">
        <v>1</v>
      </c>
      <c r="M402" s="7">
        <v>14</v>
      </c>
    </row>
    <row r="403" spans="1:13">
      <c r="A403" s="7" t="s">
        <v>2965</v>
      </c>
      <c r="B403" s="3">
        <v>0</v>
      </c>
      <c r="C403" s="7">
        <v>0</v>
      </c>
      <c r="D403" s="7">
        <v>0</v>
      </c>
      <c r="E403" s="7">
        <v>6</v>
      </c>
      <c r="F403" s="7">
        <v>0</v>
      </c>
      <c r="G403" s="7">
        <v>0</v>
      </c>
      <c r="H403" s="7">
        <v>12</v>
      </c>
      <c r="I403" s="7">
        <v>4</v>
      </c>
      <c r="J403" s="7">
        <v>18</v>
      </c>
      <c r="K403" s="7">
        <v>23</v>
      </c>
      <c r="L403" s="7">
        <v>0</v>
      </c>
      <c r="M403" s="7">
        <v>30</v>
      </c>
    </row>
    <row r="404" spans="1:13">
      <c r="A404" s="7" t="s">
        <v>3039</v>
      </c>
      <c r="B404" s="3">
        <v>0</v>
      </c>
      <c r="C404" s="7">
        <v>1</v>
      </c>
      <c r="D404" s="7">
        <v>5</v>
      </c>
      <c r="E404" s="7">
        <v>7</v>
      </c>
      <c r="F404" s="7">
        <v>1</v>
      </c>
      <c r="G404" s="7">
        <v>0</v>
      </c>
      <c r="H404" s="7">
        <v>16</v>
      </c>
      <c r="I404" s="7">
        <v>7</v>
      </c>
      <c r="J404" s="7">
        <v>33</v>
      </c>
      <c r="K404" s="7">
        <v>14</v>
      </c>
      <c r="L404" s="7">
        <v>0</v>
      </c>
      <c r="M404" s="7">
        <v>25</v>
      </c>
    </row>
    <row r="405" spans="1:13">
      <c r="A405" s="7" t="s">
        <v>2978</v>
      </c>
      <c r="B405" s="3">
        <v>0</v>
      </c>
      <c r="C405" s="7">
        <v>0</v>
      </c>
      <c r="D405" s="7">
        <v>2</v>
      </c>
      <c r="E405" s="7">
        <v>10</v>
      </c>
      <c r="F405" s="7">
        <v>1</v>
      </c>
      <c r="G405" s="7">
        <v>0</v>
      </c>
      <c r="H405" s="7">
        <v>21</v>
      </c>
      <c r="I405" s="7">
        <v>4</v>
      </c>
      <c r="J405" s="7">
        <v>17</v>
      </c>
      <c r="K405" s="7">
        <v>7</v>
      </c>
      <c r="L405" s="7">
        <v>0</v>
      </c>
      <c r="M405" s="7">
        <v>21</v>
      </c>
    </row>
    <row r="406" spans="1:13">
      <c r="A406" s="7" t="s">
        <v>2966</v>
      </c>
      <c r="B406" s="3">
        <v>0</v>
      </c>
      <c r="C406" s="7">
        <v>1</v>
      </c>
      <c r="D406" s="7">
        <v>8</v>
      </c>
      <c r="E406" s="7">
        <v>10</v>
      </c>
      <c r="F406" s="7">
        <v>2</v>
      </c>
      <c r="G406" s="7">
        <v>0</v>
      </c>
      <c r="H406" s="7">
        <v>24</v>
      </c>
      <c r="I406" s="7">
        <v>10</v>
      </c>
      <c r="J406" s="7">
        <v>35</v>
      </c>
      <c r="K406" s="7">
        <v>26</v>
      </c>
      <c r="L406" s="7">
        <v>1</v>
      </c>
      <c r="M406" s="7">
        <v>41</v>
      </c>
    </row>
    <row r="407" spans="1:13">
      <c r="A407" s="7" t="s">
        <v>2995</v>
      </c>
      <c r="B407" s="3">
        <v>0</v>
      </c>
      <c r="C407" s="7">
        <v>0</v>
      </c>
      <c r="D407" s="7">
        <v>4</v>
      </c>
      <c r="E407" s="7">
        <v>4</v>
      </c>
      <c r="F407" s="7">
        <v>0</v>
      </c>
      <c r="G407" s="7">
        <v>0</v>
      </c>
      <c r="H407" s="7">
        <v>8</v>
      </c>
      <c r="I407" s="7">
        <v>2</v>
      </c>
      <c r="J407" s="7">
        <v>23</v>
      </c>
      <c r="K407" s="7">
        <v>16</v>
      </c>
      <c r="L407" s="7">
        <v>2</v>
      </c>
      <c r="M407" s="7">
        <v>6</v>
      </c>
    </row>
    <row r="408" spans="1:13">
      <c r="A408" s="7" t="s">
        <v>2967</v>
      </c>
      <c r="B408" s="3">
        <v>0</v>
      </c>
      <c r="C408" s="7">
        <v>1</v>
      </c>
      <c r="D408" s="7">
        <v>4</v>
      </c>
      <c r="E408" s="7">
        <v>11</v>
      </c>
      <c r="F408" s="7">
        <v>0</v>
      </c>
      <c r="G408" s="7">
        <v>0</v>
      </c>
      <c r="H408" s="7">
        <v>20</v>
      </c>
      <c r="I408" s="7">
        <v>9</v>
      </c>
      <c r="J408" s="7">
        <v>34</v>
      </c>
      <c r="K408" s="7">
        <v>28</v>
      </c>
      <c r="L408" s="7">
        <v>1</v>
      </c>
      <c r="M408" s="7">
        <v>32</v>
      </c>
    </row>
    <row r="409" spans="1:13">
      <c r="A409" s="7" t="s">
        <v>2968</v>
      </c>
      <c r="B409" s="3">
        <v>0</v>
      </c>
      <c r="C409" s="7">
        <v>1</v>
      </c>
      <c r="D409" s="7">
        <v>4</v>
      </c>
      <c r="E409" s="7">
        <v>9</v>
      </c>
      <c r="F409" s="7">
        <v>1</v>
      </c>
      <c r="G409" s="7">
        <v>1</v>
      </c>
      <c r="H409" s="7">
        <v>21</v>
      </c>
      <c r="I409" s="7">
        <v>5</v>
      </c>
      <c r="J409" s="7">
        <v>14</v>
      </c>
      <c r="K409" s="7">
        <v>18</v>
      </c>
      <c r="L409" s="7">
        <v>1</v>
      </c>
      <c r="M409" s="7">
        <v>53</v>
      </c>
    </row>
    <row r="410" spans="1:13">
      <c r="A410" s="7" t="s">
        <v>3015</v>
      </c>
      <c r="B410" s="3">
        <v>1</v>
      </c>
      <c r="C410" s="7">
        <v>1</v>
      </c>
      <c r="D410" s="7">
        <v>5</v>
      </c>
      <c r="E410" s="7">
        <v>13</v>
      </c>
      <c r="F410" s="7">
        <v>1</v>
      </c>
      <c r="G410" s="7">
        <v>0</v>
      </c>
      <c r="H410" s="7">
        <v>31</v>
      </c>
      <c r="I410" s="7">
        <v>10</v>
      </c>
      <c r="J410" s="7">
        <v>38</v>
      </c>
      <c r="K410" s="7">
        <v>22</v>
      </c>
      <c r="L410" s="7">
        <v>3</v>
      </c>
      <c r="M410" s="7">
        <v>35</v>
      </c>
    </row>
    <row r="411" spans="1:13">
      <c r="A411" s="7" t="s">
        <v>3016</v>
      </c>
      <c r="B411" s="3">
        <v>0</v>
      </c>
      <c r="C411" s="7">
        <v>2</v>
      </c>
      <c r="D411" s="7">
        <v>9</v>
      </c>
      <c r="E411" s="7">
        <v>12</v>
      </c>
      <c r="F411" s="7">
        <v>0</v>
      </c>
      <c r="G411" s="7">
        <v>0</v>
      </c>
      <c r="H411" s="7">
        <v>30</v>
      </c>
      <c r="I411" s="7">
        <v>11</v>
      </c>
      <c r="J411" s="7">
        <v>38</v>
      </c>
      <c r="K411" s="7">
        <v>24</v>
      </c>
      <c r="L411" s="7">
        <v>2</v>
      </c>
      <c r="M411" s="7">
        <v>56</v>
      </c>
    </row>
    <row r="412" spans="1:13">
      <c r="A412" s="7" t="s">
        <v>2969</v>
      </c>
      <c r="B412" s="3">
        <v>0</v>
      </c>
      <c r="C412" s="7">
        <v>1</v>
      </c>
      <c r="D412" s="7">
        <v>6</v>
      </c>
      <c r="E412" s="7">
        <v>4</v>
      </c>
      <c r="F412" s="7">
        <v>0</v>
      </c>
      <c r="G412" s="7">
        <v>0</v>
      </c>
      <c r="H412" s="7">
        <v>27</v>
      </c>
      <c r="I412" s="7">
        <v>9</v>
      </c>
      <c r="J412" s="7">
        <v>28</v>
      </c>
      <c r="K412" s="7">
        <v>24</v>
      </c>
      <c r="L412" s="7">
        <v>2</v>
      </c>
      <c r="M412" s="7">
        <v>36</v>
      </c>
    </row>
    <row r="413" spans="1:13">
      <c r="A413" s="7" t="s">
        <v>3017</v>
      </c>
      <c r="B413" s="3">
        <v>0</v>
      </c>
      <c r="C413" s="7">
        <v>0</v>
      </c>
      <c r="D413" s="7">
        <v>4</v>
      </c>
      <c r="E413" s="7">
        <v>13</v>
      </c>
      <c r="F413" s="7">
        <v>0</v>
      </c>
      <c r="G413" s="7">
        <v>1</v>
      </c>
      <c r="H413" s="7">
        <v>20</v>
      </c>
      <c r="I413" s="7">
        <v>11</v>
      </c>
      <c r="J413" s="7">
        <v>28</v>
      </c>
      <c r="K413" s="7">
        <v>18</v>
      </c>
      <c r="L413" s="7">
        <v>0</v>
      </c>
      <c r="M413" s="7">
        <v>38</v>
      </c>
    </row>
    <row r="414" spans="1:13">
      <c r="A414" s="7" t="s">
        <v>2996</v>
      </c>
      <c r="B414" s="3">
        <v>0</v>
      </c>
      <c r="C414" s="7">
        <v>1</v>
      </c>
      <c r="D414" s="7">
        <v>7</v>
      </c>
      <c r="E414" s="7">
        <v>8</v>
      </c>
      <c r="F414" s="7">
        <v>1</v>
      </c>
      <c r="G414" s="7">
        <v>2</v>
      </c>
      <c r="H414" s="7">
        <v>21</v>
      </c>
      <c r="I414" s="7">
        <v>13</v>
      </c>
      <c r="J414" s="7">
        <v>29</v>
      </c>
      <c r="K414" s="7">
        <v>9</v>
      </c>
      <c r="L414" s="7">
        <v>0</v>
      </c>
      <c r="M414" s="7">
        <v>21</v>
      </c>
    </row>
    <row r="415" spans="1:13">
      <c r="A415" s="7" t="s">
        <v>2970</v>
      </c>
      <c r="B415" s="3">
        <v>0</v>
      </c>
      <c r="C415" s="7">
        <v>0</v>
      </c>
      <c r="D415" s="7">
        <v>6</v>
      </c>
      <c r="E415" s="7">
        <v>6</v>
      </c>
      <c r="F415" s="7">
        <v>0</v>
      </c>
      <c r="G415" s="7">
        <v>4</v>
      </c>
      <c r="H415" s="7">
        <v>14</v>
      </c>
      <c r="I415" s="7">
        <v>10</v>
      </c>
      <c r="J415" s="7">
        <v>16</v>
      </c>
      <c r="K415" s="7">
        <v>6</v>
      </c>
      <c r="L415" s="7">
        <v>0</v>
      </c>
      <c r="M415" s="7">
        <v>12</v>
      </c>
    </row>
    <row r="416" spans="1:13">
      <c r="A416" s="7" t="s">
        <v>3063</v>
      </c>
      <c r="B416" s="3">
        <v>0</v>
      </c>
      <c r="C416" s="7">
        <v>0</v>
      </c>
      <c r="D416" s="7">
        <v>9</v>
      </c>
      <c r="E416" s="7">
        <v>15</v>
      </c>
      <c r="F416" s="7">
        <v>0</v>
      </c>
      <c r="G416" s="7">
        <v>2</v>
      </c>
      <c r="H416" s="7">
        <v>27</v>
      </c>
      <c r="I416" s="7">
        <v>12</v>
      </c>
      <c r="J416" s="7">
        <v>40</v>
      </c>
      <c r="K416" s="7">
        <v>15</v>
      </c>
      <c r="L416" s="7">
        <v>4</v>
      </c>
      <c r="M416" s="7">
        <v>19</v>
      </c>
    </row>
    <row r="417" spans="1:13">
      <c r="A417" s="7" t="s">
        <v>2997</v>
      </c>
      <c r="B417" s="3">
        <v>0</v>
      </c>
      <c r="C417" s="7">
        <v>0</v>
      </c>
      <c r="D417" s="7">
        <v>8</v>
      </c>
      <c r="E417" s="7">
        <v>10</v>
      </c>
      <c r="F417" s="7">
        <v>0</v>
      </c>
      <c r="G417" s="7">
        <v>0</v>
      </c>
      <c r="H417" s="7">
        <v>27</v>
      </c>
      <c r="I417" s="7">
        <v>8</v>
      </c>
      <c r="J417" s="7">
        <v>25</v>
      </c>
      <c r="K417" s="7">
        <v>25</v>
      </c>
      <c r="L417" s="7">
        <v>1</v>
      </c>
      <c r="M417" s="7">
        <v>38</v>
      </c>
    </row>
    <row r="418" spans="1:13">
      <c r="A418" s="7" t="s">
        <v>2971</v>
      </c>
      <c r="B418" s="3">
        <v>0</v>
      </c>
      <c r="C418" s="7">
        <v>0</v>
      </c>
      <c r="D418" s="7">
        <v>3</v>
      </c>
      <c r="E418" s="7">
        <v>4</v>
      </c>
      <c r="F418" s="7">
        <v>1</v>
      </c>
      <c r="G418" s="7">
        <v>0</v>
      </c>
      <c r="H418" s="7">
        <v>9</v>
      </c>
      <c r="I418" s="7">
        <v>9</v>
      </c>
      <c r="J418" s="7">
        <v>17</v>
      </c>
      <c r="K418" s="7">
        <v>8</v>
      </c>
      <c r="L418" s="7">
        <v>1</v>
      </c>
      <c r="M418" s="7">
        <v>25</v>
      </c>
    </row>
    <row r="419" spans="1:13">
      <c r="A419" s="7" t="s">
        <v>2972</v>
      </c>
      <c r="B419" s="3">
        <v>0</v>
      </c>
      <c r="C419" s="7">
        <v>2</v>
      </c>
      <c r="D419" s="7">
        <v>12</v>
      </c>
      <c r="E419" s="7">
        <v>10</v>
      </c>
      <c r="F419" s="7">
        <v>2</v>
      </c>
      <c r="G419" s="7">
        <v>1</v>
      </c>
      <c r="H419" s="7">
        <v>31</v>
      </c>
      <c r="I419" s="7">
        <v>7</v>
      </c>
      <c r="J419" s="7">
        <v>39</v>
      </c>
      <c r="K419" s="7">
        <v>18</v>
      </c>
      <c r="L419" s="7">
        <v>3</v>
      </c>
      <c r="M419" s="7">
        <v>44</v>
      </c>
    </row>
    <row r="420" spans="1:13">
      <c r="A420" s="7" t="s">
        <v>3040</v>
      </c>
      <c r="B420" s="3">
        <v>0</v>
      </c>
      <c r="C420" s="7">
        <v>1</v>
      </c>
      <c r="D420" s="7">
        <v>11</v>
      </c>
      <c r="E420" s="7">
        <v>11</v>
      </c>
      <c r="F420" s="7">
        <v>0</v>
      </c>
      <c r="G420" s="7">
        <v>3</v>
      </c>
      <c r="H420" s="7">
        <v>40</v>
      </c>
      <c r="I420" s="7">
        <v>14</v>
      </c>
      <c r="J420" s="7">
        <v>41</v>
      </c>
      <c r="K420" s="7">
        <v>18</v>
      </c>
      <c r="L420" s="7">
        <v>8</v>
      </c>
      <c r="M420" s="7">
        <v>48</v>
      </c>
    </row>
    <row r="421" spans="1:13">
      <c r="A421" s="7" t="s">
        <v>2973</v>
      </c>
      <c r="B421" s="3">
        <v>0</v>
      </c>
      <c r="C421" s="7">
        <v>0</v>
      </c>
      <c r="D421" s="7">
        <v>5</v>
      </c>
      <c r="E421" s="7">
        <v>5</v>
      </c>
      <c r="F421" s="7">
        <v>0</v>
      </c>
      <c r="G421" s="7">
        <v>1</v>
      </c>
      <c r="H421" s="7">
        <v>14</v>
      </c>
      <c r="I421" s="7">
        <v>4</v>
      </c>
      <c r="J421" s="7">
        <v>16</v>
      </c>
      <c r="K421" s="7">
        <v>21</v>
      </c>
      <c r="L421" s="7">
        <v>3</v>
      </c>
      <c r="M421" s="7">
        <v>23</v>
      </c>
    </row>
    <row r="422" spans="1:13">
      <c r="A422" s="7" t="s">
        <v>2998</v>
      </c>
      <c r="B422" s="3">
        <v>0</v>
      </c>
      <c r="C422" s="7">
        <v>1</v>
      </c>
      <c r="D422" s="7">
        <v>7</v>
      </c>
      <c r="E422" s="7">
        <v>6</v>
      </c>
      <c r="F422" s="7">
        <v>0</v>
      </c>
      <c r="G422" s="7">
        <v>0</v>
      </c>
      <c r="H422" s="7">
        <v>10</v>
      </c>
      <c r="I422" s="7">
        <v>8</v>
      </c>
      <c r="J422" s="7">
        <v>30</v>
      </c>
      <c r="K422" s="7">
        <v>20</v>
      </c>
      <c r="L422" s="7">
        <v>5</v>
      </c>
      <c r="M422" s="7">
        <v>30</v>
      </c>
    </row>
    <row r="423" spans="1:13">
      <c r="A423" s="7" t="s">
        <v>2974</v>
      </c>
      <c r="B423" s="3">
        <v>1</v>
      </c>
      <c r="C423" s="7">
        <v>0</v>
      </c>
      <c r="D423" s="7">
        <v>5</v>
      </c>
      <c r="E423" s="7">
        <v>4</v>
      </c>
      <c r="F423" s="7">
        <v>1</v>
      </c>
      <c r="G423" s="7">
        <v>0</v>
      </c>
      <c r="H423" s="7">
        <v>11</v>
      </c>
      <c r="I423" s="7">
        <v>2</v>
      </c>
      <c r="J423" s="7">
        <v>13</v>
      </c>
      <c r="K423" s="7">
        <v>8</v>
      </c>
      <c r="L423" s="7">
        <v>0</v>
      </c>
      <c r="M423" s="7">
        <v>16</v>
      </c>
    </row>
    <row r="424" spans="1:13">
      <c r="A424" s="7" t="s">
        <v>2999</v>
      </c>
      <c r="B424" s="3">
        <v>0</v>
      </c>
      <c r="C424" s="7">
        <v>0</v>
      </c>
      <c r="D424" s="7">
        <v>2</v>
      </c>
      <c r="E424" s="7">
        <v>6</v>
      </c>
      <c r="F424" s="7">
        <v>0</v>
      </c>
      <c r="G424" s="7">
        <v>0</v>
      </c>
      <c r="H424" s="7">
        <v>9</v>
      </c>
      <c r="I424" s="7">
        <v>4</v>
      </c>
      <c r="J424" s="7">
        <v>20</v>
      </c>
      <c r="K424" s="7">
        <v>9</v>
      </c>
      <c r="L424" s="7">
        <v>0</v>
      </c>
      <c r="M424" s="7">
        <v>15</v>
      </c>
    </row>
    <row r="425" spans="1:13">
      <c r="A425" s="7" t="s">
        <v>2975</v>
      </c>
      <c r="B425" s="3">
        <v>0</v>
      </c>
      <c r="C425" s="7">
        <v>0</v>
      </c>
      <c r="D425" s="7">
        <v>12</v>
      </c>
      <c r="E425" s="7">
        <v>9</v>
      </c>
      <c r="F425" s="7">
        <v>0</v>
      </c>
      <c r="G425" s="7">
        <v>1</v>
      </c>
      <c r="H425" s="7">
        <v>23</v>
      </c>
      <c r="I425" s="7">
        <v>12</v>
      </c>
      <c r="J425" s="7">
        <v>33</v>
      </c>
      <c r="K425" s="7">
        <v>25</v>
      </c>
      <c r="L425" s="7">
        <v>0</v>
      </c>
      <c r="M425" s="7">
        <v>38</v>
      </c>
    </row>
    <row r="426" spans="1:13">
      <c r="A426" s="7" t="s">
        <v>3018</v>
      </c>
      <c r="B426" s="3">
        <v>0</v>
      </c>
      <c r="C426" s="7">
        <v>1</v>
      </c>
      <c r="D426" s="7">
        <v>2</v>
      </c>
      <c r="E426" s="7">
        <v>2</v>
      </c>
      <c r="F426" s="7">
        <v>0</v>
      </c>
      <c r="G426" s="7">
        <v>1</v>
      </c>
      <c r="H426" s="7">
        <v>5</v>
      </c>
      <c r="I426" s="7">
        <v>1</v>
      </c>
      <c r="J426" s="7">
        <v>12</v>
      </c>
      <c r="K426" s="7">
        <v>9</v>
      </c>
      <c r="L426" s="7">
        <v>1</v>
      </c>
      <c r="M426" s="7">
        <v>18</v>
      </c>
    </row>
    <row r="427" spans="1:13">
      <c r="A427" s="7" t="s">
        <v>3023</v>
      </c>
      <c r="B427" s="3">
        <v>0</v>
      </c>
      <c r="C427" s="7">
        <v>1</v>
      </c>
      <c r="D427" s="7">
        <v>9</v>
      </c>
      <c r="E427" s="7">
        <v>10</v>
      </c>
      <c r="F427" s="7">
        <v>1</v>
      </c>
      <c r="G427" s="7">
        <v>0</v>
      </c>
      <c r="H427" s="7">
        <v>31</v>
      </c>
      <c r="I427" s="7">
        <v>7</v>
      </c>
      <c r="J427" s="7">
        <v>29</v>
      </c>
      <c r="K427" s="7">
        <v>11</v>
      </c>
      <c r="L427" s="7">
        <v>2</v>
      </c>
      <c r="M427" s="7">
        <v>21</v>
      </c>
    </row>
    <row r="428" spans="1:13">
      <c r="A428" s="7" t="s">
        <v>3019</v>
      </c>
      <c r="B428" s="3">
        <v>0</v>
      </c>
      <c r="C428" s="7">
        <v>1</v>
      </c>
      <c r="D428" s="7">
        <v>1</v>
      </c>
      <c r="E428" s="7">
        <v>4</v>
      </c>
      <c r="F428" s="7">
        <v>0</v>
      </c>
      <c r="G428" s="7">
        <v>3</v>
      </c>
      <c r="H428" s="7">
        <v>3</v>
      </c>
      <c r="I428" s="7">
        <v>3</v>
      </c>
      <c r="J428" s="7">
        <v>22</v>
      </c>
      <c r="K428" s="7">
        <v>18</v>
      </c>
      <c r="L428" s="7">
        <v>0</v>
      </c>
      <c r="M428" s="7">
        <v>21</v>
      </c>
    </row>
    <row r="429" spans="1:13">
      <c r="A429" s="7" t="s">
        <v>3041</v>
      </c>
      <c r="B429" s="3">
        <v>0</v>
      </c>
      <c r="C429" s="7">
        <v>1</v>
      </c>
      <c r="D429" s="7">
        <v>5</v>
      </c>
      <c r="E429" s="7">
        <v>4</v>
      </c>
      <c r="F429" s="7">
        <v>1</v>
      </c>
      <c r="G429" s="7">
        <v>0</v>
      </c>
      <c r="H429" s="7">
        <v>11</v>
      </c>
      <c r="I429" s="7">
        <v>7</v>
      </c>
      <c r="J429" s="7">
        <v>10</v>
      </c>
      <c r="K429" s="7">
        <v>6</v>
      </c>
      <c r="L429" s="7">
        <v>3</v>
      </c>
      <c r="M429" s="7">
        <v>11</v>
      </c>
    </row>
    <row r="430" spans="1:13">
      <c r="A430" s="7" t="s">
        <v>2982</v>
      </c>
      <c r="B430" s="3">
        <v>1</v>
      </c>
      <c r="C430" s="7">
        <v>0</v>
      </c>
      <c r="D430" s="7">
        <v>4</v>
      </c>
      <c r="E430" s="7">
        <v>13</v>
      </c>
      <c r="F430" s="7">
        <v>1</v>
      </c>
      <c r="G430" s="7">
        <v>1</v>
      </c>
      <c r="H430" s="7">
        <v>20</v>
      </c>
      <c r="I430" s="7">
        <v>5</v>
      </c>
      <c r="J430" s="7">
        <v>34</v>
      </c>
      <c r="K430" s="7">
        <v>19</v>
      </c>
      <c r="L430" s="7">
        <v>5</v>
      </c>
      <c r="M430" s="7">
        <v>36</v>
      </c>
    </row>
    <row r="431" spans="1:13">
      <c r="A431" s="7" t="s">
        <v>3281</v>
      </c>
      <c r="B431" s="3">
        <v>0</v>
      </c>
      <c r="C431" s="7">
        <v>1</v>
      </c>
      <c r="D431" s="7">
        <v>3</v>
      </c>
      <c r="E431" s="7">
        <v>1</v>
      </c>
      <c r="F431" s="7">
        <v>0</v>
      </c>
      <c r="G431" s="7">
        <v>1</v>
      </c>
      <c r="H431" s="7">
        <v>12</v>
      </c>
      <c r="I431" s="7">
        <v>3</v>
      </c>
      <c r="J431" s="7">
        <v>25</v>
      </c>
      <c r="K431" s="7">
        <v>11</v>
      </c>
      <c r="L431" s="7">
        <v>0</v>
      </c>
      <c r="M431" s="7">
        <v>22</v>
      </c>
    </row>
    <row r="432" spans="1:13">
      <c r="A432" s="7" t="s">
        <v>3263</v>
      </c>
      <c r="B432" s="3">
        <v>0</v>
      </c>
      <c r="C432" s="7">
        <v>0</v>
      </c>
      <c r="D432" s="7">
        <v>2</v>
      </c>
      <c r="E432" s="7">
        <v>5</v>
      </c>
      <c r="F432" s="7">
        <v>0</v>
      </c>
      <c r="G432" s="7">
        <v>0</v>
      </c>
      <c r="H432" s="7">
        <v>6</v>
      </c>
      <c r="I432" s="7">
        <v>4</v>
      </c>
      <c r="J432" s="7">
        <v>8</v>
      </c>
      <c r="K432" s="7">
        <v>6</v>
      </c>
      <c r="L432" s="7">
        <v>0</v>
      </c>
      <c r="M432" s="7">
        <v>9</v>
      </c>
    </row>
    <row r="433" spans="1:13">
      <c r="A433" s="7" t="s">
        <v>3264</v>
      </c>
      <c r="B433" s="3">
        <v>0</v>
      </c>
      <c r="C433" s="7">
        <v>1</v>
      </c>
      <c r="D433" s="7">
        <v>7</v>
      </c>
      <c r="E433" s="7">
        <v>11</v>
      </c>
      <c r="F433" s="7">
        <v>1</v>
      </c>
      <c r="G433" s="7">
        <v>1</v>
      </c>
      <c r="H433" s="7">
        <v>23</v>
      </c>
      <c r="I433" s="7">
        <v>9</v>
      </c>
      <c r="J433" s="7">
        <v>35</v>
      </c>
      <c r="K433" s="7">
        <v>32</v>
      </c>
      <c r="L433" s="7">
        <v>3</v>
      </c>
      <c r="M433" s="7">
        <v>36</v>
      </c>
    </row>
    <row r="434" spans="1:13">
      <c r="A434" s="7" t="s">
        <v>3321</v>
      </c>
      <c r="B434" s="3">
        <v>0</v>
      </c>
      <c r="C434" s="7">
        <v>0</v>
      </c>
      <c r="D434" s="7">
        <v>3</v>
      </c>
      <c r="E434" s="7">
        <v>10</v>
      </c>
      <c r="F434" s="7">
        <v>0</v>
      </c>
      <c r="G434" s="7">
        <v>0</v>
      </c>
      <c r="H434" s="7">
        <v>17</v>
      </c>
      <c r="I434" s="7">
        <v>5</v>
      </c>
      <c r="J434" s="7">
        <v>17</v>
      </c>
      <c r="K434" s="7">
        <v>12</v>
      </c>
      <c r="L434" s="7">
        <v>0</v>
      </c>
      <c r="M434" s="7">
        <v>17</v>
      </c>
    </row>
    <row r="435" spans="1:13">
      <c r="A435" s="7" t="s">
        <v>3347</v>
      </c>
      <c r="B435" s="3">
        <v>0</v>
      </c>
      <c r="C435" s="7">
        <v>2</v>
      </c>
      <c r="D435" s="7">
        <v>7</v>
      </c>
      <c r="E435" s="7">
        <v>12</v>
      </c>
      <c r="F435" s="7">
        <v>4</v>
      </c>
      <c r="G435" s="7">
        <v>0</v>
      </c>
      <c r="H435" s="7">
        <v>23</v>
      </c>
      <c r="I435" s="7">
        <v>6</v>
      </c>
      <c r="J435" s="7">
        <v>32</v>
      </c>
      <c r="K435" s="7">
        <v>16</v>
      </c>
      <c r="L435" s="7">
        <v>0</v>
      </c>
      <c r="M435" s="7">
        <v>34</v>
      </c>
    </row>
    <row r="436" spans="1:13">
      <c r="A436" s="7" t="s">
        <v>3322</v>
      </c>
      <c r="B436" s="3">
        <v>0</v>
      </c>
      <c r="C436" s="7">
        <v>0</v>
      </c>
      <c r="D436" s="7">
        <v>3</v>
      </c>
      <c r="E436" s="7">
        <v>8</v>
      </c>
      <c r="F436" s="7">
        <v>0</v>
      </c>
      <c r="G436" s="7">
        <v>0</v>
      </c>
      <c r="H436" s="7">
        <v>13</v>
      </c>
      <c r="I436" s="7">
        <v>6</v>
      </c>
      <c r="J436" s="7">
        <v>19</v>
      </c>
      <c r="K436" s="7">
        <v>8</v>
      </c>
      <c r="L436" s="7">
        <v>3</v>
      </c>
      <c r="M436" s="7">
        <v>11</v>
      </c>
    </row>
    <row r="437" spans="1:13">
      <c r="A437" s="7" t="s">
        <v>3265</v>
      </c>
      <c r="B437" s="3">
        <v>1</v>
      </c>
      <c r="C437" s="7">
        <v>0</v>
      </c>
      <c r="D437" s="7">
        <v>5</v>
      </c>
      <c r="E437" s="7">
        <v>12</v>
      </c>
      <c r="F437" s="7">
        <v>1</v>
      </c>
      <c r="G437" s="7">
        <v>0</v>
      </c>
      <c r="H437" s="7">
        <v>22</v>
      </c>
      <c r="I437" s="7">
        <v>10</v>
      </c>
      <c r="J437" s="7">
        <v>34</v>
      </c>
      <c r="K437" s="7">
        <v>27</v>
      </c>
      <c r="L437" s="7">
        <v>2</v>
      </c>
      <c r="M437" s="7">
        <v>51</v>
      </c>
    </row>
    <row r="438" spans="1:13">
      <c r="A438" s="7" t="s">
        <v>3323</v>
      </c>
      <c r="B438" s="3">
        <v>1</v>
      </c>
      <c r="C438" s="7">
        <v>1</v>
      </c>
      <c r="D438" s="7">
        <v>3</v>
      </c>
      <c r="E438" s="7">
        <v>8</v>
      </c>
      <c r="F438" s="7">
        <v>1</v>
      </c>
      <c r="G438" s="7">
        <v>0</v>
      </c>
      <c r="H438" s="7">
        <v>18</v>
      </c>
      <c r="I438" s="7">
        <v>2</v>
      </c>
      <c r="J438" s="7">
        <v>16</v>
      </c>
      <c r="K438" s="7">
        <v>22</v>
      </c>
      <c r="L438" s="7">
        <v>0</v>
      </c>
      <c r="M438" s="7">
        <v>62</v>
      </c>
    </row>
    <row r="439" spans="1:13">
      <c r="A439" s="7" t="s">
        <v>3282</v>
      </c>
      <c r="B439" s="3">
        <v>1</v>
      </c>
      <c r="C439" s="7">
        <v>1</v>
      </c>
      <c r="D439" s="7">
        <v>7</v>
      </c>
      <c r="E439" s="7">
        <v>12</v>
      </c>
      <c r="F439" s="7">
        <v>0</v>
      </c>
      <c r="G439" s="7">
        <v>0</v>
      </c>
      <c r="H439" s="7">
        <v>29</v>
      </c>
      <c r="I439" s="7">
        <v>10</v>
      </c>
      <c r="J439" s="7">
        <v>33</v>
      </c>
      <c r="K439" s="7">
        <v>21</v>
      </c>
      <c r="L439" s="7">
        <v>1</v>
      </c>
      <c r="M439" s="7">
        <v>43</v>
      </c>
    </row>
    <row r="440" spans="1:13">
      <c r="A440" s="7" t="s">
        <v>3266</v>
      </c>
      <c r="B440" s="3">
        <v>0</v>
      </c>
      <c r="C440" s="7">
        <v>3</v>
      </c>
      <c r="D440" s="7">
        <v>10</v>
      </c>
      <c r="E440" s="7">
        <v>11</v>
      </c>
      <c r="F440" s="7">
        <v>0</v>
      </c>
      <c r="G440" s="7">
        <v>0</v>
      </c>
      <c r="H440" s="7">
        <v>33</v>
      </c>
      <c r="I440" s="7">
        <v>15</v>
      </c>
      <c r="J440" s="7">
        <v>32</v>
      </c>
      <c r="K440" s="7">
        <v>21</v>
      </c>
      <c r="L440" s="7">
        <v>1</v>
      </c>
      <c r="M440" s="7">
        <v>28</v>
      </c>
    </row>
    <row r="441" spans="1:13">
      <c r="A441" s="7" t="s">
        <v>3283</v>
      </c>
      <c r="B441" s="3">
        <v>0</v>
      </c>
      <c r="C441" s="7">
        <v>2</v>
      </c>
      <c r="D441" s="7">
        <v>6</v>
      </c>
      <c r="E441" s="7">
        <v>3</v>
      </c>
      <c r="F441" s="7">
        <v>3</v>
      </c>
      <c r="G441" s="7">
        <v>0</v>
      </c>
      <c r="H441" s="7">
        <v>29</v>
      </c>
      <c r="I441" s="7">
        <v>8</v>
      </c>
      <c r="J441" s="7">
        <v>34</v>
      </c>
      <c r="K441" s="7">
        <v>23</v>
      </c>
      <c r="L441" s="7">
        <v>1</v>
      </c>
      <c r="M441" s="7">
        <v>27</v>
      </c>
    </row>
    <row r="442" spans="1:13">
      <c r="A442" s="7" t="s">
        <v>3267</v>
      </c>
      <c r="B442" s="3">
        <v>0</v>
      </c>
      <c r="C442" s="7">
        <v>0</v>
      </c>
      <c r="D442" s="7">
        <v>4</v>
      </c>
      <c r="E442" s="7">
        <v>11</v>
      </c>
      <c r="F442" s="7">
        <v>0</v>
      </c>
      <c r="G442" s="7">
        <v>0</v>
      </c>
      <c r="H442" s="7">
        <v>25</v>
      </c>
      <c r="I442" s="7">
        <v>11</v>
      </c>
      <c r="J442" s="7">
        <v>34</v>
      </c>
      <c r="K442" s="7">
        <v>29</v>
      </c>
      <c r="L442" s="7">
        <v>2</v>
      </c>
      <c r="M442" s="7">
        <v>41</v>
      </c>
    </row>
    <row r="443" spans="1:13">
      <c r="A443" s="7" t="s">
        <v>3324</v>
      </c>
      <c r="B443" s="3">
        <v>0</v>
      </c>
      <c r="C443" s="7">
        <v>1</v>
      </c>
      <c r="D443" s="7">
        <v>6</v>
      </c>
      <c r="E443" s="7">
        <v>3</v>
      </c>
      <c r="F443" s="7">
        <v>0</v>
      </c>
      <c r="G443" s="7">
        <v>0</v>
      </c>
      <c r="H443" s="7">
        <v>13</v>
      </c>
      <c r="I443" s="7">
        <v>5</v>
      </c>
      <c r="J443" s="7">
        <v>20</v>
      </c>
      <c r="K443" s="7">
        <v>16</v>
      </c>
      <c r="L443" s="7">
        <v>0</v>
      </c>
      <c r="M443" s="7">
        <v>35</v>
      </c>
    </row>
    <row r="444" spans="1:13">
      <c r="A444" s="7" t="s">
        <v>3325</v>
      </c>
      <c r="B444" s="3">
        <v>0</v>
      </c>
      <c r="C444" s="7">
        <v>0</v>
      </c>
      <c r="D444" s="7">
        <v>3</v>
      </c>
      <c r="E444" s="7">
        <v>7</v>
      </c>
      <c r="F444" s="7">
        <v>0</v>
      </c>
      <c r="G444" s="7">
        <v>0</v>
      </c>
      <c r="H444" s="7">
        <v>13</v>
      </c>
      <c r="I444" s="7">
        <v>4</v>
      </c>
      <c r="J444" s="7">
        <v>12</v>
      </c>
      <c r="K444" s="7">
        <v>5</v>
      </c>
      <c r="L444" s="7">
        <v>0</v>
      </c>
      <c r="M444" s="7">
        <v>15</v>
      </c>
    </row>
    <row r="445" spans="1:13">
      <c r="A445" s="7" t="s">
        <v>3326</v>
      </c>
      <c r="B445" s="3">
        <v>1</v>
      </c>
      <c r="C445" s="7">
        <v>1</v>
      </c>
      <c r="D445" s="7">
        <v>9</v>
      </c>
      <c r="E445" s="7">
        <v>9</v>
      </c>
      <c r="F445" s="7">
        <v>1</v>
      </c>
      <c r="G445" s="7">
        <v>0</v>
      </c>
      <c r="H445" s="7">
        <v>23</v>
      </c>
      <c r="I445" s="7">
        <v>8</v>
      </c>
      <c r="J445" s="7">
        <v>32</v>
      </c>
      <c r="K445" s="7">
        <v>10</v>
      </c>
      <c r="L445" s="7">
        <v>4</v>
      </c>
      <c r="M445" s="7">
        <v>27</v>
      </c>
    </row>
    <row r="446" spans="1:13">
      <c r="A446" s="7" t="s">
        <v>3327</v>
      </c>
      <c r="B446" s="3">
        <v>0</v>
      </c>
      <c r="C446" s="7">
        <v>1</v>
      </c>
      <c r="D446" s="7">
        <v>6</v>
      </c>
      <c r="E446" s="7">
        <v>12</v>
      </c>
      <c r="F446" s="7">
        <v>1</v>
      </c>
      <c r="G446" s="7">
        <v>0</v>
      </c>
      <c r="H446" s="7">
        <v>25</v>
      </c>
      <c r="I446" s="7">
        <v>8</v>
      </c>
      <c r="J446" s="7">
        <v>24</v>
      </c>
      <c r="K446" s="7">
        <v>25</v>
      </c>
      <c r="L446" s="7">
        <v>0</v>
      </c>
      <c r="M446" s="7">
        <v>37</v>
      </c>
    </row>
    <row r="447" spans="1:13">
      <c r="A447" s="7" t="s">
        <v>3268</v>
      </c>
      <c r="B447" s="3">
        <v>0</v>
      </c>
      <c r="C447" s="7">
        <v>0</v>
      </c>
      <c r="D447" s="7">
        <v>2</v>
      </c>
      <c r="E447" s="7">
        <v>7</v>
      </c>
      <c r="F447" s="7">
        <v>1</v>
      </c>
      <c r="G447" s="7">
        <v>0</v>
      </c>
      <c r="H447" s="7">
        <v>9</v>
      </c>
      <c r="I447" s="7">
        <v>6</v>
      </c>
      <c r="J447" s="7">
        <v>19</v>
      </c>
      <c r="K447" s="7">
        <v>4</v>
      </c>
      <c r="L447" s="7">
        <v>0</v>
      </c>
      <c r="M447" s="7">
        <v>21</v>
      </c>
    </row>
    <row r="448" spans="1:13">
      <c r="A448" s="7" t="s">
        <v>3269</v>
      </c>
      <c r="B448" s="3">
        <v>0</v>
      </c>
      <c r="C448" s="7">
        <v>0</v>
      </c>
      <c r="D448" s="7">
        <v>10</v>
      </c>
      <c r="E448" s="7">
        <v>14</v>
      </c>
      <c r="F448" s="7">
        <v>0</v>
      </c>
      <c r="G448" s="7">
        <v>2</v>
      </c>
      <c r="H448" s="7">
        <v>34</v>
      </c>
      <c r="I448" s="7">
        <v>8</v>
      </c>
      <c r="J448" s="7">
        <v>35</v>
      </c>
      <c r="K448" s="7">
        <v>22</v>
      </c>
      <c r="L448" s="7">
        <v>6</v>
      </c>
      <c r="M448" s="7">
        <v>29</v>
      </c>
    </row>
    <row r="449" spans="1:13">
      <c r="A449" s="7" t="s">
        <v>3328</v>
      </c>
      <c r="B449" s="3">
        <v>0</v>
      </c>
      <c r="C449" s="7">
        <v>1</v>
      </c>
      <c r="D449" s="7">
        <v>15</v>
      </c>
      <c r="E449" s="7">
        <v>13</v>
      </c>
      <c r="F449" s="7">
        <v>0</v>
      </c>
      <c r="G449" s="7">
        <v>0</v>
      </c>
      <c r="H449" s="7">
        <v>43</v>
      </c>
      <c r="I449" s="7">
        <v>14</v>
      </c>
      <c r="J449" s="7">
        <v>40</v>
      </c>
      <c r="K449" s="7">
        <v>25</v>
      </c>
      <c r="L449" s="7">
        <v>1</v>
      </c>
      <c r="M449" s="7">
        <v>56</v>
      </c>
    </row>
    <row r="450" spans="1:13">
      <c r="A450" s="7" t="s">
        <v>3270</v>
      </c>
      <c r="B450" s="3">
        <v>0</v>
      </c>
      <c r="C450" s="7">
        <v>0</v>
      </c>
      <c r="D450" s="7">
        <v>4</v>
      </c>
      <c r="E450" s="7">
        <v>3</v>
      </c>
      <c r="F450" s="7">
        <v>0</v>
      </c>
      <c r="G450" s="7">
        <v>0</v>
      </c>
      <c r="H450" s="7">
        <v>12</v>
      </c>
      <c r="I450" s="7">
        <v>3</v>
      </c>
      <c r="J450" s="7">
        <v>19</v>
      </c>
      <c r="K450" s="7">
        <v>16</v>
      </c>
      <c r="L450" s="7">
        <v>2</v>
      </c>
      <c r="M450" s="7">
        <v>27</v>
      </c>
    </row>
    <row r="451" spans="1:13">
      <c r="A451" s="7" t="s">
        <v>3329</v>
      </c>
      <c r="B451" s="3">
        <v>1</v>
      </c>
      <c r="C451" s="7">
        <v>1</v>
      </c>
      <c r="D451" s="7">
        <v>4</v>
      </c>
      <c r="E451" s="7">
        <v>8</v>
      </c>
      <c r="F451" s="7">
        <v>4</v>
      </c>
      <c r="G451" s="7">
        <v>0</v>
      </c>
      <c r="H451" s="7">
        <v>18</v>
      </c>
      <c r="I451" s="7">
        <v>10</v>
      </c>
      <c r="J451" s="7">
        <v>31</v>
      </c>
      <c r="K451" s="7">
        <v>28</v>
      </c>
      <c r="L451" s="7">
        <v>1</v>
      </c>
      <c r="M451" s="7">
        <v>45</v>
      </c>
    </row>
    <row r="452" spans="1:13">
      <c r="A452" s="7" t="s">
        <v>3348</v>
      </c>
      <c r="B452" s="3">
        <v>0</v>
      </c>
      <c r="C452" s="7">
        <v>0</v>
      </c>
      <c r="D452" s="7">
        <v>3</v>
      </c>
      <c r="E452" s="7">
        <v>4</v>
      </c>
      <c r="F452" s="7">
        <v>0</v>
      </c>
      <c r="G452" s="7">
        <v>0</v>
      </c>
      <c r="H452" s="7">
        <v>11</v>
      </c>
      <c r="I452" s="7">
        <v>7</v>
      </c>
      <c r="J452" s="7">
        <v>14</v>
      </c>
      <c r="K452" s="7">
        <v>18</v>
      </c>
      <c r="L452" s="7">
        <v>0</v>
      </c>
      <c r="M452" s="7">
        <v>30</v>
      </c>
    </row>
    <row r="453" spans="1:13">
      <c r="A453" s="7" t="s">
        <v>3284</v>
      </c>
      <c r="B453" s="3">
        <v>0</v>
      </c>
      <c r="C453" s="7">
        <v>1</v>
      </c>
      <c r="D453" s="7">
        <v>7</v>
      </c>
      <c r="E453" s="7">
        <v>5</v>
      </c>
      <c r="F453" s="7">
        <v>0</v>
      </c>
      <c r="G453" s="7">
        <v>0</v>
      </c>
      <c r="H453" s="7">
        <v>12</v>
      </c>
      <c r="I453" s="7">
        <v>13</v>
      </c>
      <c r="J453" s="7">
        <v>18</v>
      </c>
      <c r="K453" s="7">
        <v>13</v>
      </c>
      <c r="L453" s="7">
        <v>1</v>
      </c>
      <c r="M453" s="7">
        <v>23</v>
      </c>
    </row>
    <row r="454" spans="1:13">
      <c r="A454" s="7" t="s">
        <v>3349</v>
      </c>
      <c r="B454" s="3">
        <v>0</v>
      </c>
      <c r="C454" s="7">
        <v>1</v>
      </c>
      <c r="D454" s="7">
        <v>14</v>
      </c>
      <c r="E454" s="7">
        <v>13</v>
      </c>
      <c r="F454" s="7">
        <v>0</v>
      </c>
      <c r="G454" s="7">
        <v>0</v>
      </c>
      <c r="H454" s="7">
        <v>31</v>
      </c>
      <c r="I454" s="7">
        <v>16</v>
      </c>
      <c r="J454" s="7">
        <v>33</v>
      </c>
      <c r="K454" s="7">
        <v>24</v>
      </c>
      <c r="L454" s="7">
        <v>1</v>
      </c>
      <c r="M454" s="7">
        <v>37</v>
      </c>
    </row>
    <row r="455" spans="1:13">
      <c r="A455" s="7" t="s">
        <v>3330</v>
      </c>
      <c r="B455" s="3">
        <v>0</v>
      </c>
      <c r="C455" s="7">
        <v>1</v>
      </c>
      <c r="D455" s="7">
        <v>2</v>
      </c>
      <c r="E455" s="7">
        <v>3</v>
      </c>
      <c r="F455" s="7">
        <v>0</v>
      </c>
      <c r="G455" s="7">
        <v>0</v>
      </c>
      <c r="H455" s="7">
        <v>9</v>
      </c>
      <c r="I455" s="7">
        <v>2</v>
      </c>
      <c r="J455" s="7">
        <v>10</v>
      </c>
      <c r="K455" s="7">
        <v>12</v>
      </c>
      <c r="L455" s="7">
        <v>1</v>
      </c>
      <c r="M455" s="7">
        <v>26</v>
      </c>
    </row>
    <row r="456" spans="1:13">
      <c r="A456" s="7" t="s">
        <v>3331</v>
      </c>
      <c r="B456" s="3">
        <v>0</v>
      </c>
      <c r="C456" s="7">
        <v>1</v>
      </c>
      <c r="D456" s="7">
        <v>11</v>
      </c>
      <c r="E456" s="7">
        <v>11</v>
      </c>
      <c r="F456" s="7">
        <v>1</v>
      </c>
      <c r="G456" s="7">
        <v>1</v>
      </c>
      <c r="H456" s="7">
        <v>30</v>
      </c>
      <c r="I456" s="7">
        <v>3</v>
      </c>
      <c r="J456" s="7">
        <v>20</v>
      </c>
      <c r="K456" s="7">
        <v>12</v>
      </c>
      <c r="L456" s="7">
        <v>1</v>
      </c>
      <c r="M456" s="7">
        <v>24</v>
      </c>
    </row>
    <row r="457" spans="1:13">
      <c r="A457" s="7" t="s">
        <v>3332</v>
      </c>
      <c r="B457" s="3">
        <v>0</v>
      </c>
      <c r="C457" s="7">
        <v>1</v>
      </c>
      <c r="D457" s="7">
        <v>3</v>
      </c>
      <c r="E457" s="7">
        <v>1</v>
      </c>
      <c r="F457" s="7">
        <v>1</v>
      </c>
      <c r="G457" s="7">
        <v>0</v>
      </c>
      <c r="H457" s="7">
        <v>7</v>
      </c>
      <c r="I457" s="7">
        <v>5</v>
      </c>
      <c r="J457" s="7">
        <v>14</v>
      </c>
      <c r="K457" s="7">
        <v>19</v>
      </c>
      <c r="L457" s="7">
        <v>0</v>
      </c>
      <c r="M457" s="7">
        <v>36</v>
      </c>
    </row>
    <row r="458" spans="1:13">
      <c r="A458" s="7" t="s">
        <v>3333</v>
      </c>
      <c r="B458" s="3">
        <v>0</v>
      </c>
      <c r="C458" s="7">
        <v>0</v>
      </c>
      <c r="D458" s="7">
        <v>8</v>
      </c>
      <c r="E458" s="7">
        <v>0</v>
      </c>
      <c r="F458" s="7">
        <v>0</v>
      </c>
      <c r="G458" s="7">
        <v>1</v>
      </c>
      <c r="H458" s="7">
        <v>9</v>
      </c>
      <c r="I458" s="7">
        <v>5</v>
      </c>
      <c r="J458" s="7">
        <v>12</v>
      </c>
      <c r="K458" s="7">
        <v>4</v>
      </c>
      <c r="L458" s="7">
        <v>0</v>
      </c>
      <c r="M458" s="7">
        <v>15</v>
      </c>
    </row>
    <row r="459" spans="1:13">
      <c r="A459" s="7" t="s">
        <v>3275</v>
      </c>
      <c r="B459" s="3">
        <v>0</v>
      </c>
      <c r="C459" s="7">
        <v>1</v>
      </c>
      <c r="D459" s="7">
        <v>5</v>
      </c>
      <c r="E459" s="7">
        <v>11</v>
      </c>
      <c r="F459" s="7">
        <v>0</v>
      </c>
      <c r="G459" s="7">
        <v>1</v>
      </c>
      <c r="H459" s="7">
        <v>20</v>
      </c>
      <c r="I459" s="7">
        <v>7</v>
      </c>
      <c r="J459" s="7">
        <v>28</v>
      </c>
      <c r="K459" s="7">
        <v>17</v>
      </c>
      <c r="L459" s="7">
        <v>1</v>
      </c>
      <c r="M459" s="7">
        <v>21</v>
      </c>
    </row>
    <row r="460" spans="1:13">
      <c r="A460" s="7" t="s">
        <v>3608</v>
      </c>
      <c r="B460" s="3">
        <v>0</v>
      </c>
      <c r="C460" s="7">
        <v>1</v>
      </c>
      <c r="D460" s="7">
        <v>4</v>
      </c>
      <c r="E460" s="7">
        <v>5</v>
      </c>
      <c r="F460" s="7">
        <v>0</v>
      </c>
      <c r="G460" s="7">
        <v>0</v>
      </c>
      <c r="H460" s="7">
        <v>14</v>
      </c>
      <c r="I460" s="7">
        <v>7</v>
      </c>
      <c r="J460" s="7">
        <v>26</v>
      </c>
      <c r="K460" s="7">
        <v>37</v>
      </c>
      <c r="L460" s="7">
        <v>2</v>
      </c>
      <c r="M460" s="7">
        <v>28</v>
      </c>
    </row>
    <row r="461" spans="1:13">
      <c r="A461" s="7" t="s">
        <v>3609</v>
      </c>
      <c r="B461" s="3">
        <v>0</v>
      </c>
      <c r="C461" s="7">
        <v>0</v>
      </c>
      <c r="D461" s="7">
        <v>2</v>
      </c>
      <c r="E461" s="7">
        <v>5</v>
      </c>
      <c r="F461" s="7">
        <v>0</v>
      </c>
      <c r="G461" s="7">
        <v>0</v>
      </c>
      <c r="H461" s="7">
        <v>9</v>
      </c>
      <c r="I461" s="7">
        <v>8</v>
      </c>
      <c r="J461" s="7">
        <v>13</v>
      </c>
      <c r="K461" s="7">
        <v>6</v>
      </c>
      <c r="L461" s="7">
        <v>0</v>
      </c>
      <c r="M461" s="7">
        <v>11</v>
      </c>
    </row>
    <row r="462" spans="1:13">
      <c r="A462" s="7" t="s">
        <v>3610</v>
      </c>
      <c r="B462" s="3">
        <v>1</v>
      </c>
      <c r="C462" s="7">
        <v>0</v>
      </c>
      <c r="D462" s="7">
        <v>3</v>
      </c>
      <c r="E462" s="7">
        <v>7</v>
      </c>
      <c r="F462" s="7">
        <v>2</v>
      </c>
      <c r="G462" s="7">
        <v>1</v>
      </c>
      <c r="H462" s="7">
        <v>15</v>
      </c>
      <c r="I462" s="7">
        <v>4</v>
      </c>
      <c r="J462" s="7">
        <v>33</v>
      </c>
      <c r="K462" s="7">
        <v>11</v>
      </c>
      <c r="L462" s="7">
        <v>2</v>
      </c>
      <c r="M462" s="7">
        <v>23</v>
      </c>
    </row>
    <row r="463" spans="1:13">
      <c r="A463" s="7" t="s">
        <v>3611</v>
      </c>
      <c r="B463" s="3">
        <v>0</v>
      </c>
      <c r="C463" s="7">
        <v>0</v>
      </c>
      <c r="D463" s="7">
        <v>4</v>
      </c>
      <c r="E463" s="7">
        <v>8</v>
      </c>
      <c r="F463" s="7">
        <v>0</v>
      </c>
      <c r="G463" s="7">
        <v>0</v>
      </c>
      <c r="H463" s="7">
        <v>15</v>
      </c>
      <c r="I463" s="7">
        <v>4</v>
      </c>
      <c r="J463" s="7">
        <v>24</v>
      </c>
      <c r="K463" s="7">
        <v>6</v>
      </c>
      <c r="L463" s="7">
        <v>0</v>
      </c>
      <c r="M463" s="7">
        <v>7</v>
      </c>
    </row>
    <row r="464" spans="1:13">
      <c r="A464" s="7" t="s">
        <v>3612</v>
      </c>
      <c r="B464" s="3">
        <v>0</v>
      </c>
      <c r="C464" s="7">
        <v>2</v>
      </c>
      <c r="D464" s="7">
        <v>7</v>
      </c>
      <c r="E464" s="7">
        <v>5</v>
      </c>
      <c r="F464" s="7">
        <v>1</v>
      </c>
      <c r="G464" s="7">
        <v>1</v>
      </c>
      <c r="H464" s="7">
        <v>16</v>
      </c>
      <c r="I464" s="7">
        <v>15</v>
      </c>
      <c r="J464" s="7">
        <v>30</v>
      </c>
      <c r="K464" s="7">
        <v>15</v>
      </c>
      <c r="L464" s="7">
        <v>4</v>
      </c>
      <c r="M464" s="7">
        <v>26</v>
      </c>
    </row>
    <row r="465" spans="1:13">
      <c r="A465" s="7" t="s">
        <v>3613</v>
      </c>
      <c r="B465" s="3">
        <v>0</v>
      </c>
      <c r="C465" s="7">
        <v>0</v>
      </c>
      <c r="D465" s="7">
        <v>4</v>
      </c>
      <c r="E465" s="7">
        <v>6</v>
      </c>
      <c r="F465" s="7">
        <v>0</v>
      </c>
      <c r="G465" s="7">
        <v>0</v>
      </c>
      <c r="H465" s="7">
        <v>11</v>
      </c>
      <c r="I465" s="7">
        <v>5</v>
      </c>
      <c r="J465" s="7">
        <v>19</v>
      </c>
      <c r="K465" s="7">
        <v>9</v>
      </c>
      <c r="L465" s="7">
        <v>2</v>
      </c>
      <c r="M465" s="7">
        <v>11</v>
      </c>
    </row>
    <row r="466" spans="1:13">
      <c r="A466" s="7" t="s">
        <v>3614</v>
      </c>
      <c r="B466" s="3">
        <v>0</v>
      </c>
      <c r="C466" s="7">
        <v>1</v>
      </c>
      <c r="D466" s="7">
        <v>7</v>
      </c>
      <c r="E466" s="7">
        <v>7</v>
      </c>
      <c r="F466" s="7">
        <v>0</v>
      </c>
      <c r="G466" s="7">
        <v>1</v>
      </c>
      <c r="H466" s="7">
        <v>26</v>
      </c>
      <c r="I466" s="7">
        <v>10</v>
      </c>
      <c r="J466" s="7">
        <v>41</v>
      </c>
      <c r="K466" s="7">
        <v>36</v>
      </c>
      <c r="L466" s="7">
        <v>1</v>
      </c>
      <c r="M466" s="7">
        <v>47</v>
      </c>
    </row>
    <row r="467" spans="1:13">
      <c r="A467" s="7" t="s">
        <v>3615</v>
      </c>
      <c r="B467" s="3">
        <v>1</v>
      </c>
      <c r="C467" s="7">
        <v>1</v>
      </c>
      <c r="D467" s="7">
        <v>3</v>
      </c>
      <c r="E467" s="7">
        <v>8</v>
      </c>
      <c r="F467" s="7">
        <v>0</v>
      </c>
      <c r="G467" s="7">
        <v>0</v>
      </c>
      <c r="H467" s="7">
        <v>21</v>
      </c>
      <c r="I467" s="7">
        <v>4</v>
      </c>
      <c r="J467" s="7">
        <v>21</v>
      </c>
      <c r="K467" s="7">
        <v>20</v>
      </c>
      <c r="L467" s="7">
        <v>0</v>
      </c>
      <c r="M467" s="7">
        <v>54</v>
      </c>
    </row>
    <row r="468" spans="1:13">
      <c r="A468" s="7" t="s">
        <v>3616</v>
      </c>
      <c r="B468" s="3">
        <v>1</v>
      </c>
      <c r="C468" s="7">
        <v>1</v>
      </c>
      <c r="D468" s="7">
        <v>8</v>
      </c>
      <c r="E468" s="7">
        <v>16</v>
      </c>
      <c r="F468" s="7">
        <v>0</v>
      </c>
      <c r="G468" s="7">
        <v>0</v>
      </c>
      <c r="H468" s="7">
        <v>26</v>
      </c>
      <c r="I468" s="7">
        <v>7</v>
      </c>
      <c r="J468" s="7">
        <v>34</v>
      </c>
      <c r="K468" s="7">
        <v>22</v>
      </c>
      <c r="L468" s="7">
        <v>0</v>
      </c>
      <c r="M468" s="7">
        <v>35</v>
      </c>
    </row>
    <row r="469" spans="1:13">
      <c r="A469" s="7" t="s">
        <v>3617</v>
      </c>
      <c r="B469" s="3">
        <v>1</v>
      </c>
      <c r="C469" s="7">
        <v>2</v>
      </c>
      <c r="D469" s="7">
        <v>11</v>
      </c>
      <c r="E469" s="7">
        <v>13</v>
      </c>
      <c r="F469" s="7">
        <v>0</v>
      </c>
      <c r="G469" s="7">
        <v>0</v>
      </c>
      <c r="H469" s="7">
        <v>33</v>
      </c>
      <c r="I469" s="7">
        <v>13</v>
      </c>
      <c r="J469" s="7">
        <v>29</v>
      </c>
      <c r="K469" s="7">
        <v>24</v>
      </c>
      <c r="L469" s="7">
        <v>2</v>
      </c>
      <c r="M469" s="7">
        <v>48</v>
      </c>
    </row>
    <row r="470" spans="1:13">
      <c r="A470" s="7" t="s">
        <v>3618</v>
      </c>
      <c r="B470" s="3">
        <v>1</v>
      </c>
      <c r="C470" s="7">
        <v>1</v>
      </c>
      <c r="D470" s="7">
        <v>3</v>
      </c>
      <c r="E470" s="7">
        <v>7</v>
      </c>
      <c r="F470" s="7">
        <v>2</v>
      </c>
      <c r="G470" s="7">
        <v>0</v>
      </c>
      <c r="H470" s="7">
        <v>26</v>
      </c>
      <c r="I470" s="7">
        <v>7</v>
      </c>
      <c r="J470" s="7">
        <v>27</v>
      </c>
      <c r="K470" s="7">
        <v>20</v>
      </c>
      <c r="L470" s="7">
        <v>3</v>
      </c>
      <c r="M470" s="7">
        <v>23</v>
      </c>
    </row>
    <row r="471" spans="1:13">
      <c r="A471" s="7" t="s">
        <v>3619</v>
      </c>
      <c r="B471" s="3">
        <v>0</v>
      </c>
      <c r="C471" s="7">
        <v>1</v>
      </c>
      <c r="D471" s="7">
        <v>5</v>
      </c>
      <c r="E471" s="7">
        <v>17</v>
      </c>
      <c r="F471" s="7">
        <v>1</v>
      </c>
      <c r="G471" s="7">
        <v>0</v>
      </c>
      <c r="H471" s="7">
        <v>32</v>
      </c>
      <c r="I471" s="7">
        <v>11</v>
      </c>
      <c r="J471" s="7">
        <v>37</v>
      </c>
      <c r="K471" s="7">
        <v>26</v>
      </c>
      <c r="L471" s="7">
        <v>2</v>
      </c>
      <c r="M471" s="7">
        <v>35</v>
      </c>
    </row>
    <row r="472" spans="1:13">
      <c r="A472" s="7" t="s">
        <v>3620</v>
      </c>
      <c r="B472" s="3">
        <v>0</v>
      </c>
      <c r="C472" s="7">
        <v>1</v>
      </c>
      <c r="D472" s="7">
        <v>7</v>
      </c>
      <c r="E472" s="7">
        <v>8</v>
      </c>
      <c r="F472" s="7">
        <v>1</v>
      </c>
      <c r="G472" s="7">
        <v>0</v>
      </c>
      <c r="H472" s="7">
        <v>21</v>
      </c>
      <c r="I472" s="7">
        <v>16</v>
      </c>
      <c r="J472" s="7">
        <v>22</v>
      </c>
      <c r="K472" s="7">
        <v>17</v>
      </c>
      <c r="L472" s="7">
        <v>1</v>
      </c>
      <c r="M472" s="7">
        <v>28</v>
      </c>
    </row>
    <row r="473" spans="1:13">
      <c r="A473" s="7" t="s">
        <v>3621</v>
      </c>
      <c r="B473" s="3">
        <v>0</v>
      </c>
      <c r="C473" s="7">
        <v>0</v>
      </c>
      <c r="D473" s="7">
        <v>5</v>
      </c>
      <c r="E473" s="7">
        <v>6</v>
      </c>
      <c r="F473" s="7">
        <v>0</v>
      </c>
      <c r="G473" s="7">
        <v>0</v>
      </c>
      <c r="H473" s="7">
        <v>17</v>
      </c>
      <c r="I473" s="7">
        <v>9</v>
      </c>
      <c r="J473" s="7">
        <v>15</v>
      </c>
      <c r="K473" s="7">
        <v>14</v>
      </c>
      <c r="L473" s="7">
        <v>0</v>
      </c>
      <c r="M473" s="7">
        <v>15</v>
      </c>
    </row>
    <row r="474" spans="1:13">
      <c r="A474" s="7" t="s">
        <v>3622</v>
      </c>
      <c r="B474" s="3">
        <v>0</v>
      </c>
      <c r="C474" s="7">
        <v>1</v>
      </c>
      <c r="D474" s="7">
        <v>10</v>
      </c>
      <c r="E474" s="7">
        <v>10</v>
      </c>
      <c r="F474" s="7">
        <v>1</v>
      </c>
      <c r="G474" s="7">
        <v>1</v>
      </c>
      <c r="H474" s="7">
        <v>19</v>
      </c>
      <c r="I474" s="7">
        <v>19</v>
      </c>
      <c r="J474" s="7">
        <v>34</v>
      </c>
      <c r="K474" s="7">
        <v>20</v>
      </c>
      <c r="L474" s="7">
        <v>2</v>
      </c>
      <c r="M474" s="7">
        <v>23</v>
      </c>
    </row>
    <row r="475" spans="1:13">
      <c r="A475" s="7" t="s">
        <v>3623</v>
      </c>
      <c r="B475" s="3">
        <v>0</v>
      </c>
      <c r="C475" s="7">
        <v>1</v>
      </c>
      <c r="D475" s="7">
        <v>7</v>
      </c>
      <c r="E475" s="7">
        <v>6</v>
      </c>
      <c r="F475" s="7">
        <v>1</v>
      </c>
      <c r="G475" s="7">
        <v>1</v>
      </c>
      <c r="H475" s="7">
        <v>23</v>
      </c>
      <c r="I475" s="7">
        <v>10</v>
      </c>
      <c r="J475" s="7">
        <v>30</v>
      </c>
      <c r="K475" s="7">
        <v>20</v>
      </c>
      <c r="L475" s="7">
        <v>0</v>
      </c>
      <c r="M475" s="7">
        <v>38</v>
      </c>
    </row>
    <row r="476" spans="1:13">
      <c r="A476" s="7" t="s">
        <v>3624</v>
      </c>
      <c r="B476" s="3">
        <v>0</v>
      </c>
      <c r="C476" s="7">
        <v>0</v>
      </c>
      <c r="D476" s="7">
        <v>2</v>
      </c>
      <c r="E476" s="7">
        <v>8</v>
      </c>
      <c r="F476" s="7">
        <v>0</v>
      </c>
      <c r="G476" s="7">
        <v>1</v>
      </c>
      <c r="H476" s="7">
        <v>12</v>
      </c>
      <c r="I476" s="7">
        <v>6</v>
      </c>
      <c r="J476" s="7">
        <v>16</v>
      </c>
      <c r="K476" s="7">
        <v>8</v>
      </c>
      <c r="L476" s="7">
        <v>2</v>
      </c>
      <c r="M476" s="7">
        <v>18</v>
      </c>
    </row>
    <row r="477" spans="1:13">
      <c r="A477" s="7" t="s">
        <v>3625</v>
      </c>
      <c r="B477" s="3">
        <v>0</v>
      </c>
      <c r="C477" s="7">
        <v>1</v>
      </c>
      <c r="D477" s="7">
        <v>12</v>
      </c>
      <c r="E477" s="7">
        <v>16</v>
      </c>
      <c r="F477" s="7">
        <v>0</v>
      </c>
      <c r="G477" s="7">
        <v>0</v>
      </c>
      <c r="H477" s="7">
        <v>43</v>
      </c>
      <c r="I477" s="7">
        <v>8</v>
      </c>
      <c r="J477" s="7">
        <v>36</v>
      </c>
      <c r="K477" s="7">
        <v>23</v>
      </c>
      <c r="L477" s="7">
        <v>2</v>
      </c>
      <c r="M477" s="7">
        <v>31</v>
      </c>
    </row>
    <row r="478" spans="1:13">
      <c r="A478" s="7" t="s">
        <v>3626</v>
      </c>
      <c r="B478" s="3">
        <v>0</v>
      </c>
      <c r="C478" s="7">
        <v>1</v>
      </c>
      <c r="D478" s="7">
        <v>17</v>
      </c>
      <c r="E478" s="7">
        <v>14</v>
      </c>
      <c r="F478" s="7">
        <v>0</v>
      </c>
      <c r="G478" s="7">
        <v>0</v>
      </c>
      <c r="H478" s="7">
        <v>41</v>
      </c>
      <c r="I478" s="7">
        <v>10</v>
      </c>
      <c r="J478" s="7">
        <v>34</v>
      </c>
      <c r="K478" s="7">
        <v>23</v>
      </c>
      <c r="L478" s="7">
        <v>1</v>
      </c>
      <c r="M478" s="7">
        <v>41</v>
      </c>
    </row>
    <row r="479" spans="1:13">
      <c r="A479" s="7" t="s">
        <v>3627</v>
      </c>
      <c r="B479" s="3">
        <v>0</v>
      </c>
      <c r="C479" s="7">
        <v>0</v>
      </c>
      <c r="D479" s="7">
        <v>6</v>
      </c>
      <c r="E479" s="7">
        <v>6</v>
      </c>
      <c r="F479" s="7">
        <v>0</v>
      </c>
      <c r="G479" s="7">
        <v>0</v>
      </c>
      <c r="H479" s="7">
        <v>19</v>
      </c>
      <c r="I479" s="7">
        <v>6</v>
      </c>
      <c r="J479" s="7">
        <v>23</v>
      </c>
      <c r="K479" s="7">
        <v>21</v>
      </c>
      <c r="L479" s="7">
        <v>2</v>
      </c>
      <c r="M479" s="7">
        <v>35</v>
      </c>
    </row>
    <row r="480" spans="1:13">
      <c r="A480" s="7" t="s">
        <v>3628</v>
      </c>
      <c r="B480" s="3">
        <v>1</v>
      </c>
      <c r="C480" s="7">
        <v>2</v>
      </c>
      <c r="D480" s="7">
        <v>3</v>
      </c>
      <c r="E480" s="7">
        <v>8</v>
      </c>
      <c r="F480" s="7">
        <v>2</v>
      </c>
      <c r="G480" s="7">
        <v>0</v>
      </c>
      <c r="H480" s="7">
        <v>20</v>
      </c>
      <c r="I480" s="7">
        <v>8</v>
      </c>
      <c r="J480" s="7">
        <v>30</v>
      </c>
      <c r="K480" s="7">
        <v>22</v>
      </c>
      <c r="L480" s="7">
        <v>4</v>
      </c>
      <c r="M480" s="7">
        <v>24</v>
      </c>
    </row>
    <row r="481" spans="1:13">
      <c r="A481" s="7" t="s">
        <v>3629</v>
      </c>
      <c r="B481" s="3">
        <v>0</v>
      </c>
      <c r="C481" s="7">
        <v>0</v>
      </c>
      <c r="D481" s="7">
        <v>4</v>
      </c>
      <c r="E481" s="7">
        <v>2</v>
      </c>
      <c r="F481" s="7">
        <v>0</v>
      </c>
      <c r="G481" s="7">
        <v>0</v>
      </c>
      <c r="H481" s="7">
        <v>6</v>
      </c>
      <c r="I481" s="7">
        <v>4</v>
      </c>
      <c r="J481" s="7">
        <v>16</v>
      </c>
      <c r="K481" s="7">
        <v>12</v>
      </c>
      <c r="L481" s="7">
        <v>0</v>
      </c>
      <c r="M481" s="7">
        <v>26</v>
      </c>
    </row>
    <row r="482" spans="1:13">
      <c r="A482" s="7" t="s">
        <v>3630</v>
      </c>
      <c r="B482" s="3">
        <v>0</v>
      </c>
      <c r="C482" s="7">
        <v>0</v>
      </c>
      <c r="D482" s="7">
        <v>5</v>
      </c>
      <c r="E482" s="7">
        <v>6</v>
      </c>
      <c r="F482" s="7">
        <v>0</v>
      </c>
      <c r="G482" s="7">
        <v>0</v>
      </c>
      <c r="H482" s="7">
        <v>12</v>
      </c>
      <c r="I482" s="7">
        <v>5</v>
      </c>
      <c r="J482" s="7">
        <v>27</v>
      </c>
      <c r="K482" s="7">
        <v>14</v>
      </c>
      <c r="L482" s="7">
        <v>3</v>
      </c>
      <c r="M482" s="7">
        <v>29</v>
      </c>
    </row>
    <row r="483" spans="1:13">
      <c r="A483" s="7" t="s">
        <v>3631</v>
      </c>
      <c r="B483" s="3">
        <v>0</v>
      </c>
      <c r="C483" s="7">
        <v>2</v>
      </c>
      <c r="D483" s="7">
        <v>9</v>
      </c>
      <c r="E483" s="7">
        <v>11</v>
      </c>
      <c r="F483" s="7">
        <v>0</v>
      </c>
      <c r="G483" s="7">
        <v>0</v>
      </c>
      <c r="H483" s="7">
        <v>23</v>
      </c>
      <c r="I483" s="7">
        <v>13</v>
      </c>
      <c r="J483" s="7">
        <v>32</v>
      </c>
      <c r="K483" s="7">
        <v>24</v>
      </c>
      <c r="L483" s="7">
        <v>1</v>
      </c>
      <c r="M483" s="7">
        <v>36</v>
      </c>
    </row>
    <row r="484" spans="1:13">
      <c r="A484" s="7" t="s">
        <v>3632</v>
      </c>
      <c r="B484" s="3">
        <v>0</v>
      </c>
      <c r="C484" s="7">
        <v>1</v>
      </c>
      <c r="D484" s="7">
        <v>2</v>
      </c>
      <c r="E484" s="7">
        <v>4</v>
      </c>
      <c r="F484" s="7">
        <v>0</v>
      </c>
      <c r="G484" s="7">
        <v>0</v>
      </c>
      <c r="H484" s="7">
        <v>14</v>
      </c>
      <c r="I484" s="7">
        <v>2</v>
      </c>
      <c r="J484" s="7">
        <v>10</v>
      </c>
      <c r="K484" s="7">
        <v>20</v>
      </c>
      <c r="L484" s="7">
        <v>2</v>
      </c>
      <c r="M484" s="7">
        <v>29</v>
      </c>
    </row>
    <row r="485" spans="1:13">
      <c r="A485" s="7" t="s">
        <v>3633</v>
      </c>
      <c r="B485" s="3">
        <v>0</v>
      </c>
      <c r="C485" s="7">
        <v>2</v>
      </c>
      <c r="D485" s="7">
        <v>7</v>
      </c>
      <c r="E485" s="7">
        <v>12</v>
      </c>
      <c r="F485" s="7">
        <v>2</v>
      </c>
      <c r="G485" s="7">
        <v>0</v>
      </c>
      <c r="H485" s="7">
        <v>32</v>
      </c>
      <c r="I485" s="7">
        <v>9</v>
      </c>
      <c r="J485" s="7">
        <v>33</v>
      </c>
      <c r="K485" s="7">
        <v>18</v>
      </c>
      <c r="L485" s="7">
        <v>0</v>
      </c>
      <c r="M485" s="7">
        <v>32</v>
      </c>
    </row>
    <row r="486" spans="1:13">
      <c r="A486" s="7" t="s">
        <v>3634</v>
      </c>
      <c r="B486" s="3">
        <v>0</v>
      </c>
      <c r="C486" s="7">
        <v>0</v>
      </c>
      <c r="D486" s="7">
        <v>4</v>
      </c>
      <c r="E486" s="7">
        <v>5</v>
      </c>
      <c r="F486" s="7">
        <v>0</v>
      </c>
      <c r="G486" s="7">
        <v>1</v>
      </c>
      <c r="H486" s="7">
        <v>14</v>
      </c>
      <c r="I486" s="7">
        <v>9</v>
      </c>
      <c r="J486" s="7">
        <v>27</v>
      </c>
      <c r="K486" s="7">
        <v>23</v>
      </c>
      <c r="L486" s="7">
        <v>2</v>
      </c>
      <c r="M486" s="7">
        <v>29</v>
      </c>
    </row>
    <row r="487" spans="1:13">
      <c r="A487" s="7" t="s">
        <v>3635</v>
      </c>
      <c r="B487" s="3">
        <v>0</v>
      </c>
      <c r="C487" s="7">
        <v>0</v>
      </c>
      <c r="D487" s="7">
        <v>8</v>
      </c>
      <c r="E487" s="7">
        <v>2</v>
      </c>
      <c r="F487" s="7">
        <v>0</v>
      </c>
      <c r="G487" s="7">
        <v>0</v>
      </c>
      <c r="H487" s="7">
        <v>10</v>
      </c>
      <c r="I487" s="7">
        <v>2</v>
      </c>
      <c r="J487" s="7">
        <v>19</v>
      </c>
      <c r="K487" s="7">
        <v>11</v>
      </c>
      <c r="L487" s="7">
        <v>0</v>
      </c>
      <c r="M487" s="7">
        <v>15</v>
      </c>
    </row>
    <row r="488" spans="1:13">
      <c r="A488" s="7" t="s">
        <v>3636</v>
      </c>
      <c r="B488" s="3">
        <v>0</v>
      </c>
      <c r="C488" s="7">
        <v>1</v>
      </c>
      <c r="D488" s="7">
        <v>15</v>
      </c>
      <c r="E488" s="7">
        <v>5</v>
      </c>
      <c r="F488" s="7">
        <v>0</v>
      </c>
      <c r="G488" s="7">
        <v>0</v>
      </c>
      <c r="H488" s="7">
        <v>26</v>
      </c>
      <c r="I488" s="7">
        <v>17</v>
      </c>
      <c r="J488" s="7">
        <v>29</v>
      </c>
      <c r="K488" s="7">
        <v>26</v>
      </c>
      <c r="L488" s="7">
        <v>4</v>
      </c>
      <c r="M488" s="7">
        <v>31</v>
      </c>
    </row>
    <row r="489" spans="1:13">
      <c r="A489" s="7" t="s">
        <v>3637</v>
      </c>
      <c r="B489" s="3">
        <v>0</v>
      </c>
      <c r="C489" s="7">
        <v>1</v>
      </c>
      <c r="D489" s="7">
        <v>4</v>
      </c>
      <c r="E489" s="7">
        <v>3</v>
      </c>
      <c r="F489" s="7">
        <v>0</v>
      </c>
      <c r="G489" s="7">
        <v>0</v>
      </c>
      <c r="H489" s="7">
        <v>9</v>
      </c>
      <c r="I489" s="7">
        <v>6</v>
      </c>
      <c r="J489" s="7">
        <v>30</v>
      </c>
      <c r="K489" s="7">
        <v>15</v>
      </c>
      <c r="L489" s="7">
        <v>1</v>
      </c>
      <c r="M489" s="7">
        <v>18</v>
      </c>
    </row>
    <row r="490" spans="1:13">
      <c r="A490" s="7" t="s">
        <v>3638</v>
      </c>
      <c r="B490" s="3">
        <v>0</v>
      </c>
      <c r="C490" s="7">
        <v>0</v>
      </c>
      <c r="D490" s="7">
        <v>0</v>
      </c>
      <c r="E490" s="7">
        <v>6</v>
      </c>
      <c r="F490" s="7">
        <v>0</v>
      </c>
      <c r="G490" s="7">
        <v>0</v>
      </c>
      <c r="H490" s="7">
        <v>9</v>
      </c>
      <c r="I490" s="7">
        <v>6</v>
      </c>
      <c r="J490" s="7">
        <v>14</v>
      </c>
      <c r="K490" s="7">
        <v>9</v>
      </c>
      <c r="L490" s="7">
        <v>0</v>
      </c>
      <c r="M490" s="7">
        <v>4</v>
      </c>
    </row>
    <row r="491" spans="1:13">
      <c r="A491" s="7" t="s">
        <v>3639</v>
      </c>
      <c r="B491" s="3">
        <v>1</v>
      </c>
      <c r="C491" s="7">
        <v>1</v>
      </c>
      <c r="D491" s="7">
        <v>5</v>
      </c>
      <c r="E491" s="7">
        <v>6</v>
      </c>
      <c r="F491" s="7">
        <v>1</v>
      </c>
      <c r="G491" s="7">
        <v>1</v>
      </c>
      <c r="H491" s="7">
        <v>16</v>
      </c>
      <c r="I491" s="7">
        <v>12</v>
      </c>
      <c r="J491" s="7">
        <v>29</v>
      </c>
      <c r="K491" s="7">
        <v>22</v>
      </c>
      <c r="L491" s="7">
        <v>1</v>
      </c>
      <c r="M491" s="7">
        <v>35</v>
      </c>
    </row>
    <row r="492" spans="1:13">
      <c r="A492" s="7" t="s">
        <v>3640</v>
      </c>
      <c r="B492" s="3">
        <v>0</v>
      </c>
      <c r="C492" s="7">
        <v>1</v>
      </c>
      <c r="D492" s="7">
        <v>4</v>
      </c>
      <c r="E492" s="7">
        <v>10</v>
      </c>
      <c r="F492" s="7">
        <v>0</v>
      </c>
      <c r="G492" s="7">
        <v>0</v>
      </c>
      <c r="H492" s="7">
        <v>16</v>
      </c>
      <c r="I492" s="7">
        <v>3</v>
      </c>
      <c r="J492" s="7">
        <v>19</v>
      </c>
      <c r="K492" s="7">
        <v>16</v>
      </c>
      <c r="L492" s="7">
        <v>0</v>
      </c>
      <c r="M492" s="7">
        <v>15</v>
      </c>
    </row>
    <row r="493" spans="1:13">
      <c r="A493" s="7" t="s">
        <v>3641</v>
      </c>
      <c r="B493" s="3">
        <v>0</v>
      </c>
      <c r="C493" s="7">
        <v>4</v>
      </c>
      <c r="D493" s="7">
        <v>5</v>
      </c>
      <c r="E493" s="7">
        <v>9</v>
      </c>
      <c r="F493" s="7">
        <v>3</v>
      </c>
      <c r="G493" s="7">
        <v>1</v>
      </c>
      <c r="H493" s="7">
        <v>25</v>
      </c>
      <c r="I493" s="7">
        <v>8</v>
      </c>
      <c r="J493" s="7">
        <v>44</v>
      </c>
      <c r="K493" s="7">
        <v>38</v>
      </c>
      <c r="L493" s="7">
        <v>1</v>
      </c>
      <c r="M493" s="7">
        <v>36</v>
      </c>
    </row>
    <row r="494" spans="1:13">
      <c r="A494" s="7" t="s">
        <v>3642</v>
      </c>
      <c r="B494" s="3">
        <v>0</v>
      </c>
      <c r="C494" s="7">
        <v>0</v>
      </c>
      <c r="D494" s="7">
        <v>2</v>
      </c>
      <c r="E494" s="7">
        <v>9</v>
      </c>
      <c r="F494" s="7">
        <v>0</v>
      </c>
      <c r="G494" s="7">
        <v>0</v>
      </c>
      <c r="H494" s="7">
        <v>15</v>
      </c>
      <c r="I494" s="7">
        <v>10</v>
      </c>
      <c r="J494" s="7">
        <v>21</v>
      </c>
      <c r="K494" s="7">
        <v>9</v>
      </c>
      <c r="L494" s="7">
        <v>2</v>
      </c>
      <c r="M494" s="7">
        <v>7</v>
      </c>
    </row>
    <row r="495" spans="1:13">
      <c r="A495" s="7" t="s">
        <v>3643</v>
      </c>
      <c r="B495" s="3">
        <v>0</v>
      </c>
      <c r="C495" s="7">
        <v>3</v>
      </c>
      <c r="D495" s="7">
        <v>7</v>
      </c>
      <c r="E495" s="7">
        <v>12</v>
      </c>
      <c r="F495" s="7">
        <v>1</v>
      </c>
      <c r="G495" s="7">
        <v>0</v>
      </c>
      <c r="H495" s="7">
        <v>31</v>
      </c>
      <c r="I495" s="7">
        <v>9</v>
      </c>
      <c r="J495" s="7">
        <v>49</v>
      </c>
      <c r="K495" s="7">
        <v>36</v>
      </c>
      <c r="L495" s="7">
        <v>1</v>
      </c>
      <c r="M495" s="7">
        <v>38</v>
      </c>
    </row>
    <row r="496" spans="1:13">
      <c r="A496" s="7" t="s">
        <v>3644</v>
      </c>
      <c r="B496" s="3">
        <v>1</v>
      </c>
      <c r="C496" s="7">
        <v>1</v>
      </c>
      <c r="D496" s="7">
        <v>5</v>
      </c>
      <c r="E496" s="7">
        <v>6</v>
      </c>
      <c r="F496" s="7">
        <v>0</v>
      </c>
      <c r="G496" s="7">
        <v>0</v>
      </c>
      <c r="H496" s="7">
        <v>22</v>
      </c>
      <c r="I496" s="7">
        <v>4</v>
      </c>
      <c r="J496" s="7">
        <v>18</v>
      </c>
      <c r="K496" s="7">
        <v>15</v>
      </c>
      <c r="L496" s="7">
        <v>0</v>
      </c>
      <c r="M496" s="7">
        <v>47</v>
      </c>
    </row>
    <row r="497" spans="1:13">
      <c r="A497" s="7" t="s">
        <v>3645</v>
      </c>
      <c r="B497" s="3">
        <v>1</v>
      </c>
      <c r="C497" s="7">
        <v>2</v>
      </c>
      <c r="D497" s="7">
        <v>10</v>
      </c>
      <c r="E497" s="7">
        <v>10</v>
      </c>
      <c r="F497" s="7">
        <v>0</v>
      </c>
      <c r="G497" s="7">
        <v>0</v>
      </c>
      <c r="H497" s="7">
        <v>25</v>
      </c>
      <c r="I497" s="7">
        <v>16</v>
      </c>
      <c r="J497" s="7">
        <v>36</v>
      </c>
      <c r="K497" s="7">
        <v>19</v>
      </c>
      <c r="L497" s="7">
        <v>1</v>
      </c>
      <c r="M497" s="7">
        <v>35</v>
      </c>
    </row>
    <row r="498" spans="1:13">
      <c r="A498" s="7" t="s">
        <v>3646</v>
      </c>
      <c r="B498" s="3">
        <v>0</v>
      </c>
      <c r="C498" s="7">
        <v>2</v>
      </c>
      <c r="D498" s="7">
        <v>11</v>
      </c>
      <c r="E498" s="7">
        <v>7</v>
      </c>
      <c r="F498" s="7">
        <v>0</v>
      </c>
      <c r="G498" s="7">
        <v>0</v>
      </c>
      <c r="H498" s="7">
        <v>27</v>
      </c>
      <c r="I498" s="7">
        <v>9</v>
      </c>
      <c r="J498" s="7">
        <v>29</v>
      </c>
      <c r="K498" s="7">
        <v>29</v>
      </c>
      <c r="L498" s="7">
        <v>2</v>
      </c>
      <c r="M498" s="7">
        <v>38</v>
      </c>
    </row>
    <row r="499" spans="1:13">
      <c r="A499" s="7" t="s">
        <v>3647</v>
      </c>
      <c r="B499" s="3">
        <v>0</v>
      </c>
      <c r="C499" s="7">
        <v>0</v>
      </c>
      <c r="D499" s="7">
        <v>4</v>
      </c>
      <c r="E499" s="7">
        <v>8</v>
      </c>
      <c r="F499" s="7">
        <v>1</v>
      </c>
      <c r="G499" s="7">
        <v>1</v>
      </c>
      <c r="H499" s="7">
        <v>19</v>
      </c>
      <c r="I499" s="7">
        <v>7</v>
      </c>
      <c r="J499" s="7">
        <v>29</v>
      </c>
      <c r="K499" s="7">
        <v>16</v>
      </c>
      <c r="L499" s="7">
        <v>2</v>
      </c>
      <c r="M499" s="7">
        <v>23</v>
      </c>
    </row>
    <row r="500" spans="1:13">
      <c r="A500" s="7" t="s">
        <v>3648</v>
      </c>
      <c r="B500" s="3">
        <v>0</v>
      </c>
      <c r="C500" s="7">
        <v>1</v>
      </c>
      <c r="D500" s="7">
        <v>5</v>
      </c>
      <c r="E500" s="7">
        <v>13</v>
      </c>
      <c r="F500" s="7">
        <v>0</v>
      </c>
      <c r="G500" s="7">
        <v>1</v>
      </c>
      <c r="H500" s="7">
        <v>24</v>
      </c>
      <c r="I500" s="7">
        <v>13</v>
      </c>
      <c r="J500" s="7">
        <v>36</v>
      </c>
      <c r="K500" s="7">
        <v>26</v>
      </c>
      <c r="L500" s="7">
        <v>4</v>
      </c>
      <c r="M500" s="7">
        <v>35</v>
      </c>
    </row>
    <row r="501" spans="1:13">
      <c r="A501" s="7" t="s">
        <v>3649</v>
      </c>
      <c r="B501" s="3">
        <v>1</v>
      </c>
      <c r="C501" s="7">
        <v>0</v>
      </c>
      <c r="D501" s="7">
        <v>4</v>
      </c>
      <c r="E501" s="7">
        <v>6</v>
      </c>
      <c r="F501" s="7">
        <v>0</v>
      </c>
      <c r="G501" s="7">
        <v>0</v>
      </c>
      <c r="H501" s="7">
        <v>16</v>
      </c>
      <c r="I501" s="7">
        <v>9</v>
      </c>
      <c r="J501" s="7">
        <v>17</v>
      </c>
      <c r="K501" s="7">
        <v>18</v>
      </c>
      <c r="L501" s="7">
        <v>9</v>
      </c>
      <c r="M501" s="7">
        <v>24</v>
      </c>
    </row>
    <row r="502" spans="1:13">
      <c r="A502" s="7" t="s">
        <v>3650</v>
      </c>
      <c r="B502" s="3">
        <v>1</v>
      </c>
      <c r="C502" s="7">
        <v>0</v>
      </c>
      <c r="D502" s="7">
        <v>4</v>
      </c>
      <c r="E502" s="7">
        <v>6</v>
      </c>
      <c r="F502" s="7">
        <v>1</v>
      </c>
      <c r="G502" s="7">
        <v>0</v>
      </c>
      <c r="H502" s="7">
        <v>12</v>
      </c>
      <c r="I502" s="7">
        <v>8</v>
      </c>
      <c r="J502" s="7">
        <v>14</v>
      </c>
      <c r="K502" s="7">
        <v>6</v>
      </c>
      <c r="L502" s="7">
        <v>6</v>
      </c>
      <c r="M502" s="7">
        <v>12</v>
      </c>
    </row>
    <row r="503" spans="1:13">
      <c r="A503" s="7" t="s">
        <v>3651</v>
      </c>
      <c r="B503" s="3">
        <v>0</v>
      </c>
      <c r="C503" s="7">
        <v>0</v>
      </c>
      <c r="D503" s="7">
        <v>11</v>
      </c>
      <c r="E503" s="7">
        <v>8</v>
      </c>
      <c r="F503" s="7">
        <v>0</v>
      </c>
      <c r="G503" s="7">
        <v>1</v>
      </c>
      <c r="H503" s="7">
        <v>20</v>
      </c>
      <c r="I503" s="7">
        <v>12</v>
      </c>
      <c r="J503" s="7">
        <v>35</v>
      </c>
      <c r="K503" s="7">
        <v>8</v>
      </c>
      <c r="L503" s="7">
        <v>4</v>
      </c>
      <c r="M503" s="7">
        <v>24</v>
      </c>
    </row>
    <row r="504" spans="1:13">
      <c r="A504" s="7" t="s">
        <v>3652</v>
      </c>
      <c r="B504" s="3">
        <v>0</v>
      </c>
      <c r="C504" s="7">
        <v>0</v>
      </c>
      <c r="D504" s="7">
        <v>5</v>
      </c>
      <c r="E504" s="7">
        <v>8</v>
      </c>
      <c r="F504" s="7">
        <v>0</v>
      </c>
      <c r="G504" s="7">
        <v>1</v>
      </c>
      <c r="H504" s="7">
        <v>21</v>
      </c>
      <c r="I504" s="7">
        <v>3</v>
      </c>
      <c r="J504" s="7">
        <v>26</v>
      </c>
      <c r="K504" s="7">
        <v>27</v>
      </c>
      <c r="L504" s="7">
        <v>3</v>
      </c>
      <c r="M504" s="7">
        <v>35</v>
      </c>
    </row>
    <row r="505" spans="1:13">
      <c r="A505" s="7" t="s">
        <v>3653</v>
      </c>
      <c r="B505" s="3">
        <v>0</v>
      </c>
      <c r="C505" s="7">
        <v>0</v>
      </c>
      <c r="D505" s="7">
        <v>2</v>
      </c>
      <c r="E505" s="7">
        <v>7</v>
      </c>
      <c r="F505" s="7">
        <v>0</v>
      </c>
      <c r="G505" s="7">
        <v>0</v>
      </c>
      <c r="H505" s="7">
        <v>10</v>
      </c>
      <c r="I505" s="7">
        <v>9</v>
      </c>
      <c r="J505" s="7">
        <v>22</v>
      </c>
      <c r="K505" s="7">
        <v>8</v>
      </c>
      <c r="L505" s="7">
        <v>1</v>
      </c>
      <c r="M505" s="7">
        <v>8</v>
      </c>
    </row>
    <row r="506" spans="1:13">
      <c r="A506" s="7" t="s">
        <v>3654</v>
      </c>
      <c r="B506" s="3">
        <v>1</v>
      </c>
      <c r="C506" s="7">
        <v>0</v>
      </c>
      <c r="D506" s="7">
        <v>11</v>
      </c>
      <c r="E506" s="7">
        <v>8</v>
      </c>
      <c r="F506" s="7">
        <v>0</v>
      </c>
      <c r="G506" s="7">
        <v>0</v>
      </c>
      <c r="H506" s="7">
        <v>24</v>
      </c>
      <c r="I506" s="7">
        <v>8</v>
      </c>
      <c r="J506" s="7">
        <v>36</v>
      </c>
      <c r="K506" s="7">
        <v>26</v>
      </c>
      <c r="L506" s="7">
        <v>4</v>
      </c>
      <c r="M506" s="7">
        <v>44</v>
      </c>
    </row>
    <row r="507" spans="1:13">
      <c r="A507" s="7" t="s">
        <v>3655</v>
      </c>
      <c r="B507" s="3">
        <v>0</v>
      </c>
      <c r="C507" s="7">
        <v>3</v>
      </c>
      <c r="D507" s="7">
        <v>9</v>
      </c>
      <c r="E507" s="7">
        <v>18</v>
      </c>
      <c r="F507" s="7">
        <v>0</v>
      </c>
      <c r="G507" s="7">
        <v>0</v>
      </c>
      <c r="H507" s="7">
        <v>38</v>
      </c>
      <c r="I507" s="7">
        <v>12</v>
      </c>
      <c r="J507" s="7">
        <v>33</v>
      </c>
      <c r="K507" s="7">
        <v>15</v>
      </c>
      <c r="L507" s="7">
        <v>4</v>
      </c>
      <c r="M507" s="7">
        <v>45</v>
      </c>
    </row>
    <row r="508" spans="1:13">
      <c r="A508" s="7" t="s">
        <v>3656</v>
      </c>
      <c r="B508" s="3">
        <v>0</v>
      </c>
      <c r="C508" s="7">
        <v>0</v>
      </c>
      <c r="D508" s="7">
        <v>6</v>
      </c>
      <c r="E508" s="7">
        <v>4</v>
      </c>
      <c r="F508" s="7">
        <v>0</v>
      </c>
      <c r="G508" s="7">
        <v>0</v>
      </c>
      <c r="H508" s="7">
        <v>16</v>
      </c>
      <c r="I508" s="7">
        <v>3</v>
      </c>
      <c r="J508" s="7">
        <v>21</v>
      </c>
      <c r="K508" s="7">
        <v>19</v>
      </c>
      <c r="L508" s="7">
        <v>2</v>
      </c>
      <c r="M508" s="7">
        <v>30</v>
      </c>
    </row>
    <row r="509" spans="1:13">
      <c r="A509" s="7" t="s">
        <v>3657</v>
      </c>
      <c r="B509" s="3">
        <v>0</v>
      </c>
      <c r="C509" s="7">
        <v>2</v>
      </c>
      <c r="D509" s="7">
        <v>4</v>
      </c>
      <c r="E509" s="7">
        <v>13</v>
      </c>
      <c r="F509" s="7">
        <v>2</v>
      </c>
      <c r="G509" s="7">
        <v>0</v>
      </c>
      <c r="H509" s="7">
        <v>27</v>
      </c>
      <c r="I509" s="7">
        <v>9</v>
      </c>
      <c r="J509" s="7">
        <v>30</v>
      </c>
      <c r="K509" s="7">
        <v>26</v>
      </c>
      <c r="L509" s="7">
        <v>3</v>
      </c>
      <c r="M509" s="7">
        <v>42</v>
      </c>
    </row>
    <row r="510" spans="1:13">
      <c r="A510" s="7" t="s">
        <v>3658</v>
      </c>
      <c r="B510" s="3">
        <v>0</v>
      </c>
      <c r="C510" s="7">
        <v>0</v>
      </c>
      <c r="D510" s="7">
        <v>8</v>
      </c>
      <c r="E510" s="7">
        <v>1</v>
      </c>
      <c r="F510" s="7">
        <v>0</v>
      </c>
      <c r="G510" s="7">
        <v>0</v>
      </c>
      <c r="H510" s="7">
        <v>16</v>
      </c>
      <c r="I510" s="7">
        <v>8</v>
      </c>
      <c r="J510" s="7">
        <v>18</v>
      </c>
      <c r="K510" s="7">
        <v>14</v>
      </c>
      <c r="L510" s="7">
        <v>0</v>
      </c>
      <c r="M510" s="7">
        <v>22</v>
      </c>
    </row>
    <row r="511" spans="1:13">
      <c r="A511" s="7" t="s">
        <v>3659</v>
      </c>
      <c r="B511" s="3">
        <v>0</v>
      </c>
      <c r="C511" s="7">
        <v>1</v>
      </c>
      <c r="D511" s="7">
        <v>6</v>
      </c>
      <c r="E511" s="7">
        <v>5</v>
      </c>
      <c r="F511" s="7">
        <v>0</v>
      </c>
      <c r="G511" s="7">
        <v>0</v>
      </c>
      <c r="H511" s="7">
        <v>14</v>
      </c>
      <c r="I511" s="7">
        <v>8</v>
      </c>
      <c r="J511" s="7">
        <v>23</v>
      </c>
      <c r="K511" s="7">
        <v>13</v>
      </c>
      <c r="L511" s="7">
        <v>1</v>
      </c>
      <c r="M511" s="7">
        <v>31</v>
      </c>
    </row>
    <row r="512" spans="1:13">
      <c r="A512" s="7" t="s">
        <v>3660</v>
      </c>
      <c r="B512" s="3">
        <v>0</v>
      </c>
      <c r="C512" s="7">
        <v>2</v>
      </c>
      <c r="D512" s="7">
        <v>14</v>
      </c>
      <c r="E512" s="7">
        <v>7</v>
      </c>
      <c r="F512" s="7">
        <v>1</v>
      </c>
      <c r="G512" s="7">
        <v>0</v>
      </c>
      <c r="H512" s="7">
        <v>23</v>
      </c>
      <c r="I512" s="7">
        <v>11</v>
      </c>
      <c r="J512" s="7">
        <v>26</v>
      </c>
      <c r="K512" s="7">
        <v>18</v>
      </c>
      <c r="L512" s="7">
        <v>0</v>
      </c>
      <c r="M512" s="7">
        <v>28</v>
      </c>
    </row>
    <row r="513" spans="1:14">
      <c r="A513" s="7" t="s">
        <v>3661</v>
      </c>
      <c r="B513" s="3">
        <v>0</v>
      </c>
      <c r="C513" s="7">
        <v>1</v>
      </c>
      <c r="D513" s="7">
        <v>3</v>
      </c>
      <c r="E513" s="7">
        <v>4</v>
      </c>
      <c r="F513" s="7">
        <v>0</v>
      </c>
      <c r="G513" s="7">
        <v>0</v>
      </c>
      <c r="H513" s="7">
        <v>15</v>
      </c>
      <c r="I513" s="7">
        <v>1</v>
      </c>
      <c r="J513" s="7">
        <v>12</v>
      </c>
      <c r="K513" s="7">
        <v>17</v>
      </c>
      <c r="L513" s="7">
        <v>2</v>
      </c>
      <c r="M513" s="7">
        <v>24</v>
      </c>
    </row>
    <row r="514" spans="1:14">
      <c r="A514" s="7" t="s">
        <v>3662</v>
      </c>
      <c r="B514" s="3">
        <v>0</v>
      </c>
      <c r="C514" s="7">
        <v>0</v>
      </c>
      <c r="D514" s="7">
        <v>5</v>
      </c>
      <c r="E514" s="7">
        <v>17</v>
      </c>
      <c r="F514" s="7">
        <v>0</v>
      </c>
      <c r="G514" s="7">
        <v>2</v>
      </c>
      <c r="H514" s="7">
        <v>25</v>
      </c>
      <c r="I514" s="7">
        <v>6</v>
      </c>
      <c r="J514" s="7">
        <v>16</v>
      </c>
      <c r="K514" s="7">
        <v>17</v>
      </c>
      <c r="L514" s="7">
        <v>0</v>
      </c>
      <c r="M514" s="7">
        <v>33</v>
      </c>
    </row>
    <row r="515" spans="1:14">
      <c r="A515" s="7" t="s">
        <v>3663</v>
      </c>
      <c r="B515" s="3">
        <v>0</v>
      </c>
      <c r="C515" s="7">
        <v>0</v>
      </c>
      <c r="D515" s="7">
        <v>5</v>
      </c>
      <c r="E515" s="7">
        <v>4</v>
      </c>
      <c r="F515" s="7">
        <v>0</v>
      </c>
      <c r="G515" s="7">
        <v>0</v>
      </c>
      <c r="H515" s="7">
        <v>11</v>
      </c>
      <c r="I515" s="7">
        <v>5</v>
      </c>
      <c r="J515" s="7">
        <v>19</v>
      </c>
      <c r="K515" s="7">
        <v>14</v>
      </c>
      <c r="L515" s="7">
        <v>3</v>
      </c>
      <c r="M515" s="7">
        <v>19</v>
      </c>
    </row>
    <row r="516" spans="1:14">
      <c r="A516" s="7" t="s">
        <v>3664</v>
      </c>
      <c r="B516" s="3">
        <v>0</v>
      </c>
      <c r="C516" s="7">
        <v>0</v>
      </c>
      <c r="D516" s="7">
        <v>5</v>
      </c>
      <c r="E516" s="7">
        <v>1</v>
      </c>
      <c r="F516" s="7">
        <v>0</v>
      </c>
      <c r="G516" s="7">
        <v>0</v>
      </c>
      <c r="H516" s="7">
        <v>9</v>
      </c>
      <c r="I516" s="7">
        <v>6</v>
      </c>
      <c r="J516" s="7">
        <v>14</v>
      </c>
      <c r="K516" s="7">
        <v>11</v>
      </c>
      <c r="L516" s="7">
        <v>0</v>
      </c>
      <c r="M516" s="7">
        <v>19</v>
      </c>
    </row>
    <row r="517" spans="1:14">
      <c r="A517" s="7" t="s">
        <v>3665</v>
      </c>
      <c r="B517" s="3">
        <v>2</v>
      </c>
      <c r="C517" s="7">
        <v>4</v>
      </c>
      <c r="D517" s="7">
        <v>13</v>
      </c>
      <c r="E517" s="7">
        <v>2</v>
      </c>
      <c r="F517" s="7">
        <v>1</v>
      </c>
      <c r="G517" s="7">
        <v>0</v>
      </c>
      <c r="H517" s="7">
        <v>21</v>
      </c>
      <c r="I517" s="7">
        <v>20</v>
      </c>
      <c r="J517" s="7">
        <v>30</v>
      </c>
      <c r="K517" s="7">
        <v>21</v>
      </c>
      <c r="L517" s="7">
        <v>2</v>
      </c>
      <c r="M517" s="7">
        <v>16</v>
      </c>
    </row>
    <row r="518" spans="1:14">
      <c r="A518" s="7" t="s">
        <v>3666</v>
      </c>
      <c r="B518" s="3">
        <v>0</v>
      </c>
      <c r="C518" s="7">
        <v>0</v>
      </c>
      <c r="D518" s="7">
        <v>3</v>
      </c>
      <c r="E518" s="7">
        <v>8</v>
      </c>
      <c r="F518" s="7">
        <v>0</v>
      </c>
      <c r="G518" s="7">
        <v>0</v>
      </c>
      <c r="H518" s="7">
        <v>15</v>
      </c>
      <c r="I518" s="7">
        <v>4</v>
      </c>
      <c r="J518" s="7">
        <v>31</v>
      </c>
      <c r="K518" s="7">
        <v>16</v>
      </c>
      <c r="L518" s="7">
        <v>0</v>
      </c>
      <c r="M518" s="7">
        <v>22</v>
      </c>
      <c r="N518" s="7">
        <v>4</v>
      </c>
    </row>
    <row r="519" spans="1:14">
      <c r="A519" s="7" t="s">
        <v>3919</v>
      </c>
      <c r="B519" s="3">
        <v>1</v>
      </c>
      <c r="C519" s="7">
        <v>0</v>
      </c>
      <c r="D519" s="7">
        <v>1</v>
      </c>
      <c r="E519" s="7">
        <v>6</v>
      </c>
      <c r="F519" s="7">
        <v>1</v>
      </c>
      <c r="G519" s="7">
        <v>0</v>
      </c>
      <c r="H519" s="7">
        <v>12</v>
      </c>
      <c r="I519" s="7">
        <v>3</v>
      </c>
      <c r="J519" s="7">
        <v>13</v>
      </c>
      <c r="K519" s="7">
        <v>5</v>
      </c>
      <c r="L519" s="7">
        <v>0</v>
      </c>
      <c r="M519" s="7">
        <v>6</v>
      </c>
      <c r="N519" s="7">
        <v>2</v>
      </c>
    </row>
    <row r="520" spans="1:14">
      <c r="A520" s="7" t="s">
        <v>3667</v>
      </c>
      <c r="B520" s="3">
        <v>1</v>
      </c>
      <c r="C520" s="7">
        <v>2</v>
      </c>
      <c r="D520" s="7">
        <v>6</v>
      </c>
      <c r="E520" s="7">
        <v>3</v>
      </c>
      <c r="F520" s="7">
        <v>2</v>
      </c>
      <c r="G520" s="7">
        <v>1</v>
      </c>
      <c r="H520" s="7">
        <v>14</v>
      </c>
      <c r="I520" s="7">
        <v>9</v>
      </c>
      <c r="J520" s="7">
        <v>32</v>
      </c>
      <c r="K520" s="7">
        <v>17</v>
      </c>
      <c r="L520" s="7">
        <v>1</v>
      </c>
      <c r="M520" s="7">
        <v>31</v>
      </c>
      <c r="N520" s="7">
        <v>4</v>
      </c>
    </row>
    <row r="521" spans="1:14">
      <c r="A521" s="7" t="s">
        <v>3668</v>
      </c>
      <c r="B521" s="3">
        <v>0</v>
      </c>
      <c r="C521" s="7">
        <v>1</v>
      </c>
      <c r="D521" s="7">
        <v>3</v>
      </c>
      <c r="E521" s="7">
        <v>5</v>
      </c>
      <c r="F521" s="7">
        <v>1</v>
      </c>
      <c r="G521" s="7">
        <v>0</v>
      </c>
      <c r="H521" s="7">
        <v>10</v>
      </c>
      <c r="I521" s="7">
        <v>4</v>
      </c>
      <c r="J521" s="7">
        <v>19</v>
      </c>
      <c r="K521" s="7">
        <v>13</v>
      </c>
      <c r="L521" s="7">
        <v>2</v>
      </c>
      <c r="M521" s="7">
        <v>27</v>
      </c>
      <c r="N521" s="7">
        <v>2</v>
      </c>
    </row>
    <row r="522" spans="1:14">
      <c r="A522" s="7" t="s">
        <v>3669</v>
      </c>
      <c r="B522" s="3">
        <v>0</v>
      </c>
      <c r="C522" s="7">
        <v>5</v>
      </c>
      <c r="D522" s="7">
        <v>3</v>
      </c>
      <c r="E522" s="7">
        <v>10</v>
      </c>
      <c r="F522" s="7">
        <v>2</v>
      </c>
      <c r="G522" s="7">
        <v>0</v>
      </c>
      <c r="H522" s="7">
        <v>24</v>
      </c>
      <c r="I522" s="7">
        <v>5</v>
      </c>
      <c r="J522" s="7">
        <v>38</v>
      </c>
      <c r="K522" s="7">
        <v>31</v>
      </c>
      <c r="L522" s="7">
        <v>2</v>
      </c>
      <c r="M522" s="7">
        <v>48</v>
      </c>
      <c r="N522" s="7">
        <v>4</v>
      </c>
    </row>
    <row r="523" spans="1:14">
      <c r="A523" s="7" t="s">
        <v>3920</v>
      </c>
      <c r="B523" s="3">
        <v>0</v>
      </c>
      <c r="C523" s="7">
        <v>0</v>
      </c>
      <c r="D523" s="7">
        <v>3</v>
      </c>
      <c r="E523" s="7">
        <v>9</v>
      </c>
      <c r="F523" s="7">
        <v>0</v>
      </c>
      <c r="G523" s="7">
        <v>0</v>
      </c>
      <c r="H523" s="7">
        <v>12</v>
      </c>
      <c r="I523" s="7">
        <v>7</v>
      </c>
      <c r="J523" s="7">
        <v>31</v>
      </c>
      <c r="K523" s="7">
        <v>14</v>
      </c>
      <c r="L523" s="7">
        <v>1</v>
      </c>
      <c r="M523" s="7">
        <v>8</v>
      </c>
      <c r="N523" s="7">
        <v>2</v>
      </c>
    </row>
    <row r="524" spans="1:14">
      <c r="A524" s="7" t="s">
        <v>3670</v>
      </c>
      <c r="B524" s="3">
        <v>0</v>
      </c>
      <c r="C524" s="7">
        <v>2</v>
      </c>
      <c r="D524" s="7">
        <v>7</v>
      </c>
      <c r="E524" s="7">
        <v>8</v>
      </c>
      <c r="F524" s="7">
        <v>2</v>
      </c>
      <c r="G524" s="7">
        <v>0</v>
      </c>
      <c r="H524" s="7">
        <v>24</v>
      </c>
      <c r="I524" s="7">
        <v>12</v>
      </c>
      <c r="J524" s="7">
        <v>41</v>
      </c>
      <c r="K524" s="7">
        <v>24</v>
      </c>
      <c r="L524" s="7">
        <v>0</v>
      </c>
      <c r="M524" s="7">
        <v>32</v>
      </c>
      <c r="N524" s="7">
        <v>4</v>
      </c>
    </row>
    <row r="525" spans="1:14">
      <c r="A525" s="7" t="s">
        <v>3671</v>
      </c>
      <c r="B525" s="3">
        <v>2</v>
      </c>
      <c r="C525" s="7">
        <v>0</v>
      </c>
      <c r="D525" s="7">
        <v>7</v>
      </c>
      <c r="E525" s="7">
        <v>10</v>
      </c>
      <c r="F525" s="7">
        <v>2</v>
      </c>
      <c r="G525" s="7">
        <v>0</v>
      </c>
      <c r="H525" s="7">
        <v>29</v>
      </c>
      <c r="I525" s="7">
        <v>8</v>
      </c>
      <c r="J525" s="7">
        <v>19</v>
      </c>
      <c r="K525" s="7">
        <v>15</v>
      </c>
      <c r="L525" s="7">
        <v>0</v>
      </c>
      <c r="M525" s="7">
        <v>38</v>
      </c>
      <c r="N525" s="7">
        <v>4</v>
      </c>
    </row>
    <row r="526" spans="1:14">
      <c r="A526" s="7" t="s">
        <v>3921</v>
      </c>
      <c r="B526" s="3">
        <v>2</v>
      </c>
      <c r="C526" s="7">
        <v>2</v>
      </c>
      <c r="D526" s="7">
        <v>8</v>
      </c>
      <c r="E526" s="7">
        <v>6</v>
      </c>
      <c r="F526" s="7">
        <v>4</v>
      </c>
      <c r="G526" s="7">
        <v>0</v>
      </c>
      <c r="H526" s="7">
        <v>21</v>
      </c>
      <c r="I526" s="7">
        <v>8</v>
      </c>
      <c r="J526" s="7">
        <v>37</v>
      </c>
      <c r="K526" s="7">
        <v>23</v>
      </c>
      <c r="L526" s="7">
        <v>1</v>
      </c>
      <c r="M526" s="7">
        <v>24</v>
      </c>
      <c r="N526" s="7">
        <v>4</v>
      </c>
    </row>
    <row r="527" spans="1:14">
      <c r="A527" s="7" t="s">
        <v>3672</v>
      </c>
      <c r="B527" s="3">
        <v>0</v>
      </c>
      <c r="C527" s="7">
        <v>1</v>
      </c>
      <c r="D527" s="7">
        <v>12</v>
      </c>
      <c r="E527" s="7">
        <v>9</v>
      </c>
      <c r="F527" s="7">
        <v>0</v>
      </c>
      <c r="G527" s="7">
        <v>0</v>
      </c>
      <c r="H527" s="7">
        <v>31</v>
      </c>
      <c r="I527" s="7">
        <v>16</v>
      </c>
      <c r="J527" s="7">
        <v>47</v>
      </c>
      <c r="K527" s="7">
        <v>34</v>
      </c>
      <c r="L527" s="7">
        <v>0</v>
      </c>
      <c r="M527" s="7">
        <v>21</v>
      </c>
      <c r="N527" s="7">
        <v>4</v>
      </c>
    </row>
    <row r="528" spans="1:14">
      <c r="A528" s="7" t="s">
        <v>3673</v>
      </c>
      <c r="B528" s="3">
        <v>0</v>
      </c>
      <c r="C528" s="7">
        <v>1</v>
      </c>
      <c r="D528" s="7">
        <v>6</v>
      </c>
      <c r="E528" s="7">
        <v>5</v>
      </c>
      <c r="F528" s="7">
        <v>2</v>
      </c>
      <c r="G528" s="7">
        <v>1</v>
      </c>
      <c r="H528" s="7">
        <v>23</v>
      </c>
      <c r="I528" s="7">
        <v>11</v>
      </c>
      <c r="J528" s="7">
        <v>27</v>
      </c>
      <c r="K528" s="7">
        <v>24</v>
      </c>
      <c r="L528" s="7">
        <v>1</v>
      </c>
      <c r="M528" s="7">
        <v>29</v>
      </c>
      <c r="N528" s="7">
        <v>4</v>
      </c>
    </row>
    <row r="529" spans="1:14">
      <c r="A529" s="7" t="s">
        <v>3674</v>
      </c>
      <c r="B529" s="3">
        <v>1</v>
      </c>
      <c r="C529" s="7">
        <v>0</v>
      </c>
      <c r="D529" s="7">
        <v>7</v>
      </c>
      <c r="E529" s="7">
        <v>11</v>
      </c>
      <c r="F529" s="7">
        <v>4</v>
      </c>
      <c r="G529" s="7">
        <v>0</v>
      </c>
      <c r="H529" s="7">
        <v>22</v>
      </c>
      <c r="I529" s="7">
        <v>13</v>
      </c>
      <c r="J529" s="7">
        <v>32</v>
      </c>
      <c r="K529" s="7">
        <v>23</v>
      </c>
      <c r="L529" s="7">
        <v>3</v>
      </c>
      <c r="M529" s="7">
        <v>30</v>
      </c>
      <c r="N529" s="7">
        <v>4</v>
      </c>
    </row>
    <row r="530" spans="1:14">
      <c r="A530" s="7" t="s">
        <v>3922</v>
      </c>
      <c r="B530" s="3">
        <v>1</v>
      </c>
      <c r="C530" s="7">
        <v>1</v>
      </c>
      <c r="D530" s="7">
        <v>4</v>
      </c>
      <c r="E530" s="7">
        <v>9</v>
      </c>
      <c r="F530" s="7">
        <v>3</v>
      </c>
      <c r="G530" s="7">
        <v>0</v>
      </c>
      <c r="H530" s="7">
        <v>19</v>
      </c>
      <c r="I530" s="7">
        <v>6</v>
      </c>
      <c r="J530" s="7">
        <v>23</v>
      </c>
      <c r="K530" s="7">
        <v>30</v>
      </c>
      <c r="L530" s="7">
        <v>4</v>
      </c>
      <c r="M530" s="7">
        <v>34</v>
      </c>
      <c r="N530" s="7">
        <v>3</v>
      </c>
    </row>
    <row r="531" spans="1:14">
      <c r="A531" s="7" t="s">
        <v>3923</v>
      </c>
      <c r="B531" s="3">
        <v>0</v>
      </c>
      <c r="C531" s="7">
        <v>0</v>
      </c>
      <c r="D531" s="7">
        <v>3</v>
      </c>
      <c r="E531" s="7">
        <v>6</v>
      </c>
      <c r="F531" s="7">
        <v>0</v>
      </c>
      <c r="G531" s="7">
        <v>1</v>
      </c>
      <c r="H531" s="7">
        <v>11</v>
      </c>
      <c r="I531" s="7">
        <v>7</v>
      </c>
      <c r="J531" s="7">
        <v>18</v>
      </c>
      <c r="K531" s="7">
        <v>14</v>
      </c>
      <c r="L531" s="7">
        <v>5</v>
      </c>
      <c r="M531" s="7">
        <v>13</v>
      </c>
      <c r="N531" s="7">
        <v>2</v>
      </c>
    </row>
    <row r="532" spans="1:14">
      <c r="A532" s="7" t="s">
        <v>3675</v>
      </c>
      <c r="B532" s="3">
        <v>1</v>
      </c>
      <c r="C532" s="7">
        <v>1</v>
      </c>
      <c r="D532" s="7">
        <v>8</v>
      </c>
      <c r="E532" s="7">
        <v>6</v>
      </c>
      <c r="F532" s="7">
        <v>1</v>
      </c>
      <c r="G532" s="7">
        <v>0</v>
      </c>
      <c r="H532" s="7">
        <v>14</v>
      </c>
      <c r="I532" s="7">
        <v>12</v>
      </c>
      <c r="J532" s="7">
        <v>29</v>
      </c>
      <c r="K532" s="7">
        <v>16</v>
      </c>
      <c r="L532" s="7">
        <v>3</v>
      </c>
      <c r="M532" s="7">
        <v>33</v>
      </c>
      <c r="N532" s="7">
        <v>5</v>
      </c>
    </row>
    <row r="533" spans="1:14">
      <c r="A533" s="7" t="s">
        <v>3676</v>
      </c>
      <c r="B533" s="3">
        <v>0</v>
      </c>
      <c r="C533" s="7">
        <v>1</v>
      </c>
      <c r="D533" s="7">
        <v>5</v>
      </c>
      <c r="E533" s="7">
        <v>6</v>
      </c>
      <c r="F533" s="7">
        <v>0</v>
      </c>
      <c r="G533" s="7">
        <v>0</v>
      </c>
      <c r="H533" s="7">
        <v>24</v>
      </c>
      <c r="I533" s="7">
        <v>9</v>
      </c>
      <c r="J533" s="7">
        <v>20</v>
      </c>
      <c r="K533" s="7">
        <v>19</v>
      </c>
      <c r="L533" s="7">
        <v>4</v>
      </c>
      <c r="M533" s="7">
        <v>39</v>
      </c>
      <c r="N533" s="7">
        <v>4</v>
      </c>
    </row>
    <row r="534" spans="1:14">
      <c r="A534" s="7" t="s">
        <v>3945</v>
      </c>
      <c r="B534" s="3">
        <v>0</v>
      </c>
      <c r="C534" s="7">
        <v>0</v>
      </c>
      <c r="D534" s="7">
        <v>2</v>
      </c>
      <c r="E534" s="7">
        <v>6</v>
      </c>
      <c r="F534" s="7">
        <v>0</v>
      </c>
      <c r="G534" s="7">
        <v>0</v>
      </c>
      <c r="H534" s="7">
        <v>9</v>
      </c>
      <c r="I534" s="7">
        <v>5</v>
      </c>
      <c r="J534" s="7">
        <v>17</v>
      </c>
      <c r="K534" s="7">
        <v>6</v>
      </c>
      <c r="L534" s="7">
        <v>2</v>
      </c>
      <c r="M534" s="7">
        <v>9</v>
      </c>
      <c r="N534" s="7">
        <v>2</v>
      </c>
    </row>
    <row r="535" spans="1:14">
      <c r="A535" s="7" t="s">
        <v>3924</v>
      </c>
      <c r="B535" s="3">
        <v>1</v>
      </c>
      <c r="C535" s="7">
        <v>1</v>
      </c>
      <c r="D535" s="7">
        <v>9</v>
      </c>
      <c r="E535" s="7">
        <v>8</v>
      </c>
      <c r="F535" s="7">
        <v>1</v>
      </c>
      <c r="G535" s="7">
        <v>0</v>
      </c>
      <c r="H535" s="7">
        <v>19</v>
      </c>
      <c r="I535" s="7">
        <v>15</v>
      </c>
      <c r="J535" s="7">
        <v>44</v>
      </c>
      <c r="K535" s="7">
        <v>27</v>
      </c>
      <c r="L535" s="7">
        <v>5</v>
      </c>
      <c r="M535" s="7">
        <v>32</v>
      </c>
      <c r="N535" s="7">
        <v>4</v>
      </c>
    </row>
    <row r="536" spans="1:14">
      <c r="A536" s="7" t="s">
        <v>3677</v>
      </c>
      <c r="B536" s="3">
        <v>0</v>
      </c>
      <c r="C536" s="7">
        <v>1</v>
      </c>
      <c r="D536" s="7">
        <v>2</v>
      </c>
      <c r="E536" s="7">
        <v>4</v>
      </c>
      <c r="F536" s="7">
        <v>0</v>
      </c>
      <c r="G536" s="7">
        <v>0</v>
      </c>
      <c r="H536" s="7">
        <v>14</v>
      </c>
      <c r="I536" s="7">
        <v>1</v>
      </c>
      <c r="J536" s="7">
        <v>9</v>
      </c>
      <c r="K536" s="7">
        <v>8</v>
      </c>
      <c r="L536" s="7">
        <v>1</v>
      </c>
      <c r="M536" s="7">
        <v>12</v>
      </c>
      <c r="N536" s="7">
        <v>1</v>
      </c>
    </row>
    <row r="537" spans="1:14">
      <c r="A537" s="7" t="s">
        <v>3678</v>
      </c>
      <c r="B537" s="3">
        <v>3</v>
      </c>
      <c r="C537" s="7">
        <v>0</v>
      </c>
      <c r="D537" s="7">
        <v>8</v>
      </c>
      <c r="E537" s="7">
        <v>17</v>
      </c>
      <c r="F537" s="7">
        <v>3</v>
      </c>
      <c r="G537" s="7">
        <v>0</v>
      </c>
      <c r="H537" s="7">
        <v>39</v>
      </c>
      <c r="I537" s="7">
        <v>10</v>
      </c>
      <c r="J537" s="7">
        <v>29</v>
      </c>
      <c r="K537" s="7">
        <v>24</v>
      </c>
      <c r="L537" s="7">
        <v>2</v>
      </c>
      <c r="M537" s="7">
        <v>61</v>
      </c>
      <c r="N537" s="7">
        <v>4</v>
      </c>
    </row>
    <row r="538" spans="1:14">
      <c r="A538" s="7" t="s">
        <v>3936</v>
      </c>
      <c r="B538" s="3">
        <v>0</v>
      </c>
      <c r="C538" s="7">
        <v>1</v>
      </c>
      <c r="D538" s="7">
        <v>5</v>
      </c>
      <c r="E538" s="7">
        <v>7</v>
      </c>
      <c r="F538" s="7">
        <v>0</v>
      </c>
      <c r="G538" s="7">
        <v>0</v>
      </c>
      <c r="H538" s="7">
        <v>15</v>
      </c>
      <c r="I538" s="7">
        <v>10</v>
      </c>
      <c r="J538" s="7">
        <v>38</v>
      </c>
      <c r="K538" s="7">
        <v>17</v>
      </c>
      <c r="L538" s="7">
        <v>0</v>
      </c>
      <c r="M538" s="7">
        <v>23</v>
      </c>
      <c r="N538" s="7">
        <v>3</v>
      </c>
    </row>
    <row r="539" spans="1:14">
      <c r="A539" s="7" t="s">
        <v>3679</v>
      </c>
      <c r="B539" s="3">
        <v>0</v>
      </c>
      <c r="C539" s="7">
        <v>0</v>
      </c>
      <c r="D539" s="7">
        <v>4</v>
      </c>
      <c r="E539" s="7">
        <v>13</v>
      </c>
      <c r="F539" s="7">
        <v>0</v>
      </c>
      <c r="G539" s="7">
        <v>2</v>
      </c>
      <c r="H539" s="7">
        <v>22</v>
      </c>
      <c r="I539" s="7">
        <v>7</v>
      </c>
      <c r="J539" s="7">
        <v>31</v>
      </c>
      <c r="K539" s="7">
        <v>21</v>
      </c>
      <c r="L539" s="7">
        <v>3</v>
      </c>
      <c r="M539" s="7">
        <v>26</v>
      </c>
      <c r="N539" s="7">
        <v>4</v>
      </c>
    </row>
    <row r="540" spans="1:14">
      <c r="A540" s="7" t="s">
        <v>3925</v>
      </c>
      <c r="B540" s="3">
        <v>0</v>
      </c>
      <c r="C540" s="7">
        <v>0</v>
      </c>
      <c r="D540" s="7">
        <v>7</v>
      </c>
      <c r="E540" s="7">
        <v>1</v>
      </c>
      <c r="F540" s="7">
        <v>0</v>
      </c>
      <c r="G540" s="7">
        <v>0</v>
      </c>
      <c r="H540" s="7">
        <v>10</v>
      </c>
      <c r="I540" s="7">
        <v>4</v>
      </c>
      <c r="J540" s="7">
        <v>15</v>
      </c>
      <c r="K540" s="7">
        <v>16</v>
      </c>
      <c r="L540" s="7">
        <v>0</v>
      </c>
      <c r="M540" s="7">
        <v>20</v>
      </c>
      <c r="N540" s="7">
        <v>2</v>
      </c>
    </row>
    <row r="541" spans="1:14">
      <c r="A541" s="7" t="s">
        <v>3926</v>
      </c>
      <c r="B541" s="3">
        <v>1</v>
      </c>
      <c r="C541" s="7">
        <v>2</v>
      </c>
      <c r="D541" s="7">
        <v>6</v>
      </c>
      <c r="E541" s="7">
        <v>7</v>
      </c>
      <c r="F541" s="7">
        <v>2</v>
      </c>
      <c r="G541" s="7">
        <v>0</v>
      </c>
      <c r="H541" s="7">
        <v>17</v>
      </c>
      <c r="I541" s="7">
        <v>10</v>
      </c>
      <c r="J541" s="7">
        <v>25</v>
      </c>
      <c r="K541" s="7">
        <v>13</v>
      </c>
      <c r="L541" s="7">
        <v>0</v>
      </c>
      <c r="M541" s="7">
        <v>38</v>
      </c>
      <c r="N541" s="7">
        <v>3</v>
      </c>
    </row>
    <row r="542" spans="1:14">
      <c r="A542" s="7" t="s">
        <v>3927</v>
      </c>
      <c r="B542" s="3">
        <v>1</v>
      </c>
      <c r="C542" s="7">
        <v>2</v>
      </c>
      <c r="D542" s="7">
        <v>9</v>
      </c>
      <c r="E542" s="7">
        <v>11</v>
      </c>
      <c r="F542" s="7">
        <v>3</v>
      </c>
      <c r="G542" s="7">
        <v>0</v>
      </c>
      <c r="H542" s="7">
        <v>26</v>
      </c>
      <c r="I542" s="7">
        <v>6</v>
      </c>
      <c r="J542" s="7">
        <v>35</v>
      </c>
      <c r="K542" s="7">
        <v>19</v>
      </c>
      <c r="L542" s="7">
        <v>0</v>
      </c>
      <c r="M542" s="7">
        <v>35</v>
      </c>
      <c r="N542" s="7">
        <v>4</v>
      </c>
    </row>
    <row r="543" spans="1:14">
      <c r="A543" s="7" t="s">
        <v>3946</v>
      </c>
      <c r="B543" s="3">
        <v>0</v>
      </c>
      <c r="C543" s="7">
        <v>1</v>
      </c>
      <c r="D543" s="7">
        <v>3</v>
      </c>
      <c r="E543" s="7">
        <v>4</v>
      </c>
      <c r="F543" s="7">
        <v>0</v>
      </c>
      <c r="G543" s="7">
        <v>0</v>
      </c>
      <c r="H543" s="7">
        <v>16</v>
      </c>
      <c r="I543" s="7">
        <v>1</v>
      </c>
      <c r="J543" s="7">
        <v>13</v>
      </c>
      <c r="K543" s="7">
        <v>16</v>
      </c>
      <c r="L543" s="7">
        <v>1</v>
      </c>
      <c r="M543" s="7">
        <v>23</v>
      </c>
      <c r="N543" s="7">
        <v>2</v>
      </c>
    </row>
    <row r="544" spans="1:14">
      <c r="A544" s="7" t="s">
        <v>3680</v>
      </c>
      <c r="B544" s="3">
        <v>0</v>
      </c>
      <c r="C544" s="7">
        <v>0</v>
      </c>
      <c r="D544" s="7">
        <v>5</v>
      </c>
      <c r="E544" s="7">
        <v>14</v>
      </c>
      <c r="F544" s="7">
        <v>0</v>
      </c>
      <c r="G544" s="7">
        <v>0</v>
      </c>
      <c r="H544" s="7">
        <v>25</v>
      </c>
      <c r="I544" s="7">
        <v>4</v>
      </c>
      <c r="J544" s="7">
        <v>21</v>
      </c>
      <c r="K544" s="7">
        <v>10</v>
      </c>
      <c r="L544" s="7">
        <v>1</v>
      </c>
      <c r="M544" s="7">
        <v>22</v>
      </c>
      <c r="N544" s="7">
        <v>3</v>
      </c>
    </row>
    <row r="545" spans="1:14">
      <c r="A545" s="7" t="s">
        <v>3681</v>
      </c>
      <c r="B545" s="3">
        <v>0</v>
      </c>
      <c r="C545" s="7">
        <v>0</v>
      </c>
      <c r="D545" s="7">
        <v>5</v>
      </c>
      <c r="E545" s="7">
        <v>7</v>
      </c>
      <c r="F545" s="7">
        <v>0</v>
      </c>
      <c r="G545" s="7">
        <v>0</v>
      </c>
      <c r="H545" s="7">
        <v>15</v>
      </c>
      <c r="I545" s="7">
        <v>2</v>
      </c>
      <c r="J545" s="7">
        <v>21</v>
      </c>
      <c r="K545" s="7">
        <v>31</v>
      </c>
      <c r="L545" s="7">
        <v>2</v>
      </c>
      <c r="M545" s="7">
        <v>49</v>
      </c>
      <c r="N545" s="7">
        <v>4</v>
      </c>
    </row>
    <row r="546" spans="1:14">
      <c r="A546" s="7" t="s">
        <v>3682</v>
      </c>
      <c r="B546" s="3">
        <v>0</v>
      </c>
      <c r="C546" s="7">
        <v>0</v>
      </c>
      <c r="D546" s="7">
        <v>7</v>
      </c>
      <c r="E546" s="7">
        <v>0</v>
      </c>
      <c r="F546" s="7">
        <v>1</v>
      </c>
      <c r="G546" s="7">
        <v>0</v>
      </c>
      <c r="H546" s="7">
        <v>11</v>
      </c>
      <c r="I546" s="7">
        <v>6</v>
      </c>
      <c r="J546" s="7">
        <v>17</v>
      </c>
      <c r="K546" s="7">
        <v>6</v>
      </c>
      <c r="L546" s="7">
        <v>1</v>
      </c>
      <c r="M546" s="7">
        <v>10</v>
      </c>
      <c r="N546" s="7">
        <v>2</v>
      </c>
    </row>
    <row r="547" spans="1:14">
      <c r="A547" s="7" t="s">
        <v>3683</v>
      </c>
      <c r="B547" s="3">
        <v>2</v>
      </c>
      <c r="C547" s="7">
        <v>7</v>
      </c>
      <c r="D547" s="7">
        <v>11</v>
      </c>
      <c r="E547" s="7">
        <v>3</v>
      </c>
      <c r="F547" s="7">
        <v>8</v>
      </c>
      <c r="G547" s="7">
        <v>0</v>
      </c>
      <c r="H547" s="7">
        <v>29</v>
      </c>
      <c r="I547" s="7">
        <v>10</v>
      </c>
      <c r="J547" s="7">
        <v>29</v>
      </c>
      <c r="K547" s="7">
        <v>10</v>
      </c>
      <c r="L547" s="7">
        <v>5</v>
      </c>
      <c r="M547" s="7">
        <v>33</v>
      </c>
      <c r="N547" s="7">
        <v>3</v>
      </c>
    </row>
  </sheetData>
  <pageMargins left="0.70866141732283472" right="0.70866141732283472" top="0.74803149606299213" bottom="0.74803149606299213" header="0.31496062992125984" footer="0.31496062992125984"/>
  <pageSetup paperSize="9" scale="18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pageSetUpPr fitToPage="1"/>
  </sheetPr>
  <dimension ref="A1:N161"/>
  <sheetViews>
    <sheetView topLeftCell="A16" workbookViewId="0">
      <selection activeCell="C24" sqref="C24"/>
    </sheetView>
  </sheetViews>
  <sheetFormatPr defaultRowHeight="15"/>
  <cols>
    <col min="1" max="1" width="25.28515625" bestFit="1" customWidth="1"/>
    <col min="2" max="2" width="2.28515625" bestFit="1" customWidth="1"/>
    <col min="3" max="5" width="3" bestFit="1" customWidth="1"/>
    <col min="6" max="6" width="14.28515625" bestFit="1" customWidth="1"/>
    <col min="7" max="7" width="4.5703125" bestFit="1" customWidth="1"/>
    <col min="8" max="8" width="6" bestFit="1" customWidth="1"/>
    <col min="9" max="9" width="4" bestFit="1" customWidth="1"/>
    <col min="10" max="10" width="4.42578125" bestFit="1" customWidth="1"/>
    <col min="11" max="12" width="4" bestFit="1" customWidth="1"/>
    <col min="13" max="13" width="11.5703125" bestFit="1" customWidth="1"/>
    <col min="14" max="14" width="11.5703125" style="7" customWidth="1"/>
    <col min="15" max="15" width="10.5703125" bestFit="1" customWidth="1"/>
    <col min="16" max="16" width="5.42578125" bestFit="1" customWidth="1"/>
    <col min="17" max="19" width="4.28515625" bestFit="1" customWidth="1"/>
  </cols>
  <sheetData>
    <row r="1" spans="1:14">
      <c r="B1" s="3" t="s">
        <v>2</v>
      </c>
      <c r="C1" t="s">
        <v>3</v>
      </c>
      <c r="D1" t="s">
        <v>4</v>
      </c>
      <c r="E1" t="s">
        <v>5</v>
      </c>
      <c r="F1" t="s">
        <v>30</v>
      </c>
      <c r="G1" t="s">
        <v>6</v>
      </c>
      <c r="H1" t="s">
        <v>7</v>
      </c>
      <c r="I1" t="s">
        <v>8</v>
      </c>
      <c r="J1" t="s">
        <v>9</v>
      </c>
      <c r="K1" t="s">
        <v>32</v>
      </c>
      <c r="L1" t="s">
        <v>31</v>
      </c>
      <c r="M1" t="s">
        <v>10</v>
      </c>
      <c r="N1" s="7" t="s">
        <v>3964</v>
      </c>
    </row>
    <row r="2" spans="1:14">
      <c r="A2" t="s">
        <v>941</v>
      </c>
      <c r="B2" s="3">
        <v>4</v>
      </c>
      <c r="C2">
        <v>5</v>
      </c>
      <c r="D2">
        <v>13</v>
      </c>
      <c r="E2">
        <v>26</v>
      </c>
      <c r="F2">
        <v>7</v>
      </c>
      <c r="G2">
        <v>1</v>
      </c>
      <c r="H2">
        <v>72</v>
      </c>
      <c r="I2">
        <v>11</v>
      </c>
      <c r="J2">
        <v>66</v>
      </c>
      <c r="K2">
        <v>41</v>
      </c>
      <c r="L2">
        <v>0</v>
      </c>
      <c r="M2">
        <v>75</v>
      </c>
    </row>
    <row r="3" spans="1:14">
      <c r="A3" t="s">
        <v>942</v>
      </c>
      <c r="B3" s="3">
        <v>1</v>
      </c>
      <c r="C3">
        <v>2</v>
      </c>
      <c r="D3">
        <v>13</v>
      </c>
      <c r="E3">
        <v>27</v>
      </c>
      <c r="F3">
        <v>5</v>
      </c>
      <c r="G3">
        <v>2</v>
      </c>
      <c r="H3">
        <v>56</v>
      </c>
      <c r="I3">
        <v>12</v>
      </c>
      <c r="J3">
        <v>100</v>
      </c>
      <c r="K3">
        <v>28</v>
      </c>
      <c r="L3">
        <v>0</v>
      </c>
      <c r="M3">
        <v>133</v>
      </c>
    </row>
    <row r="4" spans="1:14">
      <c r="A4" t="s">
        <v>943</v>
      </c>
      <c r="B4" s="3">
        <v>5</v>
      </c>
      <c r="C4">
        <v>5</v>
      </c>
      <c r="D4">
        <v>12</v>
      </c>
      <c r="E4">
        <v>28</v>
      </c>
      <c r="F4">
        <v>4</v>
      </c>
      <c r="G4">
        <v>0</v>
      </c>
      <c r="H4">
        <v>62</v>
      </c>
      <c r="I4">
        <v>11</v>
      </c>
      <c r="J4">
        <v>68</v>
      </c>
      <c r="K4">
        <v>49</v>
      </c>
      <c r="L4">
        <v>0</v>
      </c>
      <c r="M4">
        <v>101</v>
      </c>
    </row>
    <row r="5" spans="1:14">
      <c r="A5" t="s">
        <v>418</v>
      </c>
      <c r="B5" s="3">
        <v>0</v>
      </c>
      <c r="C5">
        <v>0</v>
      </c>
      <c r="D5">
        <v>18</v>
      </c>
      <c r="E5">
        <v>21</v>
      </c>
      <c r="F5">
        <v>3</v>
      </c>
      <c r="G5">
        <v>1</v>
      </c>
      <c r="H5">
        <v>51</v>
      </c>
      <c r="I5">
        <v>7</v>
      </c>
      <c r="J5">
        <v>43</v>
      </c>
      <c r="K5">
        <v>37</v>
      </c>
      <c r="L5">
        <v>0</v>
      </c>
      <c r="M5">
        <v>65</v>
      </c>
    </row>
    <row r="6" spans="1:14">
      <c r="A6" t="s">
        <v>944</v>
      </c>
      <c r="B6" s="3">
        <v>0</v>
      </c>
      <c r="C6">
        <v>2</v>
      </c>
      <c r="D6">
        <v>14</v>
      </c>
      <c r="E6">
        <v>16</v>
      </c>
      <c r="F6">
        <v>5</v>
      </c>
      <c r="G6">
        <v>0</v>
      </c>
      <c r="H6">
        <v>49</v>
      </c>
      <c r="I6">
        <v>11</v>
      </c>
      <c r="J6">
        <v>64</v>
      </c>
      <c r="K6">
        <v>42</v>
      </c>
      <c r="L6">
        <v>0</v>
      </c>
      <c r="M6">
        <v>88</v>
      </c>
    </row>
    <row r="7" spans="1:14">
      <c r="A7" t="s">
        <v>945</v>
      </c>
      <c r="B7" s="3">
        <v>0</v>
      </c>
      <c r="C7">
        <v>1</v>
      </c>
      <c r="D7">
        <v>6</v>
      </c>
      <c r="E7">
        <v>24</v>
      </c>
      <c r="F7">
        <v>7</v>
      </c>
      <c r="G7">
        <v>0</v>
      </c>
      <c r="H7">
        <v>31</v>
      </c>
      <c r="I7">
        <v>12</v>
      </c>
      <c r="J7">
        <v>42</v>
      </c>
      <c r="K7">
        <v>17</v>
      </c>
      <c r="L7">
        <v>0</v>
      </c>
      <c r="M7">
        <v>20</v>
      </c>
    </row>
    <row r="8" spans="1:14">
      <c r="A8" t="s">
        <v>946</v>
      </c>
      <c r="B8" s="3">
        <v>0</v>
      </c>
      <c r="C8">
        <v>0</v>
      </c>
      <c r="D8">
        <v>17</v>
      </c>
      <c r="E8">
        <v>40</v>
      </c>
      <c r="F8">
        <v>17</v>
      </c>
      <c r="G8">
        <v>8</v>
      </c>
      <c r="H8">
        <v>71</v>
      </c>
      <c r="I8">
        <v>21</v>
      </c>
      <c r="J8">
        <v>70</v>
      </c>
      <c r="K8">
        <v>79</v>
      </c>
      <c r="L8">
        <v>0</v>
      </c>
      <c r="M8">
        <v>147</v>
      </c>
    </row>
    <row r="9" spans="1:14">
      <c r="A9" t="s">
        <v>1602</v>
      </c>
      <c r="B9" s="3">
        <v>4</v>
      </c>
      <c r="C9">
        <v>3</v>
      </c>
      <c r="D9">
        <v>12</v>
      </c>
      <c r="E9">
        <v>23</v>
      </c>
      <c r="F9">
        <v>3</v>
      </c>
      <c r="G9">
        <v>1</v>
      </c>
      <c r="H9">
        <v>55</v>
      </c>
      <c r="I9">
        <v>5</v>
      </c>
      <c r="J9">
        <v>45</v>
      </c>
      <c r="K9">
        <v>35</v>
      </c>
      <c r="L9">
        <v>0</v>
      </c>
      <c r="M9">
        <v>165</v>
      </c>
    </row>
    <row r="10" spans="1:14">
      <c r="A10" t="s">
        <v>420</v>
      </c>
      <c r="B10" s="3">
        <v>0</v>
      </c>
      <c r="C10">
        <v>0</v>
      </c>
      <c r="D10">
        <v>14</v>
      </c>
      <c r="E10">
        <v>10</v>
      </c>
      <c r="F10">
        <v>0</v>
      </c>
      <c r="G10">
        <v>0</v>
      </c>
      <c r="H10">
        <v>34</v>
      </c>
      <c r="I10">
        <v>8</v>
      </c>
      <c r="J10">
        <v>27</v>
      </c>
      <c r="K10">
        <v>16</v>
      </c>
      <c r="L10">
        <v>0</v>
      </c>
      <c r="M10">
        <v>33</v>
      </c>
    </row>
    <row r="11" spans="1:14">
      <c r="A11" t="s">
        <v>947</v>
      </c>
      <c r="B11" s="3">
        <v>3</v>
      </c>
      <c r="C11">
        <v>1</v>
      </c>
      <c r="D11">
        <v>18</v>
      </c>
      <c r="E11">
        <v>9</v>
      </c>
      <c r="F11">
        <v>2</v>
      </c>
      <c r="G11">
        <v>2</v>
      </c>
      <c r="H11">
        <v>36</v>
      </c>
      <c r="I11">
        <v>9</v>
      </c>
      <c r="J11">
        <v>62</v>
      </c>
      <c r="K11">
        <v>27</v>
      </c>
      <c r="L11">
        <v>0</v>
      </c>
      <c r="M11">
        <v>65</v>
      </c>
    </row>
    <row r="12" spans="1:14">
      <c r="A12" t="s">
        <v>948</v>
      </c>
      <c r="B12" s="3">
        <v>0</v>
      </c>
      <c r="C12">
        <v>1</v>
      </c>
      <c r="D12">
        <v>2</v>
      </c>
      <c r="E12">
        <v>21</v>
      </c>
      <c r="F12">
        <v>1</v>
      </c>
      <c r="G12">
        <v>1</v>
      </c>
      <c r="H12">
        <v>26</v>
      </c>
      <c r="I12">
        <v>3</v>
      </c>
      <c r="J12">
        <v>29</v>
      </c>
      <c r="K12">
        <v>30</v>
      </c>
      <c r="L12">
        <v>0</v>
      </c>
      <c r="M12">
        <v>98</v>
      </c>
    </row>
    <row r="13" spans="1:14">
      <c r="A13" t="s">
        <v>949</v>
      </c>
      <c r="B13" s="3">
        <v>1</v>
      </c>
      <c r="C13">
        <v>3</v>
      </c>
      <c r="D13">
        <v>25</v>
      </c>
      <c r="E13">
        <v>35</v>
      </c>
      <c r="F13">
        <v>1</v>
      </c>
      <c r="G13">
        <v>2</v>
      </c>
      <c r="H13">
        <v>101</v>
      </c>
      <c r="I13">
        <v>17</v>
      </c>
      <c r="J13">
        <v>84</v>
      </c>
      <c r="K13">
        <v>59</v>
      </c>
      <c r="L13">
        <v>0</v>
      </c>
      <c r="M13">
        <v>129</v>
      </c>
    </row>
    <row r="14" spans="1:14">
      <c r="A14" t="s">
        <v>950</v>
      </c>
      <c r="B14" s="3">
        <v>0</v>
      </c>
      <c r="C14">
        <v>0</v>
      </c>
      <c r="D14">
        <v>26</v>
      </c>
      <c r="E14">
        <v>26</v>
      </c>
      <c r="F14">
        <v>2</v>
      </c>
      <c r="G14">
        <v>3</v>
      </c>
      <c r="H14">
        <v>61</v>
      </c>
      <c r="I14">
        <v>11</v>
      </c>
      <c r="J14">
        <v>81</v>
      </c>
      <c r="K14">
        <v>29</v>
      </c>
      <c r="L14">
        <v>0</v>
      </c>
      <c r="M14">
        <v>57</v>
      </c>
    </row>
    <row r="15" spans="1:14">
      <c r="A15" t="s">
        <v>422</v>
      </c>
      <c r="B15" s="3">
        <v>2</v>
      </c>
      <c r="C15">
        <v>4</v>
      </c>
      <c r="D15">
        <v>35</v>
      </c>
      <c r="E15">
        <v>44</v>
      </c>
      <c r="F15">
        <v>6</v>
      </c>
      <c r="G15">
        <v>0</v>
      </c>
      <c r="H15">
        <v>105</v>
      </c>
      <c r="I15">
        <v>29</v>
      </c>
      <c r="J15">
        <v>92</v>
      </c>
      <c r="K15">
        <v>44</v>
      </c>
      <c r="L15">
        <v>0</v>
      </c>
      <c r="M15">
        <v>127</v>
      </c>
    </row>
    <row r="16" spans="1:14">
      <c r="A16" t="s">
        <v>951</v>
      </c>
      <c r="B16" s="3">
        <v>0</v>
      </c>
      <c r="C16">
        <v>4</v>
      </c>
      <c r="D16">
        <v>15</v>
      </c>
      <c r="E16">
        <v>23</v>
      </c>
      <c r="F16">
        <v>4</v>
      </c>
      <c r="G16">
        <v>0</v>
      </c>
      <c r="H16">
        <v>62</v>
      </c>
      <c r="I16">
        <v>14</v>
      </c>
      <c r="J16">
        <v>39</v>
      </c>
      <c r="K16">
        <v>22</v>
      </c>
      <c r="L16">
        <v>0</v>
      </c>
      <c r="M16">
        <v>80</v>
      </c>
    </row>
    <row r="17" spans="1:13">
      <c r="A17" t="s">
        <v>952</v>
      </c>
      <c r="B17" s="3">
        <v>2</v>
      </c>
      <c r="C17">
        <v>0</v>
      </c>
      <c r="D17">
        <v>20</v>
      </c>
      <c r="E17">
        <v>21</v>
      </c>
      <c r="F17">
        <v>2</v>
      </c>
      <c r="G17">
        <v>0</v>
      </c>
      <c r="H17">
        <v>43</v>
      </c>
      <c r="I17">
        <v>15</v>
      </c>
      <c r="J17">
        <v>53</v>
      </c>
      <c r="K17">
        <v>22</v>
      </c>
      <c r="L17">
        <v>0</v>
      </c>
      <c r="M17">
        <v>47</v>
      </c>
    </row>
    <row r="18" spans="1:13">
      <c r="A18" t="s">
        <v>423</v>
      </c>
      <c r="B18" s="3">
        <v>0</v>
      </c>
      <c r="C18">
        <v>0</v>
      </c>
      <c r="D18">
        <v>11</v>
      </c>
      <c r="E18">
        <v>3</v>
      </c>
      <c r="F18">
        <v>0</v>
      </c>
      <c r="G18">
        <v>2</v>
      </c>
      <c r="H18">
        <v>30</v>
      </c>
      <c r="I18">
        <v>1</v>
      </c>
      <c r="J18">
        <v>17</v>
      </c>
      <c r="K18">
        <v>6</v>
      </c>
      <c r="L18">
        <v>0</v>
      </c>
      <c r="M18">
        <v>21</v>
      </c>
    </row>
    <row r="19" spans="1:13">
      <c r="A19" t="s">
        <v>953</v>
      </c>
      <c r="B19" s="3">
        <v>3</v>
      </c>
      <c r="C19">
        <v>0</v>
      </c>
      <c r="D19">
        <v>10</v>
      </c>
      <c r="E19">
        <v>12</v>
      </c>
      <c r="F19">
        <v>3</v>
      </c>
      <c r="G19">
        <v>0</v>
      </c>
      <c r="H19">
        <v>29</v>
      </c>
      <c r="I19">
        <v>8</v>
      </c>
      <c r="J19">
        <v>32</v>
      </c>
      <c r="K19">
        <v>22</v>
      </c>
      <c r="L19">
        <v>0</v>
      </c>
      <c r="M19">
        <v>78</v>
      </c>
    </row>
    <row r="20" spans="1:13">
      <c r="A20" t="s">
        <v>954</v>
      </c>
      <c r="B20" s="3">
        <v>0</v>
      </c>
      <c r="C20">
        <v>1</v>
      </c>
      <c r="D20">
        <v>14</v>
      </c>
      <c r="E20">
        <v>35</v>
      </c>
      <c r="F20">
        <v>2</v>
      </c>
      <c r="G20">
        <v>1</v>
      </c>
      <c r="H20">
        <v>62</v>
      </c>
      <c r="I20">
        <v>7</v>
      </c>
      <c r="J20">
        <v>66</v>
      </c>
      <c r="K20">
        <v>61</v>
      </c>
      <c r="L20">
        <v>0</v>
      </c>
      <c r="M20">
        <v>129</v>
      </c>
    </row>
    <row r="21" spans="1:13">
      <c r="A21" t="s">
        <v>955</v>
      </c>
      <c r="B21" s="3">
        <v>0</v>
      </c>
      <c r="C21">
        <v>0</v>
      </c>
      <c r="D21">
        <v>0</v>
      </c>
      <c r="E21">
        <v>5</v>
      </c>
      <c r="F21">
        <v>0</v>
      </c>
      <c r="G21">
        <v>0</v>
      </c>
      <c r="H21">
        <v>5</v>
      </c>
      <c r="I21">
        <v>0</v>
      </c>
      <c r="J21">
        <v>7</v>
      </c>
      <c r="K21">
        <v>6</v>
      </c>
      <c r="L21">
        <v>0</v>
      </c>
      <c r="M21">
        <v>13</v>
      </c>
    </row>
    <row r="22" spans="1:13">
      <c r="A22" t="s">
        <v>956</v>
      </c>
      <c r="B22" s="3">
        <v>0</v>
      </c>
      <c r="C22">
        <v>0</v>
      </c>
      <c r="D22">
        <v>6</v>
      </c>
      <c r="E22">
        <v>10</v>
      </c>
      <c r="F22">
        <v>0</v>
      </c>
      <c r="G22">
        <v>0</v>
      </c>
      <c r="H22">
        <v>17</v>
      </c>
      <c r="I22">
        <v>1</v>
      </c>
      <c r="J22">
        <v>10</v>
      </c>
      <c r="K22">
        <v>8</v>
      </c>
      <c r="L22">
        <v>0</v>
      </c>
      <c r="M22">
        <v>32</v>
      </c>
    </row>
    <row r="23" spans="1:13">
      <c r="A23" t="s">
        <v>957</v>
      </c>
      <c r="B23" s="3">
        <v>0</v>
      </c>
      <c r="C23">
        <v>1</v>
      </c>
      <c r="D23">
        <v>7</v>
      </c>
      <c r="E23">
        <v>6</v>
      </c>
      <c r="F23">
        <v>2</v>
      </c>
      <c r="G23">
        <v>1</v>
      </c>
      <c r="H23">
        <v>16</v>
      </c>
      <c r="I23">
        <v>3</v>
      </c>
      <c r="J23">
        <v>25</v>
      </c>
      <c r="K23">
        <v>18</v>
      </c>
      <c r="L23">
        <v>0</v>
      </c>
      <c r="M23">
        <v>41</v>
      </c>
    </row>
    <row r="24" spans="1:13">
      <c r="A24" t="s">
        <v>1120</v>
      </c>
      <c r="B24" s="3">
        <v>1</v>
      </c>
      <c r="C24">
        <v>1</v>
      </c>
      <c r="D24">
        <v>9</v>
      </c>
      <c r="E24">
        <v>15</v>
      </c>
      <c r="F24">
        <v>3</v>
      </c>
      <c r="G24">
        <v>4</v>
      </c>
      <c r="H24">
        <v>32</v>
      </c>
      <c r="I24">
        <v>12</v>
      </c>
      <c r="J24">
        <v>46</v>
      </c>
      <c r="K24">
        <v>20</v>
      </c>
      <c r="L24">
        <v>0</v>
      </c>
      <c r="M24">
        <v>38</v>
      </c>
    </row>
    <row r="25" spans="1:13">
      <c r="A25" t="s">
        <v>958</v>
      </c>
      <c r="B25" s="3">
        <v>0</v>
      </c>
      <c r="C25">
        <v>5</v>
      </c>
      <c r="D25">
        <v>9</v>
      </c>
      <c r="E25">
        <v>33</v>
      </c>
      <c r="F25">
        <v>3</v>
      </c>
      <c r="G25">
        <v>1</v>
      </c>
      <c r="H25">
        <v>57</v>
      </c>
      <c r="I25">
        <v>14</v>
      </c>
      <c r="J25">
        <v>57</v>
      </c>
      <c r="K25">
        <v>73</v>
      </c>
      <c r="L25">
        <v>0</v>
      </c>
      <c r="M25">
        <v>164</v>
      </c>
    </row>
    <row r="26" spans="1:13">
      <c r="A26" t="s">
        <v>959</v>
      </c>
      <c r="B26" s="3">
        <v>4</v>
      </c>
      <c r="C26">
        <v>5</v>
      </c>
      <c r="D26">
        <v>17</v>
      </c>
      <c r="E26">
        <v>45</v>
      </c>
      <c r="F26">
        <v>5</v>
      </c>
      <c r="G26">
        <v>2</v>
      </c>
      <c r="H26">
        <v>103</v>
      </c>
      <c r="I26">
        <v>8</v>
      </c>
      <c r="J26">
        <v>95</v>
      </c>
      <c r="K26">
        <v>72</v>
      </c>
      <c r="L26">
        <v>0</v>
      </c>
      <c r="M26">
        <v>330</v>
      </c>
    </row>
    <row r="27" spans="1:13">
      <c r="A27" t="s">
        <v>1603</v>
      </c>
      <c r="B27" s="3">
        <v>0</v>
      </c>
      <c r="C27">
        <v>2</v>
      </c>
      <c r="D27">
        <v>19</v>
      </c>
      <c r="E27">
        <v>32</v>
      </c>
      <c r="F27">
        <v>2</v>
      </c>
      <c r="G27">
        <v>1</v>
      </c>
      <c r="H27">
        <v>82</v>
      </c>
      <c r="I27">
        <v>11</v>
      </c>
      <c r="J27">
        <v>77</v>
      </c>
      <c r="K27">
        <v>53</v>
      </c>
      <c r="L27">
        <v>0</v>
      </c>
      <c r="M27">
        <v>198</v>
      </c>
    </row>
    <row r="28" spans="1:13">
      <c r="A28" t="s">
        <v>960</v>
      </c>
      <c r="B28" s="3">
        <v>0</v>
      </c>
      <c r="C28">
        <v>0</v>
      </c>
      <c r="D28">
        <v>6</v>
      </c>
      <c r="E28">
        <v>26</v>
      </c>
      <c r="F28">
        <v>3</v>
      </c>
      <c r="G28">
        <v>0</v>
      </c>
      <c r="H28">
        <v>32</v>
      </c>
      <c r="I28">
        <v>13</v>
      </c>
      <c r="J28">
        <v>67</v>
      </c>
      <c r="K28">
        <v>32</v>
      </c>
      <c r="L28">
        <v>0</v>
      </c>
      <c r="M28">
        <v>61</v>
      </c>
    </row>
    <row r="29" spans="1:13">
      <c r="A29" t="s">
        <v>425</v>
      </c>
      <c r="B29" s="3">
        <v>4</v>
      </c>
      <c r="C29">
        <v>3</v>
      </c>
      <c r="D29">
        <v>26</v>
      </c>
      <c r="E29">
        <v>25</v>
      </c>
      <c r="F29">
        <v>1</v>
      </c>
      <c r="G29">
        <v>1</v>
      </c>
      <c r="H29">
        <v>84</v>
      </c>
      <c r="I29">
        <v>18</v>
      </c>
      <c r="J29">
        <v>84</v>
      </c>
      <c r="K29">
        <v>50</v>
      </c>
      <c r="L29">
        <v>0</v>
      </c>
      <c r="M29">
        <v>126</v>
      </c>
    </row>
    <row r="30" spans="1:13">
      <c r="A30" t="s">
        <v>961</v>
      </c>
      <c r="B30" s="3">
        <v>0</v>
      </c>
      <c r="C30">
        <v>6</v>
      </c>
      <c r="D30">
        <v>12</v>
      </c>
      <c r="E30">
        <v>14</v>
      </c>
      <c r="F30">
        <v>0</v>
      </c>
      <c r="G30">
        <v>2</v>
      </c>
      <c r="H30">
        <v>37</v>
      </c>
      <c r="I30">
        <v>7</v>
      </c>
      <c r="J30">
        <v>27</v>
      </c>
      <c r="K30">
        <v>13</v>
      </c>
      <c r="L30">
        <v>0</v>
      </c>
      <c r="M30">
        <v>29</v>
      </c>
    </row>
    <row r="31" spans="1:13">
      <c r="A31" t="s">
        <v>962</v>
      </c>
      <c r="B31" s="3">
        <v>0</v>
      </c>
      <c r="C31">
        <v>5</v>
      </c>
      <c r="D31">
        <v>6</v>
      </c>
      <c r="E31">
        <v>15</v>
      </c>
      <c r="F31">
        <v>7</v>
      </c>
      <c r="G31">
        <v>2</v>
      </c>
      <c r="H31">
        <v>32</v>
      </c>
      <c r="I31">
        <v>12</v>
      </c>
      <c r="J31">
        <v>70</v>
      </c>
      <c r="K31">
        <v>36</v>
      </c>
      <c r="L31">
        <v>0</v>
      </c>
      <c r="M31">
        <v>93</v>
      </c>
    </row>
    <row r="32" spans="1:13">
      <c r="A32" t="s">
        <v>963</v>
      </c>
      <c r="B32" s="3">
        <v>0</v>
      </c>
      <c r="C32">
        <v>1</v>
      </c>
      <c r="D32">
        <v>5</v>
      </c>
      <c r="E32">
        <v>28</v>
      </c>
      <c r="F32">
        <v>11</v>
      </c>
      <c r="G32">
        <v>0</v>
      </c>
      <c r="H32">
        <v>61</v>
      </c>
      <c r="I32">
        <v>13</v>
      </c>
      <c r="J32">
        <v>67</v>
      </c>
      <c r="K32">
        <v>52</v>
      </c>
      <c r="L32">
        <v>0</v>
      </c>
      <c r="M32">
        <v>111</v>
      </c>
    </row>
    <row r="33" spans="1:13">
      <c r="A33" t="s">
        <v>964</v>
      </c>
      <c r="B33" s="3">
        <v>0</v>
      </c>
      <c r="C33">
        <v>0</v>
      </c>
      <c r="D33">
        <v>9</v>
      </c>
      <c r="E33">
        <v>28</v>
      </c>
      <c r="F33">
        <v>1</v>
      </c>
      <c r="G33">
        <v>0</v>
      </c>
      <c r="H33">
        <v>37</v>
      </c>
      <c r="I33">
        <v>4</v>
      </c>
      <c r="J33">
        <v>22</v>
      </c>
      <c r="K33">
        <v>21</v>
      </c>
      <c r="L33">
        <v>0</v>
      </c>
      <c r="M33">
        <v>77</v>
      </c>
    </row>
    <row r="34" spans="1:13">
      <c r="A34" t="s">
        <v>965</v>
      </c>
      <c r="B34" s="3">
        <v>0</v>
      </c>
      <c r="C34">
        <v>0</v>
      </c>
      <c r="D34">
        <v>5</v>
      </c>
      <c r="E34">
        <v>23</v>
      </c>
      <c r="F34">
        <v>0</v>
      </c>
      <c r="G34">
        <v>0</v>
      </c>
      <c r="H34">
        <v>56</v>
      </c>
      <c r="I34">
        <v>9</v>
      </c>
      <c r="J34">
        <v>44</v>
      </c>
      <c r="K34">
        <v>25</v>
      </c>
      <c r="L34">
        <v>0</v>
      </c>
      <c r="M34">
        <v>66</v>
      </c>
    </row>
    <row r="35" spans="1:13">
      <c r="A35" t="s">
        <v>966</v>
      </c>
      <c r="B35" s="3">
        <v>6</v>
      </c>
      <c r="C35">
        <v>3</v>
      </c>
      <c r="D35">
        <v>15</v>
      </c>
      <c r="E35">
        <v>21</v>
      </c>
      <c r="F35">
        <v>4</v>
      </c>
      <c r="G35">
        <v>3</v>
      </c>
      <c r="H35">
        <v>45</v>
      </c>
      <c r="I35">
        <v>9</v>
      </c>
      <c r="J35">
        <v>65</v>
      </c>
      <c r="K35">
        <v>42</v>
      </c>
      <c r="L35">
        <v>0</v>
      </c>
      <c r="M35">
        <v>98</v>
      </c>
    </row>
    <row r="36" spans="1:13">
      <c r="A36" t="s">
        <v>967</v>
      </c>
      <c r="B36" s="3">
        <v>4</v>
      </c>
      <c r="C36">
        <v>0</v>
      </c>
      <c r="D36">
        <v>6</v>
      </c>
      <c r="E36">
        <v>16</v>
      </c>
      <c r="F36">
        <v>4</v>
      </c>
      <c r="G36">
        <v>1</v>
      </c>
      <c r="H36">
        <v>26</v>
      </c>
      <c r="I36">
        <v>5</v>
      </c>
      <c r="J36">
        <v>30</v>
      </c>
      <c r="K36">
        <v>8</v>
      </c>
      <c r="L36">
        <v>0</v>
      </c>
      <c r="M36">
        <v>22</v>
      </c>
    </row>
    <row r="37" spans="1:13">
      <c r="A37" t="s">
        <v>426</v>
      </c>
      <c r="B37" s="3">
        <v>2</v>
      </c>
      <c r="C37">
        <v>1</v>
      </c>
      <c r="D37">
        <v>7</v>
      </c>
      <c r="E37">
        <v>29</v>
      </c>
      <c r="F37">
        <v>8</v>
      </c>
      <c r="G37">
        <v>1</v>
      </c>
      <c r="H37">
        <v>55</v>
      </c>
      <c r="I37">
        <v>13</v>
      </c>
      <c r="J37">
        <v>65</v>
      </c>
      <c r="K37">
        <v>53</v>
      </c>
      <c r="L37">
        <v>0</v>
      </c>
      <c r="M37">
        <v>121</v>
      </c>
    </row>
    <row r="38" spans="1:13">
      <c r="A38" t="s">
        <v>968</v>
      </c>
      <c r="B38" s="3">
        <v>3</v>
      </c>
      <c r="C38">
        <v>2</v>
      </c>
      <c r="D38">
        <v>9</v>
      </c>
      <c r="E38">
        <v>40</v>
      </c>
      <c r="F38">
        <v>1</v>
      </c>
      <c r="G38">
        <v>3</v>
      </c>
      <c r="H38">
        <v>82</v>
      </c>
      <c r="I38">
        <v>34</v>
      </c>
      <c r="J38">
        <v>91</v>
      </c>
      <c r="K38">
        <v>76</v>
      </c>
      <c r="L38">
        <v>4</v>
      </c>
      <c r="M38">
        <v>101</v>
      </c>
    </row>
    <row r="39" spans="1:13">
      <c r="A39" t="s">
        <v>969</v>
      </c>
      <c r="B39" s="3">
        <v>4</v>
      </c>
      <c r="C39">
        <v>8</v>
      </c>
      <c r="D39">
        <v>22</v>
      </c>
      <c r="E39">
        <v>42</v>
      </c>
      <c r="F39">
        <v>2</v>
      </c>
      <c r="G39">
        <v>2</v>
      </c>
      <c r="H39">
        <v>99</v>
      </c>
      <c r="I39">
        <v>37</v>
      </c>
      <c r="J39">
        <v>83</v>
      </c>
      <c r="K39">
        <v>51</v>
      </c>
      <c r="L39">
        <v>12</v>
      </c>
      <c r="M39">
        <v>160</v>
      </c>
    </row>
    <row r="40" spans="1:13">
      <c r="A40" t="s">
        <v>970</v>
      </c>
      <c r="B40" s="3">
        <v>8</v>
      </c>
      <c r="C40">
        <v>11</v>
      </c>
      <c r="D40">
        <v>14</v>
      </c>
      <c r="E40">
        <v>27</v>
      </c>
      <c r="F40">
        <v>0</v>
      </c>
      <c r="G40">
        <v>1</v>
      </c>
      <c r="H40">
        <v>80</v>
      </c>
      <c r="I40">
        <v>35</v>
      </c>
      <c r="J40">
        <v>123</v>
      </c>
      <c r="K40">
        <v>71</v>
      </c>
      <c r="L40">
        <v>6</v>
      </c>
      <c r="M40">
        <v>128</v>
      </c>
    </row>
    <row r="41" spans="1:13">
      <c r="A41" t="s">
        <v>429</v>
      </c>
      <c r="B41" s="3">
        <v>1</v>
      </c>
      <c r="C41">
        <v>1</v>
      </c>
      <c r="D41">
        <v>23</v>
      </c>
      <c r="E41">
        <v>30</v>
      </c>
      <c r="F41">
        <v>0</v>
      </c>
      <c r="G41">
        <v>1</v>
      </c>
      <c r="H41">
        <v>69</v>
      </c>
      <c r="I41">
        <v>11</v>
      </c>
      <c r="J41">
        <v>68</v>
      </c>
      <c r="K41">
        <v>54</v>
      </c>
      <c r="L41">
        <v>3</v>
      </c>
      <c r="M41">
        <v>86</v>
      </c>
    </row>
    <row r="42" spans="1:13">
      <c r="A42" t="s">
        <v>971</v>
      </c>
      <c r="B42" s="3">
        <v>1</v>
      </c>
      <c r="C42">
        <v>6</v>
      </c>
      <c r="D42">
        <v>17</v>
      </c>
      <c r="E42">
        <v>36</v>
      </c>
      <c r="F42">
        <v>3</v>
      </c>
      <c r="G42">
        <v>3</v>
      </c>
      <c r="H42">
        <v>84</v>
      </c>
      <c r="I42">
        <v>35</v>
      </c>
      <c r="J42">
        <v>87</v>
      </c>
      <c r="K42">
        <v>63</v>
      </c>
      <c r="L42">
        <v>8</v>
      </c>
      <c r="M42">
        <v>146</v>
      </c>
    </row>
    <row r="43" spans="1:13">
      <c r="A43" t="s">
        <v>972</v>
      </c>
      <c r="B43" s="3">
        <v>0</v>
      </c>
      <c r="C43">
        <v>2</v>
      </c>
      <c r="D43">
        <v>7</v>
      </c>
      <c r="E43">
        <v>43</v>
      </c>
      <c r="F43">
        <v>1</v>
      </c>
      <c r="G43">
        <v>1</v>
      </c>
      <c r="H43">
        <v>52</v>
      </c>
      <c r="I43">
        <v>27</v>
      </c>
      <c r="J43">
        <v>57</v>
      </c>
      <c r="K43">
        <v>24</v>
      </c>
      <c r="L43">
        <v>2</v>
      </c>
      <c r="M43">
        <v>45</v>
      </c>
    </row>
    <row r="44" spans="1:13">
      <c r="A44" t="s">
        <v>973</v>
      </c>
      <c r="B44" s="3">
        <v>2</v>
      </c>
      <c r="C44">
        <v>5</v>
      </c>
      <c r="D44">
        <v>25</v>
      </c>
      <c r="E44">
        <v>43</v>
      </c>
      <c r="F44">
        <v>5</v>
      </c>
      <c r="G44">
        <v>3</v>
      </c>
      <c r="H44">
        <v>112</v>
      </c>
      <c r="I44">
        <v>43</v>
      </c>
      <c r="J44">
        <v>125</v>
      </c>
      <c r="K44">
        <v>115</v>
      </c>
      <c r="L44">
        <v>0</v>
      </c>
      <c r="M44">
        <v>161</v>
      </c>
    </row>
    <row r="45" spans="1:13">
      <c r="A45" t="s">
        <v>1604</v>
      </c>
      <c r="B45" s="3">
        <v>2</v>
      </c>
      <c r="C45">
        <v>5</v>
      </c>
      <c r="D45">
        <v>18</v>
      </c>
      <c r="E45">
        <v>35</v>
      </c>
      <c r="F45">
        <v>4</v>
      </c>
      <c r="G45">
        <v>1</v>
      </c>
      <c r="H45">
        <v>84</v>
      </c>
      <c r="I45">
        <v>27</v>
      </c>
      <c r="J45">
        <v>88</v>
      </c>
      <c r="K45">
        <v>56</v>
      </c>
      <c r="L45">
        <v>7</v>
      </c>
      <c r="M45">
        <v>134</v>
      </c>
    </row>
    <row r="46" spans="1:13">
      <c r="A46" t="s">
        <v>39</v>
      </c>
      <c r="B46" s="3">
        <v>0</v>
      </c>
      <c r="C46">
        <v>0</v>
      </c>
      <c r="D46">
        <v>34</v>
      </c>
      <c r="E46">
        <v>41</v>
      </c>
      <c r="F46">
        <v>0</v>
      </c>
      <c r="G46">
        <v>0</v>
      </c>
      <c r="H46">
        <v>98</v>
      </c>
      <c r="I46">
        <v>23</v>
      </c>
      <c r="J46">
        <v>33</v>
      </c>
      <c r="K46">
        <v>24</v>
      </c>
      <c r="L46">
        <v>11</v>
      </c>
      <c r="M46">
        <v>46</v>
      </c>
    </row>
    <row r="47" spans="1:13">
      <c r="A47" t="s">
        <v>974</v>
      </c>
      <c r="B47" s="3">
        <v>0</v>
      </c>
      <c r="C47">
        <v>1</v>
      </c>
      <c r="D47">
        <v>18</v>
      </c>
      <c r="E47">
        <v>30</v>
      </c>
      <c r="F47">
        <v>1</v>
      </c>
      <c r="G47">
        <v>0</v>
      </c>
      <c r="H47">
        <v>74</v>
      </c>
      <c r="I47">
        <v>24</v>
      </c>
      <c r="J47">
        <v>130</v>
      </c>
      <c r="K47">
        <v>86</v>
      </c>
      <c r="L47">
        <v>7</v>
      </c>
      <c r="M47">
        <v>151</v>
      </c>
    </row>
    <row r="48" spans="1:13">
      <c r="A48" t="s">
        <v>975</v>
      </c>
      <c r="B48" s="3">
        <v>0</v>
      </c>
      <c r="C48">
        <v>0</v>
      </c>
      <c r="D48">
        <v>1</v>
      </c>
      <c r="E48">
        <v>5</v>
      </c>
      <c r="F48">
        <v>0</v>
      </c>
      <c r="G48">
        <v>0</v>
      </c>
      <c r="H48">
        <v>28</v>
      </c>
      <c r="I48">
        <v>7</v>
      </c>
      <c r="J48">
        <v>37</v>
      </c>
      <c r="K48">
        <v>41</v>
      </c>
      <c r="L48">
        <v>2</v>
      </c>
      <c r="M48">
        <v>112</v>
      </c>
    </row>
    <row r="49" spans="1:13">
      <c r="A49" t="s">
        <v>976</v>
      </c>
      <c r="B49" s="3">
        <v>0</v>
      </c>
      <c r="C49">
        <v>1</v>
      </c>
      <c r="D49">
        <v>43</v>
      </c>
      <c r="E49">
        <v>33</v>
      </c>
      <c r="F49">
        <v>2</v>
      </c>
      <c r="G49">
        <v>0</v>
      </c>
      <c r="H49">
        <v>126</v>
      </c>
      <c r="I49">
        <v>42</v>
      </c>
      <c r="J49">
        <v>167</v>
      </c>
      <c r="K49">
        <v>94</v>
      </c>
      <c r="L49">
        <v>10</v>
      </c>
      <c r="M49">
        <v>172</v>
      </c>
    </row>
    <row r="50" spans="1:13">
      <c r="A50" t="s">
        <v>977</v>
      </c>
      <c r="B50" s="3">
        <v>0</v>
      </c>
      <c r="C50">
        <v>0</v>
      </c>
      <c r="D50">
        <v>42</v>
      </c>
      <c r="E50">
        <v>43</v>
      </c>
      <c r="F50">
        <v>0</v>
      </c>
      <c r="G50">
        <v>1</v>
      </c>
      <c r="H50">
        <v>95</v>
      </c>
      <c r="I50">
        <v>33</v>
      </c>
      <c r="J50">
        <v>118</v>
      </c>
      <c r="K50">
        <v>70</v>
      </c>
      <c r="L50">
        <v>5</v>
      </c>
      <c r="M50">
        <v>133</v>
      </c>
    </row>
    <row r="51" spans="1:13">
      <c r="A51" t="s">
        <v>432</v>
      </c>
      <c r="B51" s="3">
        <v>2</v>
      </c>
      <c r="C51">
        <v>4</v>
      </c>
      <c r="D51">
        <v>20</v>
      </c>
      <c r="E51">
        <v>27</v>
      </c>
      <c r="F51">
        <v>3</v>
      </c>
      <c r="G51">
        <v>1</v>
      </c>
      <c r="H51">
        <v>60</v>
      </c>
      <c r="I51">
        <v>13</v>
      </c>
      <c r="J51">
        <v>51</v>
      </c>
      <c r="K51">
        <v>30</v>
      </c>
      <c r="L51">
        <v>4</v>
      </c>
      <c r="M51">
        <v>89</v>
      </c>
    </row>
    <row r="52" spans="1:13">
      <c r="A52" t="s">
        <v>978</v>
      </c>
      <c r="B52" s="3">
        <v>1</v>
      </c>
      <c r="C52">
        <v>8</v>
      </c>
      <c r="D52">
        <v>17</v>
      </c>
      <c r="E52">
        <v>15</v>
      </c>
      <c r="F52">
        <v>4</v>
      </c>
      <c r="G52">
        <v>1</v>
      </c>
      <c r="H52">
        <v>53</v>
      </c>
      <c r="I52">
        <v>27</v>
      </c>
      <c r="J52">
        <v>58</v>
      </c>
      <c r="K52">
        <v>42</v>
      </c>
      <c r="L52">
        <v>2</v>
      </c>
      <c r="M52">
        <v>127</v>
      </c>
    </row>
    <row r="53" spans="1:13">
      <c r="A53" t="s">
        <v>979</v>
      </c>
      <c r="B53" s="3">
        <v>1</v>
      </c>
      <c r="C53">
        <v>0</v>
      </c>
      <c r="D53">
        <v>27</v>
      </c>
      <c r="E53">
        <v>23</v>
      </c>
      <c r="F53">
        <v>3</v>
      </c>
      <c r="G53">
        <v>3</v>
      </c>
      <c r="H53">
        <v>53</v>
      </c>
      <c r="I53">
        <v>14</v>
      </c>
      <c r="J53">
        <v>61</v>
      </c>
      <c r="K53">
        <v>26</v>
      </c>
      <c r="L53">
        <v>6</v>
      </c>
      <c r="M53">
        <v>70</v>
      </c>
    </row>
    <row r="54" spans="1:13">
      <c r="A54" t="s">
        <v>433</v>
      </c>
      <c r="B54" s="3">
        <v>0</v>
      </c>
      <c r="C54">
        <v>0</v>
      </c>
      <c r="D54">
        <v>3</v>
      </c>
      <c r="E54">
        <v>2</v>
      </c>
      <c r="F54">
        <v>0</v>
      </c>
      <c r="G54">
        <v>0</v>
      </c>
      <c r="H54">
        <v>11</v>
      </c>
      <c r="I54">
        <v>5</v>
      </c>
      <c r="J54">
        <v>18</v>
      </c>
      <c r="K54">
        <v>15</v>
      </c>
      <c r="L54">
        <v>0</v>
      </c>
      <c r="M54">
        <v>51</v>
      </c>
    </row>
    <row r="55" spans="1:13">
      <c r="A55" t="s">
        <v>980</v>
      </c>
      <c r="B55" s="3">
        <v>3</v>
      </c>
      <c r="C55">
        <v>4</v>
      </c>
      <c r="D55">
        <v>17</v>
      </c>
      <c r="E55">
        <v>8</v>
      </c>
      <c r="F55">
        <v>3</v>
      </c>
      <c r="G55">
        <v>1</v>
      </c>
      <c r="H55">
        <v>58</v>
      </c>
      <c r="I55">
        <v>35</v>
      </c>
      <c r="J55">
        <v>89</v>
      </c>
      <c r="K55">
        <v>58</v>
      </c>
      <c r="L55">
        <v>7</v>
      </c>
      <c r="M55">
        <v>140</v>
      </c>
    </row>
    <row r="56" spans="1:13">
      <c r="A56" t="s">
        <v>981</v>
      </c>
      <c r="B56" s="3">
        <v>0</v>
      </c>
      <c r="C56">
        <v>0</v>
      </c>
      <c r="D56">
        <v>11</v>
      </c>
      <c r="E56">
        <v>55</v>
      </c>
      <c r="F56">
        <v>0</v>
      </c>
      <c r="G56">
        <v>0</v>
      </c>
      <c r="H56">
        <v>81</v>
      </c>
      <c r="I56">
        <v>15</v>
      </c>
      <c r="J56">
        <v>74</v>
      </c>
      <c r="K56">
        <v>83</v>
      </c>
      <c r="L56">
        <v>1</v>
      </c>
      <c r="M56">
        <v>196</v>
      </c>
    </row>
    <row r="57" spans="1:13">
      <c r="A57" t="s">
        <v>1121</v>
      </c>
      <c r="B57" s="3">
        <v>1</v>
      </c>
      <c r="C57">
        <v>5</v>
      </c>
      <c r="D57">
        <v>11</v>
      </c>
      <c r="E57">
        <v>15</v>
      </c>
      <c r="F57">
        <v>1</v>
      </c>
      <c r="G57">
        <v>1</v>
      </c>
      <c r="H57">
        <v>38</v>
      </c>
      <c r="I57">
        <v>22</v>
      </c>
      <c r="J57">
        <v>79</v>
      </c>
      <c r="K57">
        <v>46</v>
      </c>
      <c r="L57">
        <v>2</v>
      </c>
      <c r="M57">
        <v>115</v>
      </c>
    </row>
    <row r="58" spans="1:13">
      <c r="A58" t="s">
        <v>982</v>
      </c>
      <c r="B58" s="3">
        <v>0</v>
      </c>
      <c r="C58">
        <v>1</v>
      </c>
      <c r="D58">
        <v>23</v>
      </c>
      <c r="E58">
        <v>51</v>
      </c>
      <c r="F58">
        <v>1</v>
      </c>
      <c r="G58">
        <v>1</v>
      </c>
      <c r="H58">
        <v>103</v>
      </c>
      <c r="I58">
        <v>39</v>
      </c>
      <c r="J58">
        <v>123</v>
      </c>
      <c r="K58">
        <v>98</v>
      </c>
      <c r="L58">
        <v>6</v>
      </c>
      <c r="M58">
        <v>154</v>
      </c>
    </row>
    <row r="59" spans="1:13">
      <c r="A59" t="s">
        <v>983</v>
      </c>
      <c r="B59" s="3">
        <v>3</v>
      </c>
      <c r="C59">
        <v>7</v>
      </c>
      <c r="D59">
        <v>44</v>
      </c>
      <c r="E59">
        <v>55</v>
      </c>
      <c r="F59">
        <v>5</v>
      </c>
      <c r="G59">
        <v>2</v>
      </c>
      <c r="H59">
        <v>166</v>
      </c>
      <c r="I59">
        <v>50</v>
      </c>
      <c r="J59">
        <v>192</v>
      </c>
      <c r="K59">
        <v>134</v>
      </c>
      <c r="L59">
        <v>11</v>
      </c>
      <c r="M59">
        <v>337</v>
      </c>
    </row>
    <row r="60" spans="1:13">
      <c r="A60" t="s">
        <v>1605</v>
      </c>
      <c r="B60" s="3">
        <v>1</v>
      </c>
      <c r="C60">
        <v>2</v>
      </c>
      <c r="D60">
        <v>60</v>
      </c>
      <c r="E60">
        <v>61</v>
      </c>
      <c r="F60">
        <v>1</v>
      </c>
      <c r="G60">
        <v>1</v>
      </c>
      <c r="H60">
        <v>180</v>
      </c>
      <c r="I60">
        <v>46</v>
      </c>
      <c r="J60">
        <v>137</v>
      </c>
      <c r="K60">
        <v>102</v>
      </c>
      <c r="L60">
        <v>15</v>
      </c>
      <c r="M60">
        <v>249</v>
      </c>
    </row>
    <row r="61" spans="1:13">
      <c r="A61" t="s">
        <v>984</v>
      </c>
      <c r="B61" s="3">
        <v>0</v>
      </c>
      <c r="C61">
        <v>2</v>
      </c>
      <c r="D61">
        <v>31</v>
      </c>
      <c r="E61">
        <v>33</v>
      </c>
      <c r="F61">
        <v>2</v>
      </c>
      <c r="G61">
        <v>2</v>
      </c>
      <c r="H61">
        <v>71</v>
      </c>
      <c r="I61">
        <v>36</v>
      </c>
      <c r="J61">
        <v>115</v>
      </c>
      <c r="K61">
        <v>66</v>
      </c>
      <c r="L61">
        <v>6</v>
      </c>
      <c r="M61">
        <v>113</v>
      </c>
    </row>
    <row r="62" spans="1:13">
      <c r="A62" t="s">
        <v>435</v>
      </c>
      <c r="B62" s="3">
        <v>0</v>
      </c>
      <c r="C62">
        <v>7</v>
      </c>
      <c r="D62">
        <v>26</v>
      </c>
      <c r="E62">
        <v>39</v>
      </c>
      <c r="F62">
        <v>2</v>
      </c>
      <c r="G62">
        <v>1</v>
      </c>
      <c r="H62">
        <v>88</v>
      </c>
      <c r="I62">
        <v>28</v>
      </c>
      <c r="J62">
        <v>82</v>
      </c>
      <c r="K62">
        <v>102</v>
      </c>
      <c r="L62">
        <v>2</v>
      </c>
      <c r="M62">
        <v>207</v>
      </c>
    </row>
    <row r="63" spans="1:13">
      <c r="A63" t="s">
        <v>985</v>
      </c>
      <c r="B63" s="3">
        <v>0</v>
      </c>
      <c r="C63">
        <v>5</v>
      </c>
      <c r="D63">
        <v>15</v>
      </c>
      <c r="E63">
        <v>15</v>
      </c>
      <c r="F63">
        <v>1</v>
      </c>
      <c r="G63">
        <v>0</v>
      </c>
      <c r="H63">
        <v>42</v>
      </c>
      <c r="I63">
        <v>11</v>
      </c>
      <c r="J63">
        <v>49</v>
      </c>
      <c r="K63">
        <v>22</v>
      </c>
      <c r="L63">
        <v>2</v>
      </c>
      <c r="M63">
        <v>53</v>
      </c>
    </row>
    <row r="64" spans="1:13">
      <c r="A64" t="s">
        <v>986</v>
      </c>
      <c r="B64" s="3">
        <v>0</v>
      </c>
      <c r="C64">
        <v>1</v>
      </c>
      <c r="D64">
        <v>8</v>
      </c>
      <c r="E64">
        <v>19</v>
      </c>
      <c r="F64">
        <v>1</v>
      </c>
      <c r="G64">
        <v>1</v>
      </c>
      <c r="H64">
        <v>49</v>
      </c>
      <c r="I64">
        <v>19</v>
      </c>
      <c r="J64">
        <v>76</v>
      </c>
      <c r="K64">
        <v>62</v>
      </c>
      <c r="L64">
        <v>0</v>
      </c>
      <c r="M64">
        <v>165</v>
      </c>
    </row>
    <row r="65" spans="1:13">
      <c r="A65" t="s">
        <v>987</v>
      </c>
      <c r="B65" s="3">
        <v>0</v>
      </c>
      <c r="C65">
        <v>2</v>
      </c>
      <c r="D65">
        <v>8</v>
      </c>
      <c r="E65">
        <v>28</v>
      </c>
      <c r="F65">
        <v>0</v>
      </c>
      <c r="G65">
        <v>1</v>
      </c>
      <c r="H65">
        <v>66</v>
      </c>
      <c r="I65">
        <v>26</v>
      </c>
      <c r="J65">
        <v>98</v>
      </c>
      <c r="K65">
        <v>79</v>
      </c>
      <c r="L65">
        <v>0</v>
      </c>
      <c r="M65">
        <v>207</v>
      </c>
    </row>
    <row r="66" spans="1:13">
      <c r="A66" s="7" t="s">
        <v>988</v>
      </c>
      <c r="B66" s="3">
        <v>0</v>
      </c>
      <c r="C66" s="7">
        <v>0</v>
      </c>
      <c r="D66" s="7">
        <v>14</v>
      </c>
      <c r="E66" s="7">
        <v>20</v>
      </c>
      <c r="F66" s="7">
        <v>0</v>
      </c>
      <c r="G66" s="7">
        <v>0</v>
      </c>
      <c r="H66" s="7">
        <v>36</v>
      </c>
      <c r="I66" s="7">
        <v>5</v>
      </c>
      <c r="J66" s="7">
        <v>23</v>
      </c>
      <c r="K66" s="7">
        <v>43</v>
      </c>
      <c r="L66" s="7">
        <v>0</v>
      </c>
      <c r="M66" s="7">
        <v>107</v>
      </c>
    </row>
    <row r="67" spans="1:13">
      <c r="A67" s="7" t="s">
        <v>989</v>
      </c>
      <c r="B67" s="3">
        <v>1</v>
      </c>
      <c r="C67" s="7">
        <v>0</v>
      </c>
      <c r="D67" s="7">
        <v>13</v>
      </c>
      <c r="E67" s="7">
        <v>20</v>
      </c>
      <c r="F67" s="7">
        <v>0</v>
      </c>
      <c r="G67" s="7">
        <v>0</v>
      </c>
      <c r="H67" s="7">
        <v>90</v>
      </c>
      <c r="I67" s="7">
        <v>21</v>
      </c>
      <c r="J67" s="7">
        <v>68</v>
      </c>
      <c r="K67" s="7">
        <v>44</v>
      </c>
      <c r="L67" s="7">
        <v>3</v>
      </c>
      <c r="M67" s="7">
        <v>81</v>
      </c>
    </row>
    <row r="68" spans="1:13">
      <c r="A68" s="7" t="s">
        <v>990</v>
      </c>
      <c r="B68" s="3">
        <v>4</v>
      </c>
      <c r="C68" s="7">
        <v>5</v>
      </c>
      <c r="D68" s="7">
        <v>19</v>
      </c>
      <c r="E68" s="7">
        <v>31</v>
      </c>
      <c r="F68" s="7">
        <v>6</v>
      </c>
      <c r="G68" s="7">
        <v>3</v>
      </c>
      <c r="H68" s="7">
        <v>59</v>
      </c>
      <c r="I68" s="7">
        <v>25</v>
      </c>
      <c r="J68" s="7">
        <v>97</v>
      </c>
      <c r="K68" s="7">
        <v>60</v>
      </c>
      <c r="L68" s="7">
        <v>2</v>
      </c>
      <c r="M68" s="7">
        <v>142</v>
      </c>
    </row>
    <row r="69" spans="1:13">
      <c r="A69" s="7" t="s">
        <v>991</v>
      </c>
      <c r="B69" s="3">
        <v>2</v>
      </c>
      <c r="C69" s="7">
        <v>1</v>
      </c>
      <c r="D69" s="7">
        <v>8</v>
      </c>
      <c r="E69" s="7">
        <v>15</v>
      </c>
      <c r="F69" s="7">
        <v>1</v>
      </c>
      <c r="G69" s="7">
        <v>1</v>
      </c>
      <c r="H69" s="7">
        <v>26</v>
      </c>
      <c r="I69" s="7">
        <v>13</v>
      </c>
      <c r="J69" s="7">
        <v>57</v>
      </c>
      <c r="K69" s="7">
        <v>19</v>
      </c>
      <c r="L69" s="7">
        <v>3</v>
      </c>
      <c r="M69" s="7">
        <v>42</v>
      </c>
    </row>
    <row r="70" spans="1:13">
      <c r="A70" s="7" t="s">
        <v>436</v>
      </c>
      <c r="B70" s="3">
        <v>0</v>
      </c>
      <c r="C70" s="7">
        <v>4</v>
      </c>
      <c r="D70" s="7">
        <v>13</v>
      </c>
      <c r="E70" s="7">
        <v>15</v>
      </c>
      <c r="F70" s="7">
        <v>3</v>
      </c>
      <c r="G70" s="7">
        <v>2</v>
      </c>
      <c r="H70" s="7">
        <v>44</v>
      </c>
      <c r="I70" s="7">
        <v>16</v>
      </c>
      <c r="J70" s="7">
        <v>96</v>
      </c>
      <c r="K70" s="7">
        <v>62</v>
      </c>
      <c r="L70" s="7">
        <v>8</v>
      </c>
      <c r="M70" s="7">
        <v>184</v>
      </c>
    </row>
    <row r="71" spans="1:13">
      <c r="A71" s="7" t="s">
        <v>1398</v>
      </c>
      <c r="B71" s="3">
        <v>0</v>
      </c>
      <c r="C71" s="7">
        <v>2</v>
      </c>
      <c r="D71" s="7">
        <v>15</v>
      </c>
      <c r="E71" s="7">
        <v>40</v>
      </c>
      <c r="F71" s="7">
        <v>2</v>
      </c>
      <c r="G71" s="7">
        <v>2</v>
      </c>
      <c r="H71" s="7">
        <v>85</v>
      </c>
      <c r="I71" s="7">
        <v>34</v>
      </c>
      <c r="J71" s="7">
        <v>107</v>
      </c>
      <c r="K71" s="7">
        <v>59</v>
      </c>
      <c r="L71" s="7">
        <v>7</v>
      </c>
      <c r="M71" s="7">
        <v>77</v>
      </c>
    </row>
    <row r="72" spans="1:13">
      <c r="A72" s="7" t="s">
        <v>1399</v>
      </c>
      <c r="B72" s="3">
        <v>3</v>
      </c>
      <c r="C72" s="7">
        <v>3</v>
      </c>
      <c r="D72" s="7">
        <v>19</v>
      </c>
      <c r="E72" s="7">
        <v>21</v>
      </c>
      <c r="F72" s="7">
        <v>2</v>
      </c>
      <c r="G72" s="7">
        <v>0</v>
      </c>
      <c r="H72" s="7">
        <v>58</v>
      </c>
      <c r="I72" s="7">
        <v>26</v>
      </c>
      <c r="J72" s="7">
        <v>67</v>
      </c>
      <c r="K72" s="7">
        <v>60</v>
      </c>
      <c r="L72" s="7">
        <v>7</v>
      </c>
      <c r="M72" s="7">
        <v>80</v>
      </c>
    </row>
    <row r="73" spans="1:13">
      <c r="A73" s="7" t="s">
        <v>1400</v>
      </c>
      <c r="B73" s="3">
        <v>1</v>
      </c>
      <c r="C73" s="7">
        <v>10</v>
      </c>
      <c r="D73" s="7">
        <v>20</v>
      </c>
      <c r="E73" s="7">
        <v>31</v>
      </c>
      <c r="F73" s="7">
        <v>3</v>
      </c>
      <c r="G73" s="7">
        <v>1</v>
      </c>
      <c r="H73" s="7">
        <v>80</v>
      </c>
      <c r="I73" s="7">
        <v>36</v>
      </c>
      <c r="J73" s="7">
        <v>135</v>
      </c>
      <c r="K73" s="7">
        <v>74</v>
      </c>
      <c r="L73" s="7">
        <v>7</v>
      </c>
      <c r="M73" s="7">
        <v>140</v>
      </c>
    </row>
    <row r="74" spans="1:13">
      <c r="A74" s="7" t="s">
        <v>1401</v>
      </c>
      <c r="B74" s="3">
        <v>0</v>
      </c>
      <c r="C74" s="7">
        <v>0</v>
      </c>
      <c r="D74" s="7">
        <v>15</v>
      </c>
      <c r="E74" s="7">
        <v>28</v>
      </c>
      <c r="F74" s="7">
        <v>0</v>
      </c>
      <c r="G74" s="7">
        <v>0</v>
      </c>
      <c r="H74" s="7">
        <v>73</v>
      </c>
      <c r="I74" s="7">
        <v>17</v>
      </c>
      <c r="J74" s="7">
        <v>56</v>
      </c>
      <c r="K74" s="7">
        <v>63</v>
      </c>
      <c r="L74" s="7">
        <v>1</v>
      </c>
      <c r="M74" s="7">
        <v>91</v>
      </c>
    </row>
    <row r="75" spans="1:13">
      <c r="A75" s="7" t="s">
        <v>1402</v>
      </c>
      <c r="B75" s="3">
        <v>1</v>
      </c>
      <c r="C75" s="7">
        <v>2</v>
      </c>
      <c r="D75" s="7">
        <v>24</v>
      </c>
      <c r="E75" s="7">
        <v>30</v>
      </c>
      <c r="F75" s="7">
        <v>2</v>
      </c>
      <c r="G75" s="7">
        <v>1</v>
      </c>
      <c r="H75" s="7">
        <v>80</v>
      </c>
      <c r="I75" s="7">
        <v>21</v>
      </c>
      <c r="J75" s="7">
        <v>107</v>
      </c>
      <c r="K75" s="7">
        <v>82</v>
      </c>
      <c r="L75" s="7">
        <v>4</v>
      </c>
      <c r="M75" s="7">
        <v>161</v>
      </c>
    </row>
    <row r="76" spans="1:13">
      <c r="A76" s="7" t="s">
        <v>1403</v>
      </c>
      <c r="B76" s="3">
        <v>2</v>
      </c>
      <c r="C76" s="7">
        <v>0</v>
      </c>
      <c r="D76" s="7">
        <v>17</v>
      </c>
      <c r="E76" s="7">
        <v>36</v>
      </c>
      <c r="F76" s="7">
        <v>1</v>
      </c>
      <c r="G76" s="7">
        <v>0</v>
      </c>
      <c r="H76" s="7">
        <v>57</v>
      </c>
      <c r="I76" s="7">
        <v>23</v>
      </c>
      <c r="J76" s="7">
        <v>78</v>
      </c>
      <c r="K76" s="7">
        <v>25</v>
      </c>
      <c r="L76" s="7">
        <v>4</v>
      </c>
      <c r="M76" s="7">
        <v>38</v>
      </c>
    </row>
    <row r="77" spans="1:13">
      <c r="A77" s="7" t="s">
        <v>1404</v>
      </c>
      <c r="B77" s="3">
        <v>1</v>
      </c>
      <c r="C77" s="7">
        <v>2</v>
      </c>
      <c r="D77" s="7">
        <v>20</v>
      </c>
      <c r="E77" s="7">
        <v>45</v>
      </c>
      <c r="F77" s="7">
        <v>2</v>
      </c>
      <c r="G77" s="7">
        <v>4</v>
      </c>
      <c r="H77" s="7">
        <v>89</v>
      </c>
      <c r="I77" s="7">
        <v>41</v>
      </c>
      <c r="J77" s="7">
        <v>125</v>
      </c>
      <c r="K77" s="7">
        <v>88</v>
      </c>
      <c r="L77" s="7">
        <v>5</v>
      </c>
      <c r="M77" s="7">
        <v>144</v>
      </c>
    </row>
    <row r="78" spans="1:13">
      <c r="A78" s="7" t="s">
        <v>1606</v>
      </c>
      <c r="B78" s="3">
        <v>3</v>
      </c>
      <c r="C78" s="7">
        <v>1</v>
      </c>
      <c r="D78" s="7">
        <v>17</v>
      </c>
      <c r="E78" s="7">
        <v>34</v>
      </c>
      <c r="F78" s="7">
        <v>5</v>
      </c>
      <c r="G78" s="7">
        <v>2</v>
      </c>
      <c r="H78" s="7">
        <v>71</v>
      </c>
      <c r="I78" s="7">
        <v>19</v>
      </c>
      <c r="J78" s="7">
        <v>88</v>
      </c>
      <c r="K78" s="7">
        <v>87</v>
      </c>
      <c r="L78" s="7">
        <v>0</v>
      </c>
      <c r="M78" s="7">
        <v>253</v>
      </c>
    </row>
    <row r="79" spans="1:13">
      <c r="A79" s="7" t="s">
        <v>1405</v>
      </c>
      <c r="B79" s="3">
        <v>0</v>
      </c>
      <c r="C79" s="7">
        <v>2</v>
      </c>
      <c r="D79" s="7">
        <v>8</v>
      </c>
      <c r="E79" s="7">
        <v>11</v>
      </c>
      <c r="F79" s="7">
        <v>0</v>
      </c>
      <c r="G79" s="7">
        <v>0</v>
      </c>
      <c r="H79" s="7">
        <v>27</v>
      </c>
      <c r="I79" s="7">
        <v>6</v>
      </c>
      <c r="J79" s="7">
        <v>11</v>
      </c>
      <c r="K79" s="7">
        <v>8</v>
      </c>
      <c r="L79" s="7">
        <v>0</v>
      </c>
      <c r="M79" s="7">
        <v>17</v>
      </c>
    </row>
    <row r="80" spans="1:13">
      <c r="A80" s="7" t="s">
        <v>1406</v>
      </c>
      <c r="B80" s="3">
        <v>0</v>
      </c>
      <c r="C80" s="7">
        <v>0</v>
      </c>
      <c r="D80" s="7">
        <v>34</v>
      </c>
      <c r="E80" s="7">
        <v>36</v>
      </c>
      <c r="F80" s="7">
        <v>2</v>
      </c>
      <c r="G80" s="7">
        <v>0</v>
      </c>
      <c r="H80" s="7">
        <v>85</v>
      </c>
      <c r="I80" s="7">
        <v>35</v>
      </c>
      <c r="J80" s="7">
        <v>126</v>
      </c>
      <c r="K80" s="7">
        <v>62</v>
      </c>
      <c r="L80" s="7">
        <v>8</v>
      </c>
      <c r="M80" s="7">
        <v>129</v>
      </c>
    </row>
    <row r="81" spans="1:13">
      <c r="A81" s="7" t="s">
        <v>1407</v>
      </c>
      <c r="B81" s="3">
        <v>0</v>
      </c>
      <c r="C81" s="7">
        <v>2</v>
      </c>
      <c r="D81" s="7">
        <v>6</v>
      </c>
      <c r="E81" s="7">
        <v>25</v>
      </c>
      <c r="F81" s="7">
        <v>0</v>
      </c>
      <c r="G81" s="7">
        <v>0</v>
      </c>
      <c r="H81" s="7">
        <v>66</v>
      </c>
      <c r="I81" s="7">
        <v>36</v>
      </c>
      <c r="J81" s="7">
        <v>105</v>
      </c>
      <c r="K81" s="7">
        <v>93</v>
      </c>
      <c r="L81" s="7">
        <v>10</v>
      </c>
      <c r="M81" s="7">
        <v>219</v>
      </c>
    </row>
    <row r="82" spans="1:13">
      <c r="A82" s="7" t="s">
        <v>1408</v>
      </c>
      <c r="B82" s="3">
        <v>0</v>
      </c>
      <c r="C82" s="7">
        <v>3</v>
      </c>
      <c r="D82" s="7">
        <v>40</v>
      </c>
      <c r="E82" s="7">
        <v>41</v>
      </c>
      <c r="F82" s="7">
        <v>4</v>
      </c>
      <c r="G82" s="7">
        <v>1</v>
      </c>
      <c r="H82" s="7">
        <v>115</v>
      </c>
      <c r="I82" s="7">
        <v>44</v>
      </c>
      <c r="J82" s="7">
        <v>127</v>
      </c>
      <c r="K82" s="7">
        <v>78</v>
      </c>
      <c r="L82" s="7">
        <v>7</v>
      </c>
      <c r="M82" s="7">
        <v>147</v>
      </c>
    </row>
    <row r="83" spans="1:13">
      <c r="A83" s="7" t="s">
        <v>1409</v>
      </c>
      <c r="B83" s="3">
        <v>0</v>
      </c>
      <c r="C83" s="7">
        <v>4</v>
      </c>
      <c r="D83" s="7">
        <v>35</v>
      </c>
      <c r="E83" s="7">
        <v>57</v>
      </c>
      <c r="F83" s="7">
        <v>1</v>
      </c>
      <c r="G83" s="7">
        <v>0</v>
      </c>
      <c r="H83" s="7">
        <v>105</v>
      </c>
      <c r="I83" s="7">
        <v>47</v>
      </c>
      <c r="J83" s="7">
        <v>124</v>
      </c>
      <c r="K83" s="7">
        <v>73</v>
      </c>
      <c r="L83" s="7">
        <v>5</v>
      </c>
      <c r="M83" s="7">
        <v>118</v>
      </c>
    </row>
    <row r="84" spans="1:13">
      <c r="A84" s="7" t="s">
        <v>1410</v>
      </c>
      <c r="B84" s="3">
        <v>3</v>
      </c>
      <c r="C84" s="7">
        <v>2</v>
      </c>
      <c r="D84" s="7">
        <v>26</v>
      </c>
      <c r="E84" s="7">
        <v>25</v>
      </c>
      <c r="F84" s="7">
        <v>4</v>
      </c>
      <c r="G84" s="7">
        <v>3</v>
      </c>
      <c r="H84" s="7">
        <v>66</v>
      </c>
      <c r="I84" s="7">
        <v>35</v>
      </c>
      <c r="J84" s="7">
        <v>84</v>
      </c>
      <c r="K84" s="7">
        <v>51</v>
      </c>
      <c r="L84" s="7">
        <v>1</v>
      </c>
      <c r="M84" s="7">
        <v>113</v>
      </c>
    </row>
    <row r="85" spans="1:13">
      <c r="A85" s="7" t="s">
        <v>1411</v>
      </c>
      <c r="B85" s="3">
        <v>2</v>
      </c>
      <c r="C85" s="7">
        <v>2</v>
      </c>
      <c r="D85" s="7">
        <v>22</v>
      </c>
      <c r="E85" s="7">
        <v>21</v>
      </c>
      <c r="F85" s="7">
        <v>2</v>
      </c>
      <c r="G85" s="7">
        <v>2</v>
      </c>
      <c r="H85" s="7">
        <v>50</v>
      </c>
      <c r="I85" s="7">
        <v>45</v>
      </c>
      <c r="J85" s="7">
        <v>72</v>
      </c>
      <c r="K85" s="7">
        <v>27</v>
      </c>
      <c r="L85" s="7">
        <v>6</v>
      </c>
      <c r="M85" s="7">
        <v>66</v>
      </c>
    </row>
    <row r="86" spans="1:13">
      <c r="A86" s="7" t="s">
        <v>1412</v>
      </c>
      <c r="B86" s="3">
        <v>1</v>
      </c>
      <c r="C86" s="7">
        <v>3</v>
      </c>
      <c r="D86" s="7">
        <v>26</v>
      </c>
      <c r="E86" s="7">
        <v>28</v>
      </c>
      <c r="F86" s="7">
        <v>1</v>
      </c>
      <c r="G86" s="7">
        <v>2</v>
      </c>
      <c r="H86" s="7">
        <v>62</v>
      </c>
      <c r="I86" s="7">
        <v>48</v>
      </c>
      <c r="J86" s="7">
        <v>119</v>
      </c>
      <c r="K86" s="7">
        <v>52</v>
      </c>
      <c r="L86" s="7">
        <v>12</v>
      </c>
      <c r="M86" s="7">
        <v>126</v>
      </c>
    </row>
    <row r="87" spans="1:13">
      <c r="A87" s="7" t="s">
        <v>1413</v>
      </c>
      <c r="B87" s="3">
        <v>0</v>
      </c>
      <c r="C87" s="7">
        <v>0</v>
      </c>
      <c r="D87" s="7">
        <v>13</v>
      </c>
      <c r="E87" s="7">
        <v>39</v>
      </c>
      <c r="F87" s="7">
        <v>0</v>
      </c>
      <c r="G87" s="7">
        <v>0</v>
      </c>
      <c r="H87" s="7">
        <v>102</v>
      </c>
      <c r="I87" s="7">
        <v>32</v>
      </c>
      <c r="J87" s="7">
        <v>85</v>
      </c>
      <c r="K87" s="7">
        <v>106</v>
      </c>
      <c r="L87" s="7">
        <v>11</v>
      </c>
      <c r="M87" s="7">
        <v>180</v>
      </c>
    </row>
    <row r="88" spans="1:13">
      <c r="A88" s="7" t="s">
        <v>1414</v>
      </c>
      <c r="B88" s="3">
        <v>1</v>
      </c>
      <c r="C88" s="7">
        <v>5</v>
      </c>
      <c r="D88" s="7">
        <v>8</v>
      </c>
      <c r="E88" s="7">
        <v>15</v>
      </c>
      <c r="F88" s="7">
        <v>4</v>
      </c>
      <c r="G88" s="7">
        <v>2</v>
      </c>
      <c r="H88" s="7">
        <v>36</v>
      </c>
      <c r="I88" s="7">
        <v>22</v>
      </c>
      <c r="J88" s="7">
        <v>64</v>
      </c>
      <c r="K88" s="7">
        <v>29</v>
      </c>
      <c r="L88" s="7">
        <v>1</v>
      </c>
      <c r="M88" s="7">
        <v>73</v>
      </c>
    </row>
    <row r="89" spans="1:13">
      <c r="A89" s="7" t="s">
        <v>1415</v>
      </c>
      <c r="B89" s="3">
        <v>0</v>
      </c>
      <c r="C89" s="7">
        <v>0</v>
      </c>
      <c r="D89" s="7">
        <v>29</v>
      </c>
      <c r="E89" s="7">
        <v>60</v>
      </c>
      <c r="F89" s="7">
        <v>0</v>
      </c>
      <c r="G89" s="7">
        <v>0</v>
      </c>
      <c r="H89" s="7">
        <v>110</v>
      </c>
      <c r="I89" s="7">
        <v>33</v>
      </c>
      <c r="J89" s="7">
        <v>141</v>
      </c>
      <c r="K89" s="7">
        <v>93</v>
      </c>
      <c r="L89" s="7">
        <v>9</v>
      </c>
      <c r="M89" s="7">
        <v>147</v>
      </c>
    </row>
    <row r="90" spans="1:13">
      <c r="A90" s="7" t="s">
        <v>2232</v>
      </c>
      <c r="B90" s="3">
        <v>2</v>
      </c>
      <c r="C90" s="7">
        <v>2</v>
      </c>
      <c r="D90" s="7">
        <v>15</v>
      </c>
      <c r="E90" s="7">
        <v>41</v>
      </c>
      <c r="F90" s="7">
        <v>2</v>
      </c>
      <c r="G90" s="7">
        <v>0</v>
      </c>
      <c r="H90" s="7">
        <v>75</v>
      </c>
      <c r="I90" s="7">
        <v>29</v>
      </c>
      <c r="J90" s="7">
        <v>83</v>
      </c>
      <c r="K90" s="7">
        <v>63</v>
      </c>
      <c r="L90" s="7">
        <v>3</v>
      </c>
      <c r="M90" s="7">
        <v>108</v>
      </c>
    </row>
    <row r="91" spans="1:13">
      <c r="A91" s="7" t="s">
        <v>1416</v>
      </c>
      <c r="B91" s="3">
        <v>2</v>
      </c>
      <c r="C91" s="7">
        <v>2</v>
      </c>
      <c r="D91" s="7">
        <v>12</v>
      </c>
      <c r="E91" s="7">
        <v>15</v>
      </c>
      <c r="F91" s="7">
        <v>2</v>
      </c>
      <c r="G91" s="7">
        <v>0</v>
      </c>
      <c r="H91" s="7">
        <v>39</v>
      </c>
      <c r="I91" s="7">
        <v>17</v>
      </c>
      <c r="J91" s="7">
        <v>56</v>
      </c>
      <c r="K91" s="7">
        <v>36</v>
      </c>
      <c r="L91" s="7">
        <v>2</v>
      </c>
      <c r="M91" s="7">
        <v>80</v>
      </c>
    </row>
    <row r="92" spans="1:13">
      <c r="A92" s="7" t="s">
        <v>1607</v>
      </c>
      <c r="B92" s="3">
        <v>2</v>
      </c>
      <c r="C92" s="7">
        <v>15</v>
      </c>
      <c r="D92" s="7">
        <v>45</v>
      </c>
      <c r="E92" s="7">
        <v>47</v>
      </c>
      <c r="F92" s="7">
        <v>2</v>
      </c>
      <c r="G92" s="7">
        <v>2</v>
      </c>
      <c r="H92" s="7">
        <v>151</v>
      </c>
      <c r="I92" s="7">
        <v>54</v>
      </c>
      <c r="J92" s="7">
        <v>128</v>
      </c>
      <c r="K92" s="7">
        <v>104</v>
      </c>
      <c r="L92" s="7">
        <v>13</v>
      </c>
      <c r="M92" s="7">
        <v>219</v>
      </c>
    </row>
    <row r="93" spans="1:13">
      <c r="A93" s="7" t="s">
        <v>1417</v>
      </c>
      <c r="B93" s="3">
        <v>0</v>
      </c>
      <c r="C93" s="7">
        <v>2</v>
      </c>
      <c r="D93" s="7">
        <v>33</v>
      </c>
      <c r="E93" s="7">
        <v>17</v>
      </c>
      <c r="F93" s="7">
        <v>2</v>
      </c>
      <c r="G93" s="7">
        <v>1</v>
      </c>
      <c r="H93" s="7">
        <v>50</v>
      </c>
      <c r="I93" s="7">
        <v>30</v>
      </c>
      <c r="J93" s="7">
        <v>97</v>
      </c>
      <c r="K93" s="7">
        <v>49</v>
      </c>
      <c r="L93" s="7">
        <v>7</v>
      </c>
      <c r="M93" s="7">
        <v>96</v>
      </c>
    </row>
    <row r="94" spans="1:13">
      <c r="A94" s="7" t="s">
        <v>1418</v>
      </c>
      <c r="B94" s="3">
        <v>4</v>
      </c>
      <c r="C94" s="7">
        <v>5</v>
      </c>
      <c r="D94" s="7">
        <v>26</v>
      </c>
      <c r="E94" s="7">
        <v>23</v>
      </c>
      <c r="F94" s="7">
        <v>4</v>
      </c>
      <c r="G94" s="7">
        <v>1</v>
      </c>
      <c r="H94" s="7">
        <v>82</v>
      </c>
      <c r="I94" s="7">
        <v>40</v>
      </c>
      <c r="J94" s="7">
        <v>100</v>
      </c>
      <c r="K94" s="7">
        <v>108</v>
      </c>
      <c r="L94" s="7">
        <v>4</v>
      </c>
      <c r="M94" s="7">
        <v>220</v>
      </c>
    </row>
    <row r="95" spans="1:13">
      <c r="A95" s="7" t="s">
        <v>1419</v>
      </c>
      <c r="B95" s="3">
        <v>2</v>
      </c>
      <c r="C95" s="7">
        <v>3</v>
      </c>
      <c r="D95" s="7">
        <v>21</v>
      </c>
      <c r="E95" s="7">
        <v>12</v>
      </c>
      <c r="F95" s="7">
        <v>4</v>
      </c>
      <c r="G95" s="7">
        <v>1</v>
      </c>
      <c r="H95" s="7">
        <v>40</v>
      </c>
      <c r="I95" s="7">
        <v>21</v>
      </c>
      <c r="J95" s="7">
        <v>64</v>
      </c>
      <c r="K95" s="7">
        <v>31</v>
      </c>
      <c r="L95" s="7">
        <v>7</v>
      </c>
      <c r="M95" s="7">
        <v>63</v>
      </c>
    </row>
    <row r="96" spans="1:13">
      <c r="A96" s="7" t="s">
        <v>1420</v>
      </c>
      <c r="B96" s="3">
        <v>0</v>
      </c>
      <c r="C96" s="7">
        <v>4</v>
      </c>
      <c r="D96" s="7">
        <v>13</v>
      </c>
      <c r="E96" s="7">
        <v>21</v>
      </c>
      <c r="F96" s="7">
        <v>2</v>
      </c>
      <c r="G96" s="7">
        <v>0</v>
      </c>
      <c r="H96" s="7">
        <v>50</v>
      </c>
      <c r="I96" s="7">
        <v>17</v>
      </c>
      <c r="J96" s="7">
        <v>69</v>
      </c>
      <c r="K96" s="7">
        <v>63</v>
      </c>
      <c r="L96" s="7">
        <v>3</v>
      </c>
      <c r="M96" s="7">
        <v>134</v>
      </c>
    </row>
    <row r="97" spans="1:13">
      <c r="A97" s="7" t="s">
        <v>1421</v>
      </c>
      <c r="B97" s="3">
        <v>0</v>
      </c>
      <c r="C97" s="7">
        <v>1</v>
      </c>
      <c r="D97" s="7">
        <v>23</v>
      </c>
      <c r="E97" s="7">
        <v>52</v>
      </c>
      <c r="F97" s="7">
        <v>2</v>
      </c>
      <c r="G97" s="7">
        <v>1</v>
      </c>
      <c r="H97" s="7">
        <v>115</v>
      </c>
      <c r="I97" s="7">
        <v>24</v>
      </c>
      <c r="J97" s="7">
        <v>129</v>
      </c>
      <c r="K97" s="7">
        <v>60</v>
      </c>
      <c r="L97" s="7">
        <v>3</v>
      </c>
      <c r="M97" s="7">
        <v>156</v>
      </c>
    </row>
    <row r="98" spans="1:13">
      <c r="A98" s="7" t="s">
        <v>1422</v>
      </c>
      <c r="B98" s="3">
        <v>0</v>
      </c>
      <c r="C98" s="7">
        <v>0</v>
      </c>
      <c r="D98" s="7">
        <v>12</v>
      </c>
      <c r="E98" s="7">
        <v>21</v>
      </c>
      <c r="F98" s="7">
        <v>0</v>
      </c>
      <c r="G98" s="7">
        <v>0</v>
      </c>
      <c r="H98" s="7">
        <v>33</v>
      </c>
      <c r="I98" s="7">
        <v>6</v>
      </c>
      <c r="J98" s="7">
        <v>26</v>
      </c>
      <c r="K98" s="7">
        <v>27</v>
      </c>
      <c r="L98" s="7">
        <v>0</v>
      </c>
      <c r="M98" s="7">
        <v>114</v>
      </c>
    </row>
    <row r="99" spans="1:13">
      <c r="A99" s="7" t="s">
        <v>1423</v>
      </c>
      <c r="B99" s="3">
        <v>1</v>
      </c>
      <c r="C99" s="7">
        <v>3</v>
      </c>
      <c r="D99" s="7">
        <v>14</v>
      </c>
      <c r="E99" s="7">
        <v>22</v>
      </c>
      <c r="F99" s="7">
        <v>3</v>
      </c>
      <c r="G99" s="7">
        <v>2</v>
      </c>
      <c r="H99" s="7">
        <v>71</v>
      </c>
      <c r="I99" s="7">
        <v>31</v>
      </c>
      <c r="J99" s="7">
        <v>81</v>
      </c>
      <c r="K99" s="7">
        <v>43</v>
      </c>
      <c r="L99" s="7">
        <v>0</v>
      </c>
      <c r="M99" s="7">
        <v>76</v>
      </c>
    </row>
    <row r="100" spans="1:13">
      <c r="A100" s="7" t="s">
        <v>1424</v>
      </c>
      <c r="B100" s="3">
        <v>0</v>
      </c>
      <c r="C100" s="7">
        <v>4</v>
      </c>
      <c r="D100" s="7">
        <v>13</v>
      </c>
      <c r="E100" s="7">
        <v>11</v>
      </c>
      <c r="F100" s="7">
        <v>1</v>
      </c>
      <c r="G100" s="7">
        <v>1</v>
      </c>
      <c r="H100" s="7">
        <v>30</v>
      </c>
      <c r="I100" s="7">
        <v>26</v>
      </c>
      <c r="J100" s="7">
        <v>96</v>
      </c>
      <c r="K100" s="7">
        <v>55</v>
      </c>
      <c r="L100" s="7">
        <v>3</v>
      </c>
      <c r="M100" s="7">
        <v>102</v>
      </c>
    </row>
    <row r="101" spans="1:13">
      <c r="A101" s="7" t="s">
        <v>1425</v>
      </c>
      <c r="B101" s="3">
        <v>0</v>
      </c>
      <c r="C101" s="7">
        <v>2</v>
      </c>
      <c r="D101" s="7">
        <v>9</v>
      </c>
      <c r="E101" s="7">
        <v>13</v>
      </c>
      <c r="F101" s="7">
        <v>0</v>
      </c>
      <c r="G101" s="7">
        <v>0</v>
      </c>
      <c r="H101" s="7">
        <v>29</v>
      </c>
      <c r="I101" s="7">
        <v>22</v>
      </c>
      <c r="J101" s="7">
        <v>42</v>
      </c>
      <c r="K101" s="7">
        <v>27</v>
      </c>
      <c r="L101" s="7">
        <v>0</v>
      </c>
      <c r="M101" s="7">
        <v>51</v>
      </c>
    </row>
    <row r="102" spans="1:13">
      <c r="A102" s="7" t="s">
        <v>1426</v>
      </c>
      <c r="B102" s="3">
        <v>0</v>
      </c>
      <c r="C102" s="7">
        <v>3</v>
      </c>
      <c r="D102" s="7">
        <v>28</v>
      </c>
      <c r="E102" s="7">
        <v>42</v>
      </c>
      <c r="F102" s="7">
        <v>3</v>
      </c>
      <c r="G102" s="7">
        <v>2</v>
      </c>
      <c r="H102" s="7">
        <v>83</v>
      </c>
      <c r="I102" s="7">
        <v>33</v>
      </c>
      <c r="J102" s="7">
        <v>117</v>
      </c>
      <c r="K102" s="7">
        <v>75</v>
      </c>
      <c r="L102" s="7">
        <v>4</v>
      </c>
      <c r="M102" s="7">
        <v>115</v>
      </c>
    </row>
    <row r="103" spans="1:13">
      <c r="A103" s="7" t="s">
        <v>2566</v>
      </c>
      <c r="B103" s="3">
        <v>0</v>
      </c>
      <c r="C103" s="7">
        <v>2</v>
      </c>
      <c r="D103" s="7">
        <v>24</v>
      </c>
      <c r="E103" s="7">
        <v>21</v>
      </c>
      <c r="F103" s="7">
        <v>1</v>
      </c>
      <c r="G103" s="7">
        <v>1</v>
      </c>
      <c r="H103" s="7">
        <v>68</v>
      </c>
      <c r="I103" s="7">
        <v>24</v>
      </c>
      <c r="J103" s="7">
        <v>108</v>
      </c>
      <c r="K103" s="7">
        <v>56</v>
      </c>
      <c r="L103" s="7">
        <v>1</v>
      </c>
      <c r="M103" s="7">
        <v>77</v>
      </c>
    </row>
    <row r="104" spans="1:13">
      <c r="A104" s="7" t="s">
        <v>2567</v>
      </c>
      <c r="B104" s="3">
        <v>0</v>
      </c>
      <c r="C104" s="7">
        <v>1</v>
      </c>
      <c r="D104" s="7">
        <v>4</v>
      </c>
      <c r="E104" s="7">
        <v>17</v>
      </c>
      <c r="F104" s="7">
        <v>0</v>
      </c>
      <c r="G104" s="7">
        <v>1</v>
      </c>
      <c r="H104" s="7">
        <v>29</v>
      </c>
      <c r="I104" s="7">
        <v>14</v>
      </c>
      <c r="J104" s="7">
        <v>48</v>
      </c>
      <c r="K104" s="7">
        <v>58</v>
      </c>
      <c r="L104" s="7">
        <v>0</v>
      </c>
      <c r="M104" s="7">
        <v>78</v>
      </c>
    </row>
    <row r="105" spans="1:13">
      <c r="A105" s="7" t="s">
        <v>2568</v>
      </c>
      <c r="B105" s="3">
        <v>0</v>
      </c>
      <c r="C105" s="7">
        <v>5</v>
      </c>
      <c r="D105" s="7">
        <v>22</v>
      </c>
      <c r="E105" s="7">
        <v>31</v>
      </c>
      <c r="F105" s="7">
        <v>3</v>
      </c>
      <c r="G105" s="7">
        <v>1</v>
      </c>
      <c r="H105" s="7">
        <v>72</v>
      </c>
      <c r="I105" s="7">
        <v>32</v>
      </c>
      <c r="J105" s="7">
        <v>129</v>
      </c>
      <c r="K105" s="7">
        <v>75</v>
      </c>
      <c r="L105" s="7">
        <v>8</v>
      </c>
      <c r="M105" s="7">
        <v>135</v>
      </c>
    </row>
    <row r="106" spans="1:13">
      <c r="A106" s="7" t="s">
        <v>2569</v>
      </c>
      <c r="B106" s="3">
        <v>0</v>
      </c>
      <c r="C106" s="7">
        <v>0</v>
      </c>
      <c r="D106" s="7">
        <v>7</v>
      </c>
      <c r="E106" s="7">
        <v>46</v>
      </c>
      <c r="F106" s="7">
        <v>1</v>
      </c>
      <c r="G106" s="7">
        <v>0</v>
      </c>
      <c r="H106" s="7">
        <v>75</v>
      </c>
      <c r="I106" s="7">
        <v>18</v>
      </c>
      <c r="J106" s="7">
        <v>70</v>
      </c>
      <c r="K106" s="7">
        <v>50</v>
      </c>
      <c r="L106" s="7">
        <v>0</v>
      </c>
      <c r="M106" s="7">
        <v>73</v>
      </c>
    </row>
    <row r="107" spans="1:13">
      <c r="A107" s="7" t="s">
        <v>2570</v>
      </c>
      <c r="B107" s="3">
        <v>0</v>
      </c>
      <c r="C107" s="7">
        <v>6</v>
      </c>
      <c r="D107" s="7">
        <v>28</v>
      </c>
      <c r="E107" s="7">
        <v>46</v>
      </c>
      <c r="F107" s="7">
        <v>7</v>
      </c>
      <c r="G107" s="7">
        <v>1</v>
      </c>
      <c r="H107" s="7">
        <v>94</v>
      </c>
      <c r="I107" s="7">
        <v>42</v>
      </c>
      <c r="J107" s="7">
        <v>127</v>
      </c>
      <c r="K107" s="7">
        <v>86</v>
      </c>
      <c r="L107" s="7">
        <v>1</v>
      </c>
      <c r="M107" s="7">
        <v>149</v>
      </c>
    </row>
    <row r="108" spans="1:13">
      <c r="A108" s="7" t="s">
        <v>2571</v>
      </c>
      <c r="B108" s="3">
        <v>0</v>
      </c>
      <c r="C108" s="7">
        <v>0</v>
      </c>
      <c r="D108" s="7">
        <v>13</v>
      </c>
      <c r="E108" s="7">
        <v>25</v>
      </c>
      <c r="F108" s="7">
        <v>0</v>
      </c>
      <c r="G108" s="7">
        <v>1</v>
      </c>
      <c r="H108" s="7">
        <v>40</v>
      </c>
      <c r="I108" s="7">
        <v>18</v>
      </c>
      <c r="J108" s="7">
        <v>87</v>
      </c>
      <c r="K108" s="7">
        <v>41</v>
      </c>
      <c r="L108" s="7">
        <v>8</v>
      </c>
      <c r="M108" s="7">
        <v>41</v>
      </c>
    </row>
    <row r="109" spans="1:13">
      <c r="A109" s="7" t="s">
        <v>2572</v>
      </c>
      <c r="B109" s="3">
        <v>1</v>
      </c>
      <c r="C109" s="7">
        <v>2</v>
      </c>
      <c r="D109" s="7">
        <v>19</v>
      </c>
      <c r="E109" s="7">
        <v>51</v>
      </c>
      <c r="F109" s="7">
        <v>2</v>
      </c>
      <c r="G109" s="7">
        <v>0</v>
      </c>
      <c r="H109" s="7">
        <v>95</v>
      </c>
      <c r="I109" s="7">
        <v>36</v>
      </c>
      <c r="J109" s="7">
        <v>135</v>
      </c>
      <c r="K109" s="7">
        <v>104</v>
      </c>
      <c r="L109" s="7">
        <v>6</v>
      </c>
      <c r="M109" s="7">
        <v>139</v>
      </c>
    </row>
    <row r="110" spans="1:13">
      <c r="A110" s="7" t="s">
        <v>2573</v>
      </c>
      <c r="B110" s="3">
        <v>1</v>
      </c>
      <c r="C110" s="7">
        <v>5</v>
      </c>
      <c r="D110" s="7">
        <v>18</v>
      </c>
      <c r="E110" s="7">
        <v>33</v>
      </c>
      <c r="F110" s="7">
        <v>3</v>
      </c>
      <c r="G110" s="7">
        <v>1</v>
      </c>
      <c r="H110" s="7">
        <v>78</v>
      </c>
      <c r="I110" s="7">
        <v>19</v>
      </c>
      <c r="J110" s="7">
        <v>70</v>
      </c>
      <c r="K110" s="7">
        <v>69</v>
      </c>
      <c r="L110" s="7">
        <v>2</v>
      </c>
      <c r="M110" s="7">
        <v>203</v>
      </c>
    </row>
    <row r="111" spans="1:13">
      <c r="A111" s="7" t="s">
        <v>2574</v>
      </c>
      <c r="B111" s="3">
        <v>2</v>
      </c>
      <c r="C111" s="7">
        <v>3</v>
      </c>
      <c r="D111" s="7">
        <v>28</v>
      </c>
      <c r="E111" s="7">
        <v>41</v>
      </c>
      <c r="F111" s="7">
        <v>2</v>
      </c>
      <c r="G111" s="7">
        <v>0</v>
      </c>
      <c r="H111" s="7">
        <v>110</v>
      </c>
      <c r="I111" s="7">
        <v>31</v>
      </c>
      <c r="J111" s="7">
        <v>137</v>
      </c>
      <c r="K111" s="7">
        <v>84</v>
      </c>
      <c r="L111" s="7">
        <v>5</v>
      </c>
      <c r="M111" s="7">
        <v>162</v>
      </c>
    </row>
    <row r="112" spans="1:13">
      <c r="A112" s="7" t="s">
        <v>2575</v>
      </c>
      <c r="B112" s="3">
        <v>0</v>
      </c>
      <c r="C112" s="7">
        <v>8</v>
      </c>
      <c r="D112" s="7">
        <v>30</v>
      </c>
      <c r="E112" s="7">
        <v>47</v>
      </c>
      <c r="F112" s="7">
        <v>0</v>
      </c>
      <c r="G112" s="7">
        <v>0</v>
      </c>
      <c r="H112" s="7">
        <v>116</v>
      </c>
      <c r="I112" s="7">
        <v>54</v>
      </c>
      <c r="J112" s="7">
        <v>142</v>
      </c>
      <c r="K112" s="7">
        <v>88</v>
      </c>
      <c r="L112" s="7">
        <v>10</v>
      </c>
      <c r="M112" s="7">
        <v>177</v>
      </c>
    </row>
    <row r="113" spans="1:13">
      <c r="A113" s="7" t="s">
        <v>2576</v>
      </c>
      <c r="B113" s="3">
        <v>0</v>
      </c>
      <c r="C113" s="7">
        <v>3</v>
      </c>
      <c r="D113" s="7">
        <v>21</v>
      </c>
      <c r="E113" s="7">
        <v>21</v>
      </c>
      <c r="F113" s="7">
        <v>4</v>
      </c>
      <c r="G113" s="7">
        <v>2</v>
      </c>
      <c r="H113" s="7">
        <v>99</v>
      </c>
      <c r="I113" s="7">
        <v>39</v>
      </c>
      <c r="J113" s="7">
        <v>112</v>
      </c>
      <c r="K113" s="7">
        <v>86</v>
      </c>
      <c r="L113" s="7">
        <v>7</v>
      </c>
      <c r="M113" s="7">
        <v>124</v>
      </c>
    </row>
    <row r="114" spans="1:13">
      <c r="A114" s="7" t="s">
        <v>2577</v>
      </c>
      <c r="B114" s="3">
        <v>0</v>
      </c>
      <c r="C114" s="7">
        <v>1</v>
      </c>
      <c r="D114" s="7">
        <v>20</v>
      </c>
      <c r="E114" s="7">
        <v>55</v>
      </c>
      <c r="F114" s="7">
        <v>2</v>
      </c>
      <c r="G114" s="7">
        <v>1</v>
      </c>
      <c r="H114" s="7">
        <v>98</v>
      </c>
      <c r="I114" s="7">
        <v>46</v>
      </c>
      <c r="J114" s="7">
        <v>129</v>
      </c>
      <c r="K114" s="7">
        <v>78</v>
      </c>
      <c r="L114" s="7">
        <v>5</v>
      </c>
      <c r="M114" s="7">
        <v>120</v>
      </c>
    </row>
    <row r="115" spans="1:13">
      <c r="A115" s="7" t="s">
        <v>2578</v>
      </c>
      <c r="B115" s="3">
        <v>1</v>
      </c>
      <c r="C115" s="7">
        <v>2</v>
      </c>
      <c r="D115" s="7">
        <v>27</v>
      </c>
      <c r="E115" s="7">
        <v>19</v>
      </c>
      <c r="F115" s="7">
        <v>3</v>
      </c>
      <c r="G115" s="7">
        <v>4</v>
      </c>
      <c r="H115" s="7">
        <v>63</v>
      </c>
      <c r="I115" s="7">
        <v>37</v>
      </c>
      <c r="J115" s="7">
        <v>95</v>
      </c>
      <c r="K115" s="7">
        <v>51</v>
      </c>
      <c r="L115" s="7">
        <v>2</v>
      </c>
      <c r="M115" s="7">
        <v>107</v>
      </c>
    </row>
    <row r="116" spans="1:13">
      <c r="A116" s="7" t="s">
        <v>2579</v>
      </c>
      <c r="B116" s="3">
        <v>4</v>
      </c>
      <c r="C116" s="7">
        <v>0</v>
      </c>
      <c r="D116" s="7">
        <v>22</v>
      </c>
      <c r="E116" s="7">
        <v>22</v>
      </c>
      <c r="F116" s="7">
        <v>4</v>
      </c>
      <c r="G116" s="7">
        <v>5</v>
      </c>
      <c r="H116" s="7">
        <v>56</v>
      </c>
      <c r="I116" s="7">
        <v>31</v>
      </c>
      <c r="J116" s="7">
        <v>59</v>
      </c>
      <c r="K116" s="7">
        <v>25</v>
      </c>
      <c r="L116" s="7">
        <v>1</v>
      </c>
      <c r="M116" s="7">
        <v>50</v>
      </c>
    </row>
    <row r="117" spans="1:13">
      <c r="A117" s="7" t="s">
        <v>2580</v>
      </c>
      <c r="B117" s="3">
        <v>1</v>
      </c>
      <c r="C117" s="7">
        <v>2</v>
      </c>
      <c r="D117" s="7">
        <v>43</v>
      </c>
      <c r="E117" s="7">
        <v>52</v>
      </c>
      <c r="F117" s="7">
        <v>4</v>
      </c>
      <c r="G117" s="7">
        <v>3</v>
      </c>
      <c r="H117" s="7">
        <v>107</v>
      </c>
      <c r="I117" s="7">
        <v>62</v>
      </c>
      <c r="J117" s="7">
        <v>140</v>
      </c>
      <c r="K117" s="7">
        <v>70</v>
      </c>
      <c r="L117" s="7">
        <v>12</v>
      </c>
      <c r="M117" s="7">
        <v>105</v>
      </c>
    </row>
    <row r="118" spans="1:13">
      <c r="A118" s="7" t="s">
        <v>2581</v>
      </c>
      <c r="B118" s="3">
        <v>0</v>
      </c>
      <c r="C118" s="7">
        <v>2</v>
      </c>
      <c r="D118" s="7">
        <v>31</v>
      </c>
      <c r="E118" s="7">
        <v>37</v>
      </c>
      <c r="F118" s="7">
        <v>1</v>
      </c>
      <c r="G118" s="7">
        <v>0</v>
      </c>
      <c r="H118" s="7">
        <v>105</v>
      </c>
      <c r="I118" s="7">
        <v>43</v>
      </c>
      <c r="J118" s="7">
        <v>116</v>
      </c>
      <c r="K118" s="7">
        <v>110</v>
      </c>
      <c r="L118" s="7">
        <v>6</v>
      </c>
      <c r="M118" s="7">
        <v>140</v>
      </c>
    </row>
    <row r="119" spans="1:13">
      <c r="A119" s="7" t="s">
        <v>2582</v>
      </c>
      <c r="B119" s="3">
        <v>0</v>
      </c>
      <c r="C119" s="7">
        <v>0</v>
      </c>
      <c r="D119" s="7">
        <v>10</v>
      </c>
      <c r="E119" s="7">
        <v>17</v>
      </c>
      <c r="F119" s="7">
        <v>2</v>
      </c>
      <c r="G119" s="7">
        <v>1</v>
      </c>
      <c r="H119" s="7">
        <v>32</v>
      </c>
      <c r="I119" s="7">
        <v>26</v>
      </c>
      <c r="J119" s="7">
        <v>68</v>
      </c>
      <c r="K119" s="7">
        <v>27</v>
      </c>
      <c r="L119" s="7">
        <v>1</v>
      </c>
      <c r="M119" s="7">
        <v>93</v>
      </c>
    </row>
    <row r="120" spans="1:13">
      <c r="A120" s="7" t="s">
        <v>2583</v>
      </c>
      <c r="B120" s="3">
        <v>0</v>
      </c>
      <c r="C120" s="7">
        <v>5</v>
      </c>
      <c r="D120" s="7">
        <v>43</v>
      </c>
      <c r="E120" s="7">
        <v>49</v>
      </c>
      <c r="F120" s="7">
        <v>3</v>
      </c>
      <c r="G120" s="7">
        <v>3</v>
      </c>
      <c r="H120" s="7">
        <v>127</v>
      </c>
      <c r="I120" s="7">
        <v>35</v>
      </c>
      <c r="J120" s="7">
        <v>142</v>
      </c>
      <c r="K120" s="7">
        <v>82</v>
      </c>
      <c r="L120" s="7">
        <v>14</v>
      </c>
      <c r="M120" s="7">
        <v>134</v>
      </c>
    </row>
    <row r="121" spans="1:13">
      <c r="A121" s="7" t="s">
        <v>2584</v>
      </c>
      <c r="B121" s="3">
        <v>2</v>
      </c>
      <c r="C121" s="7">
        <v>9</v>
      </c>
      <c r="D121" s="7">
        <v>38</v>
      </c>
      <c r="E121" s="7">
        <v>43</v>
      </c>
      <c r="F121" s="7">
        <v>4</v>
      </c>
      <c r="G121" s="7">
        <v>3</v>
      </c>
      <c r="H121" s="7">
        <v>127</v>
      </c>
      <c r="I121" s="7">
        <v>52</v>
      </c>
      <c r="J121" s="7">
        <v>140</v>
      </c>
      <c r="K121" s="7">
        <v>81</v>
      </c>
      <c r="L121" s="7">
        <v>20</v>
      </c>
      <c r="M121" s="7">
        <v>202</v>
      </c>
    </row>
    <row r="122" spans="1:13">
      <c r="A122" s="7" t="s">
        <v>2585</v>
      </c>
      <c r="B122" s="3">
        <v>0</v>
      </c>
      <c r="C122" s="7">
        <v>2</v>
      </c>
      <c r="D122" s="7">
        <v>18</v>
      </c>
      <c r="E122" s="7">
        <v>18</v>
      </c>
      <c r="F122" s="7">
        <v>1</v>
      </c>
      <c r="G122" s="7">
        <v>1</v>
      </c>
      <c r="H122" s="7">
        <v>52</v>
      </c>
      <c r="I122" s="7">
        <v>15</v>
      </c>
      <c r="J122" s="7">
        <v>75</v>
      </c>
      <c r="K122" s="7">
        <v>68</v>
      </c>
      <c r="L122" s="7">
        <v>9</v>
      </c>
      <c r="M122" s="7">
        <v>96</v>
      </c>
    </row>
    <row r="123" spans="1:13">
      <c r="A123" s="7" t="s">
        <v>2586</v>
      </c>
      <c r="B123" s="3">
        <v>2</v>
      </c>
      <c r="C123" s="7">
        <v>4</v>
      </c>
      <c r="D123" s="7">
        <v>22</v>
      </c>
      <c r="E123" s="7">
        <v>31</v>
      </c>
      <c r="F123" s="7">
        <v>4</v>
      </c>
      <c r="G123" s="7">
        <v>1</v>
      </c>
      <c r="H123" s="7">
        <v>76</v>
      </c>
      <c r="I123" s="7">
        <v>37</v>
      </c>
      <c r="J123" s="7">
        <v>126</v>
      </c>
      <c r="K123" s="7">
        <v>97</v>
      </c>
      <c r="L123" s="7">
        <v>11</v>
      </c>
      <c r="M123" s="7">
        <v>168</v>
      </c>
    </row>
    <row r="124" spans="1:13">
      <c r="A124" s="7" t="s">
        <v>2587</v>
      </c>
      <c r="B124" s="3">
        <v>3</v>
      </c>
      <c r="C124" s="7">
        <v>1</v>
      </c>
      <c r="D124" s="7">
        <v>14</v>
      </c>
      <c r="E124" s="7">
        <v>17</v>
      </c>
      <c r="F124" s="7">
        <v>3</v>
      </c>
      <c r="G124" s="7">
        <v>1</v>
      </c>
      <c r="H124" s="7">
        <v>45</v>
      </c>
      <c r="I124" s="7">
        <v>18</v>
      </c>
      <c r="J124" s="7">
        <v>53</v>
      </c>
      <c r="K124" s="7">
        <v>52</v>
      </c>
      <c r="L124" s="7">
        <v>2</v>
      </c>
      <c r="M124" s="7">
        <v>85</v>
      </c>
    </row>
    <row r="125" spans="1:13">
      <c r="A125" s="7" t="s">
        <v>2588</v>
      </c>
      <c r="B125" s="3">
        <v>0</v>
      </c>
      <c r="C125" s="7">
        <v>3</v>
      </c>
      <c r="D125" s="7">
        <v>14</v>
      </c>
      <c r="E125" s="7">
        <v>21</v>
      </c>
      <c r="F125" s="7">
        <v>1</v>
      </c>
      <c r="G125" s="7">
        <v>2</v>
      </c>
      <c r="H125" s="7">
        <v>42</v>
      </c>
      <c r="I125" s="7">
        <v>27</v>
      </c>
      <c r="J125" s="7">
        <v>73</v>
      </c>
      <c r="K125" s="7">
        <v>40</v>
      </c>
      <c r="L125" s="7">
        <v>3</v>
      </c>
      <c r="M125" s="7">
        <v>75</v>
      </c>
    </row>
    <row r="126" spans="1:13">
      <c r="A126" s="7" t="s">
        <v>2589</v>
      </c>
      <c r="B126" s="3">
        <v>1</v>
      </c>
      <c r="C126" s="7">
        <v>1</v>
      </c>
      <c r="D126" s="7">
        <v>39</v>
      </c>
      <c r="E126" s="7">
        <v>48</v>
      </c>
      <c r="F126" s="7">
        <v>1</v>
      </c>
      <c r="G126" s="7">
        <v>1</v>
      </c>
      <c r="H126" s="7">
        <v>105</v>
      </c>
      <c r="I126" s="7">
        <v>44</v>
      </c>
      <c r="J126" s="7">
        <v>121</v>
      </c>
      <c r="K126" s="7">
        <v>91</v>
      </c>
      <c r="L126" s="7">
        <v>3</v>
      </c>
      <c r="M126" s="7">
        <v>147</v>
      </c>
    </row>
    <row r="127" spans="1:13">
      <c r="A127" s="7" t="s">
        <v>2590</v>
      </c>
      <c r="B127" s="3">
        <v>1</v>
      </c>
      <c r="C127" s="7">
        <v>4</v>
      </c>
      <c r="D127" s="7">
        <v>9</v>
      </c>
      <c r="E127" s="7">
        <v>12</v>
      </c>
      <c r="F127" s="7">
        <v>1</v>
      </c>
      <c r="G127" s="7">
        <v>1</v>
      </c>
      <c r="H127" s="7">
        <v>29</v>
      </c>
      <c r="I127" s="7">
        <v>8</v>
      </c>
      <c r="J127" s="7">
        <v>39</v>
      </c>
      <c r="K127" s="7">
        <v>35</v>
      </c>
      <c r="L127" s="7">
        <v>2</v>
      </c>
      <c r="M127" s="7">
        <v>90</v>
      </c>
    </row>
    <row r="128" spans="1:13">
      <c r="A128" s="7" t="s">
        <v>2591</v>
      </c>
      <c r="B128" s="3">
        <v>0</v>
      </c>
      <c r="C128" s="7">
        <v>3</v>
      </c>
      <c r="D128" s="7">
        <v>36</v>
      </c>
      <c r="E128" s="7">
        <v>38</v>
      </c>
      <c r="F128" s="7">
        <v>2</v>
      </c>
      <c r="G128" s="7">
        <v>2</v>
      </c>
      <c r="H128" s="7">
        <v>112</v>
      </c>
      <c r="I128" s="7">
        <v>33</v>
      </c>
      <c r="J128" s="7">
        <v>104</v>
      </c>
      <c r="K128" s="7">
        <v>57</v>
      </c>
      <c r="L128" s="7">
        <v>3</v>
      </c>
      <c r="M128" s="7">
        <v>103</v>
      </c>
    </row>
    <row r="129" spans="1:14">
      <c r="A129" s="7" t="s">
        <v>2592</v>
      </c>
      <c r="B129" s="3">
        <v>2</v>
      </c>
      <c r="C129" s="7">
        <v>7</v>
      </c>
      <c r="D129" s="7">
        <v>10</v>
      </c>
      <c r="E129" s="7">
        <v>20</v>
      </c>
      <c r="F129" s="7">
        <v>7</v>
      </c>
      <c r="G129" s="7">
        <v>3</v>
      </c>
      <c r="H129" s="7">
        <v>43</v>
      </c>
      <c r="I129" s="7">
        <v>14</v>
      </c>
      <c r="J129" s="7">
        <v>79</v>
      </c>
      <c r="K129" s="7">
        <v>65</v>
      </c>
      <c r="L129" s="7">
        <v>2</v>
      </c>
      <c r="M129" s="7">
        <v>117</v>
      </c>
    </row>
    <row r="130" spans="1:14">
      <c r="A130" s="7" t="s">
        <v>2593</v>
      </c>
      <c r="B130" s="3">
        <v>0</v>
      </c>
      <c r="C130" s="7">
        <v>3</v>
      </c>
      <c r="D130" s="7">
        <v>24</v>
      </c>
      <c r="E130" s="7">
        <v>9</v>
      </c>
      <c r="F130" s="7">
        <v>1</v>
      </c>
      <c r="G130" s="7">
        <v>1</v>
      </c>
      <c r="H130" s="7">
        <v>39</v>
      </c>
      <c r="I130" s="7">
        <v>15</v>
      </c>
      <c r="J130" s="7">
        <v>48</v>
      </c>
      <c r="K130" s="7">
        <v>17</v>
      </c>
      <c r="L130" s="7">
        <v>3</v>
      </c>
      <c r="M130" s="7">
        <v>48</v>
      </c>
    </row>
    <row r="131" spans="1:14">
      <c r="A131" s="7" t="s">
        <v>2594</v>
      </c>
      <c r="B131" s="3">
        <v>1</v>
      </c>
      <c r="C131" s="7">
        <v>2</v>
      </c>
      <c r="D131" s="7">
        <v>25</v>
      </c>
      <c r="E131" s="7">
        <v>43</v>
      </c>
      <c r="F131" s="7">
        <v>2</v>
      </c>
      <c r="G131" s="7">
        <v>2</v>
      </c>
      <c r="H131" s="7">
        <v>91</v>
      </c>
      <c r="I131" s="7">
        <v>36</v>
      </c>
      <c r="J131" s="7">
        <v>118</v>
      </c>
      <c r="K131" s="7">
        <v>64</v>
      </c>
      <c r="L131" s="7">
        <v>10</v>
      </c>
      <c r="M131" s="7">
        <v>111</v>
      </c>
    </row>
    <row r="132" spans="1:14">
      <c r="A132" s="7" t="s">
        <v>3684</v>
      </c>
      <c r="B132" s="3">
        <v>0</v>
      </c>
      <c r="C132" s="7">
        <v>2</v>
      </c>
      <c r="D132" s="7">
        <v>11</v>
      </c>
      <c r="E132" s="7">
        <v>16</v>
      </c>
      <c r="F132" s="7">
        <v>0</v>
      </c>
      <c r="G132" s="7">
        <v>0</v>
      </c>
      <c r="H132" s="7">
        <v>38</v>
      </c>
      <c r="I132" s="7">
        <v>17</v>
      </c>
      <c r="J132" s="7">
        <v>87</v>
      </c>
      <c r="K132" s="7">
        <v>68</v>
      </c>
      <c r="L132" s="7">
        <v>3</v>
      </c>
      <c r="M132" s="7">
        <v>68</v>
      </c>
      <c r="N132" s="7">
        <v>4</v>
      </c>
    </row>
    <row r="133" spans="1:14">
      <c r="A133" s="7" t="s">
        <v>3685</v>
      </c>
      <c r="B133" s="3">
        <v>1</v>
      </c>
      <c r="C133" s="7">
        <v>0</v>
      </c>
      <c r="D133" s="7">
        <v>3</v>
      </c>
      <c r="E133" s="7">
        <v>17</v>
      </c>
      <c r="F133" s="7">
        <v>1</v>
      </c>
      <c r="G133" s="7">
        <v>0</v>
      </c>
      <c r="H133" s="7">
        <v>30</v>
      </c>
      <c r="I133" s="7">
        <v>17</v>
      </c>
      <c r="J133" s="7">
        <v>40</v>
      </c>
      <c r="K133" s="7">
        <v>20</v>
      </c>
      <c r="L133" s="7">
        <v>0</v>
      </c>
      <c r="M133" s="7">
        <v>21</v>
      </c>
      <c r="N133" s="7">
        <v>2</v>
      </c>
    </row>
    <row r="134" spans="1:14">
      <c r="A134" s="7" t="s">
        <v>3686</v>
      </c>
      <c r="B134" s="3">
        <v>3</v>
      </c>
      <c r="C134" s="7">
        <v>3</v>
      </c>
      <c r="D134" s="7">
        <v>14</v>
      </c>
      <c r="E134" s="7">
        <v>16</v>
      </c>
      <c r="F134" s="7">
        <v>5</v>
      </c>
      <c r="G134" s="7">
        <v>3</v>
      </c>
      <c r="H134" s="7">
        <v>45</v>
      </c>
      <c r="I134" s="7">
        <v>25</v>
      </c>
      <c r="J134" s="7">
        <v>94</v>
      </c>
      <c r="K134" s="7">
        <v>50</v>
      </c>
      <c r="L134" s="7">
        <v>4</v>
      </c>
      <c r="M134" s="7">
        <v>89</v>
      </c>
      <c r="N134" s="7">
        <v>4</v>
      </c>
    </row>
    <row r="135" spans="1:14">
      <c r="A135" s="7" t="s">
        <v>3687</v>
      </c>
      <c r="B135" s="3">
        <v>0</v>
      </c>
      <c r="C135" s="7">
        <v>2</v>
      </c>
      <c r="D135" s="7">
        <v>11</v>
      </c>
      <c r="E135" s="7">
        <v>23</v>
      </c>
      <c r="F135" s="7">
        <v>1</v>
      </c>
      <c r="G135" s="7">
        <v>0</v>
      </c>
      <c r="H135" s="7">
        <v>41</v>
      </c>
      <c r="I135" s="7">
        <v>11</v>
      </c>
      <c r="J135" s="7">
        <v>62</v>
      </c>
      <c r="K135" s="7">
        <v>35</v>
      </c>
      <c r="L135" s="7">
        <v>2</v>
      </c>
      <c r="M135" s="7">
        <v>49</v>
      </c>
      <c r="N135" s="7">
        <v>2</v>
      </c>
    </row>
    <row r="136" spans="1:14">
      <c r="A136" s="7" t="s">
        <v>3688</v>
      </c>
      <c r="B136" s="3">
        <v>0</v>
      </c>
      <c r="C136" s="7">
        <v>11</v>
      </c>
      <c r="D136" s="7">
        <v>15</v>
      </c>
      <c r="E136" s="7">
        <v>24</v>
      </c>
      <c r="F136" s="7">
        <v>6</v>
      </c>
      <c r="G136" s="7">
        <v>2</v>
      </c>
      <c r="H136" s="7">
        <v>65</v>
      </c>
      <c r="I136" s="7">
        <v>28</v>
      </c>
      <c r="J136" s="7">
        <v>112</v>
      </c>
      <c r="K136" s="7">
        <v>84</v>
      </c>
      <c r="L136" s="7">
        <v>7</v>
      </c>
      <c r="M136" s="7">
        <v>110</v>
      </c>
      <c r="N136" s="7">
        <v>4</v>
      </c>
    </row>
    <row r="137" spans="1:14">
      <c r="A137" s="7" t="s">
        <v>3689</v>
      </c>
      <c r="B137" s="3">
        <v>0</v>
      </c>
      <c r="C137" s="7">
        <v>0</v>
      </c>
      <c r="D137" s="7">
        <v>9</v>
      </c>
      <c r="E137" s="7">
        <v>24</v>
      </c>
      <c r="F137" s="7">
        <v>0</v>
      </c>
      <c r="G137" s="7">
        <v>0</v>
      </c>
      <c r="H137" s="7">
        <v>38</v>
      </c>
      <c r="I137" s="7">
        <v>22</v>
      </c>
      <c r="J137" s="7">
        <v>71</v>
      </c>
      <c r="K137" s="7">
        <v>32</v>
      </c>
      <c r="L137" s="7">
        <v>5</v>
      </c>
      <c r="M137" s="7">
        <v>26</v>
      </c>
      <c r="N137" s="7">
        <v>2</v>
      </c>
    </row>
    <row r="138" spans="1:14">
      <c r="A138" s="7" t="s">
        <v>3690</v>
      </c>
      <c r="B138" s="3">
        <v>0</v>
      </c>
      <c r="C138" s="7">
        <v>6</v>
      </c>
      <c r="D138" s="7">
        <v>21</v>
      </c>
      <c r="E138" s="7">
        <v>27</v>
      </c>
      <c r="F138" s="7">
        <v>3</v>
      </c>
      <c r="G138" s="7">
        <v>1</v>
      </c>
      <c r="H138" s="7">
        <v>81</v>
      </c>
      <c r="I138" s="7">
        <v>31</v>
      </c>
      <c r="J138" s="7">
        <v>131</v>
      </c>
      <c r="K138" s="7">
        <v>96</v>
      </c>
      <c r="L138" s="7">
        <v>2</v>
      </c>
      <c r="M138" s="7">
        <v>117</v>
      </c>
      <c r="N138" s="7">
        <v>4</v>
      </c>
    </row>
    <row r="139" spans="1:14">
      <c r="A139" s="7" t="s">
        <v>3691</v>
      </c>
      <c r="B139" s="3">
        <v>4</v>
      </c>
      <c r="C139" s="7">
        <v>2</v>
      </c>
      <c r="D139" s="7">
        <v>15</v>
      </c>
      <c r="E139" s="7">
        <v>24</v>
      </c>
      <c r="F139" s="7">
        <v>2</v>
      </c>
      <c r="G139" s="7">
        <v>0</v>
      </c>
      <c r="H139" s="7">
        <v>72</v>
      </c>
      <c r="I139" s="7">
        <v>16</v>
      </c>
      <c r="J139" s="7">
        <v>58</v>
      </c>
      <c r="K139" s="7">
        <v>50</v>
      </c>
      <c r="L139" s="7">
        <v>0</v>
      </c>
      <c r="M139" s="7">
        <v>139</v>
      </c>
      <c r="N139" s="7">
        <v>4</v>
      </c>
    </row>
    <row r="140" spans="1:14">
      <c r="A140" s="7" t="s">
        <v>3692</v>
      </c>
      <c r="B140" s="3">
        <v>4</v>
      </c>
      <c r="C140" s="7">
        <v>5</v>
      </c>
      <c r="D140" s="7">
        <v>26</v>
      </c>
      <c r="E140" s="7">
        <v>32</v>
      </c>
      <c r="F140" s="7">
        <v>4</v>
      </c>
      <c r="G140" s="7">
        <v>0</v>
      </c>
      <c r="H140" s="7">
        <v>72</v>
      </c>
      <c r="I140" s="7">
        <v>31</v>
      </c>
      <c r="J140" s="7">
        <v>107</v>
      </c>
      <c r="K140" s="7">
        <v>64</v>
      </c>
      <c r="L140" s="7">
        <v>2</v>
      </c>
      <c r="M140" s="7">
        <v>94</v>
      </c>
      <c r="N140" s="7">
        <v>4</v>
      </c>
    </row>
    <row r="141" spans="1:14">
      <c r="A141" s="7" t="s">
        <v>3693</v>
      </c>
      <c r="B141" s="3">
        <v>1</v>
      </c>
      <c r="C141" s="7">
        <v>5</v>
      </c>
      <c r="D141" s="7">
        <v>34</v>
      </c>
      <c r="E141" s="7">
        <v>29</v>
      </c>
      <c r="F141" s="7">
        <v>0</v>
      </c>
      <c r="G141" s="7">
        <v>0</v>
      </c>
      <c r="H141" s="7">
        <v>91</v>
      </c>
      <c r="I141" s="7">
        <v>38</v>
      </c>
      <c r="J141" s="7">
        <v>105</v>
      </c>
      <c r="K141" s="7">
        <v>87</v>
      </c>
      <c r="L141" s="7">
        <v>4</v>
      </c>
      <c r="M141" s="7">
        <v>107</v>
      </c>
      <c r="N141" s="7">
        <v>4</v>
      </c>
    </row>
    <row r="142" spans="1:14">
      <c r="A142" s="7" t="s">
        <v>3694</v>
      </c>
      <c r="B142" s="3">
        <v>1</v>
      </c>
      <c r="C142" s="7">
        <v>2</v>
      </c>
      <c r="D142" s="7">
        <v>13</v>
      </c>
      <c r="E142" s="7">
        <v>20</v>
      </c>
      <c r="F142" s="7">
        <v>5</v>
      </c>
      <c r="G142" s="7">
        <v>2</v>
      </c>
      <c r="H142" s="7">
        <v>68</v>
      </c>
      <c r="I142" s="7">
        <v>25</v>
      </c>
      <c r="J142" s="7">
        <v>83</v>
      </c>
      <c r="K142" s="7">
        <v>60</v>
      </c>
      <c r="L142" s="7">
        <v>6</v>
      </c>
      <c r="M142" s="7">
        <v>75</v>
      </c>
      <c r="N142" s="7">
        <v>4</v>
      </c>
    </row>
    <row r="143" spans="1:14">
      <c r="A143" s="7" t="s">
        <v>3695</v>
      </c>
      <c r="B143" s="3">
        <v>1</v>
      </c>
      <c r="C143" s="7">
        <v>2</v>
      </c>
      <c r="D143" s="7">
        <v>17</v>
      </c>
      <c r="E143" s="7">
        <v>41</v>
      </c>
      <c r="F143" s="7">
        <v>5</v>
      </c>
      <c r="G143" s="7">
        <v>1</v>
      </c>
      <c r="H143" s="7">
        <v>78</v>
      </c>
      <c r="I143" s="7">
        <v>37</v>
      </c>
      <c r="J143" s="7">
        <v>105</v>
      </c>
      <c r="K143" s="7">
        <v>75</v>
      </c>
      <c r="L143" s="7">
        <v>9</v>
      </c>
      <c r="M143" s="7">
        <v>100</v>
      </c>
      <c r="N143" s="7">
        <v>4</v>
      </c>
    </row>
    <row r="144" spans="1:14">
      <c r="A144" s="7" t="s">
        <v>3696</v>
      </c>
      <c r="B144" s="3">
        <v>2</v>
      </c>
      <c r="C144" s="7">
        <v>2</v>
      </c>
      <c r="D144" s="7">
        <v>15</v>
      </c>
      <c r="E144" s="7">
        <v>23</v>
      </c>
      <c r="F144" s="7">
        <v>4</v>
      </c>
      <c r="G144" s="7">
        <v>0</v>
      </c>
      <c r="H144" s="7">
        <v>56</v>
      </c>
      <c r="I144" s="7">
        <v>31</v>
      </c>
      <c r="J144" s="7">
        <v>62</v>
      </c>
      <c r="K144" s="7">
        <v>65</v>
      </c>
      <c r="L144" s="7">
        <v>14</v>
      </c>
      <c r="M144" s="7">
        <v>86</v>
      </c>
      <c r="N144" s="7">
        <v>3</v>
      </c>
    </row>
    <row r="145" spans="1:14">
      <c r="A145" s="7" t="s">
        <v>3697</v>
      </c>
      <c r="B145" s="3">
        <v>1</v>
      </c>
      <c r="C145" s="7">
        <v>0</v>
      </c>
      <c r="D145" s="7">
        <v>12</v>
      </c>
      <c r="E145" s="7">
        <v>18</v>
      </c>
      <c r="F145" s="7">
        <v>1</v>
      </c>
      <c r="G145" s="7">
        <v>1</v>
      </c>
      <c r="H145" s="7">
        <v>40</v>
      </c>
      <c r="I145" s="7">
        <v>24</v>
      </c>
      <c r="J145" s="7">
        <v>47</v>
      </c>
      <c r="K145" s="7">
        <v>34</v>
      </c>
      <c r="L145" s="7">
        <v>11</v>
      </c>
      <c r="M145" s="7">
        <v>40</v>
      </c>
      <c r="N145" s="7">
        <v>2</v>
      </c>
    </row>
    <row r="146" spans="1:14">
      <c r="A146" s="7" t="s">
        <v>3698</v>
      </c>
      <c r="B146" s="3">
        <v>1</v>
      </c>
      <c r="C146" s="7">
        <v>2</v>
      </c>
      <c r="D146" s="7">
        <v>29</v>
      </c>
      <c r="E146" s="7">
        <v>24</v>
      </c>
      <c r="F146" s="7">
        <v>2</v>
      </c>
      <c r="G146" s="7">
        <v>2</v>
      </c>
      <c r="H146" s="7">
        <v>53</v>
      </c>
      <c r="I146" s="7">
        <v>43</v>
      </c>
      <c r="J146" s="7">
        <v>98</v>
      </c>
      <c r="K146" s="7">
        <v>44</v>
      </c>
      <c r="L146" s="7">
        <v>9</v>
      </c>
      <c r="M146" s="7">
        <v>80</v>
      </c>
      <c r="N146" s="7">
        <v>5</v>
      </c>
    </row>
    <row r="147" spans="1:14">
      <c r="A147" s="7" t="s">
        <v>3699</v>
      </c>
      <c r="B147" s="3">
        <v>0</v>
      </c>
      <c r="C147" s="7">
        <v>2</v>
      </c>
      <c r="D147" s="7">
        <v>17</v>
      </c>
      <c r="E147" s="7">
        <v>20</v>
      </c>
      <c r="F147" s="7">
        <v>1</v>
      </c>
      <c r="G147" s="7">
        <v>2</v>
      </c>
      <c r="H147" s="7">
        <v>68</v>
      </c>
      <c r="I147" s="7">
        <v>22</v>
      </c>
      <c r="J147" s="7">
        <v>76</v>
      </c>
      <c r="K147" s="7">
        <v>66</v>
      </c>
      <c r="L147" s="7">
        <v>7</v>
      </c>
      <c r="M147" s="7">
        <v>112</v>
      </c>
      <c r="N147" s="7">
        <v>4</v>
      </c>
    </row>
    <row r="148" spans="1:14">
      <c r="A148" s="7" t="s">
        <v>3700</v>
      </c>
      <c r="B148" s="3">
        <v>0</v>
      </c>
      <c r="C148" s="7">
        <v>0</v>
      </c>
      <c r="D148" s="7">
        <v>6</v>
      </c>
      <c r="E148" s="7">
        <v>21</v>
      </c>
      <c r="F148" s="7">
        <v>0</v>
      </c>
      <c r="G148" s="7">
        <v>1</v>
      </c>
      <c r="H148" s="7">
        <v>31</v>
      </c>
      <c r="I148" s="7">
        <v>20</v>
      </c>
      <c r="J148" s="7">
        <v>55</v>
      </c>
      <c r="K148" s="7">
        <v>22</v>
      </c>
      <c r="L148" s="7">
        <v>5</v>
      </c>
      <c r="M148" s="7">
        <v>35</v>
      </c>
      <c r="N148" s="7">
        <v>2</v>
      </c>
    </row>
    <row r="149" spans="1:14">
      <c r="A149" s="7" t="s">
        <v>3701</v>
      </c>
      <c r="B149" s="3">
        <v>2</v>
      </c>
      <c r="C149" s="7">
        <v>2</v>
      </c>
      <c r="D149" s="7">
        <v>32</v>
      </c>
      <c r="E149" s="7">
        <v>32</v>
      </c>
      <c r="F149" s="7">
        <v>1</v>
      </c>
      <c r="G149" s="7">
        <v>0</v>
      </c>
      <c r="H149" s="7">
        <v>86</v>
      </c>
      <c r="I149" s="7">
        <v>31</v>
      </c>
      <c r="J149" s="7">
        <v>116</v>
      </c>
      <c r="K149" s="7">
        <v>76</v>
      </c>
      <c r="L149" s="7">
        <v>11</v>
      </c>
      <c r="M149" s="7">
        <v>107</v>
      </c>
      <c r="N149" s="7">
        <v>4</v>
      </c>
    </row>
    <row r="150" spans="1:14">
      <c r="A150" s="7" t="s">
        <v>3702</v>
      </c>
      <c r="B150" s="3">
        <v>0</v>
      </c>
      <c r="C150" s="7">
        <v>1</v>
      </c>
      <c r="D150" s="7">
        <v>2</v>
      </c>
      <c r="E150" s="7">
        <v>4</v>
      </c>
      <c r="F150" s="7">
        <v>0</v>
      </c>
      <c r="G150" s="7">
        <v>0</v>
      </c>
      <c r="H150" s="7">
        <v>14</v>
      </c>
      <c r="I150" s="7">
        <v>1</v>
      </c>
      <c r="J150" s="7">
        <v>9</v>
      </c>
      <c r="K150" s="7">
        <v>8</v>
      </c>
      <c r="L150" s="7">
        <v>1</v>
      </c>
      <c r="M150" s="7">
        <v>12</v>
      </c>
      <c r="N150" s="7">
        <v>1</v>
      </c>
    </row>
    <row r="151" spans="1:14">
      <c r="A151" s="7" t="s">
        <v>3703</v>
      </c>
      <c r="B151" s="3">
        <v>3</v>
      </c>
      <c r="C151" s="7">
        <v>4</v>
      </c>
      <c r="D151" s="7">
        <v>34</v>
      </c>
      <c r="E151" s="7">
        <v>49</v>
      </c>
      <c r="F151" s="7">
        <v>3</v>
      </c>
      <c r="G151" s="7">
        <v>0</v>
      </c>
      <c r="H151" s="7">
        <v>118</v>
      </c>
      <c r="I151" s="7">
        <v>32</v>
      </c>
      <c r="J151" s="7">
        <v>96</v>
      </c>
      <c r="K151" s="7">
        <v>62</v>
      </c>
      <c r="L151" s="7">
        <v>7</v>
      </c>
      <c r="M151" s="7">
        <v>147</v>
      </c>
      <c r="N151" s="7">
        <v>4</v>
      </c>
    </row>
    <row r="152" spans="1:14">
      <c r="A152" s="7" t="s">
        <v>3704</v>
      </c>
      <c r="B152" s="3">
        <v>0</v>
      </c>
      <c r="C152" s="7">
        <v>1</v>
      </c>
      <c r="D152" s="7">
        <v>17</v>
      </c>
      <c r="E152" s="7">
        <v>17</v>
      </c>
      <c r="F152" s="7">
        <v>0</v>
      </c>
      <c r="G152" s="7">
        <v>0</v>
      </c>
      <c r="H152" s="7">
        <v>50</v>
      </c>
      <c r="I152" s="7">
        <v>19</v>
      </c>
      <c r="J152" s="7">
        <v>82</v>
      </c>
      <c r="K152" s="7">
        <v>57</v>
      </c>
      <c r="L152" s="7">
        <v>4</v>
      </c>
      <c r="M152" s="7">
        <v>88</v>
      </c>
      <c r="N152" s="7">
        <v>3</v>
      </c>
    </row>
    <row r="153" spans="1:14">
      <c r="A153" s="7" t="s">
        <v>3705</v>
      </c>
      <c r="B153" s="3">
        <v>1</v>
      </c>
      <c r="C153" s="7">
        <v>4</v>
      </c>
      <c r="D153" s="7">
        <v>11</v>
      </c>
      <c r="E153" s="7">
        <v>34</v>
      </c>
      <c r="F153" s="7">
        <v>4</v>
      </c>
      <c r="G153" s="7">
        <v>2</v>
      </c>
      <c r="H153" s="7">
        <v>69</v>
      </c>
      <c r="I153" s="7">
        <v>24</v>
      </c>
      <c r="J153" s="7">
        <v>91</v>
      </c>
      <c r="K153" s="7">
        <v>69</v>
      </c>
      <c r="L153" s="7">
        <v>10</v>
      </c>
      <c r="M153" s="7">
        <v>92</v>
      </c>
      <c r="N153" s="7">
        <v>4</v>
      </c>
    </row>
    <row r="154" spans="1:14">
      <c r="A154" s="7" t="s">
        <v>3706</v>
      </c>
      <c r="B154" s="3">
        <v>0</v>
      </c>
      <c r="C154" s="7">
        <v>0</v>
      </c>
      <c r="D154" s="7">
        <v>19</v>
      </c>
      <c r="E154" s="7">
        <v>4</v>
      </c>
      <c r="F154" s="7">
        <v>0</v>
      </c>
      <c r="G154" s="7">
        <v>0</v>
      </c>
      <c r="H154" s="7">
        <v>32</v>
      </c>
      <c r="I154" s="7">
        <v>16</v>
      </c>
      <c r="J154" s="7">
        <v>49</v>
      </c>
      <c r="K154" s="7">
        <v>42</v>
      </c>
      <c r="L154" s="7">
        <v>0</v>
      </c>
      <c r="M154" s="7">
        <v>68</v>
      </c>
      <c r="N154" s="7">
        <v>2</v>
      </c>
    </row>
    <row r="155" spans="1:14">
      <c r="A155" s="7" t="s">
        <v>3707</v>
      </c>
      <c r="B155" s="3">
        <v>1</v>
      </c>
      <c r="C155" s="7">
        <v>3</v>
      </c>
      <c r="D155" s="7">
        <v>17</v>
      </c>
      <c r="E155" s="7">
        <v>18</v>
      </c>
      <c r="F155" s="7">
        <v>2</v>
      </c>
      <c r="G155" s="7">
        <v>0</v>
      </c>
      <c r="H155" s="7">
        <v>43</v>
      </c>
      <c r="I155" s="7">
        <v>23</v>
      </c>
      <c r="J155" s="7">
        <v>75</v>
      </c>
      <c r="K155" s="7">
        <v>40</v>
      </c>
      <c r="L155" s="7">
        <v>4</v>
      </c>
      <c r="M155" s="7">
        <v>98</v>
      </c>
      <c r="N155" s="7">
        <v>3</v>
      </c>
    </row>
    <row r="156" spans="1:14">
      <c r="A156" s="7" t="s">
        <v>3708</v>
      </c>
      <c r="B156" s="3">
        <v>1</v>
      </c>
      <c r="C156" s="7">
        <v>6</v>
      </c>
      <c r="D156" s="7">
        <v>32</v>
      </c>
      <c r="E156" s="7">
        <v>29</v>
      </c>
      <c r="F156" s="7">
        <v>4</v>
      </c>
      <c r="G156" s="7">
        <v>0</v>
      </c>
      <c r="H156" s="7">
        <v>72</v>
      </c>
      <c r="I156" s="7">
        <v>30</v>
      </c>
      <c r="J156" s="7">
        <v>93</v>
      </c>
      <c r="K156" s="7">
        <v>61</v>
      </c>
      <c r="L156" s="7">
        <v>1</v>
      </c>
      <c r="M156" s="7">
        <v>99</v>
      </c>
      <c r="N156" s="7">
        <v>4</v>
      </c>
    </row>
    <row r="157" spans="1:14">
      <c r="A157" s="7" t="s">
        <v>3709</v>
      </c>
      <c r="B157" s="3">
        <v>0</v>
      </c>
      <c r="C157" s="7">
        <v>3</v>
      </c>
      <c r="D157" s="7">
        <v>8</v>
      </c>
      <c r="E157" s="7">
        <v>12</v>
      </c>
      <c r="F157" s="7">
        <v>0</v>
      </c>
      <c r="G157" s="7">
        <v>0</v>
      </c>
      <c r="H157" s="7">
        <v>45</v>
      </c>
      <c r="I157" s="7">
        <v>4</v>
      </c>
      <c r="J157" s="7">
        <v>35</v>
      </c>
      <c r="K157" s="7">
        <v>53</v>
      </c>
      <c r="L157" s="7">
        <v>5</v>
      </c>
      <c r="M157" s="7">
        <v>76</v>
      </c>
      <c r="N157" s="7">
        <v>2</v>
      </c>
    </row>
    <row r="158" spans="1:14">
      <c r="A158" s="7" t="s">
        <v>3710</v>
      </c>
      <c r="B158" s="3">
        <v>0</v>
      </c>
      <c r="C158" s="7">
        <v>2</v>
      </c>
      <c r="D158" s="7">
        <v>17</v>
      </c>
      <c r="E158" s="7">
        <v>43</v>
      </c>
      <c r="F158" s="7">
        <v>2</v>
      </c>
      <c r="G158" s="7">
        <v>2</v>
      </c>
      <c r="H158" s="7">
        <v>82</v>
      </c>
      <c r="I158" s="7">
        <v>19</v>
      </c>
      <c r="J158" s="7">
        <v>70</v>
      </c>
      <c r="K158" s="7">
        <v>45</v>
      </c>
      <c r="L158" s="7">
        <v>1</v>
      </c>
      <c r="M158" s="7">
        <v>87</v>
      </c>
      <c r="N158" s="7">
        <v>3</v>
      </c>
    </row>
    <row r="159" spans="1:14">
      <c r="A159" s="7" t="s">
        <v>3711</v>
      </c>
      <c r="B159" s="3">
        <v>0</v>
      </c>
      <c r="C159" s="7">
        <v>0</v>
      </c>
      <c r="D159" s="7">
        <v>14</v>
      </c>
      <c r="E159" s="7">
        <v>16</v>
      </c>
      <c r="F159" s="7">
        <v>0</v>
      </c>
      <c r="G159" s="7">
        <v>1</v>
      </c>
      <c r="H159" s="7">
        <v>40</v>
      </c>
      <c r="I159" s="7">
        <v>16</v>
      </c>
      <c r="J159" s="7">
        <v>67</v>
      </c>
      <c r="K159" s="7">
        <v>68</v>
      </c>
      <c r="L159" s="7">
        <v>7</v>
      </c>
      <c r="M159" s="7">
        <v>97</v>
      </c>
      <c r="N159" s="7">
        <v>4</v>
      </c>
    </row>
    <row r="160" spans="1:14">
      <c r="A160" s="7" t="s">
        <v>3712</v>
      </c>
      <c r="B160" s="3">
        <v>0</v>
      </c>
      <c r="C160" s="7">
        <v>0</v>
      </c>
      <c r="D160" s="7">
        <v>20</v>
      </c>
      <c r="E160" s="7">
        <v>3</v>
      </c>
      <c r="F160" s="7">
        <v>1</v>
      </c>
      <c r="G160" s="7">
        <v>0</v>
      </c>
      <c r="H160" s="7">
        <v>30</v>
      </c>
      <c r="I160" s="7">
        <v>14</v>
      </c>
      <c r="J160" s="7">
        <v>50</v>
      </c>
      <c r="K160" s="7">
        <v>28</v>
      </c>
      <c r="L160" s="7">
        <v>1</v>
      </c>
      <c r="M160" s="7">
        <v>44</v>
      </c>
      <c r="N160" s="7">
        <v>2</v>
      </c>
    </row>
    <row r="161" spans="1:14">
      <c r="A161" s="7" t="s">
        <v>3713</v>
      </c>
      <c r="B161" s="3">
        <v>4</v>
      </c>
      <c r="C161" s="7">
        <v>12</v>
      </c>
      <c r="D161" s="7">
        <v>39</v>
      </c>
      <c r="E161" s="7">
        <v>10</v>
      </c>
      <c r="F161" s="7">
        <v>9</v>
      </c>
      <c r="G161" s="7">
        <v>0</v>
      </c>
      <c r="H161" s="7">
        <v>76</v>
      </c>
      <c r="I161" s="7">
        <v>47</v>
      </c>
      <c r="J161" s="7">
        <v>88</v>
      </c>
      <c r="K161" s="7">
        <v>57</v>
      </c>
      <c r="L161" s="7">
        <v>11</v>
      </c>
      <c r="M161" s="7">
        <v>80</v>
      </c>
      <c r="N161" s="7">
        <v>3</v>
      </c>
    </row>
  </sheetData>
  <pageMargins left="0.70866141732283472" right="0.70866141732283472" top="0.74803149606299213" bottom="0.74803149606299213" header="0.31496062992125984" footer="0.31496062992125984"/>
  <pageSetup paperSize="9" scale="48"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>
    <pageSetUpPr fitToPage="1"/>
  </sheetPr>
  <dimension ref="A1:Y191"/>
  <sheetViews>
    <sheetView topLeftCell="A45" workbookViewId="0">
      <selection activeCell="C24" sqref="C24"/>
    </sheetView>
  </sheetViews>
  <sheetFormatPr defaultRowHeight="15"/>
  <cols>
    <col min="1" max="1" width="19.28515625" bestFit="1" customWidth="1"/>
    <col min="2" max="2" width="2.28515625" bestFit="1" customWidth="1"/>
    <col min="3" max="3" width="2.140625" bestFit="1" customWidth="1"/>
    <col min="4" max="4" width="3" bestFit="1" customWidth="1"/>
    <col min="5" max="5" width="3" customWidth="1"/>
    <col min="6" max="6" width="14.28515625" bestFit="1" customWidth="1"/>
    <col min="7" max="7" width="4.5703125" bestFit="1" customWidth="1"/>
    <col min="8" max="8" width="6" bestFit="1" customWidth="1"/>
    <col min="9" max="9" width="3.42578125" bestFit="1" customWidth="1"/>
    <col min="10" max="10" width="4.42578125" bestFit="1" customWidth="1"/>
    <col min="11" max="11" width="4" bestFit="1" customWidth="1"/>
    <col min="12" max="12" width="4" customWidth="1"/>
    <col min="13" max="13" width="11.5703125" bestFit="1" customWidth="1"/>
    <col min="14" max="14" width="11.5703125" style="7" customWidth="1"/>
    <col min="15" max="15" width="10.5703125" bestFit="1" customWidth="1"/>
    <col min="16" max="16" width="5.42578125" bestFit="1" customWidth="1"/>
    <col min="17" max="18" width="4.28515625" bestFit="1" customWidth="1"/>
    <col min="19" max="19" width="4.28515625" style="7" customWidth="1"/>
    <col min="20" max="20" width="15.28515625" style="7" bestFit="1" customWidth="1"/>
    <col min="21" max="21" width="11.85546875" style="7" bestFit="1" customWidth="1"/>
    <col min="22" max="22" width="12" style="7" bestFit="1" customWidth="1"/>
    <col min="23" max="23" width="14.28515625" style="7" bestFit="1" customWidth="1"/>
    <col min="24" max="24" width="13.140625" style="7" bestFit="1" customWidth="1"/>
    <col min="25" max="25" width="10.42578125" style="7" bestFit="1" customWidth="1"/>
  </cols>
  <sheetData>
    <row r="1" spans="1:25">
      <c r="B1" s="3" t="s">
        <v>2</v>
      </c>
      <c r="C1" t="s">
        <v>3</v>
      </c>
      <c r="D1" t="s">
        <v>4</v>
      </c>
      <c r="E1" t="s">
        <v>5</v>
      </c>
      <c r="F1" t="s">
        <v>30</v>
      </c>
      <c r="G1" t="s">
        <v>6</v>
      </c>
      <c r="H1" t="s">
        <v>7</v>
      </c>
      <c r="I1" t="s">
        <v>8</v>
      </c>
      <c r="J1" t="s">
        <v>9</v>
      </c>
      <c r="K1" t="s">
        <v>32</v>
      </c>
      <c r="L1" t="s">
        <v>31</v>
      </c>
      <c r="M1" t="s">
        <v>10</v>
      </c>
      <c r="N1" s="7" t="s">
        <v>3964</v>
      </c>
      <c r="S1"/>
      <c r="T1"/>
      <c r="U1"/>
      <c r="V1"/>
      <c r="W1"/>
      <c r="X1"/>
      <c r="Y1"/>
    </row>
    <row r="2" spans="1:25">
      <c r="A2" s="7" t="s">
        <v>372</v>
      </c>
      <c r="B2" s="3">
        <v>3</v>
      </c>
      <c r="C2" s="7">
        <v>4</v>
      </c>
      <c r="D2" s="7">
        <v>11</v>
      </c>
      <c r="E2" s="7">
        <v>18</v>
      </c>
      <c r="F2" s="7">
        <v>1</v>
      </c>
      <c r="G2" s="7">
        <v>0</v>
      </c>
      <c r="H2" s="7">
        <v>50</v>
      </c>
      <c r="I2" s="7">
        <v>0</v>
      </c>
      <c r="J2" s="7">
        <v>35</v>
      </c>
      <c r="K2" s="7">
        <v>21</v>
      </c>
      <c r="L2" s="7">
        <v>0</v>
      </c>
      <c r="M2" s="7">
        <v>85</v>
      </c>
      <c r="S2"/>
      <c r="T2"/>
      <c r="U2"/>
      <c r="V2"/>
      <c r="W2"/>
      <c r="X2"/>
      <c r="Y2"/>
    </row>
    <row r="3" spans="1:25">
      <c r="A3" s="7" t="s">
        <v>373</v>
      </c>
      <c r="B3" s="3">
        <v>0</v>
      </c>
      <c r="C3" s="7">
        <v>2</v>
      </c>
      <c r="D3" s="7">
        <v>13</v>
      </c>
      <c r="E3" s="7">
        <v>28</v>
      </c>
      <c r="F3" s="7">
        <v>8</v>
      </c>
      <c r="G3" s="7">
        <v>1</v>
      </c>
      <c r="H3" s="7">
        <v>59</v>
      </c>
      <c r="I3" s="7">
        <v>0</v>
      </c>
      <c r="J3" s="7">
        <v>53</v>
      </c>
      <c r="K3" s="7">
        <v>18</v>
      </c>
      <c r="L3" s="7">
        <v>0</v>
      </c>
      <c r="M3" s="7">
        <v>48</v>
      </c>
      <c r="S3"/>
      <c r="T3"/>
      <c r="U3"/>
      <c r="V3"/>
      <c r="W3"/>
      <c r="X3"/>
      <c r="Y3"/>
    </row>
    <row r="4" spans="1:25">
      <c r="A4" s="7" t="s">
        <v>374</v>
      </c>
      <c r="B4" s="3">
        <v>0</v>
      </c>
      <c r="C4" s="7">
        <v>1</v>
      </c>
      <c r="D4" s="7">
        <v>9</v>
      </c>
      <c r="E4" s="7">
        <v>11</v>
      </c>
      <c r="F4" s="7">
        <v>5</v>
      </c>
      <c r="G4" s="7">
        <v>0</v>
      </c>
      <c r="H4" s="7">
        <v>25</v>
      </c>
      <c r="I4" s="7">
        <v>0</v>
      </c>
      <c r="J4" s="7">
        <v>18</v>
      </c>
      <c r="K4" s="7">
        <v>14</v>
      </c>
      <c r="L4" s="7">
        <v>0</v>
      </c>
      <c r="M4" s="7">
        <v>16</v>
      </c>
      <c r="S4"/>
      <c r="T4"/>
      <c r="U4"/>
      <c r="V4"/>
      <c r="W4"/>
      <c r="X4"/>
      <c r="Y4"/>
    </row>
    <row r="5" spans="1:25">
      <c r="A5" s="7" t="s">
        <v>375</v>
      </c>
      <c r="B5" s="3">
        <v>2</v>
      </c>
      <c r="C5" s="7">
        <v>2</v>
      </c>
      <c r="D5" s="7">
        <v>6</v>
      </c>
      <c r="E5" s="7">
        <v>18</v>
      </c>
      <c r="F5" s="7">
        <v>2</v>
      </c>
      <c r="G5" s="7">
        <v>1</v>
      </c>
      <c r="H5" s="7">
        <v>32</v>
      </c>
      <c r="I5" s="7">
        <v>0</v>
      </c>
      <c r="J5" s="7">
        <v>23</v>
      </c>
      <c r="K5" s="7">
        <v>18</v>
      </c>
      <c r="L5" s="7">
        <v>0</v>
      </c>
      <c r="M5" s="7">
        <v>42</v>
      </c>
      <c r="S5"/>
      <c r="T5"/>
      <c r="U5"/>
      <c r="V5"/>
      <c r="W5"/>
      <c r="X5"/>
      <c r="Y5"/>
    </row>
    <row r="6" spans="1:25">
      <c r="A6" s="7" t="s">
        <v>376</v>
      </c>
      <c r="B6" s="3">
        <v>0</v>
      </c>
      <c r="C6" s="7">
        <v>0</v>
      </c>
      <c r="D6" s="7">
        <v>0</v>
      </c>
      <c r="E6" s="7">
        <v>1</v>
      </c>
      <c r="F6" s="7">
        <v>0</v>
      </c>
      <c r="G6" s="7">
        <v>0</v>
      </c>
      <c r="H6" s="7">
        <v>1</v>
      </c>
      <c r="I6" s="7">
        <v>0</v>
      </c>
      <c r="J6" s="7">
        <v>2</v>
      </c>
      <c r="K6" s="7">
        <v>0</v>
      </c>
      <c r="L6" s="7">
        <v>0</v>
      </c>
      <c r="M6" s="7">
        <v>5</v>
      </c>
      <c r="S6"/>
      <c r="T6"/>
      <c r="U6"/>
      <c r="V6"/>
      <c r="W6"/>
      <c r="X6"/>
      <c r="Y6"/>
    </row>
    <row r="7" spans="1:25">
      <c r="A7" s="7" t="s">
        <v>377</v>
      </c>
      <c r="B7" s="3">
        <v>1</v>
      </c>
      <c r="C7" s="7">
        <v>1</v>
      </c>
      <c r="D7" s="7">
        <v>11</v>
      </c>
      <c r="E7" s="7">
        <v>33</v>
      </c>
      <c r="F7" s="7">
        <v>8</v>
      </c>
      <c r="G7" s="7">
        <v>8</v>
      </c>
      <c r="H7" s="7">
        <v>55</v>
      </c>
      <c r="I7" s="7">
        <v>0</v>
      </c>
      <c r="J7" s="7">
        <v>45</v>
      </c>
      <c r="K7" s="7">
        <v>28</v>
      </c>
      <c r="L7" s="7">
        <v>0</v>
      </c>
      <c r="M7" s="7">
        <v>61</v>
      </c>
      <c r="S7"/>
      <c r="T7"/>
      <c r="U7"/>
      <c r="V7"/>
      <c r="W7"/>
      <c r="X7"/>
      <c r="Y7"/>
    </row>
    <row r="8" spans="1:25">
      <c r="A8" s="7" t="s">
        <v>378</v>
      </c>
      <c r="B8" s="3">
        <v>1</v>
      </c>
      <c r="C8" s="7">
        <v>0</v>
      </c>
      <c r="D8" s="7">
        <v>13</v>
      </c>
      <c r="E8" s="7">
        <v>27</v>
      </c>
      <c r="F8" s="7">
        <v>1</v>
      </c>
      <c r="G8" s="7">
        <v>0</v>
      </c>
      <c r="H8" s="7">
        <v>48</v>
      </c>
      <c r="I8" s="7">
        <v>0</v>
      </c>
      <c r="J8" s="7">
        <v>25</v>
      </c>
      <c r="K8" s="7">
        <v>13</v>
      </c>
      <c r="L8" s="7">
        <v>0</v>
      </c>
      <c r="M8" s="7">
        <v>42</v>
      </c>
      <c r="S8"/>
      <c r="T8"/>
      <c r="U8"/>
      <c r="V8"/>
      <c r="W8"/>
      <c r="X8"/>
      <c r="Y8"/>
    </row>
    <row r="9" spans="1:25">
      <c r="A9" s="7" t="s">
        <v>379</v>
      </c>
      <c r="B9" s="3">
        <v>2</v>
      </c>
      <c r="C9" s="7">
        <v>3</v>
      </c>
      <c r="D9" s="7">
        <v>15</v>
      </c>
      <c r="E9" s="7">
        <v>35</v>
      </c>
      <c r="F9" s="7">
        <v>6</v>
      </c>
      <c r="G9" s="7">
        <v>1</v>
      </c>
      <c r="H9" s="7">
        <v>84</v>
      </c>
      <c r="I9" s="7">
        <v>0</v>
      </c>
      <c r="J9" s="7">
        <v>52</v>
      </c>
      <c r="K9" s="7">
        <v>35</v>
      </c>
      <c r="L9" s="7">
        <v>0</v>
      </c>
      <c r="M9" s="7">
        <v>68</v>
      </c>
      <c r="S9"/>
      <c r="T9"/>
      <c r="U9"/>
      <c r="V9"/>
      <c r="W9"/>
      <c r="X9"/>
      <c r="Y9"/>
    </row>
    <row r="10" spans="1:25">
      <c r="A10" s="7" t="s">
        <v>380</v>
      </c>
      <c r="B10" s="3">
        <v>1</v>
      </c>
      <c r="C10" s="7">
        <v>5</v>
      </c>
      <c r="D10" s="7">
        <v>9</v>
      </c>
      <c r="E10" s="7">
        <v>19</v>
      </c>
      <c r="F10" s="7">
        <v>4</v>
      </c>
      <c r="G10" s="7">
        <v>0</v>
      </c>
      <c r="H10" s="7">
        <v>40</v>
      </c>
      <c r="I10" s="7">
        <v>0</v>
      </c>
      <c r="J10" s="7">
        <v>47</v>
      </c>
      <c r="K10" s="7">
        <v>18</v>
      </c>
      <c r="L10" s="7">
        <v>0</v>
      </c>
      <c r="M10" s="7">
        <v>68</v>
      </c>
      <c r="S10"/>
      <c r="T10"/>
      <c r="U10"/>
      <c r="V10"/>
      <c r="W10"/>
      <c r="X10"/>
      <c r="Y10"/>
    </row>
    <row r="11" spans="1:25">
      <c r="A11" s="7" t="s">
        <v>381</v>
      </c>
      <c r="B11" s="3">
        <v>8</v>
      </c>
      <c r="C11" s="7">
        <v>2</v>
      </c>
      <c r="D11" s="7">
        <v>14</v>
      </c>
      <c r="E11" s="7">
        <v>20</v>
      </c>
      <c r="F11" s="7">
        <v>3</v>
      </c>
      <c r="G11" s="7">
        <v>0</v>
      </c>
      <c r="H11" s="7">
        <v>53</v>
      </c>
      <c r="I11" s="7">
        <v>0</v>
      </c>
      <c r="J11" s="7">
        <v>45</v>
      </c>
      <c r="K11" s="7">
        <v>29</v>
      </c>
      <c r="L11" s="7">
        <v>0</v>
      </c>
      <c r="M11" s="7">
        <v>57</v>
      </c>
      <c r="S11"/>
      <c r="T11"/>
      <c r="U11"/>
      <c r="V11"/>
      <c r="W11"/>
      <c r="X11"/>
      <c r="Y11"/>
    </row>
    <row r="12" spans="1:25">
      <c r="A12" s="7" t="s">
        <v>382</v>
      </c>
      <c r="B12" s="3">
        <v>1</v>
      </c>
      <c r="C12" s="7">
        <v>2</v>
      </c>
      <c r="D12" s="7">
        <v>6</v>
      </c>
      <c r="E12" s="7">
        <v>15</v>
      </c>
      <c r="F12" s="7">
        <v>4</v>
      </c>
      <c r="G12" s="7">
        <v>0</v>
      </c>
      <c r="H12" s="7">
        <v>32</v>
      </c>
      <c r="I12" s="7">
        <v>0</v>
      </c>
      <c r="J12" s="7">
        <v>28</v>
      </c>
      <c r="K12" s="7">
        <v>20</v>
      </c>
      <c r="L12" s="7">
        <v>0</v>
      </c>
      <c r="M12" s="7">
        <v>37</v>
      </c>
      <c r="S12"/>
      <c r="T12"/>
      <c r="U12"/>
      <c r="V12"/>
      <c r="W12"/>
      <c r="X12"/>
      <c r="Y12"/>
    </row>
    <row r="13" spans="1:25">
      <c r="A13" s="7" t="s">
        <v>383</v>
      </c>
      <c r="B13" s="3">
        <v>4</v>
      </c>
      <c r="C13" s="7">
        <v>2</v>
      </c>
      <c r="D13" s="7">
        <v>11</v>
      </c>
      <c r="E13" s="7">
        <v>20</v>
      </c>
      <c r="F13" s="7">
        <v>6</v>
      </c>
      <c r="G13" s="7">
        <v>0</v>
      </c>
      <c r="H13" s="7">
        <v>47</v>
      </c>
      <c r="I13" s="7">
        <v>8</v>
      </c>
      <c r="J13" s="7">
        <v>66</v>
      </c>
      <c r="K13" s="7">
        <v>40</v>
      </c>
      <c r="L13" s="7">
        <v>0</v>
      </c>
      <c r="M13" s="7">
        <v>146</v>
      </c>
      <c r="S13"/>
      <c r="T13"/>
      <c r="U13"/>
      <c r="V13"/>
      <c r="W13"/>
      <c r="X13"/>
      <c r="Y13"/>
    </row>
    <row r="14" spans="1:25">
      <c r="A14" s="7" t="s">
        <v>384</v>
      </c>
      <c r="B14" s="3">
        <v>0</v>
      </c>
      <c r="C14" s="7">
        <v>2</v>
      </c>
      <c r="D14" s="7">
        <v>16</v>
      </c>
      <c r="E14" s="7">
        <v>33</v>
      </c>
      <c r="F14" s="7">
        <v>18</v>
      </c>
      <c r="G14" s="7">
        <v>1</v>
      </c>
      <c r="H14" s="7">
        <v>66</v>
      </c>
      <c r="I14" s="7">
        <v>27</v>
      </c>
      <c r="J14" s="7">
        <v>97</v>
      </c>
      <c r="K14" s="7">
        <v>57</v>
      </c>
      <c r="L14" s="7">
        <v>0</v>
      </c>
      <c r="M14" s="7">
        <v>118</v>
      </c>
      <c r="S14"/>
      <c r="T14"/>
      <c r="U14"/>
      <c r="V14"/>
      <c r="W14"/>
      <c r="X14"/>
      <c r="Y14"/>
    </row>
    <row r="15" spans="1:25">
      <c r="A15" s="7" t="s">
        <v>385</v>
      </c>
      <c r="B15" s="3">
        <v>0</v>
      </c>
      <c r="C15" s="7">
        <v>1</v>
      </c>
      <c r="D15" s="7">
        <v>12</v>
      </c>
      <c r="E15" s="7">
        <v>14</v>
      </c>
      <c r="F15" s="7">
        <v>3</v>
      </c>
      <c r="G15" s="7">
        <v>1</v>
      </c>
      <c r="H15" s="7">
        <v>36</v>
      </c>
      <c r="I15" s="7">
        <v>7</v>
      </c>
      <c r="J15" s="7">
        <v>48</v>
      </c>
      <c r="K15" s="7">
        <v>36</v>
      </c>
      <c r="L15" s="7">
        <v>0</v>
      </c>
      <c r="M15" s="7">
        <v>70</v>
      </c>
      <c r="S15"/>
      <c r="T15"/>
      <c r="U15"/>
      <c r="V15"/>
      <c r="W15"/>
      <c r="X15"/>
      <c r="Y15"/>
    </row>
    <row r="16" spans="1:25">
      <c r="A16" s="7" t="s">
        <v>386</v>
      </c>
      <c r="B16" s="3">
        <v>2</v>
      </c>
      <c r="C16" s="7">
        <v>1</v>
      </c>
      <c r="D16" s="7">
        <v>6</v>
      </c>
      <c r="E16" s="7">
        <v>18</v>
      </c>
      <c r="F16" s="7">
        <v>2</v>
      </c>
      <c r="G16" s="7">
        <v>1</v>
      </c>
      <c r="H16" s="7">
        <v>31</v>
      </c>
      <c r="I16" s="7">
        <v>9</v>
      </c>
      <c r="J16" s="7">
        <v>37</v>
      </c>
      <c r="K16" s="7">
        <v>34</v>
      </c>
      <c r="L16" s="7">
        <v>0</v>
      </c>
      <c r="M16" s="7">
        <v>84</v>
      </c>
      <c r="S16"/>
      <c r="T16"/>
      <c r="U16"/>
      <c r="V16"/>
      <c r="W16"/>
      <c r="X16"/>
      <c r="Y16"/>
    </row>
    <row r="17" spans="1:25">
      <c r="A17" s="7" t="s">
        <v>387</v>
      </c>
      <c r="B17" s="3">
        <v>0</v>
      </c>
      <c r="C17" s="7">
        <v>0</v>
      </c>
      <c r="D17" s="7">
        <v>7</v>
      </c>
      <c r="E17" s="7">
        <v>3</v>
      </c>
      <c r="F17" s="7">
        <v>0</v>
      </c>
      <c r="G17" s="7">
        <v>0</v>
      </c>
      <c r="H17" s="7">
        <v>18</v>
      </c>
      <c r="I17" s="7">
        <v>5</v>
      </c>
      <c r="J17" s="7">
        <v>15</v>
      </c>
      <c r="K17" s="7">
        <v>9</v>
      </c>
      <c r="L17" s="7">
        <v>0</v>
      </c>
      <c r="M17" s="7">
        <v>13</v>
      </c>
      <c r="S17"/>
      <c r="T17"/>
      <c r="U17"/>
      <c r="V17"/>
      <c r="W17"/>
      <c r="X17"/>
      <c r="Y17"/>
    </row>
    <row r="18" spans="1:25">
      <c r="A18" s="7" t="s">
        <v>388</v>
      </c>
      <c r="B18" s="3">
        <v>0</v>
      </c>
      <c r="C18" s="7">
        <v>2</v>
      </c>
      <c r="D18" s="7">
        <v>14</v>
      </c>
      <c r="E18" s="7">
        <v>39</v>
      </c>
      <c r="F18" s="7">
        <v>13</v>
      </c>
      <c r="G18" s="7">
        <v>1</v>
      </c>
      <c r="H18" s="7">
        <v>77</v>
      </c>
      <c r="I18" s="7">
        <v>22</v>
      </c>
      <c r="J18" s="7">
        <v>91</v>
      </c>
      <c r="K18" s="7">
        <v>65</v>
      </c>
      <c r="L18" s="7">
        <v>0</v>
      </c>
      <c r="M18" s="7">
        <v>131</v>
      </c>
      <c r="S18"/>
      <c r="T18"/>
      <c r="U18"/>
      <c r="V18"/>
      <c r="W18"/>
      <c r="X18"/>
      <c r="Y18"/>
    </row>
    <row r="19" spans="1:25">
      <c r="A19" s="7" t="s">
        <v>389</v>
      </c>
      <c r="B19" s="3">
        <v>0</v>
      </c>
      <c r="C19" s="7">
        <v>2</v>
      </c>
      <c r="D19" s="7">
        <v>14</v>
      </c>
      <c r="E19" s="7">
        <v>27</v>
      </c>
      <c r="F19" s="7">
        <v>3</v>
      </c>
      <c r="G19" s="7">
        <v>0</v>
      </c>
      <c r="H19" s="7">
        <v>51</v>
      </c>
      <c r="I19" s="7">
        <v>17</v>
      </c>
      <c r="J19" s="7">
        <v>43</v>
      </c>
      <c r="K19" s="7">
        <v>28</v>
      </c>
      <c r="L19" s="7">
        <v>0</v>
      </c>
      <c r="M19" s="7">
        <v>76</v>
      </c>
      <c r="S19"/>
      <c r="T19"/>
      <c r="U19"/>
      <c r="V19"/>
      <c r="W19"/>
      <c r="X19"/>
      <c r="Y19"/>
    </row>
    <row r="20" spans="1:25">
      <c r="A20" s="7" t="s">
        <v>390</v>
      </c>
      <c r="B20" s="3">
        <v>2</v>
      </c>
      <c r="C20" s="7">
        <v>2</v>
      </c>
      <c r="D20" s="7">
        <v>19</v>
      </c>
      <c r="E20" s="7">
        <v>34</v>
      </c>
      <c r="F20" s="7">
        <v>4</v>
      </c>
      <c r="G20" s="7">
        <v>1</v>
      </c>
      <c r="H20" s="7">
        <v>84</v>
      </c>
      <c r="I20" s="7">
        <v>18</v>
      </c>
      <c r="J20" s="7">
        <v>89</v>
      </c>
      <c r="K20" s="7">
        <v>67</v>
      </c>
      <c r="L20" s="7">
        <v>0</v>
      </c>
      <c r="M20" s="7">
        <v>154</v>
      </c>
      <c r="S20"/>
      <c r="T20"/>
      <c r="U20"/>
      <c r="V20"/>
      <c r="W20"/>
      <c r="X20"/>
      <c r="Y20"/>
    </row>
    <row r="21" spans="1:25">
      <c r="A21" s="7" t="s">
        <v>391</v>
      </c>
      <c r="B21" s="3">
        <v>0</v>
      </c>
      <c r="C21" s="7">
        <v>5</v>
      </c>
      <c r="D21" s="7">
        <v>12</v>
      </c>
      <c r="E21" s="7">
        <v>24</v>
      </c>
      <c r="F21" s="7">
        <v>4</v>
      </c>
      <c r="G21" s="7">
        <v>2</v>
      </c>
      <c r="H21" s="7">
        <v>52</v>
      </c>
      <c r="I21" s="7">
        <v>16</v>
      </c>
      <c r="J21" s="7">
        <v>75</v>
      </c>
      <c r="K21" s="7">
        <v>46</v>
      </c>
      <c r="L21" s="7">
        <v>0</v>
      </c>
      <c r="M21" s="7">
        <v>121</v>
      </c>
      <c r="S21"/>
      <c r="T21"/>
      <c r="U21"/>
      <c r="V21"/>
      <c r="W21"/>
      <c r="X21"/>
      <c r="Y21"/>
    </row>
    <row r="22" spans="1:25">
      <c r="A22" s="7" t="s">
        <v>392</v>
      </c>
      <c r="B22" s="3">
        <v>5</v>
      </c>
      <c r="C22" s="7">
        <v>2</v>
      </c>
      <c r="D22" s="7">
        <v>14</v>
      </c>
      <c r="E22" s="7">
        <v>19</v>
      </c>
      <c r="F22" s="7">
        <v>4</v>
      </c>
      <c r="G22" s="7">
        <v>3</v>
      </c>
      <c r="H22" s="7">
        <v>49</v>
      </c>
      <c r="I22" s="7">
        <v>12</v>
      </c>
      <c r="J22" s="7">
        <v>66</v>
      </c>
      <c r="K22" s="7">
        <v>36</v>
      </c>
      <c r="L22" s="7">
        <v>0</v>
      </c>
      <c r="M22" s="7">
        <v>84</v>
      </c>
      <c r="S22"/>
      <c r="T22"/>
      <c r="U22"/>
      <c r="V22"/>
      <c r="W22"/>
      <c r="X22"/>
      <c r="Y22"/>
    </row>
    <row r="23" spans="1:25">
      <c r="A23" s="7" t="s">
        <v>393</v>
      </c>
      <c r="B23" s="3">
        <v>1</v>
      </c>
      <c r="C23" s="7">
        <v>0</v>
      </c>
      <c r="D23" s="7">
        <v>5</v>
      </c>
      <c r="E23" s="7">
        <v>12</v>
      </c>
      <c r="F23" s="7">
        <v>6</v>
      </c>
      <c r="G23" s="7">
        <v>3</v>
      </c>
      <c r="H23" s="7">
        <v>27</v>
      </c>
      <c r="I23" s="7">
        <v>9</v>
      </c>
      <c r="J23" s="7">
        <v>41</v>
      </c>
      <c r="K23" s="7">
        <v>29</v>
      </c>
      <c r="L23" s="7">
        <v>0</v>
      </c>
      <c r="M23" s="7">
        <v>59</v>
      </c>
      <c r="S23"/>
      <c r="T23"/>
      <c r="U23"/>
      <c r="V23"/>
      <c r="W23"/>
      <c r="X23"/>
      <c r="Y23"/>
    </row>
    <row r="24" spans="1:25">
      <c r="A24" s="7" t="s">
        <v>394</v>
      </c>
      <c r="B24" s="3">
        <v>0</v>
      </c>
      <c r="C24" s="7">
        <v>0</v>
      </c>
      <c r="D24" s="7">
        <v>13</v>
      </c>
      <c r="E24" s="7">
        <v>16</v>
      </c>
      <c r="F24" s="7">
        <v>0</v>
      </c>
      <c r="G24" s="7">
        <v>4</v>
      </c>
      <c r="H24" s="7">
        <v>42</v>
      </c>
      <c r="I24" s="7">
        <v>9</v>
      </c>
      <c r="J24" s="7">
        <v>56</v>
      </c>
      <c r="K24" s="7">
        <v>38</v>
      </c>
      <c r="L24" s="7">
        <v>0</v>
      </c>
      <c r="M24" s="7">
        <v>164</v>
      </c>
      <c r="S24"/>
      <c r="T24"/>
      <c r="U24"/>
      <c r="V24"/>
      <c r="W24"/>
      <c r="X24"/>
      <c r="Y24"/>
    </row>
    <row r="25" spans="1:25">
      <c r="A25" s="7" t="s">
        <v>395</v>
      </c>
      <c r="B25" s="3">
        <v>0</v>
      </c>
      <c r="C25" s="7">
        <v>3</v>
      </c>
      <c r="D25" s="7">
        <v>14</v>
      </c>
      <c r="E25" s="7">
        <v>32</v>
      </c>
      <c r="F25" s="7">
        <v>1</v>
      </c>
      <c r="G25" s="7">
        <v>3</v>
      </c>
      <c r="H25" s="7">
        <v>60</v>
      </c>
      <c r="I25" s="7">
        <v>21</v>
      </c>
      <c r="J25" s="7">
        <v>110</v>
      </c>
      <c r="K25" s="7">
        <v>59</v>
      </c>
      <c r="L25" s="7">
        <v>0</v>
      </c>
      <c r="M25" s="7">
        <v>115</v>
      </c>
      <c r="S25"/>
      <c r="T25"/>
      <c r="U25"/>
      <c r="V25"/>
      <c r="W25"/>
      <c r="X25"/>
      <c r="Y25"/>
    </row>
    <row r="26" spans="1:25">
      <c r="A26" s="7" t="s">
        <v>396</v>
      </c>
      <c r="B26" s="3">
        <v>0</v>
      </c>
      <c r="C26" s="7">
        <v>0</v>
      </c>
      <c r="D26" s="7">
        <v>11</v>
      </c>
      <c r="E26" s="7">
        <v>12</v>
      </c>
      <c r="F26" s="7">
        <v>0</v>
      </c>
      <c r="G26" s="7">
        <v>0</v>
      </c>
      <c r="H26" s="7">
        <v>39</v>
      </c>
      <c r="I26" s="7">
        <v>11</v>
      </c>
      <c r="J26" s="7">
        <v>41</v>
      </c>
      <c r="K26" s="7">
        <v>29</v>
      </c>
      <c r="L26" s="7">
        <v>0</v>
      </c>
      <c r="M26" s="7">
        <v>67</v>
      </c>
      <c r="S26"/>
      <c r="T26"/>
      <c r="U26"/>
      <c r="V26"/>
      <c r="W26"/>
      <c r="X26"/>
      <c r="Y26"/>
    </row>
    <row r="27" spans="1:25">
      <c r="A27" s="7" t="s">
        <v>397</v>
      </c>
      <c r="B27" s="3">
        <v>1</v>
      </c>
      <c r="C27" s="7">
        <v>3</v>
      </c>
      <c r="D27" s="7">
        <v>2</v>
      </c>
      <c r="E27" s="7">
        <v>13</v>
      </c>
      <c r="F27" s="7">
        <v>1</v>
      </c>
      <c r="G27" s="7">
        <v>0</v>
      </c>
      <c r="H27" s="7">
        <v>25</v>
      </c>
      <c r="I27" s="7">
        <v>5</v>
      </c>
      <c r="J27" s="7">
        <v>37</v>
      </c>
      <c r="K27" s="7">
        <v>27</v>
      </c>
      <c r="L27" s="7">
        <v>0</v>
      </c>
      <c r="M27" s="7">
        <v>73</v>
      </c>
      <c r="S27"/>
      <c r="T27"/>
      <c r="U27"/>
      <c r="V27"/>
      <c r="W27"/>
      <c r="X27"/>
      <c r="Y27"/>
    </row>
    <row r="28" spans="1:25">
      <c r="A28" s="7" t="s">
        <v>398</v>
      </c>
      <c r="B28" s="3">
        <v>0</v>
      </c>
      <c r="C28" s="7">
        <v>0</v>
      </c>
      <c r="D28" s="7">
        <v>7</v>
      </c>
      <c r="E28" s="7">
        <v>6</v>
      </c>
      <c r="F28" s="7">
        <v>0</v>
      </c>
      <c r="G28" s="7">
        <v>0</v>
      </c>
      <c r="H28" s="7">
        <v>15</v>
      </c>
      <c r="I28" s="7">
        <v>3</v>
      </c>
      <c r="J28" s="7">
        <v>10</v>
      </c>
      <c r="K28" s="7">
        <v>7</v>
      </c>
      <c r="L28" s="7">
        <v>0</v>
      </c>
      <c r="M28" s="7">
        <v>15</v>
      </c>
      <c r="S28"/>
      <c r="T28"/>
      <c r="U28"/>
      <c r="V28"/>
      <c r="W28"/>
      <c r="X28"/>
      <c r="Y28"/>
    </row>
    <row r="29" spans="1:25">
      <c r="A29" s="7" t="s">
        <v>399</v>
      </c>
      <c r="B29" s="3">
        <v>0</v>
      </c>
      <c r="C29" s="7">
        <v>0</v>
      </c>
      <c r="D29" s="7">
        <v>23</v>
      </c>
      <c r="E29" s="7">
        <v>29</v>
      </c>
      <c r="F29" s="7">
        <v>0</v>
      </c>
      <c r="G29" s="7">
        <v>1</v>
      </c>
      <c r="H29" s="7">
        <v>72</v>
      </c>
      <c r="I29" s="7">
        <v>29</v>
      </c>
      <c r="J29" s="7">
        <v>85</v>
      </c>
      <c r="K29" s="7">
        <v>77</v>
      </c>
      <c r="L29" s="7">
        <v>0</v>
      </c>
      <c r="M29" s="7">
        <v>145</v>
      </c>
      <c r="S29"/>
      <c r="T29"/>
      <c r="U29"/>
      <c r="V29"/>
      <c r="W29"/>
      <c r="X29"/>
      <c r="Y29"/>
    </row>
    <row r="30" spans="1:25">
      <c r="A30" s="7" t="s">
        <v>400</v>
      </c>
      <c r="B30" s="3">
        <v>1</v>
      </c>
      <c r="C30" s="7">
        <v>2</v>
      </c>
      <c r="D30" s="7">
        <v>17</v>
      </c>
      <c r="E30" s="7">
        <v>18</v>
      </c>
      <c r="F30" s="7">
        <v>3</v>
      </c>
      <c r="G30" s="7">
        <v>0</v>
      </c>
      <c r="H30" s="7">
        <v>43</v>
      </c>
      <c r="I30" s="7">
        <v>16</v>
      </c>
      <c r="J30" s="7">
        <v>46</v>
      </c>
      <c r="K30" s="7">
        <v>24</v>
      </c>
      <c r="L30" s="7">
        <v>0</v>
      </c>
      <c r="M30" s="7">
        <v>86</v>
      </c>
      <c r="S30"/>
      <c r="T30"/>
      <c r="U30"/>
      <c r="V30"/>
      <c r="W30"/>
      <c r="X30"/>
      <c r="Y30"/>
    </row>
    <row r="31" spans="1:25">
      <c r="A31" s="7" t="s">
        <v>401</v>
      </c>
      <c r="B31" s="3">
        <v>3</v>
      </c>
      <c r="C31" s="7">
        <v>1</v>
      </c>
      <c r="D31" s="7">
        <v>19</v>
      </c>
      <c r="E31" s="7">
        <v>30</v>
      </c>
      <c r="F31" s="7">
        <v>2</v>
      </c>
      <c r="G31" s="7">
        <v>2</v>
      </c>
      <c r="H31" s="7">
        <v>81</v>
      </c>
      <c r="I31" s="7">
        <v>18</v>
      </c>
      <c r="J31" s="7">
        <v>84</v>
      </c>
      <c r="K31" s="7">
        <v>53</v>
      </c>
      <c r="L31" s="7">
        <v>0</v>
      </c>
      <c r="M31" s="7">
        <v>147</v>
      </c>
      <c r="S31"/>
      <c r="T31"/>
      <c r="U31"/>
      <c r="V31"/>
      <c r="W31"/>
      <c r="X31"/>
      <c r="Y31"/>
    </row>
    <row r="32" spans="1:25">
      <c r="A32" s="7" t="s">
        <v>402</v>
      </c>
      <c r="B32" s="3">
        <v>0</v>
      </c>
      <c r="C32" s="7">
        <v>3</v>
      </c>
      <c r="D32" s="7">
        <v>13</v>
      </c>
      <c r="E32" s="7">
        <v>31</v>
      </c>
      <c r="F32" s="7">
        <v>0</v>
      </c>
      <c r="G32" s="7">
        <v>3</v>
      </c>
      <c r="H32" s="7">
        <v>58</v>
      </c>
      <c r="I32" s="7">
        <v>17</v>
      </c>
      <c r="J32" s="7">
        <v>62</v>
      </c>
      <c r="K32" s="7">
        <v>50</v>
      </c>
      <c r="L32" s="7">
        <v>0</v>
      </c>
      <c r="M32" s="7">
        <v>137</v>
      </c>
      <c r="S32"/>
      <c r="T32"/>
      <c r="U32"/>
      <c r="V32"/>
      <c r="W32"/>
      <c r="X32"/>
      <c r="Y32"/>
    </row>
    <row r="33" spans="1:25">
      <c r="A33" s="7" t="s">
        <v>403</v>
      </c>
      <c r="B33" s="3">
        <v>1</v>
      </c>
      <c r="C33" s="7">
        <v>2</v>
      </c>
      <c r="D33" s="7">
        <v>19</v>
      </c>
      <c r="E33" s="7">
        <v>23</v>
      </c>
      <c r="F33" s="7">
        <v>2</v>
      </c>
      <c r="G33" s="7">
        <v>2</v>
      </c>
      <c r="H33" s="7">
        <v>53</v>
      </c>
      <c r="I33" s="7">
        <v>20</v>
      </c>
      <c r="J33" s="7">
        <v>68</v>
      </c>
      <c r="K33" s="7">
        <v>35</v>
      </c>
      <c r="L33" s="7">
        <v>0</v>
      </c>
      <c r="M33" s="7">
        <v>105</v>
      </c>
      <c r="S33"/>
      <c r="T33"/>
      <c r="U33"/>
      <c r="V33"/>
      <c r="W33"/>
      <c r="X33"/>
      <c r="Y33"/>
    </row>
    <row r="34" spans="1:25">
      <c r="A34" s="7" t="s">
        <v>404</v>
      </c>
      <c r="B34" s="3">
        <v>1</v>
      </c>
      <c r="C34" s="7">
        <v>0</v>
      </c>
      <c r="D34" s="7">
        <v>5</v>
      </c>
      <c r="E34" s="7">
        <v>17</v>
      </c>
      <c r="F34" s="7">
        <v>1</v>
      </c>
      <c r="G34" s="7">
        <v>2</v>
      </c>
      <c r="H34" s="7">
        <v>28</v>
      </c>
      <c r="I34" s="7">
        <v>16</v>
      </c>
      <c r="J34" s="7">
        <v>42</v>
      </c>
      <c r="K34" s="7">
        <v>24</v>
      </c>
      <c r="L34" s="7">
        <v>0</v>
      </c>
      <c r="M34" s="7">
        <v>63</v>
      </c>
      <c r="S34"/>
      <c r="T34"/>
      <c r="U34"/>
      <c r="V34"/>
      <c r="W34"/>
      <c r="X34"/>
      <c r="Y34"/>
    </row>
    <row r="35" spans="1:25">
      <c r="A35" s="7" t="s">
        <v>405</v>
      </c>
      <c r="B35" s="3">
        <v>0</v>
      </c>
      <c r="C35" s="7">
        <v>1</v>
      </c>
      <c r="D35" s="7">
        <v>13</v>
      </c>
      <c r="E35" s="7">
        <v>25</v>
      </c>
      <c r="F35" s="7">
        <v>0</v>
      </c>
      <c r="G35" s="7">
        <v>0</v>
      </c>
      <c r="H35" s="7">
        <v>51</v>
      </c>
      <c r="I35" s="7">
        <v>14</v>
      </c>
      <c r="J35" s="7">
        <v>79</v>
      </c>
      <c r="K35" s="7">
        <v>64</v>
      </c>
      <c r="L35" s="7">
        <v>2</v>
      </c>
      <c r="M35" s="7">
        <v>139</v>
      </c>
      <c r="S35"/>
      <c r="T35"/>
      <c r="U35"/>
      <c r="V35"/>
      <c r="W35"/>
      <c r="X35"/>
      <c r="Y35"/>
    </row>
    <row r="36" spans="1:25">
      <c r="A36" s="7" t="s">
        <v>406</v>
      </c>
      <c r="B36" s="3">
        <v>0</v>
      </c>
      <c r="C36" s="7">
        <v>2</v>
      </c>
      <c r="D36" s="7">
        <v>18</v>
      </c>
      <c r="E36" s="7">
        <v>40</v>
      </c>
      <c r="F36" s="7">
        <v>0</v>
      </c>
      <c r="G36" s="7">
        <v>1</v>
      </c>
      <c r="H36" s="7">
        <v>70</v>
      </c>
      <c r="I36" s="7">
        <v>24</v>
      </c>
      <c r="J36" s="7">
        <v>92</v>
      </c>
      <c r="K36" s="7">
        <v>68</v>
      </c>
      <c r="L36" s="7">
        <v>0</v>
      </c>
      <c r="M36" s="7">
        <v>163</v>
      </c>
      <c r="S36"/>
      <c r="T36"/>
      <c r="U36"/>
      <c r="V36"/>
      <c r="W36"/>
      <c r="X36"/>
      <c r="Y36"/>
    </row>
    <row r="37" spans="1:25">
      <c r="A37" s="7" t="s">
        <v>407</v>
      </c>
      <c r="B37" s="3">
        <v>0</v>
      </c>
      <c r="C37" s="7">
        <v>1</v>
      </c>
      <c r="D37" s="7">
        <v>8</v>
      </c>
      <c r="E37" s="7">
        <v>15</v>
      </c>
      <c r="F37" s="7">
        <v>0</v>
      </c>
      <c r="G37" s="7">
        <v>0</v>
      </c>
      <c r="H37" s="7">
        <v>34</v>
      </c>
      <c r="I37" s="7">
        <v>10</v>
      </c>
      <c r="J37" s="7">
        <v>35</v>
      </c>
      <c r="K37" s="7">
        <v>26</v>
      </c>
      <c r="L37" s="7">
        <v>1</v>
      </c>
      <c r="M37" s="7">
        <v>47</v>
      </c>
      <c r="S37"/>
      <c r="T37"/>
      <c r="U37"/>
      <c r="V37"/>
      <c r="W37"/>
      <c r="X37"/>
      <c r="Y37"/>
    </row>
    <row r="38" spans="1:25">
      <c r="A38" s="7" t="s">
        <v>408</v>
      </c>
      <c r="B38" s="3">
        <v>2</v>
      </c>
      <c r="C38" s="7">
        <v>3</v>
      </c>
      <c r="D38" s="7">
        <v>4</v>
      </c>
      <c r="E38" s="7">
        <v>10</v>
      </c>
      <c r="F38" s="7">
        <v>0</v>
      </c>
      <c r="G38" s="7">
        <v>0</v>
      </c>
      <c r="H38" s="7">
        <v>31</v>
      </c>
      <c r="I38" s="7">
        <v>5</v>
      </c>
      <c r="J38" s="7">
        <v>46</v>
      </c>
      <c r="K38" s="7">
        <v>21</v>
      </c>
      <c r="L38" s="7">
        <v>2</v>
      </c>
      <c r="M38" s="7">
        <v>55</v>
      </c>
      <c r="S38"/>
      <c r="T38"/>
      <c r="U38"/>
      <c r="V38"/>
      <c r="W38"/>
      <c r="X38"/>
      <c r="Y38"/>
    </row>
    <row r="39" spans="1:25">
      <c r="A39" s="7" t="s">
        <v>409</v>
      </c>
      <c r="B39" s="3">
        <v>0</v>
      </c>
      <c r="C39" s="7">
        <v>0</v>
      </c>
      <c r="D39" s="7">
        <v>7</v>
      </c>
      <c r="E39" s="7">
        <v>7</v>
      </c>
      <c r="F39" s="7">
        <v>0</v>
      </c>
      <c r="G39" s="7">
        <v>0</v>
      </c>
      <c r="H39" s="7">
        <v>25</v>
      </c>
      <c r="I39" s="7">
        <v>1</v>
      </c>
      <c r="J39" s="7">
        <v>7</v>
      </c>
      <c r="K39" s="7">
        <v>7</v>
      </c>
      <c r="L39" s="7">
        <v>2</v>
      </c>
      <c r="M39" s="7">
        <v>17</v>
      </c>
      <c r="S39"/>
      <c r="T39"/>
      <c r="U39"/>
      <c r="V39"/>
      <c r="W39"/>
      <c r="X39"/>
      <c r="Y39"/>
    </row>
    <row r="40" spans="1:25">
      <c r="A40" s="7" t="s">
        <v>410</v>
      </c>
      <c r="B40" s="3">
        <v>0</v>
      </c>
      <c r="C40" s="7">
        <v>1</v>
      </c>
      <c r="D40" s="7">
        <v>25</v>
      </c>
      <c r="E40" s="7">
        <v>34</v>
      </c>
      <c r="F40" s="7">
        <v>0</v>
      </c>
      <c r="G40" s="7">
        <v>0</v>
      </c>
      <c r="H40" s="7">
        <v>81</v>
      </c>
      <c r="I40" s="7">
        <v>17</v>
      </c>
      <c r="J40" s="7">
        <v>87</v>
      </c>
      <c r="K40" s="7">
        <v>71</v>
      </c>
      <c r="L40" s="7">
        <v>0</v>
      </c>
      <c r="M40" s="7">
        <v>130</v>
      </c>
      <c r="S40"/>
      <c r="T40"/>
      <c r="U40"/>
      <c r="V40"/>
      <c r="W40"/>
      <c r="X40"/>
      <c r="Y40"/>
    </row>
    <row r="41" spans="1:25">
      <c r="A41" s="7" t="s">
        <v>411</v>
      </c>
      <c r="B41" s="3">
        <v>0</v>
      </c>
      <c r="C41" s="7">
        <v>2</v>
      </c>
      <c r="D41" s="7">
        <v>15</v>
      </c>
      <c r="E41" s="7">
        <v>19</v>
      </c>
      <c r="F41" s="7">
        <v>1</v>
      </c>
      <c r="G41" s="7">
        <v>1</v>
      </c>
      <c r="H41" s="7">
        <v>40</v>
      </c>
      <c r="I41" s="7">
        <v>6</v>
      </c>
      <c r="J41" s="7">
        <v>33</v>
      </c>
      <c r="K41" s="7">
        <v>21</v>
      </c>
      <c r="L41" s="7">
        <v>0</v>
      </c>
      <c r="M41" s="7">
        <v>81</v>
      </c>
      <c r="S41"/>
      <c r="T41"/>
      <c r="U41"/>
      <c r="V41"/>
      <c r="W41"/>
      <c r="X41"/>
      <c r="Y41"/>
    </row>
    <row r="42" spans="1:25">
      <c r="A42" s="7" t="s">
        <v>412</v>
      </c>
      <c r="B42" s="3">
        <v>3</v>
      </c>
      <c r="C42" s="7">
        <v>0</v>
      </c>
      <c r="D42" s="7">
        <v>15</v>
      </c>
      <c r="E42" s="7">
        <v>32</v>
      </c>
      <c r="F42" s="7">
        <v>0</v>
      </c>
      <c r="G42" s="7">
        <v>1</v>
      </c>
      <c r="H42" s="7">
        <v>82</v>
      </c>
      <c r="I42" s="7">
        <v>15</v>
      </c>
      <c r="J42" s="7">
        <v>85</v>
      </c>
      <c r="K42" s="7">
        <v>57</v>
      </c>
      <c r="L42" s="7">
        <v>0</v>
      </c>
      <c r="M42" s="7">
        <v>171</v>
      </c>
      <c r="S42"/>
      <c r="T42"/>
      <c r="U42"/>
      <c r="V42"/>
      <c r="W42"/>
      <c r="X42"/>
      <c r="Y42"/>
    </row>
    <row r="43" spans="1:25">
      <c r="A43" s="7" t="s">
        <v>413</v>
      </c>
      <c r="B43" s="3">
        <v>1</v>
      </c>
      <c r="C43" s="7">
        <v>3</v>
      </c>
      <c r="D43" s="7">
        <v>17</v>
      </c>
      <c r="E43" s="7">
        <v>26</v>
      </c>
      <c r="F43" s="7">
        <v>0</v>
      </c>
      <c r="G43" s="7">
        <v>0</v>
      </c>
      <c r="H43" s="7">
        <v>58</v>
      </c>
      <c r="I43" s="7">
        <v>13</v>
      </c>
      <c r="J43" s="7">
        <v>71</v>
      </c>
      <c r="K43" s="7">
        <v>43</v>
      </c>
      <c r="L43" s="7">
        <v>1</v>
      </c>
      <c r="M43" s="7">
        <v>118</v>
      </c>
      <c r="S43"/>
      <c r="T43"/>
      <c r="U43"/>
      <c r="V43"/>
      <c r="W43"/>
      <c r="X43"/>
      <c r="Y43"/>
    </row>
    <row r="44" spans="1:25">
      <c r="A44" s="7" t="s">
        <v>414</v>
      </c>
      <c r="B44" s="3">
        <v>1</v>
      </c>
      <c r="C44" s="7">
        <v>3</v>
      </c>
      <c r="D44" s="7">
        <v>18</v>
      </c>
      <c r="E44" s="7">
        <v>22</v>
      </c>
      <c r="F44" s="7">
        <v>0</v>
      </c>
      <c r="G44" s="7">
        <v>0</v>
      </c>
      <c r="H44" s="7">
        <v>51</v>
      </c>
      <c r="I44" s="7">
        <v>12</v>
      </c>
      <c r="J44" s="7">
        <v>58</v>
      </c>
      <c r="K44" s="7">
        <v>51</v>
      </c>
      <c r="L44" s="7">
        <v>0</v>
      </c>
      <c r="M44" s="7">
        <v>126</v>
      </c>
      <c r="S44"/>
      <c r="T44"/>
      <c r="U44"/>
      <c r="V44"/>
      <c r="W44"/>
      <c r="X44"/>
      <c r="Y44"/>
    </row>
    <row r="45" spans="1:25">
      <c r="A45" s="7" t="s">
        <v>415</v>
      </c>
      <c r="B45" s="3">
        <v>1</v>
      </c>
      <c r="C45" s="7">
        <v>1</v>
      </c>
      <c r="D45" s="7">
        <v>7</v>
      </c>
      <c r="E45" s="7">
        <v>8</v>
      </c>
      <c r="F45" s="7">
        <v>0</v>
      </c>
      <c r="G45" s="7">
        <v>0</v>
      </c>
      <c r="H45" s="7">
        <v>22</v>
      </c>
      <c r="I45" s="7">
        <v>6</v>
      </c>
      <c r="J45" s="7">
        <v>42</v>
      </c>
      <c r="K45" s="7">
        <v>23</v>
      </c>
      <c r="L45" s="7">
        <v>0</v>
      </c>
      <c r="M45" s="7">
        <v>80</v>
      </c>
      <c r="S45"/>
      <c r="T45"/>
      <c r="U45"/>
      <c r="V45"/>
      <c r="W45"/>
      <c r="X45"/>
      <c r="Y45"/>
    </row>
    <row r="46" spans="1:25">
      <c r="A46" s="7" t="s">
        <v>480</v>
      </c>
      <c r="B46" s="3">
        <v>0</v>
      </c>
      <c r="C46" s="7">
        <v>2</v>
      </c>
      <c r="D46" s="7">
        <v>16</v>
      </c>
      <c r="E46" s="7">
        <v>20</v>
      </c>
      <c r="F46" s="7">
        <v>1</v>
      </c>
      <c r="G46" s="7">
        <v>0</v>
      </c>
      <c r="H46" s="7">
        <v>61</v>
      </c>
      <c r="I46" s="7">
        <v>16</v>
      </c>
      <c r="J46" s="7">
        <v>70</v>
      </c>
      <c r="K46" s="7">
        <v>56</v>
      </c>
      <c r="L46" s="7">
        <v>5</v>
      </c>
      <c r="M46" s="7">
        <v>112</v>
      </c>
      <c r="S46"/>
    </row>
    <row r="47" spans="1:25">
      <c r="A47" s="7" t="s">
        <v>551</v>
      </c>
      <c r="B47" s="3">
        <v>0</v>
      </c>
      <c r="C47" s="7">
        <v>2</v>
      </c>
      <c r="D47" s="7">
        <v>14</v>
      </c>
      <c r="E47" s="7">
        <v>34</v>
      </c>
      <c r="F47" s="7">
        <v>2</v>
      </c>
      <c r="G47" s="7">
        <v>1</v>
      </c>
      <c r="H47" s="7">
        <v>63</v>
      </c>
      <c r="I47" s="7">
        <v>21</v>
      </c>
      <c r="J47" s="7">
        <v>57</v>
      </c>
      <c r="K47" s="7">
        <v>47</v>
      </c>
      <c r="L47" s="7">
        <v>2</v>
      </c>
      <c r="M47" s="7">
        <v>135</v>
      </c>
      <c r="S47"/>
    </row>
    <row r="48" spans="1:25">
      <c r="A48" s="7" t="s">
        <v>552</v>
      </c>
      <c r="B48" s="3">
        <v>1</v>
      </c>
      <c r="C48" s="7">
        <v>2</v>
      </c>
      <c r="D48" s="7">
        <v>13</v>
      </c>
      <c r="E48" s="7">
        <v>14</v>
      </c>
      <c r="F48" s="7">
        <v>2</v>
      </c>
      <c r="G48" s="7">
        <v>0</v>
      </c>
      <c r="H48" s="7">
        <v>37</v>
      </c>
      <c r="I48" s="7">
        <v>12</v>
      </c>
      <c r="J48" s="7">
        <v>37</v>
      </c>
      <c r="K48" s="7">
        <v>26</v>
      </c>
      <c r="L48" s="7">
        <v>4</v>
      </c>
      <c r="M48" s="7">
        <v>52</v>
      </c>
      <c r="S48"/>
    </row>
    <row r="49" spans="1:19">
      <c r="A49" s="7" t="s">
        <v>549</v>
      </c>
      <c r="B49" s="3">
        <v>2</v>
      </c>
      <c r="C49" s="7">
        <v>4</v>
      </c>
      <c r="D49" s="7">
        <v>4</v>
      </c>
      <c r="E49" s="7">
        <v>9</v>
      </c>
      <c r="F49" s="7">
        <v>0</v>
      </c>
      <c r="G49" s="7">
        <v>0</v>
      </c>
      <c r="H49" s="7">
        <v>28</v>
      </c>
      <c r="I49" s="7">
        <v>13</v>
      </c>
      <c r="J49" s="7">
        <v>36</v>
      </c>
      <c r="K49" s="7">
        <v>30</v>
      </c>
      <c r="L49" s="7">
        <v>5</v>
      </c>
      <c r="M49" s="7">
        <v>64</v>
      </c>
      <c r="S49"/>
    </row>
    <row r="50" spans="1:19">
      <c r="A50" s="7" t="s">
        <v>550</v>
      </c>
      <c r="B50" s="3">
        <v>0</v>
      </c>
      <c r="C50" s="7">
        <v>0</v>
      </c>
      <c r="D50" s="7">
        <v>6</v>
      </c>
      <c r="E50" s="7">
        <v>6</v>
      </c>
      <c r="F50" s="7">
        <v>0</v>
      </c>
      <c r="G50" s="7">
        <v>0</v>
      </c>
      <c r="H50" s="7">
        <v>20</v>
      </c>
      <c r="I50" s="7">
        <v>6</v>
      </c>
      <c r="J50" s="7">
        <v>6</v>
      </c>
      <c r="K50" s="7">
        <v>7</v>
      </c>
      <c r="L50" s="7">
        <v>3</v>
      </c>
      <c r="M50" s="7">
        <v>8</v>
      </c>
      <c r="S50"/>
    </row>
    <row r="51" spans="1:19">
      <c r="A51" s="7" t="s">
        <v>553</v>
      </c>
      <c r="B51" s="3">
        <v>0</v>
      </c>
      <c r="C51" s="7">
        <v>2</v>
      </c>
      <c r="D51" s="7">
        <v>29</v>
      </c>
      <c r="E51" s="7">
        <v>27</v>
      </c>
      <c r="F51" s="7">
        <v>2</v>
      </c>
      <c r="G51" s="7">
        <v>0</v>
      </c>
      <c r="H51" s="7">
        <v>80</v>
      </c>
      <c r="I51" s="7">
        <v>34</v>
      </c>
      <c r="J51" s="7">
        <v>90</v>
      </c>
      <c r="K51" s="7">
        <v>75</v>
      </c>
      <c r="L51" s="7">
        <v>2</v>
      </c>
      <c r="M51" s="7">
        <v>125</v>
      </c>
      <c r="S51"/>
    </row>
    <row r="52" spans="1:19">
      <c r="A52" s="7" t="s">
        <v>554</v>
      </c>
      <c r="B52" s="3">
        <v>2</v>
      </c>
      <c r="C52" s="7">
        <v>2</v>
      </c>
      <c r="D52" s="7">
        <v>13</v>
      </c>
      <c r="E52" s="7">
        <v>18</v>
      </c>
      <c r="F52" s="7">
        <v>2</v>
      </c>
      <c r="G52" s="7">
        <v>0</v>
      </c>
      <c r="H52" s="7">
        <v>40</v>
      </c>
      <c r="I52" s="7">
        <v>9</v>
      </c>
      <c r="J52" s="7">
        <v>26</v>
      </c>
      <c r="K52" s="7">
        <v>32</v>
      </c>
      <c r="L52" s="7">
        <v>4</v>
      </c>
      <c r="M52" s="7">
        <v>65</v>
      </c>
      <c r="S52"/>
    </row>
    <row r="53" spans="1:19">
      <c r="A53" s="7" t="s">
        <v>481</v>
      </c>
      <c r="B53" s="3">
        <v>2</v>
      </c>
      <c r="C53" s="7">
        <v>1</v>
      </c>
      <c r="D53" s="7">
        <v>9</v>
      </c>
      <c r="E53" s="7">
        <v>35</v>
      </c>
      <c r="F53" s="7">
        <v>1</v>
      </c>
      <c r="G53" s="7">
        <v>1</v>
      </c>
      <c r="H53" s="7">
        <v>80</v>
      </c>
      <c r="I53" s="7">
        <v>28</v>
      </c>
      <c r="J53" s="7">
        <v>57</v>
      </c>
      <c r="K53" s="7">
        <v>68</v>
      </c>
      <c r="L53" s="7">
        <v>5</v>
      </c>
      <c r="M53" s="7">
        <v>145</v>
      </c>
      <c r="S53"/>
    </row>
    <row r="54" spans="1:19">
      <c r="A54" s="7" t="s">
        <v>482</v>
      </c>
      <c r="B54" s="3">
        <v>1</v>
      </c>
      <c r="C54" s="7">
        <v>5</v>
      </c>
      <c r="D54" s="7">
        <v>15</v>
      </c>
      <c r="E54" s="7">
        <v>24</v>
      </c>
      <c r="F54" s="7">
        <v>1</v>
      </c>
      <c r="G54" s="7">
        <v>0</v>
      </c>
      <c r="H54" s="7">
        <v>58</v>
      </c>
      <c r="I54" s="7">
        <v>24</v>
      </c>
      <c r="J54" s="7">
        <v>40</v>
      </c>
      <c r="K54" s="7">
        <v>33</v>
      </c>
      <c r="L54" s="7">
        <v>3</v>
      </c>
      <c r="M54" s="7">
        <v>66</v>
      </c>
      <c r="S54"/>
    </row>
    <row r="55" spans="1:19">
      <c r="A55" s="7" t="s">
        <v>483</v>
      </c>
      <c r="B55" s="3">
        <v>2</v>
      </c>
      <c r="C55" s="7">
        <v>4</v>
      </c>
      <c r="D55" s="7">
        <v>12</v>
      </c>
      <c r="E55" s="7">
        <v>22</v>
      </c>
      <c r="F55" s="7">
        <v>3</v>
      </c>
      <c r="G55" s="7">
        <v>0</v>
      </c>
      <c r="H55" s="7">
        <v>44</v>
      </c>
      <c r="I55" s="7">
        <v>18</v>
      </c>
      <c r="J55" s="7">
        <v>44</v>
      </c>
      <c r="K55" s="7">
        <v>34</v>
      </c>
      <c r="L55" s="7">
        <v>4</v>
      </c>
      <c r="M55" s="7">
        <v>86</v>
      </c>
      <c r="S55"/>
    </row>
    <row r="56" spans="1:19">
      <c r="A56" s="7" t="s">
        <v>484</v>
      </c>
      <c r="B56" s="3">
        <v>0</v>
      </c>
      <c r="C56" s="7">
        <v>2</v>
      </c>
      <c r="D56" s="7">
        <v>5</v>
      </c>
      <c r="E56" s="7">
        <v>2</v>
      </c>
      <c r="F56" s="7">
        <v>1</v>
      </c>
      <c r="G56" s="7">
        <v>2</v>
      </c>
      <c r="H56" s="7">
        <v>13</v>
      </c>
      <c r="I56" s="7">
        <v>9</v>
      </c>
      <c r="J56" s="7">
        <v>40</v>
      </c>
      <c r="K56" s="7">
        <v>21</v>
      </c>
      <c r="L56" s="7">
        <v>4</v>
      </c>
      <c r="M56" s="7">
        <v>69</v>
      </c>
      <c r="S56"/>
    </row>
    <row r="57" spans="1:19">
      <c r="A57" s="7" t="s">
        <v>993</v>
      </c>
      <c r="B57" s="3">
        <v>1</v>
      </c>
      <c r="C57" s="7">
        <v>2</v>
      </c>
      <c r="D57" s="7">
        <v>14</v>
      </c>
      <c r="E57" s="7">
        <v>21</v>
      </c>
      <c r="F57" s="7">
        <v>3</v>
      </c>
      <c r="G57" s="7">
        <v>1</v>
      </c>
      <c r="H57" s="7">
        <v>65</v>
      </c>
      <c r="I57" s="7">
        <v>20</v>
      </c>
      <c r="J57" s="7">
        <v>93</v>
      </c>
      <c r="K57" s="7">
        <v>55</v>
      </c>
      <c r="L57" s="7">
        <v>6</v>
      </c>
      <c r="M57" s="7">
        <v>139</v>
      </c>
      <c r="S57"/>
    </row>
    <row r="58" spans="1:19">
      <c r="A58" s="7" t="s">
        <v>1096</v>
      </c>
      <c r="B58" s="3">
        <v>0</v>
      </c>
      <c r="C58" s="7">
        <v>1</v>
      </c>
      <c r="D58" s="7">
        <v>16</v>
      </c>
      <c r="E58" s="7">
        <v>29</v>
      </c>
      <c r="F58" s="7">
        <v>0</v>
      </c>
      <c r="G58" s="7">
        <v>2</v>
      </c>
      <c r="H58" s="7">
        <v>61</v>
      </c>
      <c r="I58" s="7">
        <v>26</v>
      </c>
      <c r="J58" s="7">
        <v>103</v>
      </c>
      <c r="K58" s="7">
        <v>59</v>
      </c>
      <c r="L58" s="7">
        <v>0</v>
      </c>
      <c r="M58" s="7">
        <v>135</v>
      </c>
      <c r="S58"/>
    </row>
    <row r="59" spans="1:19">
      <c r="A59" s="7" t="s">
        <v>994</v>
      </c>
      <c r="B59" s="3">
        <v>1</v>
      </c>
      <c r="C59" s="7">
        <v>2</v>
      </c>
      <c r="D59" s="7">
        <v>10</v>
      </c>
      <c r="E59" s="7">
        <v>15</v>
      </c>
      <c r="F59" s="7">
        <v>1</v>
      </c>
      <c r="G59" s="7">
        <v>2</v>
      </c>
      <c r="H59" s="7">
        <v>40</v>
      </c>
      <c r="I59" s="7">
        <v>10</v>
      </c>
      <c r="J59" s="7">
        <v>39</v>
      </c>
      <c r="K59" s="7">
        <v>40</v>
      </c>
      <c r="L59" s="7">
        <v>1</v>
      </c>
      <c r="M59" s="7">
        <v>79</v>
      </c>
      <c r="S59"/>
    </row>
    <row r="60" spans="1:19">
      <c r="A60" s="7" t="s">
        <v>995</v>
      </c>
      <c r="B60" s="3">
        <v>2</v>
      </c>
      <c r="C60" s="7">
        <v>3</v>
      </c>
      <c r="D60" s="7">
        <v>4</v>
      </c>
      <c r="E60" s="7">
        <v>5</v>
      </c>
      <c r="F60" s="7">
        <v>0</v>
      </c>
      <c r="G60" s="7">
        <v>0</v>
      </c>
      <c r="H60" s="7">
        <v>28</v>
      </c>
      <c r="I60" s="7">
        <v>10</v>
      </c>
      <c r="J60" s="7">
        <v>40</v>
      </c>
      <c r="K60" s="7">
        <v>37</v>
      </c>
      <c r="L60" s="7">
        <v>0</v>
      </c>
      <c r="M60" s="7">
        <v>66</v>
      </c>
      <c r="S60"/>
    </row>
    <row r="61" spans="1:19">
      <c r="A61" s="7" t="s">
        <v>1123</v>
      </c>
      <c r="B61" s="3">
        <v>0</v>
      </c>
      <c r="C61" s="7">
        <v>0</v>
      </c>
      <c r="D61" s="7">
        <v>10</v>
      </c>
      <c r="E61" s="7">
        <v>14</v>
      </c>
      <c r="F61" s="7">
        <v>0</v>
      </c>
      <c r="G61" s="7">
        <v>0</v>
      </c>
      <c r="H61" s="7">
        <v>28</v>
      </c>
      <c r="I61" s="7">
        <v>9</v>
      </c>
      <c r="J61" s="7">
        <v>9</v>
      </c>
      <c r="K61" s="7">
        <v>8</v>
      </c>
      <c r="L61" s="7">
        <v>4</v>
      </c>
      <c r="M61" s="7">
        <v>13</v>
      </c>
      <c r="S61"/>
    </row>
    <row r="62" spans="1:19">
      <c r="A62" s="7" t="s">
        <v>996</v>
      </c>
      <c r="B62" s="3">
        <v>1</v>
      </c>
      <c r="C62" s="7">
        <v>3</v>
      </c>
      <c r="D62" s="7">
        <v>24</v>
      </c>
      <c r="E62" s="7">
        <v>23</v>
      </c>
      <c r="F62" s="7">
        <v>3</v>
      </c>
      <c r="G62" s="7">
        <v>2</v>
      </c>
      <c r="H62" s="7">
        <v>74</v>
      </c>
      <c r="I62" s="7">
        <v>34</v>
      </c>
      <c r="J62" s="7">
        <v>119</v>
      </c>
      <c r="K62" s="7">
        <v>62</v>
      </c>
      <c r="L62" s="7">
        <v>5</v>
      </c>
      <c r="M62" s="7">
        <v>100</v>
      </c>
      <c r="S62"/>
    </row>
    <row r="63" spans="1:19">
      <c r="A63" s="7" t="s">
        <v>997</v>
      </c>
      <c r="B63" s="3">
        <v>0</v>
      </c>
      <c r="C63" s="7">
        <v>2</v>
      </c>
      <c r="D63" s="7">
        <v>16</v>
      </c>
      <c r="E63" s="7">
        <v>11</v>
      </c>
      <c r="F63" s="7">
        <v>2</v>
      </c>
      <c r="G63" s="7">
        <v>1</v>
      </c>
      <c r="H63" s="7">
        <v>32</v>
      </c>
      <c r="I63" s="7">
        <v>12</v>
      </c>
      <c r="J63" s="7">
        <v>45</v>
      </c>
      <c r="K63" s="7">
        <v>31</v>
      </c>
      <c r="L63" s="7">
        <v>0</v>
      </c>
      <c r="M63" s="7">
        <v>83</v>
      </c>
      <c r="S63"/>
    </row>
    <row r="64" spans="1:19">
      <c r="A64" s="7" t="s">
        <v>1010</v>
      </c>
      <c r="B64" s="3">
        <v>0</v>
      </c>
      <c r="C64" s="7">
        <v>2</v>
      </c>
      <c r="D64" s="7">
        <v>16</v>
      </c>
      <c r="E64" s="7">
        <v>27</v>
      </c>
      <c r="F64" s="7">
        <v>1</v>
      </c>
      <c r="G64" s="7">
        <v>1</v>
      </c>
      <c r="H64" s="7">
        <v>78</v>
      </c>
      <c r="I64" s="7">
        <v>34</v>
      </c>
      <c r="J64" s="7">
        <v>104</v>
      </c>
      <c r="K64" s="7">
        <v>79</v>
      </c>
      <c r="L64" s="7">
        <v>2</v>
      </c>
      <c r="M64" s="7">
        <v>119</v>
      </c>
      <c r="S64"/>
    </row>
    <row r="65" spans="1:19">
      <c r="A65" s="7" t="s">
        <v>998</v>
      </c>
      <c r="B65" s="3">
        <v>1</v>
      </c>
      <c r="C65" s="7">
        <v>3</v>
      </c>
      <c r="D65" s="7">
        <v>14</v>
      </c>
      <c r="E65" s="7">
        <v>29</v>
      </c>
      <c r="F65" s="7">
        <v>2</v>
      </c>
      <c r="G65" s="7">
        <v>2</v>
      </c>
      <c r="H65" s="7">
        <v>68</v>
      </c>
      <c r="I65" s="7">
        <v>27</v>
      </c>
      <c r="J65" s="7">
        <v>73</v>
      </c>
      <c r="K65" s="7">
        <v>57</v>
      </c>
      <c r="L65" s="7">
        <v>8</v>
      </c>
      <c r="M65" s="7">
        <v>89</v>
      </c>
      <c r="S65"/>
    </row>
    <row r="66" spans="1:19">
      <c r="A66" s="7" t="s">
        <v>999</v>
      </c>
      <c r="B66" s="3">
        <v>3</v>
      </c>
      <c r="C66" s="7">
        <v>2</v>
      </c>
      <c r="D66" s="7">
        <v>12</v>
      </c>
      <c r="E66" s="7">
        <v>24</v>
      </c>
      <c r="F66" s="7">
        <v>4</v>
      </c>
      <c r="G66" s="7">
        <v>2</v>
      </c>
      <c r="H66" s="7">
        <v>46</v>
      </c>
      <c r="I66" s="7">
        <v>20</v>
      </c>
      <c r="J66" s="7">
        <v>70</v>
      </c>
      <c r="K66" s="7">
        <v>46</v>
      </c>
      <c r="L66" s="7">
        <v>1</v>
      </c>
      <c r="M66" s="7">
        <v>93</v>
      </c>
      <c r="S66"/>
    </row>
    <row r="67" spans="1:19">
      <c r="A67" s="7" t="s">
        <v>1000</v>
      </c>
      <c r="B67" s="3">
        <v>0</v>
      </c>
      <c r="C67" s="7">
        <v>4</v>
      </c>
      <c r="D67" s="7">
        <v>6</v>
      </c>
      <c r="E67" s="7">
        <v>6</v>
      </c>
      <c r="F67" s="7">
        <v>1</v>
      </c>
      <c r="G67" s="7">
        <v>0</v>
      </c>
      <c r="H67" s="7">
        <v>19</v>
      </c>
      <c r="I67" s="7">
        <v>11</v>
      </c>
      <c r="J67" s="7">
        <v>43</v>
      </c>
      <c r="K67" s="7">
        <v>29</v>
      </c>
      <c r="L67" s="7">
        <v>1</v>
      </c>
      <c r="M67" s="7">
        <v>81</v>
      </c>
      <c r="S67"/>
    </row>
    <row r="68" spans="1:19">
      <c r="A68" s="7" t="s">
        <v>1278</v>
      </c>
      <c r="B68" s="3">
        <v>2</v>
      </c>
      <c r="C68" s="7">
        <v>3</v>
      </c>
      <c r="D68" s="7">
        <v>19</v>
      </c>
      <c r="E68" s="7">
        <v>19</v>
      </c>
      <c r="F68" s="7">
        <v>2</v>
      </c>
      <c r="G68" s="7">
        <v>1</v>
      </c>
      <c r="H68" s="7">
        <v>63</v>
      </c>
      <c r="I68" s="7">
        <v>24</v>
      </c>
      <c r="J68" s="7">
        <v>80</v>
      </c>
      <c r="K68" s="7">
        <v>45</v>
      </c>
      <c r="L68" s="7">
        <v>5</v>
      </c>
      <c r="M68" s="7">
        <v>98</v>
      </c>
      <c r="S68"/>
    </row>
    <row r="69" spans="1:19">
      <c r="A69" s="7" t="s">
        <v>1178</v>
      </c>
      <c r="B69" s="3">
        <v>0</v>
      </c>
      <c r="C69" s="7">
        <v>0</v>
      </c>
      <c r="D69" s="7">
        <v>17</v>
      </c>
      <c r="E69" s="7">
        <v>30</v>
      </c>
      <c r="F69" s="7">
        <v>0</v>
      </c>
      <c r="G69" s="7">
        <v>0</v>
      </c>
      <c r="H69" s="7">
        <v>68</v>
      </c>
      <c r="I69" s="7">
        <v>34</v>
      </c>
      <c r="J69" s="7">
        <v>97</v>
      </c>
      <c r="K69" s="7">
        <v>61</v>
      </c>
      <c r="L69" s="7">
        <v>5</v>
      </c>
      <c r="M69" s="7">
        <v>117</v>
      </c>
    </row>
    <row r="70" spans="1:19">
      <c r="A70" s="7" t="s">
        <v>1261</v>
      </c>
      <c r="B70" s="3">
        <v>0</v>
      </c>
      <c r="C70" s="7">
        <v>2</v>
      </c>
      <c r="D70" s="7">
        <v>9</v>
      </c>
      <c r="E70" s="7">
        <v>22</v>
      </c>
      <c r="F70" s="7">
        <v>0</v>
      </c>
      <c r="G70" s="7">
        <v>2</v>
      </c>
      <c r="H70" s="7">
        <v>42</v>
      </c>
      <c r="I70" s="7">
        <v>14</v>
      </c>
      <c r="J70" s="7">
        <v>44</v>
      </c>
      <c r="K70" s="7">
        <v>25</v>
      </c>
      <c r="L70" s="7">
        <v>5</v>
      </c>
      <c r="M70" s="7">
        <v>54</v>
      </c>
    </row>
    <row r="71" spans="1:19">
      <c r="A71" s="7" t="s">
        <v>1179</v>
      </c>
      <c r="B71" s="3">
        <v>2</v>
      </c>
      <c r="C71" s="7">
        <v>1</v>
      </c>
      <c r="D71" s="7">
        <v>3</v>
      </c>
      <c r="E71" s="7">
        <v>8</v>
      </c>
      <c r="F71" s="7">
        <v>0</v>
      </c>
      <c r="G71" s="7">
        <v>1</v>
      </c>
      <c r="H71" s="7">
        <v>21</v>
      </c>
      <c r="I71" s="7">
        <v>14</v>
      </c>
      <c r="J71" s="7">
        <v>38</v>
      </c>
      <c r="K71" s="7">
        <v>24</v>
      </c>
      <c r="L71" s="7">
        <v>1</v>
      </c>
      <c r="M71" s="7">
        <v>55</v>
      </c>
    </row>
    <row r="72" spans="1:19">
      <c r="A72" s="7" t="s">
        <v>1264</v>
      </c>
      <c r="B72" s="3">
        <v>0</v>
      </c>
      <c r="C72" s="7">
        <v>0</v>
      </c>
      <c r="D72" s="7">
        <v>11</v>
      </c>
      <c r="E72" s="7">
        <v>14</v>
      </c>
      <c r="F72" s="7">
        <v>0</v>
      </c>
      <c r="G72" s="7">
        <v>0</v>
      </c>
      <c r="H72" s="7">
        <v>25</v>
      </c>
      <c r="I72" s="7">
        <v>7</v>
      </c>
      <c r="J72" s="7">
        <v>11</v>
      </c>
      <c r="K72" s="7">
        <v>2</v>
      </c>
      <c r="L72" s="7">
        <v>2</v>
      </c>
      <c r="M72" s="7">
        <v>8</v>
      </c>
    </row>
    <row r="73" spans="1:19">
      <c r="A73" s="7" t="s">
        <v>1180</v>
      </c>
      <c r="B73" s="3">
        <v>1</v>
      </c>
      <c r="C73" s="7">
        <v>2</v>
      </c>
      <c r="D73" s="7">
        <v>21</v>
      </c>
      <c r="E73" s="7">
        <v>25</v>
      </c>
      <c r="F73" s="7">
        <v>4</v>
      </c>
      <c r="G73" s="7">
        <v>3</v>
      </c>
      <c r="H73" s="7">
        <v>74</v>
      </c>
      <c r="I73" s="7">
        <v>36</v>
      </c>
      <c r="J73" s="7">
        <v>111</v>
      </c>
      <c r="K73" s="7">
        <v>67</v>
      </c>
      <c r="L73" s="7">
        <v>9</v>
      </c>
      <c r="M73" s="7">
        <v>91</v>
      </c>
    </row>
    <row r="74" spans="1:19">
      <c r="A74" s="7" t="s">
        <v>1181</v>
      </c>
      <c r="B74" s="3">
        <v>0</v>
      </c>
      <c r="C74" s="7">
        <v>2</v>
      </c>
      <c r="D74" s="7">
        <v>14</v>
      </c>
      <c r="E74" s="7">
        <v>10</v>
      </c>
      <c r="F74" s="7">
        <v>2</v>
      </c>
      <c r="G74" s="7">
        <v>2</v>
      </c>
      <c r="H74" s="7">
        <v>30</v>
      </c>
      <c r="I74" s="7">
        <v>19</v>
      </c>
      <c r="J74" s="7">
        <v>38</v>
      </c>
      <c r="K74" s="7">
        <v>27</v>
      </c>
      <c r="L74" s="7">
        <v>4</v>
      </c>
      <c r="M74" s="7">
        <v>75</v>
      </c>
    </row>
    <row r="75" spans="1:19">
      <c r="A75" s="7" t="s">
        <v>1279</v>
      </c>
      <c r="B75" s="3">
        <v>2</v>
      </c>
      <c r="C75" s="7">
        <v>3</v>
      </c>
      <c r="D75" s="7">
        <v>12</v>
      </c>
      <c r="E75" s="7">
        <v>30</v>
      </c>
      <c r="F75" s="7">
        <v>2</v>
      </c>
      <c r="G75" s="7">
        <v>1</v>
      </c>
      <c r="H75" s="7">
        <v>79</v>
      </c>
      <c r="I75" s="7">
        <v>30</v>
      </c>
      <c r="J75" s="7">
        <v>86</v>
      </c>
      <c r="K75" s="7">
        <v>63</v>
      </c>
      <c r="L75" s="7">
        <v>8</v>
      </c>
      <c r="M75" s="7">
        <v>120</v>
      </c>
    </row>
    <row r="76" spans="1:19">
      <c r="A76" s="7" t="s">
        <v>1280</v>
      </c>
      <c r="B76" s="3">
        <v>1</v>
      </c>
      <c r="C76" s="7">
        <v>3</v>
      </c>
      <c r="D76" s="7">
        <v>14</v>
      </c>
      <c r="E76" s="7">
        <v>29</v>
      </c>
      <c r="F76" s="7">
        <v>1</v>
      </c>
      <c r="G76" s="7">
        <v>1</v>
      </c>
      <c r="H76" s="7">
        <v>60</v>
      </c>
      <c r="I76" s="7">
        <v>23</v>
      </c>
      <c r="J76" s="7">
        <v>71</v>
      </c>
      <c r="K76" s="7">
        <v>38</v>
      </c>
      <c r="L76" s="7">
        <v>8</v>
      </c>
      <c r="M76" s="7">
        <v>94</v>
      </c>
    </row>
    <row r="77" spans="1:19">
      <c r="A77" s="7" t="s">
        <v>1182</v>
      </c>
      <c r="B77" s="3">
        <v>0</v>
      </c>
      <c r="C77" s="7">
        <v>4</v>
      </c>
      <c r="D77" s="7">
        <v>11</v>
      </c>
      <c r="E77" s="7">
        <v>17</v>
      </c>
      <c r="F77" s="7">
        <v>2</v>
      </c>
      <c r="G77" s="7">
        <v>3</v>
      </c>
      <c r="H77" s="7">
        <v>32</v>
      </c>
      <c r="I77" s="7">
        <v>16</v>
      </c>
      <c r="J77" s="7">
        <v>64</v>
      </c>
      <c r="K77" s="7">
        <v>50</v>
      </c>
      <c r="L77" s="7">
        <v>2</v>
      </c>
      <c r="M77" s="7">
        <v>86</v>
      </c>
    </row>
    <row r="78" spans="1:19">
      <c r="A78" s="7" t="s">
        <v>1277</v>
      </c>
      <c r="B78" s="3">
        <v>0</v>
      </c>
      <c r="C78" s="7">
        <v>2</v>
      </c>
      <c r="D78" s="7">
        <v>6</v>
      </c>
      <c r="E78" s="7">
        <v>14</v>
      </c>
      <c r="F78" s="7">
        <v>2</v>
      </c>
      <c r="G78" s="7">
        <v>1</v>
      </c>
      <c r="H78" s="7">
        <v>28</v>
      </c>
      <c r="I78" s="7">
        <v>12</v>
      </c>
      <c r="J78" s="7">
        <v>50</v>
      </c>
      <c r="K78" s="7">
        <v>35</v>
      </c>
      <c r="L78" s="7">
        <v>5</v>
      </c>
      <c r="M78" s="7">
        <v>69</v>
      </c>
    </row>
    <row r="79" spans="1:19">
      <c r="A79" s="7" t="s">
        <v>1427</v>
      </c>
      <c r="B79" s="3">
        <v>2</v>
      </c>
      <c r="C79" s="7">
        <v>2</v>
      </c>
      <c r="D79" s="7">
        <v>21</v>
      </c>
      <c r="E79" s="7">
        <v>22</v>
      </c>
      <c r="F79" s="7">
        <v>4</v>
      </c>
      <c r="G79" s="7">
        <v>0</v>
      </c>
      <c r="H79" s="7">
        <v>58</v>
      </c>
      <c r="I79" s="7">
        <v>30</v>
      </c>
      <c r="J79" s="7">
        <v>87</v>
      </c>
      <c r="K79" s="7">
        <v>45</v>
      </c>
      <c r="L79" s="7">
        <v>6</v>
      </c>
      <c r="M79" s="7">
        <v>109</v>
      </c>
    </row>
    <row r="80" spans="1:19">
      <c r="A80" s="7" t="s">
        <v>1428</v>
      </c>
      <c r="B80" s="3">
        <v>0</v>
      </c>
      <c r="C80" s="7">
        <v>2</v>
      </c>
      <c r="D80" s="7">
        <v>21</v>
      </c>
      <c r="E80" s="7">
        <v>27</v>
      </c>
      <c r="F80" s="7">
        <v>0</v>
      </c>
      <c r="G80" s="7">
        <v>0</v>
      </c>
      <c r="H80" s="7">
        <v>65</v>
      </c>
      <c r="I80" s="7">
        <v>31</v>
      </c>
      <c r="J80" s="7">
        <v>87</v>
      </c>
      <c r="K80" s="7">
        <v>51</v>
      </c>
      <c r="L80" s="7">
        <v>3</v>
      </c>
      <c r="M80" s="7">
        <v>114</v>
      </c>
    </row>
    <row r="81" spans="1:13">
      <c r="A81" s="7" t="s">
        <v>1372</v>
      </c>
      <c r="B81" s="3">
        <v>1</v>
      </c>
      <c r="C81" s="7">
        <v>1</v>
      </c>
      <c r="D81" s="7">
        <v>8</v>
      </c>
      <c r="E81" s="7">
        <v>12</v>
      </c>
      <c r="F81" s="7">
        <v>1</v>
      </c>
      <c r="G81" s="7">
        <v>0</v>
      </c>
      <c r="H81" s="7">
        <v>40</v>
      </c>
      <c r="I81" s="7">
        <v>8</v>
      </c>
      <c r="J81" s="7">
        <v>42</v>
      </c>
      <c r="K81" s="7">
        <v>29</v>
      </c>
      <c r="L81" s="7">
        <v>1</v>
      </c>
      <c r="M81" s="7">
        <v>57</v>
      </c>
    </row>
    <row r="82" spans="1:13">
      <c r="A82" s="7" t="s">
        <v>1429</v>
      </c>
      <c r="B82" s="3">
        <v>0</v>
      </c>
      <c r="C82" s="7">
        <v>3</v>
      </c>
      <c r="D82" s="7">
        <v>4</v>
      </c>
      <c r="E82" s="7">
        <v>7</v>
      </c>
      <c r="F82" s="7">
        <v>0</v>
      </c>
      <c r="G82" s="7">
        <v>0</v>
      </c>
      <c r="H82" s="7">
        <v>20</v>
      </c>
      <c r="I82" s="7">
        <v>13</v>
      </c>
      <c r="J82" s="7">
        <v>59</v>
      </c>
      <c r="K82" s="7">
        <v>33</v>
      </c>
      <c r="L82" s="7">
        <v>5</v>
      </c>
      <c r="M82" s="7">
        <v>61</v>
      </c>
    </row>
    <row r="83" spans="1:13">
      <c r="A83" s="7" t="s">
        <v>1376</v>
      </c>
      <c r="B83" s="3">
        <v>0</v>
      </c>
      <c r="C83" s="7">
        <v>2</v>
      </c>
      <c r="D83" s="7">
        <v>8</v>
      </c>
      <c r="E83" s="7">
        <v>11</v>
      </c>
      <c r="F83" s="7">
        <v>0</v>
      </c>
      <c r="G83" s="7">
        <v>0</v>
      </c>
      <c r="H83" s="7">
        <v>27</v>
      </c>
      <c r="I83" s="7">
        <v>6</v>
      </c>
      <c r="J83" s="7">
        <v>11</v>
      </c>
      <c r="K83" s="7">
        <v>8</v>
      </c>
      <c r="L83" s="7">
        <v>0</v>
      </c>
      <c r="M83" s="7">
        <v>17</v>
      </c>
    </row>
    <row r="84" spans="1:13">
      <c r="A84" s="7" t="s">
        <v>1430</v>
      </c>
      <c r="B84" s="3">
        <v>0</v>
      </c>
      <c r="C84" s="7">
        <v>1</v>
      </c>
      <c r="D84" s="7">
        <v>27</v>
      </c>
      <c r="E84" s="7">
        <v>21</v>
      </c>
      <c r="F84" s="7">
        <v>0</v>
      </c>
      <c r="G84" s="7">
        <v>3</v>
      </c>
      <c r="H84" s="7">
        <v>68</v>
      </c>
      <c r="I84" s="7">
        <v>35</v>
      </c>
      <c r="J84" s="7">
        <v>91</v>
      </c>
      <c r="K84" s="7">
        <v>64</v>
      </c>
      <c r="L84" s="7">
        <v>5</v>
      </c>
      <c r="M84" s="7">
        <v>90</v>
      </c>
    </row>
    <row r="85" spans="1:13">
      <c r="A85" s="7" t="s">
        <v>1431</v>
      </c>
      <c r="B85" s="3">
        <v>0</v>
      </c>
      <c r="C85" s="7">
        <v>1</v>
      </c>
      <c r="D85" s="7">
        <v>13</v>
      </c>
      <c r="E85" s="7">
        <v>18</v>
      </c>
      <c r="F85" s="7">
        <v>0</v>
      </c>
      <c r="G85" s="7">
        <v>2</v>
      </c>
      <c r="H85" s="7">
        <v>37</v>
      </c>
      <c r="I85" s="7">
        <v>23</v>
      </c>
      <c r="J85" s="7">
        <v>48</v>
      </c>
      <c r="K85" s="7">
        <v>25</v>
      </c>
      <c r="L85" s="7">
        <v>4</v>
      </c>
      <c r="M85" s="7">
        <v>78</v>
      </c>
    </row>
    <row r="86" spans="1:13">
      <c r="A86" s="7" t="s">
        <v>1432</v>
      </c>
      <c r="B86" s="3">
        <v>1</v>
      </c>
      <c r="C86" s="7">
        <v>3</v>
      </c>
      <c r="D86" s="7">
        <v>13</v>
      </c>
      <c r="E86" s="7">
        <v>34</v>
      </c>
      <c r="F86" s="7">
        <v>3</v>
      </c>
      <c r="G86" s="7">
        <v>2</v>
      </c>
      <c r="H86" s="7">
        <v>83</v>
      </c>
      <c r="I86" s="7">
        <v>35</v>
      </c>
      <c r="J86" s="7">
        <v>97</v>
      </c>
      <c r="K86" s="7">
        <v>64</v>
      </c>
      <c r="L86" s="7">
        <v>6</v>
      </c>
      <c r="M86" s="7">
        <v>99</v>
      </c>
    </row>
    <row r="87" spans="1:13">
      <c r="A87" s="7" t="s">
        <v>1433</v>
      </c>
      <c r="B87" s="3">
        <v>1</v>
      </c>
      <c r="C87" s="7">
        <v>4</v>
      </c>
      <c r="D87" s="7">
        <v>14</v>
      </c>
      <c r="E87" s="7">
        <v>29</v>
      </c>
      <c r="F87" s="7">
        <v>1</v>
      </c>
      <c r="G87" s="7">
        <v>0</v>
      </c>
      <c r="H87" s="7">
        <v>57</v>
      </c>
      <c r="I87" s="7">
        <v>15</v>
      </c>
      <c r="J87" s="7">
        <v>83</v>
      </c>
      <c r="K87" s="7">
        <v>41</v>
      </c>
      <c r="L87" s="7">
        <v>6</v>
      </c>
      <c r="M87" s="7">
        <v>79</v>
      </c>
    </row>
    <row r="88" spans="1:13">
      <c r="A88" s="7" t="s">
        <v>1389</v>
      </c>
      <c r="B88" s="3">
        <v>1</v>
      </c>
      <c r="C88" s="7">
        <v>1</v>
      </c>
      <c r="D88" s="7">
        <v>12</v>
      </c>
      <c r="E88" s="7">
        <v>10</v>
      </c>
      <c r="F88" s="7">
        <v>1</v>
      </c>
      <c r="G88" s="7">
        <v>0</v>
      </c>
      <c r="H88" s="7">
        <v>31</v>
      </c>
      <c r="I88" s="7">
        <v>20</v>
      </c>
      <c r="J88" s="7">
        <v>67</v>
      </c>
      <c r="K88" s="7">
        <v>45</v>
      </c>
      <c r="L88" s="7">
        <v>1</v>
      </c>
      <c r="M88" s="7">
        <v>97</v>
      </c>
    </row>
    <row r="89" spans="1:13">
      <c r="A89" s="7" t="s">
        <v>1397</v>
      </c>
      <c r="B89" s="3">
        <v>0</v>
      </c>
      <c r="C89" s="7">
        <v>2</v>
      </c>
      <c r="D89" s="7">
        <v>9</v>
      </c>
      <c r="E89" s="7">
        <v>18</v>
      </c>
      <c r="F89" s="7">
        <v>1</v>
      </c>
      <c r="G89" s="7">
        <v>1</v>
      </c>
      <c r="H89" s="7">
        <v>35</v>
      </c>
      <c r="I89" s="7">
        <v>16</v>
      </c>
      <c r="J89" s="7">
        <v>49</v>
      </c>
      <c r="K89" s="7">
        <v>33</v>
      </c>
      <c r="L89" s="7">
        <v>0</v>
      </c>
      <c r="M89" s="7">
        <v>56</v>
      </c>
    </row>
    <row r="90" spans="1:13">
      <c r="A90" s="7" t="s">
        <v>1608</v>
      </c>
      <c r="B90" s="3">
        <v>1</v>
      </c>
      <c r="C90" s="7">
        <v>6</v>
      </c>
      <c r="D90" s="7">
        <v>28</v>
      </c>
      <c r="E90" s="7">
        <v>29</v>
      </c>
      <c r="F90" s="7">
        <v>4</v>
      </c>
      <c r="G90" s="7">
        <v>1</v>
      </c>
      <c r="H90" s="7">
        <v>78</v>
      </c>
      <c r="I90" s="7">
        <v>21</v>
      </c>
      <c r="J90" s="7">
        <v>79</v>
      </c>
      <c r="K90" s="7">
        <v>71</v>
      </c>
      <c r="L90" s="7">
        <v>4</v>
      </c>
      <c r="M90" s="7">
        <v>180</v>
      </c>
    </row>
    <row r="91" spans="1:13">
      <c r="A91" s="7" t="s">
        <v>1609</v>
      </c>
      <c r="B91" s="3">
        <v>0</v>
      </c>
      <c r="C91" s="7">
        <v>2</v>
      </c>
      <c r="D91" s="7">
        <v>22</v>
      </c>
      <c r="E91" s="7">
        <v>42</v>
      </c>
      <c r="F91" s="7">
        <v>1</v>
      </c>
      <c r="G91" s="7">
        <v>0</v>
      </c>
      <c r="H91" s="7">
        <v>80</v>
      </c>
      <c r="I91" s="7">
        <v>30</v>
      </c>
      <c r="J91" s="7">
        <v>106</v>
      </c>
      <c r="K91" s="7">
        <v>43</v>
      </c>
      <c r="L91" s="7">
        <v>3</v>
      </c>
      <c r="M91" s="7">
        <v>96</v>
      </c>
    </row>
    <row r="92" spans="1:13">
      <c r="A92" s="7" t="s">
        <v>1576</v>
      </c>
      <c r="B92" s="3">
        <v>0</v>
      </c>
      <c r="C92" s="7">
        <v>0</v>
      </c>
      <c r="D92" s="7">
        <v>12</v>
      </c>
      <c r="E92" s="7">
        <v>16</v>
      </c>
      <c r="F92" s="7">
        <v>0</v>
      </c>
      <c r="G92" s="7">
        <v>1</v>
      </c>
      <c r="H92" s="7">
        <v>42</v>
      </c>
      <c r="I92" s="7">
        <v>9</v>
      </c>
      <c r="J92" s="7">
        <v>31</v>
      </c>
      <c r="K92" s="7">
        <v>28</v>
      </c>
      <c r="L92" s="7">
        <v>2</v>
      </c>
      <c r="M92" s="7">
        <v>44</v>
      </c>
    </row>
    <row r="93" spans="1:13">
      <c r="A93" s="7" t="s">
        <v>1610</v>
      </c>
      <c r="B93" s="3">
        <v>1</v>
      </c>
      <c r="C93" s="7">
        <v>2</v>
      </c>
      <c r="D93" s="7">
        <v>6</v>
      </c>
      <c r="E93" s="7">
        <v>13</v>
      </c>
      <c r="F93" s="7">
        <v>1</v>
      </c>
      <c r="G93" s="7">
        <v>0</v>
      </c>
      <c r="H93" s="7">
        <v>31</v>
      </c>
      <c r="I93" s="7">
        <v>18</v>
      </c>
      <c r="J93" s="7">
        <v>58</v>
      </c>
      <c r="K93" s="7">
        <v>43</v>
      </c>
      <c r="L93" s="7">
        <v>4</v>
      </c>
      <c r="M93" s="7">
        <v>86</v>
      </c>
    </row>
    <row r="94" spans="1:13">
      <c r="A94" s="7" t="s">
        <v>1611</v>
      </c>
      <c r="B94" s="3">
        <v>0</v>
      </c>
      <c r="C94" s="7">
        <v>2</v>
      </c>
      <c r="D94" s="7">
        <v>32</v>
      </c>
      <c r="E94" s="7">
        <v>22</v>
      </c>
      <c r="F94" s="7">
        <v>2</v>
      </c>
      <c r="G94" s="7">
        <v>0</v>
      </c>
      <c r="H94" s="7">
        <v>63</v>
      </c>
      <c r="I94" s="7">
        <v>31</v>
      </c>
      <c r="J94" s="7">
        <v>82</v>
      </c>
      <c r="K94" s="7">
        <v>56</v>
      </c>
      <c r="L94" s="7">
        <v>5</v>
      </c>
      <c r="M94" s="7">
        <v>92</v>
      </c>
    </row>
    <row r="95" spans="1:13">
      <c r="A95" s="7" t="s">
        <v>1612</v>
      </c>
      <c r="B95" s="3">
        <v>1</v>
      </c>
      <c r="C95" s="7">
        <v>1</v>
      </c>
      <c r="D95" s="7">
        <v>15</v>
      </c>
      <c r="E95" s="7">
        <v>17</v>
      </c>
      <c r="F95" s="7">
        <v>1</v>
      </c>
      <c r="G95" s="7">
        <v>0</v>
      </c>
      <c r="H95" s="7">
        <v>36</v>
      </c>
      <c r="I95" s="7">
        <v>18</v>
      </c>
      <c r="J95" s="7">
        <v>39</v>
      </c>
      <c r="K95" s="7">
        <v>30</v>
      </c>
      <c r="L95" s="7">
        <v>0</v>
      </c>
      <c r="M95" s="7">
        <v>82</v>
      </c>
    </row>
    <row r="96" spans="1:13">
      <c r="A96" s="7" t="s">
        <v>1613</v>
      </c>
      <c r="B96" s="3">
        <v>0</v>
      </c>
      <c r="C96" s="7">
        <v>3</v>
      </c>
      <c r="D96" s="7">
        <v>19</v>
      </c>
      <c r="E96" s="7">
        <v>26</v>
      </c>
      <c r="F96" s="7">
        <v>1</v>
      </c>
      <c r="G96" s="7">
        <v>3</v>
      </c>
      <c r="H96" s="7">
        <v>78</v>
      </c>
      <c r="I96" s="7">
        <v>26</v>
      </c>
      <c r="J96" s="7">
        <v>84</v>
      </c>
      <c r="K96" s="7">
        <v>47</v>
      </c>
      <c r="L96" s="7">
        <v>10</v>
      </c>
      <c r="M96" s="7">
        <v>109</v>
      </c>
    </row>
    <row r="97" spans="1:13">
      <c r="A97" s="7" t="s">
        <v>1614</v>
      </c>
      <c r="B97" s="3">
        <v>0</v>
      </c>
      <c r="C97" s="7">
        <v>0</v>
      </c>
      <c r="D97" s="7">
        <v>17</v>
      </c>
      <c r="E97" s="7">
        <v>22</v>
      </c>
      <c r="F97" s="7">
        <v>1</v>
      </c>
      <c r="G97" s="7">
        <v>1</v>
      </c>
      <c r="H97" s="7">
        <v>43</v>
      </c>
      <c r="I97" s="7">
        <v>16</v>
      </c>
      <c r="J97" s="7">
        <v>58</v>
      </c>
      <c r="K97" s="7">
        <v>43</v>
      </c>
      <c r="L97" s="7">
        <v>5</v>
      </c>
      <c r="M97" s="7">
        <v>70</v>
      </c>
    </row>
    <row r="98" spans="1:13">
      <c r="A98" s="7" t="s">
        <v>1593</v>
      </c>
      <c r="B98" s="3">
        <v>0</v>
      </c>
      <c r="C98" s="7">
        <v>2</v>
      </c>
      <c r="D98" s="7">
        <v>13</v>
      </c>
      <c r="E98" s="7">
        <v>11</v>
      </c>
      <c r="F98" s="7">
        <v>0</v>
      </c>
      <c r="G98" s="7">
        <v>1</v>
      </c>
      <c r="H98" s="7">
        <v>30</v>
      </c>
      <c r="I98" s="7">
        <v>14</v>
      </c>
      <c r="J98" s="7">
        <v>54</v>
      </c>
      <c r="K98" s="7">
        <v>30</v>
      </c>
      <c r="L98" s="7">
        <v>0</v>
      </c>
      <c r="M98" s="7">
        <v>73</v>
      </c>
    </row>
    <row r="99" spans="1:13">
      <c r="A99" s="7" t="s">
        <v>1601</v>
      </c>
      <c r="B99" s="3">
        <v>0</v>
      </c>
      <c r="C99" s="7">
        <v>2</v>
      </c>
      <c r="D99" s="7">
        <v>10</v>
      </c>
      <c r="E99" s="7">
        <v>13</v>
      </c>
      <c r="F99" s="7">
        <v>0</v>
      </c>
      <c r="G99" s="7">
        <v>1</v>
      </c>
      <c r="H99" s="7">
        <v>33</v>
      </c>
      <c r="I99" s="7">
        <v>10</v>
      </c>
      <c r="J99" s="7">
        <v>39</v>
      </c>
      <c r="K99" s="7">
        <v>16</v>
      </c>
      <c r="L99" s="7">
        <v>4</v>
      </c>
      <c r="M99" s="7">
        <v>47</v>
      </c>
    </row>
    <row r="100" spans="1:13">
      <c r="A100" s="7" t="s">
        <v>1730</v>
      </c>
      <c r="B100" s="3">
        <v>2</v>
      </c>
      <c r="C100" s="7">
        <v>3</v>
      </c>
      <c r="D100" s="7">
        <v>17</v>
      </c>
      <c r="E100" s="7">
        <v>28</v>
      </c>
      <c r="F100" s="7">
        <v>1</v>
      </c>
      <c r="G100" s="7">
        <v>2</v>
      </c>
      <c r="H100" s="7">
        <v>75</v>
      </c>
      <c r="I100" s="7">
        <v>23</v>
      </c>
      <c r="J100" s="7">
        <v>85</v>
      </c>
      <c r="K100" s="7">
        <v>64</v>
      </c>
      <c r="L100" s="7">
        <v>7</v>
      </c>
      <c r="M100" s="7">
        <v>144</v>
      </c>
    </row>
    <row r="101" spans="1:13">
      <c r="A101" s="7" t="s">
        <v>1731</v>
      </c>
      <c r="B101" s="3">
        <v>1</v>
      </c>
      <c r="C101" s="7">
        <v>2</v>
      </c>
      <c r="D101" s="7">
        <v>23</v>
      </c>
      <c r="E101" s="7">
        <v>45</v>
      </c>
      <c r="F101" s="7">
        <v>1</v>
      </c>
      <c r="G101" s="7">
        <v>0</v>
      </c>
      <c r="H101" s="7">
        <v>85</v>
      </c>
      <c r="I101" s="7">
        <v>23</v>
      </c>
      <c r="J101" s="7">
        <v>97</v>
      </c>
      <c r="K101" s="7">
        <v>71</v>
      </c>
      <c r="L101" s="7">
        <v>3</v>
      </c>
      <c r="M101" s="7">
        <v>117</v>
      </c>
    </row>
    <row r="102" spans="1:13">
      <c r="A102" s="7" t="s">
        <v>1704</v>
      </c>
      <c r="B102" s="3">
        <v>0</v>
      </c>
      <c r="C102" s="7">
        <v>0</v>
      </c>
      <c r="D102" s="7">
        <v>12</v>
      </c>
      <c r="E102" s="7">
        <v>14</v>
      </c>
      <c r="F102" s="7">
        <v>0</v>
      </c>
      <c r="G102" s="7">
        <v>0</v>
      </c>
      <c r="H102" s="7">
        <v>38</v>
      </c>
      <c r="I102" s="7">
        <v>9</v>
      </c>
      <c r="J102" s="7">
        <v>41</v>
      </c>
      <c r="K102" s="7">
        <v>47</v>
      </c>
      <c r="L102" s="7">
        <v>0</v>
      </c>
      <c r="M102" s="7">
        <v>79</v>
      </c>
    </row>
    <row r="103" spans="1:13">
      <c r="A103" s="7" t="s">
        <v>1732</v>
      </c>
      <c r="B103" s="3">
        <v>0</v>
      </c>
      <c r="C103" s="7">
        <v>4</v>
      </c>
      <c r="D103" s="7">
        <v>6</v>
      </c>
      <c r="E103" s="7">
        <v>15</v>
      </c>
      <c r="F103" s="7">
        <v>1</v>
      </c>
      <c r="G103" s="7">
        <v>0</v>
      </c>
      <c r="H103" s="7">
        <v>43</v>
      </c>
      <c r="I103" s="7">
        <v>22</v>
      </c>
      <c r="J103" s="7">
        <v>58</v>
      </c>
      <c r="K103" s="7">
        <v>48</v>
      </c>
      <c r="L103" s="7">
        <v>3</v>
      </c>
      <c r="M103" s="7">
        <v>106</v>
      </c>
    </row>
    <row r="104" spans="1:13">
      <c r="A104" s="7" t="s">
        <v>1733</v>
      </c>
      <c r="B104" s="3">
        <v>1</v>
      </c>
      <c r="C104" s="7">
        <v>3</v>
      </c>
      <c r="D104" s="7">
        <v>15</v>
      </c>
      <c r="E104" s="7">
        <v>30</v>
      </c>
      <c r="F104" s="7">
        <v>4</v>
      </c>
      <c r="G104" s="7">
        <v>0</v>
      </c>
      <c r="H104" s="7">
        <v>61</v>
      </c>
      <c r="I104" s="7">
        <v>21</v>
      </c>
      <c r="J104" s="7">
        <v>79</v>
      </c>
      <c r="K104" s="7">
        <v>59</v>
      </c>
      <c r="L104" s="7">
        <v>3</v>
      </c>
      <c r="M104" s="7">
        <v>112</v>
      </c>
    </row>
    <row r="105" spans="1:13">
      <c r="A105" s="7" t="s">
        <v>1734</v>
      </c>
      <c r="B105" s="3">
        <v>2</v>
      </c>
      <c r="C105" s="7">
        <v>1</v>
      </c>
      <c r="D105" s="7">
        <v>14</v>
      </c>
      <c r="E105" s="7">
        <v>17</v>
      </c>
      <c r="F105" s="7">
        <v>2</v>
      </c>
      <c r="G105" s="7">
        <v>1</v>
      </c>
      <c r="H105" s="7">
        <v>37</v>
      </c>
      <c r="I105" s="7">
        <v>22</v>
      </c>
      <c r="J105" s="7">
        <v>45</v>
      </c>
      <c r="K105" s="7">
        <v>25</v>
      </c>
      <c r="L105" s="7">
        <v>0</v>
      </c>
      <c r="M105" s="7">
        <v>66</v>
      </c>
    </row>
    <row r="106" spans="1:13">
      <c r="A106" s="7" t="s">
        <v>1735</v>
      </c>
      <c r="B106" s="3">
        <v>0</v>
      </c>
      <c r="C106" s="7">
        <v>1</v>
      </c>
      <c r="D106" s="7">
        <v>17</v>
      </c>
      <c r="E106" s="7">
        <v>30</v>
      </c>
      <c r="F106" s="7">
        <v>0</v>
      </c>
      <c r="G106" s="7">
        <v>1</v>
      </c>
      <c r="H106" s="7">
        <v>76</v>
      </c>
      <c r="I106" s="7">
        <v>37</v>
      </c>
      <c r="J106" s="7">
        <v>102</v>
      </c>
      <c r="K106" s="7">
        <v>75</v>
      </c>
      <c r="L106" s="7">
        <v>7</v>
      </c>
      <c r="M106" s="7">
        <v>127</v>
      </c>
    </row>
    <row r="107" spans="1:13">
      <c r="A107" s="7" t="s">
        <v>2231</v>
      </c>
      <c r="B107" s="3">
        <v>2</v>
      </c>
      <c r="C107" s="7">
        <v>2</v>
      </c>
      <c r="D107" s="7">
        <v>15</v>
      </c>
      <c r="E107" s="7">
        <v>41</v>
      </c>
      <c r="F107" s="7">
        <v>2</v>
      </c>
      <c r="G107" s="7">
        <v>0</v>
      </c>
      <c r="H107" s="7">
        <v>75</v>
      </c>
      <c r="I107" s="7">
        <v>29</v>
      </c>
      <c r="J107" s="7">
        <v>83</v>
      </c>
      <c r="K107" s="7">
        <v>63</v>
      </c>
      <c r="L107" s="7">
        <v>3</v>
      </c>
      <c r="M107" s="7">
        <v>108</v>
      </c>
    </row>
    <row r="108" spans="1:13">
      <c r="A108" s="7" t="s">
        <v>1736</v>
      </c>
      <c r="B108" s="3">
        <v>1</v>
      </c>
      <c r="C108" s="7">
        <v>1</v>
      </c>
      <c r="D108" s="7">
        <v>21</v>
      </c>
      <c r="E108" s="7">
        <v>19</v>
      </c>
      <c r="F108" s="7">
        <v>0</v>
      </c>
      <c r="G108" s="7">
        <v>0</v>
      </c>
      <c r="H108" s="7">
        <v>54</v>
      </c>
      <c r="I108" s="7">
        <v>26</v>
      </c>
      <c r="J108" s="7">
        <v>68</v>
      </c>
      <c r="K108" s="7">
        <v>57</v>
      </c>
      <c r="L108" s="7">
        <v>5</v>
      </c>
      <c r="M108" s="7">
        <v>83</v>
      </c>
    </row>
    <row r="109" spans="1:13">
      <c r="A109" s="7" t="s">
        <v>1721</v>
      </c>
      <c r="B109" s="3">
        <v>1</v>
      </c>
      <c r="C109" s="7">
        <v>4</v>
      </c>
      <c r="D109" s="7">
        <v>10</v>
      </c>
      <c r="E109" s="7">
        <v>16</v>
      </c>
      <c r="F109" s="7">
        <v>2</v>
      </c>
      <c r="G109" s="7">
        <v>0</v>
      </c>
      <c r="H109" s="7">
        <v>35</v>
      </c>
      <c r="I109" s="7">
        <v>25</v>
      </c>
      <c r="J109" s="7">
        <v>61</v>
      </c>
      <c r="K109" s="7">
        <v>53</v>
      </c>
      <c r="L109" s="7">
        <v>2</v>
      </c>
      <c r="M109" s="7">
        <v>98</v>
      </c>
    </row>
    <row r="110" spans="1:13">
      <c r="A110" s="7" t="s">
        <v>1729</v>
      </c>
      <c r="B110" s="3">
        <v>1</v>
      </c>
      <c r="C110" s="7">
        <v>2</v>
      </c>
      <c r="D110" s="7">
        <v>9</v>
      </c>
      <c r="E110" s="7">
        <v>14</v>
      </c>
      <c r="F110" s="7">
        <v>4</v>
      </c>
      <c r="G110" s="7">
        <v>0</v>
      </c>
      <c r="H110" s="7">
        <v>27</v>
      </c>
      <c r="I110" s="7">
        <v>14</v>
      </c>
      <c r="J110" s="7">
        <v>48</v>
      </c>
      <c r="K110" s="7">
        <v>23</v>
      </c>
      <c r="L110" s="7">
        <v>0</v>
      </c>
      <c r="M110" s="7">
        <v>50</v>
      </c>
    </row>
    <row r="111" spans="1:13">
      <c r="A111" s="7" t="s">
        <v>2426</v>
      </c>
      <c r="B111" s="3">
        <v>0</v>
      </c>
      <c r="C111" s="7">
        <v>3</v>
      </c>
      <c r="D111" s="7">
        <v>22</v>
      </c>
      <c r="E111" s="7">
        <v>27</v>
      </c>
      <c r="F111" s="7">
        <v>0</v>
      </c>
      <c r="G111" s="7">
        <v>1</v>
      </c>
      <c r="H111" s="7">
        <v>69</v>
      </c>
      <c r="I111" s="7">
        <v>28</v>
      </c>
      <c r="J111" s="7">
        <v>80</v>
      </c>
      <c r="K111" s="7">
        <v>65</v>
      </c>
      <c r="L111" s="7">
        <v>4</v>
      </c>
      <c r="M111" s="7">
        <v>151</v>
      </c>
    </row>
    <row r="112" spans="1:13">
      <c r="A112" s="7" t="s">
        <v>2427</v>
      </c>
      <c r="B112" s="3">
        <v>1</v>
      </c>
      <c r="C112" s="7">
        <v>3</v>
      </c>
      <c r="D112" s="7">
        <v>22</v>
      </c>
      <c r="E112" s="7">
        <v>52</v>
      </c>
      <c r="F112" s="7">
        <v>4</v>
      </c>
      <c r="G112" s="7">
        <v>1</v>
      </c>
      <c r="H112" s="7">
        <v>97</v>
      </c>
      <c r="I112" s="7">
        <v>27</v>
      </c>
      <c r="J112" s="7">
        <v>110</v>
      </c>
      <c r="K112" s="7">
        <v>56</v>
      </c>
      <c r="L112" s="7">
        <v>6</v>
      </c>
      <c r="M112" s="7">
        <v>119</v>
      </c>
    </row>
    <row r="113" spans="1:13">
      <c r="A113" s="7" t="s">
        <v>2401</v>
      </c>
      <c r="B113" s="3">
        <v>0</v>
      </c>
      <c r="C113" s="7">
        <v>1</v>
      </c>
      <c r="D113" s="7">
        <v>7</v>
      </c>
      <c r="E113" s="7">
        <v>16</v>
      </c>
      <c r="F113" s="7">
        <v>1</v>
      </c>
      <c r="G113" s="7">
        <v>0</v>
      </c>
      <c r="H113" s="7">
        <v>33</v>
      </c>
      <c r="I113" s="7">
        <v>12</v>
      </c>
      <c r="J113" s="7">
        <v>49</v>
      </c>
      <c r="K113" s="7">
        <v>41</v>
      </c>
      <c r="L113" s="7">
        <v>2</v>
      </c>
      <c r="M113" s="7">
        <v>72</v>
      </c>
    </row>
    <row r="114" spans="1:13">
      <c r="A114" s="7" t="s">
        <v>2428</v>
      </c>
      <c r="B114" s="3">
        <v>0</v>
      </c>
      <c r="C114" s="7">
        <v>3</v>
      </c>
      <c r="D114" s="7">
        <v>10</v>
      </c>
      <c r="E114" s="7">
        <v>21</v>
      </c>
      <c r="F114" s="7">
        <v>1</v>
      </c>
      <c r="G114" s="7">
        <v>1</v>
      </c>
      <c r="H114" s="7">
        <v>52</v>
      </c>
      <c r="I114" s="7">
        <v>19</v>
      </c>
      <c r="J114" s="7">
        <v>65</v>
      </c>
      <c r="K114" s="7">
        <v>43</v>
      </c>
      <c r="L114" s="7">
        <v>5</v>
      </c>
      <c r="M114" s="7">
        <v>106</v>
      </c>
    </row>
    <row r="115" spans="1:13">
      <c r="A115" s="7" t="s">
        <v>2429</v>
      </c>
      <c r="B115" s="3">
        <v>0</v>
      </c>
      <c r="C115" s="7">
        <v>1</v>
      </c>
      <c r="D115" s="7">
        <v>19</v>
      </c>
      <c r="E115" s="7">
        <v>30</v>
      </c>
      <c r="F115" s="7">
        <v>2</v>
      </c>
      <c r="G115" s="7">
        <v>3</v>
      </c>
      <c r="H115" s="7">
        <v>62</v>
      </c>
      <c r="I115" s="7">
        <v>28</v>
      </c>
      <c r="J115" s="7">
        <v>97</v>
      </c>
      <c r="K115" s="7">
        <v>36</v>
      </c>
      <c r="L115" s="7">
        <v>6</v>
      </c>
      <c r="M115" s="7">
        <v>93</v>
      </c>
    </row>
    <row r="116" spans="1:13">
      <c r="A116" s="7" t="s">
        <v>2430</v>
      </c>
      <c r="B116" s="3">
        <v>2</v>
      </c>
      <c r="C116" s="7">
        <v>1</v>
      </c>
      <c r="D116" s="7">
        <v>18</v>
      </c>
      <c r="E116" s="7">
        <v>15</v>
      </c>
      <c r="F116" s="7">
        <v>3</v>
      </c>
      <c r="G116" s="7">
        <v>2</v>
      </c>
      <c r="H116" s="7">
        <v>39</v>
      </c>
      <c r="I116" s="7">
        <v>23</v>
      </c>
      <c r="J116" s="7">
        <v>50</v>
      </c>
      <c r="K116" s="7">
        <v>25</v>
      </c>
      <c r="L116" s="7">
        <v>3</v>
      </c>
      <c r="M116" s="7">
        <v>67</v>
      </c>
    </row>
    <row r="117" spans="1:13">
      <c r="A117" s="7" t="s">
        <v>2431</v>
      </c>
      <c r="B117" s="3">
        <v>1</v>
      </c>
      <c r="C117" s="7">
        <v>1</v>
      </c>
      <c r="D117" s="7">
        <v>19</v>
      </c>
      <c r="E117" s="7">
        <v>39</v>
      </c>
      <c r="F117" s="7">
        <v>2</v>
      </c>
      <c r="G117" s="7">
        <v>0</v>
      </c>
      <c r="H117" s="7">
        <v>83</v>
      </c>
      <c r="I117" s="7">
        <v>47</v>
      </c>
      <c r="J117" s="7">
        <v>109</v>
      </c>
      <c r="K117" s="7">
        <v>74</v>
      </c>
      <c r="L117" s="7">
        <v>7</v>
      </c>
      <c r="M117" s="7">
        <v>124</v>
      </c>
    </row>
    <row r="118" spans="1:13">
      <c r="A118" s="7" t="s">
        <v>2312</v>
      </c>
      <c r="B118" s="3">
        <v>3</v>
      </c>
      <c r="C118" s="7">
        <v>1</v>
      </c>
      <c r="D118" s="7">
        <v>17</v>
      </c>
      <c r="E118" s="7">
        <v>23</v>
      </c>
      <c r="F118" s="7">
        <v>4</v>
      </c>
      <c r="G118" s="7">
        <v>0</v>
      </c>
      <c r="H118" s="7">
        <v>54</v>
      </c>
      <c r="I118" s="7">
        <v>23</v>
      </c>
      <c r="J118" s="7">
        <v>63</v>
      </c>
      <c r="K118" s="7">
        <v>43</v>
      </c>
      <c r="L118" s="7">
        <v>7</v>
      </c>
      <c r="M118" s="7">
        <v>58</v>
      </c>
    </row>
    <row r="119" spans="1:13">
      <c r="A119" s="7" t="s">
        <v>2418</v>
      </c>
      <c r="B119" s="3">
        <v>2</v>
      </c>
      <c r="C119" s="7">
        <v>4</v>
      </c>
      <c r="D119" s="7">
        <v>13</v>
      </c>
      <c r="E119" s="7">
        <v>10</v>
      </c>
      <c r="F119" s="7">
        <v>2</v>
      </c>
      <c r="G119" s="7">
        <v>1</v>
      </c>
      <c r="H119" s="7">
        <v>45</v>
      </c>
      <c r="I119" s="7">
        <v>29</v>
      </c>
      <c r="J119" s="7">
        <v>56</v>
      </c>
      <c r="K119" s="7">
        <v>62</v>
      </c>
      <c r="L119" s="7">
        <v>4</v>
      </c>
      <c r="M119" s="7">
        <v>105</v>
      </c>
    </row>
    <row r="120" spans="1:13">
      <c r="A120" s="7" t="s">
        <v>2425</v>
      </c>
      <c r="B120" s="3">
        <v>0</v>
      </c>
      <c r="C120" s="7">
        <v>2</v>
      </c>
      <c r="D120" s="7">
        <v>8</v>
      </c>
      <c r="E120" s="7">
        <v>12</v>
      </c>
      <c r="F120" s="7">
        <v>2</v>
      </c>
      <c r="G120" s="7">
        <v>2</v>
      </c>
      <c r="H120" s="7">
        <v>24</v>
      </c>
      <c r="I120" s="7">
        <v>15</v>
      </c>
      <c r="J120" s="7">
        <v>45</v>
      </c>
      <c r="K120" s="7">
        <v>32</v>
      </c>
      <c r="L120" s="7">
        <v>1</v>
      </c>
      <c r="M120" s="7">
        <v>35</v>
      </c>
    </row>
    <row r="121" spans="1:13">
      <c r="A121" s="7" t="s">
        <v>2595</v>
      </c>
      <c r="B121" s="3">
        <v>0</v>
      </c>
      <c r="C121" s="7">
        <v>5</v>
      </c>
      <c r="D121" s="7">
        <v>23</v>
      </c>
      <c r="E121" s="7">
        <v>22</v>
      </c>
      <c r="F121" s="7">
        <v>0</v>
      </c>
      <c r="G121" s="7">
        <v>0</v>
      </c>
      <c r="H121" s="7">
        <v>55</v>
      </c>
      <c r="I121" s="7">
        <v>22</v>
      </c>
      <c r="J121" s="7">
        <v>87</v>
      </c>
      <c r="K121" s="7">
        <v>52</v>
      </c>
      <c r="L121" s="7">
        <v>9</v>
      </c>
      <c r="M121" s="7">
        <v>128</v>
      </c>
    </row>
    <row r="122" spans="1:13">
      <c r="A122" s="7" t="s">
        <v>2596</v>
      </c>
      <c r="B122" s="3">
        <v>0</v>
      </c>
      <c r="C122" s="7">
        <v>1</v>
      </c>
      <c r="D122" s="7">
        <v>16</v>
      </c>
      <c r="E122" s="7">
        <v>42</v>
      </c>
      <c r="F122" s="7">
        <v>0</v>
      </c>
      <c r="G122" s="7">
        <v>3</v>
      </c>
      <c r="H122" s="7">
        <v>73</v>
      </c>
      <c r="I122" s="7">
        <v>25</v>
      </c>
      <c r="J122" s="7">
        <v>106</v>
      </c>
      <c r="K122" s="7">
        <v>57</v>
      </c>
      <c r="L122" s="7">
        <v>8</v>
      </c>
      <c r="M122" s="7">
        <v>93</v>
      </c>
    </row>
    <row r="123" spans="1:13">
      <c r="A123" s="7" t="s">
        <v>2540</v>
      </c>
      <c r="B123" s="3">
        <v>0</v>
      </c>
      <c r="C123" s="7">
        <v>2</v>
      </c>
      <c r="D123" s="7">
        <v>4</v>
      </c>
      <c r="E123" s="7">
        <v>29</v>
      </c>
      <c r="F123" s="7">
        <v>0</v>
      </c>
      <c r="G123" s="7">
        <v>1</v>
      </c>
      <c r="H123" s="7">
        <v>43</v>
      </c>
      <c r="I123" s="7">
        <v>16</v>
      </c>
      <c r="J123" s="7">
        <v>51</v>
      </c>
      <c r="K123" s="7">
        <v>37</v>
      </c>
      <c r="L123" s="7">
        <v>0</v>
      </c>
      <c r="M123" s="7">
        <v>60</v>
      </c>
    </row>
    <row r="124" spans="1:13">
      <c r="A124" s="7" t="s">
        <v>2597</v>
      </c>
      <c r="B124" s="3">
        <v>0</v>
      </c>
      <c r="C124" s="7">
        <v>2</v>
      </c>
      <c r="D124" s="7">
        <v>7</v>
      </c>
      <c r="E124" s="7">
        <v>23</v>
      </c>
      <c r="F124" s="7">
        <v>0</v>
      </c>
      <c r="G124" s="7">
        <v>0</v>
      </c>
      <c r="H124" s="7">
        <v>45</v>
      </c>
      <c r="I124" s="7">
        <v>17</v>
      </c>
      <c r="J124" s="7">
        <v>70</v>
      </c>
      <c r="K124" s="7">
        <v>35</v>
      </c>
      <c r="L124" s="7">
        <v>10</v>
      </c>
      <c r="M124" s="7">
        <v>92</v>
      </c>
    </row>
    <row r="125" spans="1:13">
      <c r="A125" s="7" t="s">
        <v>2598</v>
      </c>
      <c r="B125" s="3">
        <v>0</v>
      </c>
      <c r="C125" s="7">
        <v>1</v>
      </c>
      <c r="D125" s="7">
        <v>15</v>
      </c>
      <c r="E125" s="7">
        <v>30</v>
      </c>
      <c r="F125" s="7">
        <v>1</v>
      </c>
      <c r="G125" s="7">
        <v>1</v>
      </c>
      <c r="H125" s="7">
        <v>61</v>
      </c>
      <c r="I125" s="7">
        <v>21</v>
      </c>
      <c r="J125" s="7">
        <v>79</v>
      </c>
      <c r="K125" s="7">
        <v>65</v>
      </c>
      <c r="L125" s="7">
        <v>4</v>
      </c>
      <c r="M125" s="7">
        <v>90</v>
      </c>
    </row>
    <row r="126" spans="1:13">
      <c r="A126" s="7" t="s">
        <v>2599</v>
      </c>
      <c r="B126" s="3">
        <v>0</v>
      </c>
      <c r="C126" s="7">
        <v>2</v>
      </c>
      <c r="D126" s="7">
        <v>19</v>
      </c>
      <c r="E126" s="7">
        <v>11</v>
      </c>
      <c r="F126" s="7">
        <v>0</v>
      </c>
      <c r="G126" s="7">
        <v>3</v>
      </c>
      <c r="H126" s="7">
        <v>34</v>
      </c>
      <c r="I126" s="7">
        <v>20</v>
      </c>
      <c r="J126" s="7">
        <v>51</v>
      </c>
      <c r="K126" s="7">
        <v>23</v>
      </c>
      <c r="L126" s="7">
        <v>1</v>
      </c>
      <c r="M126" s="7">
        <v>59</v>
      </c>
    </row>
    <row r="127" spans="1:13">
      <c r="A127" s="7" t="s">
        <v>2600</v>
      </c>
      <c r="B127" s="3">
        <v>0</v>
      </c>
      <c r="C127" s="7">
        <v>2</v>
      </c>
      <c r="D127" s="7">
        <v>30</v>
      </c>
      <c r="E127" s="7">
        <v>35</v>
      </c>
      <c r="F127" s="7">
        <v>1</v>
      </c>
      <c r="G127" s="7">
        <v>2</v>
      </c>
      <c r="H127" s="7">
        <v>88</v>
      </c>
      <c r="I127" s="7">
        <v>56</v>
      </c>
      <c r="J127" s="7">
        <v>128</v>
      </c>
      <c r="K127" s="7">
        <v>92</v>
      </c>
      <c r="L127" s="7">
        <v>6</v>
      </c>
      <c r="M127" s="7">
        <v>124</v>
      </c>
    </row>
    <row r="128" spans="1:13">
      <c r="A128" s="7" t="s">
        <v>2601</v>
      </c>
      <c r="B128" s="3">
        <v>0</v>
      </c>
      <c r="C128" s="7">
        <v>3</v>
      </c>
      <c r="D128" s="7">
        <v>16</v>
      </c>
      <c r="E128" s="7">
        <v>21</v>
      </c>
      <c r="F128" s="7">
        <v>0</v>
      </c>
      <c r="G128" s="7">
        <v>2</v>
      </c>
      <c r="H128" s="7">
        <v>51</v>
      </c>
      <c r="I128" s="7">
        <v>15</v>
      </c>
      <c r="J128" s="7">
        <v>62</v>
      </c>
      <c r="K128" s="7">
        <v>53</v>
      </c>
      <c r="L128" s="7">
        <v>5</v>
      </c>
      <c r="M128" s="7">
        <v>84</v>
      </c>
    </row>
    <row r="129" spans="1:13">
      <c r="A129" s="7" t="s">
        <v>2557</v>
      </c>
      <c r="B129" s="3">
        <v>1</v>
      </c>
      <c r="C129" s="7">
        <v>6</v>
      </c>
      <c r="D129" s="7">
        <v>13</v>
      </c>
      <c r="E129" s="7">
        <v>18</v>
      </c>
      <c r="F129" s="7">
        <v>2</v>
      </c>
      <c r="G129" s="7">
        <v>1</v>
      </c>
      <c r="H129" s="7">
        <v>52</v>
      </c>
      <c r="I129" s="7">
        <v>17</v>
      </c>
      <c r="J129" s="7">
        <v>75</v>
      </c>
      <c r="K129" s="7">
        <v>45</v>
      </c>
      <c r="L129" s="7">
        <v>3</v>
      </c>
      <c r="M129" s="7">
        <v>84</v>
      </c>
    </row>
    <row r="130" spans="1:13">
      <c r="A130" s="7" t="s">
        <v>2565</v>
      </c>
      <c r="B130" s="3">
        <v>0</v>
      </c>
      <c r="C130" s="7">
        <v>0</v>
      </c>
      <c r="D130" s="7">
        <v>12</v>
      </c>
      <c r="E130" s="7">
        <v>14</v>
      </c>
      <c r="F130" s="7">
        <v>0</v>
      </c>
      <c r="G130" s="7">
        <v>1</v>
      </c>
      <c r="H130" s="7">
        <v>32</v>
      </c>
      <c r="I130" s="7">
        <v>16</v>
      </c>
      <c r="J130" s="7">
        <v>52</v>
      </c>
      <c r="K130" s="7">
        <v>21</v>
      </c>
      <c r="L130" s="7">
        <v>4</v>
      </c>
      <c r="M130" s="7">
        <v>43</v>
      </c>
    </row>
    <row r="131" spans="1:13">
      <c r="A131" s="7" t="s">
        <v>2936</v>
      </c>
      <c r="B131" s="3">
        <v>2</v>
      </c>
      <c r="C131" s="7">
        <v>6</v>
      </c>
      <c r="D131" s="7">
        <v>16</v>
      </c>
      <c r="E131" s="7">
        <v>29</v>
      </c>
      <c r="F131" s="7">
        <v>6</v>
      </c>
      <c r="G131" s="7">
        <v>0</v>
      </c>
      <c r="H131" s="7">
        <v>78</v>
      </c>
      <c r="I131" s="7">
        <v>25</v>
      </c>
      <c r="J131" s="7">
        <v>78</v>
      </c>
      <c r="K131" s="7">
        <v>56</v>
      </c>
      <c r="L131" s="7">
        <v>4</v>
      </c>
      <c r="M131" s="7">
        <v>142</v>
      </c>
    </row>
    <row r="132" spans="1:13">
      <c r="A132" s="7" t="s">
        <v>2813</v>
      </c>
      <c r="B132" s="3">
        <v>1</v>
      </c>
      <c r="C132" s="7">
        <v>2</v>
      </c>
      <c r="D132" s="7">
        <v>20</v>
      </c>
      <c r="E132" s="7">
        <v>38</v>
      </c>
      <c r="F132" s="7">
        <v>4</v>
      </c>
      <c r="G132" s="7">
        <v>0</v>
      </c>
      <c r="H132" s="7">
        <v>71</v>
      </c>
      <c r="I132" s="7">
        <v>35</v>
      </c>
      <c r="J132" s="7">
        <v>96</v>
      </c>
      <c r="K132" s="7">
        <v>51</v>
      </c>
      <c r="L132" s="7">
        <v>2</v>
      </c>
      <c r="M132" s="7">
        <v>81</v>
      </c>
    </row>
    <row r="133" spans="1:13">
      <c r="A133" s="7" t="s">
        <v>2912</v>
      </c>
      <c r="B133" s="3">
        <v>0</v>
      </c>
      <c r="C133" s="7">
        <v>1</v>
      </c>
      <c r="D133" s="7">
        <v>11</v>
      </c>
      <c r="E133" s="7">
        <v>21</v>
      </c>
      <c r="F133" s="7">
        <v>1</v>
      </c>
      <c r="G133" s="7">
        <v>0</v>
      </c>
      <c r="H133" s="7">
        <v>41</v>
      </c>
      <c r="I133" s="7">
        <v>19</v>
      </c>
      <c r="J133" s="7">
        <v>45</v>
      </c>
      <c r="K133" s="7">
        <v>38</v>
      </c>
      <c r="L133" s="7">
        <v>0</v>
      </c>
      <c r="M133" s="7">
        <v>49</v>
      </c>
    </row>
    <row r="134" spans="1:13">
      <c r="A134" s="7" t="s">
        <v>2937</v>
      </c>
      <c r="B134" s="3">
        <v>0</v>
      </c>
      <c r="C134" s="7">
        <v>4</v>
      </c>
      <c r="D134" s="7">
        <v>14</v>
      </c>
      <c r="E134" s="7">
        <v>14</v>
      </c>
      <c r="F134" s="7">
        <v>1</v>
      </c>
      <c r="G134" s="7">
        <v>0</v>
      </c>
      <c r="H134" s="7">
        <v>41</v>
      </c>
      <c r="I134" s="7">
        <v>27</v>
      </c>
      <c r="J134" s="7">
        <v>63</v>
      </c>
      <c r="K134" s="7">
        <v>37</v>
      </c>
      <c r="L134" s="7">
        <v>2</v>
      </c>
      <c r="M134" s="7">
        <v>75</v>
      </c>
    </row>
    <row r="135" spans="1:13">
      <c r="A135" s="7" t="s">
        <v>2938</v>
      </c>
      <c r="B135" s="3">
        <v>0</v>
      </c>
      <c r="C135" s="7">
        <v>2</v>
      </c>
      <c r="D135" s="7">
        <v>13</v>
      </c>
      <c r="E135" s="7">
        <v>22</v>
      </c>
      <c r="F135" s="7">
        <v>2</v>
      </c>
      <c r="G135" s="7">
        <v>1</v>
      </c>
      <c r="H135" s="7">
        <v>61</v>
      </c>
      <c r="I135" s="7">
        <v>26</v>
      </c>
      <c r="J135" s="7">
        <v>78</v>
      </c>
      <c r="K135" s="7">
        <v>54</v>
      </c>
      <c r="L135" s="7">
        <v>7</v>
      </c>
      <c r="M135" s="7">
        <v>73</v>
      </c>
    </row>
    <row r="136" spans="1:13">
      <c r="A136" s="7" t="s">
        <v>2939</v>
      </c>
      <c r="B136" s="3">
        <v>6</v>
      </c>
      <c r="C136" s="7">
        <v>0</v>
      </c>
      <c r="D136" s="7">
        <v>13</v>
      </c>
      <c r="E136" s="7">
        <v>13</v>
      </c>
      <c r="F136" s="7">
        <v>7</v>
      </c>
      <c r="G136" s="7">
        <v>0</v>
      </c>
      <c r="H136" s="7">
        <v>39</v>
      </c>
      <c r="I136" s="7">
        <v>21</v>
      </c>
      <c r="J136" s="7">
        <v>43</v>
      </c>
      <c r="K136" s="7">
        <v>31</v>
      </c>
      <c r="L136" s="7">
        <v>2</v>
      </c>
      <c r="M136" s="7">
        <v>61</v>
      </c>
    </row>
    <row r="137" spans="1:13">
      <c r="A137" s="7" t="s">
        <v>2940</v>
      </c>
      <c r="B137" s="3">
        <v>0</v>
      </c>
      <c r="C137" s="7">
        <v>1</v>
      </c>
      <c r="D137" s="7">
        <v>43</v>
      </c>
      <c r="E137" s="7">
        <v>38</v>
      </c>
      <c r="F137" s="7">
        <v>2</v>
      </c>
      <c r="G137" s="7">
        <v>0</v>
      </c>
      <c r="H137" s="7">
        <v>111</v>
      </c>
      <c r="I137" s="7">
        <v>50</v>
      </c>
      <c r="J137" s="7">
        <v>114</v>
      </c>
      <c r="K137" s="7">
        <v>79</v>
      </c>
      <c r="L137" s="7">
        <v>3</v>
      </c>
      <c r="M137" s="7">
        <v>99</v>
      </c>
    </row>
    <row r="138" spans="1:13">
      <c r="A138" s="7" t="s">
        <v>2814</v>
      </c>
      <c r="B138" s="3">
        <v>2</v>
      </c>
      <c r="C138" s="7">
        <v>2</v>
      </c>
      <c r="D138" s="7">
        <v>13</v>
      </c>
      <c r="E138" s="7">
        <v>19</v>
      </c>
      <c r="F138" s="7">
        <v>3</v>
      </c>
      <c r="G138" s="7">
        <v>0</v>
      </c>
      <c r="H138" s="7">
        <v>45</v>
      </c>
      <c r="I138" s="7">
        <v>20</v>
      </c>
      <c r="J138" s="7">
        <v>54</v>
      </c>
      <c r="K138" s="7">
        <v>44</v>
      </c>
      <c r="L138" s="7">
        <v>2</v>
      </c>
      <c r="M138" s="7">
        <v>55</v>
      </c>
    </row>
    <row r="139" spans="1:13">
      <c r="A139" s="7" t="s">
        <v>2927</v>
      </c>
      <c r="B139" s="3">
        <v>2</v>
      </c>
      <c r="C139" s="7">
        <v>3</v>
      </c>
      <c r="D139" s="7">
        <v>15</v>
      </c>
      <c r="E139" s="7">
        <v>19</v>
      </c>
      <c r="F139" s="7">
        <v>4</v>
      </c>
      <c r="G139" s="7">
        <v>0</v>
      </c>
      <c r="H139" s="7">
        <v>48</v>
      </c>
      <c r="I139" s="7">
        <v>11</v>
      </c>
      <c r="J139" s="7">
        <v>59</v>
      </c>
      <c r="K139" s="7">
        <v>39</v>
      </c>
      <c r="L139" s="7">
        <v>4</v>
      </c>
      <c r="M139" s="7">
        <v>91</v>
      </c>
    </row>
    <row r="140" spans="1:13">
      <c r="A140" s="7" t="s">
        <v>2934</v>
      </c>
      <c r="B140" s="3">
        <v>0</v>
      </c>
      <c r="C140" s="7">
        <v>1</v>
      </c>
      <c r="D140" s="7">
        <v>9</v>
      </c>
      <c r="E140" s="7">
        <v>11</v>
      </c>
      <c r="F140" s="7">
        <v>1</v>
      </c>
      <c r="G140" s="7">
        <v>0</v>
      </c>
      <c r="H140" s="7">
        <v>33</v>
      </c>
      <c r="I140" s="7">
        <v>19</v>
      </c>
      <c r="J140" s="7">
        <v>36</v>
      </c>
      <c r="K140" s="7">
        <v>22</v>
      </c>
      <c r="L140" s="7">
        <v>0</v>
      </c>
      <c r="M140" s="7">
        <v>58</v>
      </c>
    </row>
    <row r="141" spans="1:13">
      <c r="A141" s="7" t="s">
        <v>2976</v>
      </c>
      <c r="B141" s="3">
        <v>1</v>
      </c>
      <c r="C141" s="7">
        <v>3</v>
      </c>
      <c r="D141" s="7">
        <v>20</v>
      </c>
      <c r="E141" s="7">
        <v>33</v>
      </c>
      <c r="F141" s="7">
        <v>2</v>
      </c>
      <c r="G141" s="7">
        <v>4</v>
      </c>
      <c r="H141" s="7">
        <v>92</v>
      </c>
      <c r="I141" s="7">
        <v>29</v>
      </c>
      <c r="J141" s="7">
        <v>93</v>
      </c>
      <c r="K141" s="7">
        <v>58</v>
      </c>
      <c r="L141" s="7">
        <v>12</v>
      </c>
      <c r="M141" s="7">
        <v>136</v>
      </c>
    </row>
    <row r="142" spans="1:13">
      <c r="A142" s="7" t="s">
        <v>2977</v>
      </c>
      <c r="B142" s="3">
        <v>0</v>
      </c>
      <c r="C142" s="7">
        <v>0</v>
      </c>
      <c r="D142" s="7">
        <v>22</v>
      </c>
      <c r="E142" s="7">
        <v>32</v>
      </c>
      <c r="F142" s="7">
        <v>0</v>
      </c>
      <c r="G142" s="7">
        <v>2</v>
      </c>
      <c r="H142" s="7">
        <v>60</v>
      </c>
      <c r="I142" s="7">
        <v>29</v>
      </c>
      <c r="J142" s="7">
        <v>104</v>
      </c>
      <c r="K142" s="7">
        <v>68</v>
      </c>
      <c r="L142" s="7">
        <v>2</v>
      </c>
      <c r="M142" s="7">
        <v>97</v>
      </c>
    </row>
    <row r="143" spans="1:13">
      <c r="A143" s="7" t="s">
        <v>2978</v>
      </c>
      <c r="B143" s="3">
        <v>0</v>
      </c>
      <c r="C143" s="7">
        <v>1</v>
      </c>
      <c r="D143" s="7">
        <v>10</v>
      </c>
      <c r="E143" s="7">
        <v>20</v>
      </c>
      <c r="F143" s="7">
        <v>3</v>
      </c>
      <c r="G143" s="7">
        <v>0</v>
      </c>
      <c r="H143" s="7">
        <v>45</v>
      </c>
      <c r="I143" s="7">
        <v>14</v>
      </c>
      <c r="J143" s="7">
        <v>52</v>
      </c>
      <c r="K143" s="7">
        <v>33</v>
      </c>
      <c r="L143" s="7">
        <v>1</v>
      </c>
      <c r="M143" s="7">
        <v>62</v>
      </c>
    </row>
    <row r="144" spans="1:13">
      <c r="A144" s="7" t="s">
        <v>3020</v>
      </c>
      <c r="B144" s="3">
        <v>0</v>
      </c>
      <c r="C144" s="7">
        <v>3</v>
      </c>
      <c r="D144" s="7">
        <v>14</v>
      </c>
      <c r="E144" s="7">
        <v>19</v>
      </c>
      <c r="F144" s="7">
        <v>1</v>
      </c>
      <c r="G144" s="7">
        <v>0</v>
      </c>
      <c r="H144" s="7">
        <v>46</v>
      </c>
      <c r="I144" s="7">
        <v>18</v>
      </c>
      <c r="J144" s="7">
        <v>71</v>
      </c>
      <c r="K144" s="7">
        <v>38</v>
      </c>
      <c r="L144" s="7">
        <v>2</v>
      </c>
      <c r="M144" s="7">
        <v>81</v>
      </c>
    </row>
    <row r="145" spans="1:13">
      <c r="A145" s="7" t="s">
        <v>2979</v>
      </c>
      <c r="B145" s="3">
        <v>0</v>
      </c>
      <c r="C145" s="7">
        <v>2</v>
      </c>
      <c r="D145" s="7">
        <v>15</v>
      </c>
      <c r="E145" s="7">
        <v>20</v>
      </c>
      <c r="F145" s="7">
        <v>0</v>
      </c>
      <c r="G145" s="7">
        <v>1</v>
      </c>
      <c r="H145" s="7">
        <v>61</v>
      </c>
      <c r="I145" s="7">
        <v>22</v>
      </c>
      <c r="J145" s="7">
        <v>78</v>
      </c>
      <c r="K145" s="7">
        <v>73</v>
      </c>
      <c r="L145" s="7">
        <v>6</v>
      </c>
      <c r="M145" s="7">
        <v>91</v>
      </c>
    </row>
    <row r="146" spans="1:13">
      <c r="A146" s="7" t="s">
        <v>2980</v>
      </c>
      <c r="B146" s="3">
        <v>0</v>
      </c>
      <c r="C146" s="7">
        <v>2</v>
      </c>
      <c r="D146" s="7">
        <v>15</v>
      </c>
      <c r="E146" s="7">
        <v>16</v>
      </c>
      <c r="F146" s="7">
        <v>1</v>
      </c>
      <c r="G146" s="7">
        <v>7</v>
      </c>
      <c r="H146" s="7">
        <v>40</v>
      </c>
      <c r="I146" s="7">
        <v>24</v>
      </c>
      <c r="J146" s="7">
        <v>57</v>
      </c>
      <c r="K146" s="7">
        <v>24</v>
      </c>
      <c r="L146" s="7">
        <v>1</v>
      </c>
      <c r="M146" s="7">
        <v>51</v>
      </c>
    </row>
    <row r="147" spans="1:13">
      <c r="A147" s="7" t="s">
        <v>2941</v>
      </c>
      <c r="B147" s="3">
        <v>0</v>
      </c>
      <c r="C147" s="7">
        <v>2</v>
      </c>
      <c r="D147" s="7">
        <v>32</v>
      </c>
      <c r="E147" s="7">
        <v>42</v>
      </c>
      <c r="F147" s="7">
        <v>2</v>
      </c>
      <c r="G147" s="7">
        <v>2</v>
      </c>
      <c r="H147" s="7">
        <v>103</v>
      </c>
      <c r="I147" s="7">
        <v>34</v>
      </c>
      <c r="J147" s="7">
        <v>125</v>
      </c>
      <c r="K147" s="7">
        <v>64</v>
      </c>
      <c r="L147" s="7">
        <v>8</v>
      </c>
      <c r="M147" s="7">
        <v>92</v>
      </c>
    </row>
    <row r="148" spans="1:13">
      <c r="A148" s="7" t="s">
        <v>2981</v>
      </c>
      <c r="B148" s="3">
        <v>1</v>
      </c>
      <c r="C148" s="7">
        <v>2</v>
      </c>
      <c r="D148" s="7">
        <v>17</v>
      </c>
      <c r="E148" s="7">
        <v>20</v>
      </c>
      <c r="F148" s="7">
        <v>3</v>
      </c>
      <c r="G148" s="7">
        <v>1</v>
      </c>
      <c r="H148" s="7">
        <v>54</v>
      </c>
      <c r="I148" s="7">
        <v>13</v>
      </c>
      <c r="J148" s="7">
        <v>70</v>
      </c>
      <c r="K148" s="7">
        <v>49</v>
      </c>
      <c r="L148" s="7">
        <v>3</v>
      </c>
      <c r="M148" s="7">
        <v>90</v>
      </c>
    </row>
    <row r="149" spans="1:13">
      <c r="A149" s="7" t="s">
        <v>2998</v>
      </c>
      <c r="B149" s="3">
        <v>0</v>
      </c>
      <c r="C149" s="7">
        <v>3</v>
      </c>
      <c r="D149" s="7">
        <v>13</v>
      </c>
      <c r="E149" s="7">
        <v>14</v>
      </c>
      <c r="F149" s="7">
        <v>1</v>
      </c>
      <c r="G149" s="7">
        <v>3</v>
      </c>
      <c r="H149" s="7">
        <v>24</v>
      </c>
      <c r="I149" s="7">
        <v>18</v>
      </c>
      <c r="J149" s="7">
        <v>62</v>
      </c>
      <c r="K149" s="7">
        <v>44</v>
      </c>
      <c r="L149" s="7">
        <v>8</v>
      </c>
      <c r="M149" s="7">
        <v>62</v>
      </c>
    </row>
    <row r="150" spans="1:13">
      <c r="A150" s="7" t="s">
        <v>2982</v>
      </c>
      <c r="B150" s="3">
        <v>1</v>
      </c>
      <c r="C150" s="7">
        <v>0</v>
      </c>
      <c r="D150" s="7">
        <v>7</v>
      </c>
      <c r="E150" s="7">
        <v>17</v>
      </c>
      <c r="F150" s="7">
        <v>2</v>
      </c>
      <c r="G150" s="7">
        <v>1</v>
      </c>
      <c r="H150" s="7">
        <v>29</v>
      </c>
      <c r="I150" s="7">
        <v>14</v>
      </c>
      <c r="J150" s="7">
        <v>51</v>
      </c>
      <c r="K150" s="7">
        <v>27</v>
      </c>
      <c r="L150" s="7">
        <v>6</v>
      </c>
      <c r="M150" s="7">
        <v>61</v>
      </c>
    </row>
    <row r="151" spans="1:13">
      <c r="A151" s="7" t="s">
        <v>3285</v>
      </c>
      <c r="B151" s="3">
        <v>2</v>
      </c>
      <c r="C151" s="7">
        <v>3</v>
      </c>
      <c r="D151" s="7">
        <v>25</v>
      </c>
      <c r="E151" s="7">
        <v>33</v>
      </c>
      <c r="F151" s="7">
        <v>1</v>
      </c>
      <c r="G151" s="7">
        <v>0</v>
      </c>
      <c r="H151" s="7">
        <v>90</v>
      </c>
      <c r="I151" s="7">
        <v>26</v>
      </c>
      <c r="J151" s="7">
        <v>89</v>
      </c>
      <c r="K151" s="7">
        <v>68</v>
      </c>
      <c r="L151" s="7">
        <v>2</v>
      </c>
      <c r="M151" s="7">
        <v>161</v>
      </c>
    </row>
    <row r="152" spans="1:13">
      <c r="A152" s="7" t="s">
        <v>3271</v>
      </c>
      <c r="B152" s="3">
        <v>0</v>
      </c>
      <c r="C152" s="7">
        <v>2</v>
      </c>
      <c r="D152" s="7">
        <v>28</v>
      </c>
      <c r="E152" s="7">
        <v>37</v>
      </c>
      <c r="F152" s="7">
        <v>0</v>
      </c>
      <c r="G152" s="7">
        <v>0</v>
      </c>
      <c r="H152" s="7">
        <v>81</v>
      </c>
      <c r="I152" s="7">
        <v>46</v>
      </c>
      <c r="J152" s="7">
        <v>104</v>
      </c>
      <c r="K152" s="7">
        <v>74</v>
      </c>
      <c r="L152" s="7">
        <v>7</v>
      </c>
      <c r="M152" s="7">
        <v>112</v>
      </c>
    </row>
    <row r="153" spans="1:13">
      <c r="A153" s="7" t="s">
        <v>3321</v>
      </c>
      <c r="B153" s="3">
        <v>0</v>
      </c>
      <c r="C153" s="7">
        <v>2</v>
      </c>
      <c r="D153" s="7">
        <v>10</v>
      </c>
      <c r="E153" s="7">
        <v>22</v>
      </c>
      <c r="F153" s="7">
        <v>4</v>
      </c>
      <c r="G153" s="7">
        <v>0</v>
      </c>
      <c r="H153" s="7">
        <v>40</v>
      </c>
      <c r="I153" s="7">
        <v>11</v>
      </c>
      <c r="J153" s="7">
        <v>49</v>
      </c>
      <c r="K153" s="7">
        <v>28</v>
      </c>
      <c r="L153" s="7">
        <v>0</v>
      </c>
      <c r="M153" s="7">
        <v>51</v>
      </c>
    </row>
    <row r="154" spans="1:13">
      <c r="A154" s="7" t="s">
        <v>3272</v>
      </c>
      <c r="B154" s="3">
        <v>0</v>
      </c>
      <c r="C154" s="7">
        <v>4</v>
      </c>
      <c r="D154" s="7">
        <v>17</v>
      </c>
      <c r="E154" s="7">
        <v>22</v>
      </c>
      <c r="F154" s="7">
        <v>1</v>
      </c>
      <c r="G154" s="7">
        <v>1</v>
      </c>
      <c r="H154" s="7">
        <v>56</v>
      </c>
      <c r="I154" s="7">
        <v>24</v>
      </c>
      <c r="J154" s="7">
        <v>67</v>
      </c>
      <c r="K154" s="7">
        <v>53</v>
      </c>
      <c r="L154" s="7">
        <v>4</v>
      </c>
      <c r="M154" s="7">
        <v>64</v>
      </c>
    </row>
    <row r="155" spans="1:13">
      <c r="A155" s="7" t="s">
        <v>3273</v>
      </c>
      <c r="B155" s="3">
        <v>1</v>
      </c>
      <c r="C155" s="7">
        <v>2</v>
      </c>
      <c r="D155" s="7">
        <v>15</v>
      </c>
      <c r="E155" s="7">
        <v>18</v>
      </c>
      <c r="F155" s="7">
        <v>4</v>
      </c>
      <c r="G155" s="7">
        <v>0</v>
      </c>
      <c r="H155" s="7">
        <v>63</v>
      </c>
      <c r="I155" s="7">
        <v>21</v>
      </c>
      <c r="J155" s="7">
        <v>87</v>
      </c>
      <c r="K155" s="7">
        <v>66</v>
      </c>
      <c r="L155" s="7">
        <v>5</v>
      </c>
      <c r="M155" s="7">
        <v>105</v>
      </c>
    </row>
    <row r="156" spans="1:13">
      <c r="A156" s="7" t="s">
        <v>3334</v>
      </c>
      <c r="B156" s="3">
        <v>0</v>
      </c>
      <c r="C156" s="7">
        <v>2</v>
      </c>
      <c r="D156" s="7">
        <v>11</v>
      </c>
      <c r="E156" s="7">
        <v>13</v>
      </c>
      <c r="F156" s="7">
        <v>0</v>
      </c>
      <c r="G156" s="7">
        <v>0</v>
      </c>
      <c r="H156" s="7">
        <v>35</v>
      </c>
      <c r="I156" s="7">
        <v>11</v>
      </c>
      <c r="J156" s="7">
        <v>42</v>
      </c>
      <c r="K156" s="7">
        <v>33</v>
      </c>
      <c r="L156" s="7">
        <v>1</v>
      </c>
      <c r="M156" s="7">
        <v>76</v>
      </c>
    </row>
    <row r="157" spans="1:13">
      <c r="A157" s="7" t="s">
        <v>3286</v>
      </c>
      <c r="B157" s="3">
        <v>1</v>
      </c>
      <c r="C157" s="7">
        <v>4</v>
      </c>
      <c r="D157" s="7">
        <v>29</v>
      </c>
      <c r="E157" s="7">
        <v>33</v>
      </c>
      <c r="F157" s="7">
        <v>3</v>
      </c>
      <c r="G157" s="7">
        <v>2</v>
      </c>
      <c r="H157" s="7">
        <v>90</v>
      </c>
      <c r="I157" s="7">
        <v>22</v>
      </c>
      <c r="J157" s="7">
        <v>101</v>
      </c>
      <c r="K157" s="7">
        <v>58</v>
      </c>
      <c r="L157" s="7">
        <v>5</v>
      </c>
      <c r="M157" s="7">
        <v>110</v>
      </c>
    </row>
    <row r="158" spans="1:13">
      <c r="A158" s="7" t="s">
        <v>3274</v>
      </c>
      <c r="B158" s="3">
        <v>0</v>
      </c>
      <c r="C158" s="7">
        <v>0</v>
      </c>
      <c r="D158" s="7">
        <v>15</v>
      </c>
      <c r="E158" s="7">
        <v>23</v>
      </c>
      <c r="F158" s="7">
        <v>0</v>
      </c>
      <c r="G158" s="7">
        <v>2</v>
      </c>
      <c r="H158" s="7">
        <v>51</v>
      </c>
      <c r="I158" s="7">
        <v>19</v>
      </c>
      <c r="J158" s="7">
        <v>57</v>
      </c>
      <c r="K158" s="7">
        <v>46</v>
      </c>
      <c r="L158" s="7">
        <v>6</v>
      </c>
      <c r="M158" s="7">
        <v>68</v>
      </c>
    </row>
    <row r="159" spans="1:13">
      <c r="A159" s="7" t="s">
        <v>3329</v>
      </c>
      <c r="B159" s="3">
        <v>1</v>
      </c>
      <c r="C159" s="7">
        <v>2</v>
      </c>
      <c r="D159" s="7">
        <v>15</v>
      </c>
      <c r="E159" s="7">
        <v>9</v>
      </c>
      <c r="F159" s="7">
        <v>5</v>
      </c>
      <c r="G159" s="7">
        <v>1</v>
      </c>
      <c r="H159" s="7">
        <v>34</v>
      </c>
      <c r="I159" s="7">
        <v>20</v>
      </c>
      <c r="J159" s="7">
        <v>57</v>
      </c>
      <c r="K159" s="7">
        <v>51</v>
      </c>
      <c r="L159" s="7">
        <v>1</v>
      </c>
      <c r="M159" s="7">
        <v>96</v>
      </c>
    </row>
    <row r="160" spans="1:13">
      <c r="A160" s="7" t="s">
        <v>3275</v>
      </c>
      <c r="B160" s="3">
        <v>0</v>
      </c>
      <c r="C160" s="7">
        <v>1</v>
      </c>
      <c r="D160" s="7">
        <v>7</v>
      </c>
      <c r="E160" s="7">
        <v>18</v>
      </c>
      <c r="F160" s="7">
        <v>1</v>
      </c>
      <c r="G160" s="7">
        <v>1</v>
      </c>
      <c r="H160" s="7">
        <v>29</v>
      </c>
      <c r="I160" s="7">
        <v>13</v>
      </c>
      <c r="J160" s="7">
        <v>47</v>
      </c>
      <c r="K160" s="7">
        <v>21</v>
      </c>
      <c r="L160" s="7">
        <v>1</v>
      </c>
      <c r="M160" s="7">
        <v>42</v>
      </c>
    </row>
    <row r="161" spans="1:13">
      <c r="A161" s="7" t="s">
        <v>3714</v>
      </c>
      <c r="B161" s="3">
        <v>2</v>
      </c>
      <c r="C161" s="7">
        <v>3</v>
      </c>
      <c r="D161" s="7">
        <v>28</v>
      </c>
      <c r="E161" s="7">
        <v>38</v>
      </c>
      <c r="F161" s="7">
        <v>0</v>
      </c>
      <c r="G161" s="7">
        <v>0</v>
      </c>
      <c r="H161" s="7">
        <v>88</v>
      </c>
      <c r="I161" s="7">
        <v>21</v>
      </c>
      <c r="J161" s="7">
        <v>89</v>
      </c>
      <c r="K161" s="7">
        <v>65</v>
      </c>
      <c r="L161" s="7">
        <v>1</v>
      </c>
      <c r="M161" s="7">
        <v>130</v>
      </c>
    </row>
    <row r="162" spans="1:13">
      <c r="A162" s="7" t="s">
        <v>3715</v>
      </c>
      <c r="B162" s="3">
        <v>0</v>
      </c>
      <c r="C162" s="7">
        <v>3</v>
      </c>
      <c r="D162" s="7">
        <v>23</v>
      </c>
      <c r="E162" s="7">
        <v>40</v>
      </c>
      <c r="F162" s="7">
        <v>1</v>
      </c>
      <c r="G162" s="7">
        <v>0</v>
      </c>
      <c r="H162" s="7">
        <v>78</v>
      </c>
      <c r="I162" s="7">
        <v>34</v>
      </c>
      <c r="J162" s="7">
        <v>115</v>
      </c>
      <c r="K162" s="7">
        <v>73</v>
      </c>
      <c r="L162" s="7">
        <v>8</v>
      </c>
      <c r="M162" s="7">
        <v>111</v>
      </c>
    </row>
    <row r="163" spans="1:13">
      <c r="A163" s="7" t="s">
        <v>3611</v>
      </c>
      <c r="B163" s="3">
        <v>0</v>
      </c>
      <c r="C163" s="7">
        <v>2</v>
      </c>
      <c r="D163" s="7">
        <v>11</v>
      </c>
      <c r="E163" s="7">
        <v>13</v>
      </c>
      <c r="F163" s="7">
        <v>1</v>
      </c>
      <c r="G163" s="7">
        <v>1</v>
      </c>
      <c r="H163" s="7">
        <v>31</v>
      </c>
      <c r="I163" s="7">
        <v>19</v>
      </c>
      <c r="J163" s="7">
        <v>54</v>
      </c>
      <c r="K163" s="7">
        <v>21</v>
      </c>
      <c r="L163" s="7">
        <v>4</v>
      </c>
      <c r="M163" s="7">
        <v>33</v>
      </c>
    </row>
    <row r="164" spans="1:13">
      <c r="A164" s="7" t="s">
        <v>3716</v>
      </c>
      <c r="B164" s="3">
        <v>2</v>
      </c>
      <c r="C164" s="7">
        <v>2</v>
      </c>
      <c r="D164" s="7">
        <v>14</v>
      </c>
      <c r="E164" s="7">
        <v>20</v>
      </c>
      <c r="F164" s="7">
        <v>2</v>
      </c>
      <c r="G164" s="7">
        <v>1</v>
      </c>
      <c r="H164" s="7">
        <v>48</v>
      </c>
      <c r="I164" s="7">
        <v>17</v>
      </c>
      <c r="J164" s="7">
        <v>62</v>
      </c>
      <c r="K164" s="7">
        <v>35</v>
      </c>
      <c r="L164" s="7">
        <v>4</v>
      </c>
      <c r="M164" s="7">
        <v>71</v>
      </c>
    </row>
    <row r="165" spans="1:13">
      <c r="A165" s="7" t="s">
        <v>3717</v>
      </c>
      <c r="B165" s="3">
        <v>1</v>
      </c>
      <c r="C165" s="7">
        <v>2</v>
      </c>
      <c r="D165" s="7">
        <v>16</v>
      </c>
      <c r="E165" s="7">
        <v>20</v>
      </c>
      <c r="F165" s="7">
        <v>2</v>
      </c>
      <c r="G165" s="7">
        <v>1</v>
      </c>
      <c r="H165" s="7">
        <v>71</v>
      </c>
      <c r="I165" s="7">
        <v>23</v>
      </c>
      <c r="J165" s="7">
        <v>91</v>
      </c>
      <c r="K165" s="7">
        <v>77</v>
      </c>
      <c r="L165" s="7">
        <v>6</v>
      </c>
      <c r="M165" s="7">
        <v>105</v>
      </c>
    </row>
    <row r="166" spans="1:13">
      <c r="A166" s="7" t="s">
        <v>3718</v>
      </c>
      <c r="B166" s="3">
        <v>0</v>
      </c>
      <c r="C166" s="7">
        <v>2</v>
      </c>
      <c r="D166" s="7">
        <v>14</v>
      </c>
      <c r="E166" s="7">
        <v>18</v>
      </c>
      <c r="F166" s="7">
        <v>1</v>
      </c>
      <c r="G166" s="7">
        <v>0</v>
      </c>
      <c r="H166" s="7">
        <v>52</v>
      </c>
      <c r="I166" s="7">
        <v>27</v>
      </c>
      <c r="J166" s="7">
        <v>47</v>
      </c>
      <c r="K166" s="7">
        <v>51</v>
      </c>
      <c r="L166" s="7">
        <v>3</v>
      </c>
      <c r="M166" s="7">
        <v>72</v>
      </c>
    </row>
    <row r="167" spans="1:13">
      <c r="A167" s="7" t="s">
        <v>3719</v>
      </c>
      <c r="B167" s="3">
        <v>0</v>
      </c>
      <c r="C167" s="7">
        <v>5</v>
      </c>
      <c r="D167" s="7">
        <v>28</v>
      </c>
      <c r="E167" s="7">
        <v>33</v>
      </c>
      <c r="F167" s="7">
        <v>4</v>
      </c>
      <c r="G167" s="7">
        <v>2</v>
      </c>
      <c r="H167" s="7">
        <v>88</v>
      </c>
      <c r="I167" s="7">
        <v>45</v>
      </c>
      <c r="J167" s="7">
        <v>123</v>
      </c>
      <c r="K167" s="7">
        <v>95</v>
      </c>
      <c r="L167" s="7">
        <v>4</v>
      </c>
      <c r="M167" s="7">
        <v>121</v>
      </c>
    </row>
    <row r="168" spans="1:13">
      <c r="A168" s="7" t="s">
        <v>3720</v>
      </c>
      <c r="B168" s="3">
        <v>0</v>
      </c>
      <c r="C168" s="7">
        <v>1</v>
      </c>
      <c r="D168" s="7">
        <v>18</v>
      </c>
      <c r="E168" s="7">
        <v>23</v>
      </c>
      <c r="F168" s="7">
        <v>0</v>
      </c>
      <c r="G168" s="7">
        <v>0</v>
      </c>
      <c r="H168" s="7">
        <v>58</v>
      </c>
      <c r="I168" s="7">
        <v>20</v>
      </c>
      <c r="J168" s="7">
        <v>65</v>
      </c>
      <c r="K168" s="7">
        <v>41</v>
      </c>
      <c r="L168" s="7">
        <v>2</v>
      </c>
      <c r="M168" s="7">
        <v>68</v>
      </c>
    </row>
    <row r="169" spans="1:13">
      <c r="A169" s="7" t="s">
        <v>3628</v>
      </c>
      <c r="B169" s="3">
        <v>1</v>
      </c>
      <c r="C169" s="7">
        <v>2</v>
      </c>
      <c r="D169" s="7">
        <v>15</v>
      </c>
      <c r="E169" s="7">
        <v>15</v>
      </c>
      <c r="F169" s="7">
        <v>2</v>
      </c>
      <c r="G169" s="7">
        <v>1</v>
      </c>
      <c r="H169" s="7">
        <v>44</v>
      </c>
      <c r="I169" s="7">
        <v>19</v>
      </c>
      <c r="J169" s="7">
        <v>76</v>
      </c>
      <c r="K169" s="7">
        <v>56</v>
      </c>
      <c r="L169" s="7">
        <v>6</v>
      </c>
      <c r="M169" s="7">
        <v>68</v>
      </c>
    </row>
    <row r="170" spans="1:13">
      <c r="A170" s="7" t="s">
        <v>3636</v>
      </c>
      <c r="B170" s="3">
        <v>0</v>
      </c>
      <c r="C170" s="7">
        <v>1</v>
      </c>
      <c r="D170" s="7">
        <v>17</v>
      </c>
      <c r="E170" s="7">
        <v>13</v>
      </c>
      <c r="F170" s="7">
        <v>0</v>
      </c>
      <c r="G170" s="7">
        <v>1</v>
      </c>
      <c r="H170" s="7">
        <v>38</v>
      </c>
      <c r="I170" s="7">
        <v>23</v>
      </c>
      <c r="J170" s="7">
        <v>45</v>
      </c>
      <c r="K170" s="7">
        <v>34</v>
      </c>
      <c r="L170" s="7">
        <v>6</v>
      </c>
      <c r="M170" s="7">
        <v>49</v>
      </c>
    </row>
    <row r="171" spans="1:13">
      <c r="A171" s="7" t="s">
        <v>3721</v>
      </c>
      <c r="B171" s="3">
        <v>2</v>
      </c>
      <c r="C171" s="7">
        <v>6</v>
      </c>
      <c r="D171" s="7">
        <v>24</v>
      </c>
      <c r="E171" s="7">
        <v>34</v>
      </c>
      <c r="F171" s="7">
        <v>0</v>
      </c>
      <c r="G171" s="7">
        <v>0</v>
      </c>
      <c r="H171" s="7">
        <v>85</v>
      </c>
      <c r="I171" s="7">
        <v>32</v>
      </c>
      <c r="J171" s="7">
        <v>87</v>
      </c>
      <c r="K171" s="7">
        <v>49</v>
      </c>
      <c r="L171" s="7">
        <v>5</v>
      </c>
      <c r="M171" s="7">
        <v>127</v>
      </c>
    </row>
    <row r="172" spans="1:13">
      <c r="A172" s="7" t="s">
        <v>3722</v>
      </c>
      <c r="B172" s="3">
        <v>0</v>
      </c>
      <c r="C172" s="7">
        <v>4</v>
      </c>
      <c r="D172" s="7">
        <v>27</v>
      </c>
      <c r="E172" s="7">
        <v>34</v>
      </c>
      <c r="F172" s="7">
        <v>1</v>
      </c>
      <c r="G172" s="7">
        <v>1</v>
      </c>
      <c r="H172" s="7">
        <v>76</v>
      </c>
      <c r="I172" s="7">
        <v>42</v>
      </c>
      <c r="J172" s="7">
        <v>106</v>
      </c>
      <c r="K172" s="7">
        <v>66</v>
      </c>
      <c r="L172" s="7">
        <v>7</v>
      </c>
      <c r="M172" s="7">
        <v>101</v>
      </c>
    </row>
    <row r="173" spans="1:13">
      <c r="A173" s="7" t="s">
        <v>3640</v>
      </c>
      <c r="B173" s="3">
        <v>0</v>
      </c>
      <c r="C173" s="7">
        <v>5</v>
      </c>
      <c r="D173" s="7">
        <v>9</v>
      </c>
      <c r="E173" s="7">
        <v>19</v>
      </c>
      <c r="F173" s="7">
        <v>3</v>
      </c>
      <c r="G173" s="7">
        <v>1</v>
      </c>
      <c r="H173" s="7">
        <v>41</v>
      </c>
      <c r="I173" s="7">
        <v>11</v>
      </c>
      <c r="J173" s="7">
        <v>63</v>
      </c>
      <c r="K173" s="7">
        <v>54</v>
      </c>
      <c r="L173" s="7">
        <v>1</v>
      </c>
      <c r="M173" s="7">
        <v>51</v>
      </c>
    </row>
    <row r="174" spans="1:13">
      <c r="A174" s="7" t="s">
        <v>3723</v>
      </c>
      <c r="B174" s="3">
        <v>1</v>
      </c>
      <c r="C174" s="7">
        <v>3</v>
      </c>
      <c r="D174" s="7">
        <v>16</v>
      </c>
      <c r="E174" s="7">
        <v>13</v>
      </c>
      <c r="F174" s="7">
        <v>1</v>
      </c>
      <c r="G174" s="7">
        <v>1</v>
      </c>
      <c r="H174" s="7">
        <v>43</v>
      </c>
      <c r="I174" s="7">
        <v>21</v>
      </c>
      <c r="J174" s="7">
        <v>58</v>
      </c>
      <c r="K174" s="7">
        <v>51</v>
      </c>
      <c r="L174" s="7">
        <v>3</v>
      </c>
      <c r="M174" s="7">
        <v>73</v>
      </c>
    </row>
    <row r="175" spans="1:13">
      <c r="A175" s="7" t="s">
        <v>3724</v>
      </c>
      <c r="B175" s="3">
        <v>0</v>
      </c>
      <c r="C175" s="7">
        <v>3</v>
      </c>
      <c r="D175" s="7">
        <v>17</v>
      </c>
      <c r="E175" s="7">
        <v>24</v>
      </c>
      <c r="F175" s="7">
        <v>2</v>
      </c>
      <c r="G175" s="7">
        <v>1</v>
      </c>
      <c r="H175" s="7">
        <v>66</v>
      </c>
      <c r="I175" s="7">
        <v>19</v>
      </c>
      <c r="J175" s="7">
        <v>99</v>
      </c>
      <c r="K175" s="7">
        <v>71</v>
      </c>
      <c r="L175" s="7">
        <v>5</v>
      </c>
      <c r="M175" s="7">
        <v>91</v>
      </c>
    </row>
    <row r="176" spans="1:13">
      <c r="A176" s="7" t="s">
        <v>3725</v>
      </c>
      <c r="B176" s="3">
        <v>2</v>
      </c>
      <c r="C176" s="7">
        <v>1</v>
      </c>
      <c r="D176" s="7">
        <v>11</v>
      </c>
      <c r="E176" s="7">
        <v>16</v>
      </c>
      <c r="F176" s="7">
        <v>1</v>
      </c>
      <c r="G176" s="7">
        <v>0</v>
      </c>
      <c r="H176" s="7">
        <v>43</v>
      </c>
      <c r="I176" s="7">
        <v>18</v>
      </c>
      <c r="J176" s="7">
        <v>43</v>
      </c>
      <c r="K176" s="7">
        <v>41</v>
      </c>
      <c r="L176" s="7">
        <v>17</v>
      </c>
      <c r="M176" s="7">
        <v>60</v>
      </c>
    </row>
    <row r="177" spans="1:14">
      <c r="A177" s="7" t="s">
        <v>3726</v>
      </c>
      <c r="B177" s="3">
        <v>0</v>
      </c>
      <c r="C177" s="7">
        <v>1</v>
      </c>
      <c r="D177" s="7">
        <v>25</v>
      </c>
      <c r="E177" s="7">
        <v>36</v>
      </c>
      <c r="F177" s="7">
        <v>0</v>
      </c>
      <c r="G177" s="7">
        <v>4</v>
      </c>
      <c r="H177" s="7">
        <v>75</v>
      </c>
      <c r="I177" s="7">
        <v>27</v>
      </c>
      <c r="J177" s="7">
        <v>107</v>
      </c>
      <c r="K177" s="7">
        <v>67</v>
      </c>
      <c r="L177" s="7">
        <v>8</v>
      </c>
      <c r="M177" s="7">
        <v>110</v>
      </c>
    </row>
    <row r="178" spans="1:14">
      <c r="A178" s="7" t="s">
        <v>3727</v>
      </c>
      <c r="B178" s="3">
        <v>1</v>
      </c>
      <c r="C178" s="7">
        <v>0</v>
      </c>
      <c r="D178" s="7">
        <v>19</v>
      </c>
      <c r="E178" s="7">
        <v>15</v>
      </c>
      <c r="F178" s="7">
        <v>0</v>
      </c>
      <c r="G178" s="7">
        <v>0</v>
      </c>
      <c r="H178" s="7">
        <v>49</v>
      </c>
      <c r="I178" s="7">
        <v>22</v>
      </c>
      <c r="J178" s="7">
        <v>68</v>
      </c>
      <c r="K178" s="7">
        <v>49</v>
      </c>
      <c r="L178" s="7">
        <v>4</v>
      </c>
      <c r="M178" s="7">
        <v>70</v>
      </c>
    </row>
    <row r="179" spans="1:14">
      <c r="A179" s="7" t="s">
        <v>3657</v>
      </c>
      <c r="B179" s="3">
        <v>0</v>
      </c>
      <c r="C179" s="7">
        <v>2</v>
      </c>
      <c r="D179" s="7">
        <v>14</v>
      </c>
      <c r="E179" s="7">
        <v>18</v>
      </c>
      <c r="F179" s="7">
        <v>2</v>
      </c>
      <c r="G179" s="7">
        <v>0</v>
      </c>
      <c r="H179" s="7">
        <v>47</v>
      </c>
      <c r="I179" s="7">
        <v>20</v>
      </c>
      <c r="J179" s="7">
        <v>63</v>
      </c>
      <c r="K179" s="7">
        <v>51</v>
      </c>
      <c r="L179" s="7">
        <v>6</v>
      </c>
      <c r="M179" s="7">
        <v>80</v>
      </c>
    </row>
    <row r="180" spans="1:14">
      <c r="A180" s="7" t="s">
        <v>3665</v>
      </c>
      <c r="B180" s="3">
        <v>2</v>
      </c>
      <c r="C180" s="7">
        <v>4</v>
      </c>
      <c r="D180" s="7">
        <v>15</v>
      </c>
      <c r="E180" s="7">
        <v>9</v>
      </c>
      <c r="F180" s="7">
        <v>1</v>
      </c>
      <c r="G180" s="7">
        <v>0</v>
      </c>
      <c r="H180" s="7">
        <v>31</v>
      </c>
      <c r="I180" s="7">
        <v>29</v>
      </c>
      <c r="J180" s="7">
        <v>52</v>
      </c>
      <c r="K180" s="7">
        <v>29</v>
      </c>
      <c r="L180" s="7">
        <v>3</v>
      </c>
      <c r="M180" s="7">
        <v>24</v>
      </c>
    </row>
    <row r="181" spans="1:14">
      <c r="A181" s="7" t="s">
        <v>3728</v>
      </c>
      <c r="B181" s="3">
        <v>7</v>
      </c>
      <c r="C181" s="7">
        <v>2</v>
      </c>
      <c r="D181" s="7">
        <v>23</v>
      </c>
      <c r="E181" s="7">
        <v>33</v>
      </c>
      <c r="F181" s="7">
        <v>9</v>
      </c>
      <c r="G181" s="7">
        <v>0</v>
      </c>
      <c r="H181" s="7">
        <v>89</v>
      </c>
      <c r="I181" s="7">
        <v>26</v>
      </c>
      <c r="J181" s="7">
        <v>85</v>
      </c>
      <c r="K181" s="7">
        <v>62</v>
      </c>
      <c r="L181" s="7">
        <v>3</v>
      </c>
      <c r="M181" s="7">
        <v>123</v>
      </c>
      <c r="N181" s="7">
        <v>12</v>
      </c>
    </row>
    <row r="182" spans="1:14">
      <c r="A182" s="7" t="s">
        <v>3729</v>
      </c>
      <c r="B182" s="3">
        <v>3</v>
      </c>
      <c r="C182" s="7">
        <v>4</v>
      </c>
      <c r="D182" s="7">
        <v>25</v>
      </c>
      <c r="E182" s="7">
        <v>38</v>
      </c>
      <c r="F182" s="7">
        <v>9</v>
      </c>
      <c r="G182" s="7">
        <v>0</v>
      </c>
      <c r="H182" s="7">
        <v>77</v>
      </c>
      <c r="I182" s="7">
        <v>36</v>
      </c>
      <c r="J182" s="7">
        <v>123</v>
      </c>
      <c r="K182" s="7">
        <v>69</v>
      </c>
      <c r="L182" s="7">
        <v>4</v>
      </c>
      <c r="M182" s="7">
        <v>111</v>
      </c>
      <c r="N182" s="7">
        <v>13</v>
      </c>
    </row>
    <row r="183" spans="1:14">
      <c r="A183" s="7" t="s">
        <v>3668</v>
      </c>
      <c r="B183" s="3">
        <v>0</v>
      </c>
      <c r="C183" s="7">
        <v>6</v>
      </c>
      <c r="D183" s="7">
        <v>6</v>
      </c>
      <c r="E183" s="7">
        <v>15</v>
      </c>
      <c r="F183" s="7">
        <v>3</v>
      </c>
      <c r="G183" s="7">
        <v>0</v>
      </c>
      <c r="H183" s="7">
        <v>34</v>
      </c>
      <c r="I183" s="7">
        <v>9</v>
      </c>
      <c r="J183" s="7">
        <v>57</v>
      </c>
      <c r="K183" s="7">
        <v>44</v>
      </c>
      <c r="L183" s="7">
        <v>4</v>
      </c>
      <c r="M183" s="7">
        <v>75</v>
      </c>
      <c r="N183" s="7">
        <v>6</v>
      </c>
    </row>
    <row r="184" spans="1:14">
      <c r="A184" s="7" t="s">
        <v>3730</v>
      </c>
      <c r="B184" s="3">
        <v>1</v>
      </c>
      <c r="C184" s="7">
        <v>3</v>
      </c>
      <c r="D184" s="7">
        <v>18</v>
      </c>
      <c r="E184" s="7">
        <v>12</v>
      </c>
      <c r="F184" s="7">
        <v>2</v>
      </c>
      <c r="G184" s="7">
        <v>1</v>
      </c>
      <c r="H184" s="7">
        <v>45</v>
      </c>
      <c r="I184" s="7">
        <v>25</v>
      </c>
      <c r="J184" s="7">
        <v>79</v>
      </c>
      <c r="K184" s="7">
        <v>51</v>
      </c>
      <c r="L184" s="7">
        <v>1</v>
      </c>
      <c r="M184" s="7">
        <v>52</v>
      </c>
      <c r="N184" s="7">
        <v>8</v>
      </c>
    </row>
    <row r="185" spans="1:14">
      <c r="A185" s="7" t="s">
        <v>3731</v>
      </c>
      <c r="B185" s="3">
        <v>0</v>
      </c>
      <c r="C185" s="7">
        <v>4</v>
      </c>
      <c r="D185" s="7">
        <v>18</v>
      </c>
      <c r="E185" s="7">
        <v>20</v>
      </c>
      <c r="F185" s="7">
        <v>4</v>
      </c>
      <c r="G185" s="7">
        <v>1</v>
      </c>
      <c r="H185" s="7">
        <v>62</v>
      </c>
      <c r="I185" s="7">
        <v>33</v>
      </c>
      <c r="J185" s="7">
        <v>106</v>
      </c>
      <c r="K185" s="7">
        <v>65</v>
      </c>
      <c r="L185" s="7">
        <v>1</v>
      </c>
      <c r="M185" s="7">
        <v>84</v>
      </c>
      <c r="N185" s="7">
        <v>11</v>
      </c>
    </row>
    <row r="186" spans="1:14">
      <c r="A186" s="7" t="s">
        <v>3928</v>
      </c>
      <c r="B186" s="3">
        <v>1</v>
      </c>
      <c r="C186" s="7">
        <v>2</v>
      </c>
      <c r="D186" s="7">
        <v>10</v>
      </c>
      <c r="E186" s="7">
        <v>19</v>
      </c>
      <c r="F186" s="7">
        <v>3</v>
      </c>
      <c r="G186" s="7">
        <v>1</v>
      </c>
      <c r="H186" s="7">
        <v>46</v>
      </c>
      <c r="I186" s="7">
        <v>14</v>
      </c>
      <c r="J186" s="7">
        <v>54</v>
      </c>
      <c r="K186" s="7">
        <v>60</v>
      </c>
      <c r="L186" s="7">
        <v>10</v>
      </c>
      <c r="M186" s="7">
        <v>70</v>
      </c>
      <c r="N186" s="7">
        <v>7</v>
      </c>
    </row>
    <row r="187" spans="1:14">
      <c r="A187" s="7" t="s">
        <v>3732</v>
      </c>
      <c r="B187" s="3">
        <v>1</v>
      </c>
      <c r="C187" s="7">
        <v>2</v>
      </c>
      <c r="D187" s="7">
        <v>21</v>
      </c>
      <c r="E187" s="7">
        <v>34</v>
      </c>
      <c r="F187" s="7">
        <v>1</v>
      </c>
      <c r="G187" s="7">
        <v>0</v>
      </c>
      <c r="H187" s="7">
        <v>78</v>
      </c>
      <c r="I187" s="7">
        <v>29</v>
      </c>
      <c r="J187" s="7">
        <v>101</v>
      </c>
      <c r="K187" s="7">
        <v>61</v>
      </c>
      <c r="L187" s="7">
        <v>8</v>
      </c>
      <c r="M187" s="7">
        <v>116</v>
      </c>
      <c r="N187" s="7">
        <v>16</v>
      </c>
    </row>
    <row r="188" spans="1:14">
      <c r="A188" s="7" t="s">
        <v>3677</v>
      </c>
      <c r="B188" s="3">
        <v>0</v>
      </c>
      <c r="C188" s="7">
        <v>1</v>
      </c>
      <c r="D188" s="7">
        <v>2</v>
      </c>
      <c r="E188" s="7">
        <v>4</v>
      </c>
      <c r="F188" s="7">
        <v>0</v>
      </c>
      <c r="G188" s="7">
        <v>0</v>
      </c>
      <c r="H188" s="7">
        <v>14</v>
      </c>
      <c r="I188" s="7">
        <v>1</v>
      </c>
      <c r="J188" s="7">
        <v>9</v>
      </c>
      <c r="K188" s="7">
        <v>8</v>
      </c>
      <c r="L188" s="7">
        <v>1</v>
      </c>
      <c r="M188" s="7">
        <v>12</v>
      </c>
      <c r="N188" s="7">
        <v>1</v>
      </c>
    </row>
    <row r="189" spans="1:14">
      <c r="A189" s="7" t="s">
        <v>3929</v>
      </c>
      <c r="B189" s="3">
        <v>2</v>
      </c>
      <c r="C189" s="7">
        <v>1</v>
      </c>
      <c r="D189" s="7">
        <v>17</v>
      </c>
      <c r="E189" s="7">
        <v>15</v>
      </c>
      <c r="F189" s="7">
        <v>2</v>
      </c>
      <c r="G189" s="7">
        <v>0</v>
      </c>
      <c r="H189" s="7">
        <v>41</v>
      </c>
      <c r="I189" s="7">
        <v>22</v>
      </c>
      <c r="J189" s="7">
        <v>72</v>
      </c>
      <c r="K189" s="7">
        <v>48</v>
      </c>
      <c r="L189" s="7">
        <v>5</v>
      </c>
      <c r="M189" s="7">
        <v>58</v>
      </c>
      <c r="N189" s="7">
        <v>8</v>
      </c>
    </row>
    <row r="190" spans="1:14">
      <c r="A190" s="7" t="s">
        <v>3679</v>
      </c>
      <c r="B190" s="3">
        <v>0</v>
      </c>
      <c r="C190" s="7">
        <v>0</v>
      </c>
      <c r="D190" s="7">
        <v>16</v>
      </c>
      <c r="E190" s="7">
        <v>20</v>
      </c>
      <c r="F190" s="7">
        <v>1</v>
      </c>
      <c r="G190" s="7">
        <v>2</v>
      </c>
      <c r="H190" s="7">
        <v>48</v>
      </c>
      <c r="I190" s="7">
        <v>15</v>
      </c>
      <c r="J190" s="7">
        <v>69</v>
      </c>
      <c r="K190" s="7">
        <v>58</v>
      </c>
      <c r="L190" s="7">
        <v>6</v>
      </c>
      <c r="M190" s="7">
        <v>85</v>
      </c>
      <c r="N190" s="7">
        <v>10</v>
      </c>
    </row>
    <row r="191" spans="1:14">
      <c r="A191" s="7" t="s">
        <v>3683</v>
      </c>
      <c r="B191" s="3">
        <v>2</v>
      </c>
      <c r="C191" s="7">
        <v>7</v>
      </c>
      <c r="D191" s="7">
        <v>13</v>
      </c>
      <c r="E191" s="7">
        <v>9</v>
      </c>
      <c r="F191" s="7">
        <v>8</v>
      </c>
      <c r="G191" s="7">
        <v>0</v>
      </c>
      <c r="H191" s="7">
        <v>38</v>
      </c>
      <c r="I191" s="7">
        <v>15</v>
      </c>
      <c r="J191" s="7">
        <v>46</v>
      </c>
      <c r="K191" s="7">
        <v>16</v>
      </c>
      <c r="L191" s="7">
        <v>7</v>
      </c>
      <c r="M191" s="7">
        <v>42</v>
      </c>
      <c r="N191" s="7">
        <v>5</v>
      </c>
    </row>
  </sheetData>
  <pageMargins left="0.70866141732283472" right="0.70866141732283472" top="0.74803149606299213" bottom="0.74803149606299213" header="0.31496062992125984" footer="0.31496062992125984"/>
  <pageSetup paperSize="9" scale="50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>
    <pageSetUpPr fitToPage="1"/>
  </sheetPr>
  <dimension ref="A1:Y267"/>
  <sheetViews>
    <sheetView topLeftCell="A208" workbookViewId="0">
      <selection activeCell="C24" sqref="C24"/>
    </sheetView>
  </sheetViews>
  <sheetFormatPr defaultRowHeight="15"/>
  <cols>
    <col min="1" max="1" width="20.28515625" bestFit="1" customWidth="1"/>
    <col min="2" max="2" width="3" bestFit="1" customWidth="1"/>
    <col min="3" max="4" width="3" customWidth="1"/>
    <col min="5" max="5" width="4" bestFit="1" customWidth="1"/>
    <col min="6" max="6" width="14.28515625" bestFit="1" customWidth="1"/>
    <col min="7" max="7" width="4.5703125" bestFit="1" customWidth="1"/>
    <col min="8" max="8" width="6" bestFit="1" customWidth="1"/>
    <col min="9" max="9" width="4" bestFit="1" customWidth="1"/>
    <col min="10" max="10" width="4.42578125" bestFit="1" customWidth="1"/>
    <col min="11" max="12" width="4" bestFit="1" customWidth="1"/>
    <col min="13" max="13" width="11.5703125" bestFit="1" customWidth="1"/>
    <col min="14" max="14" width="11.5703125" style="7" customWidth="1"/>
    <col min="15" max="15" width="10.5703125" bestFit="1" customWidth="1"/>
    <col min="16" max="16" width="5.42578125" bestFit="1" customWidth="1"/>
    <col min="17" max="19" width="4.28515625" bestFit="1" customWidth="1"/>
    <col min="20" max="20" width="15.28515625" style="7" bestFit="1" customWidth="1"/>
    <col min="21" max="21" width="11.85546875" style="7" bestFit="1" customWidth="1"/>
    <col min="22" max="22" width="12" style="7" bestFit="1" customWidth="1"/>
    <col min="23" max="23" width="14.28515625" style="7" bestFit="1" customWidth="1"/>
    <col min="24" max="24" width="13.140625" style="7" bestFit="1" customWidth="1"/>
    <col min="25" max="25" width="10.42578125" style="7" bestFit="1" customWidth="1"/>
  </cols>
  <sheetData>
    <row r="1" spans="1:25">
      <c r="B1" t="s">
        <v>2</v>
      </c>
      <c r="C1" t="s">
        <v>3</v>
      </c>
      <c r="D1" t="s">
        <v>4</v>
      </c>
      <c r="E1" t="s">
        <v>5</v>
      </c>
      <c r="F1" t="s">
        <v>30</v>
      </c>
      <c r="G1" t="s">
        <v>6</v>
      </c>
      <c r="H1" t="s">
        <v>7</v>
      </c>
      <c r="I1" t="s">
        <v>8</v>
      </c>
      <c r="J1" t="s">
        <v>9</v>
      </c>
      <c r="K1" t="s">
        <v>32</v>
      </c>
      <c r="L1" t="s">
        <v>31</v>
      </c>
      <c r="M1" t="s">
        <v>10</v>
      </c>
      <c r="N1" s="7" t="s">
        <v>3964</v>
      </c>
      <c r="T1"/>
      <c r="U1"/>
      <c r="V1"/>
      <c r="W1"/>
      <c r="X1"/>
      <c r="Y1"/>
    </row>
    <row r="2" spans="1:25">
      <c r="A2" s="7" t="s">
        <v>585</v>
      </c>
      <c r="B2" s="3">
        <v>0</v>
      </c>
      <c r="C2" s="7">
        <v>0</v>
      </c>
      <c r="D2" s="7">
        <v>0</v>
      </c>
      <c r="E2" s="7">
        <v>0</v>
      </c>
      <c r="F2" s="7">
        <v>0</v>
      </c>
      <c r="G2" s="7">
        <v>5</v>
      </c>
      <c r="H2" s="7">
        <v>0</v>
      </c>
      <c r="I2" s="7">
        <v>0</v>
      </c>
      <c r="J2" s="7">
        <v>0</v>
      </c>
      <c r="K2" s="7">
        <v>0</v>
      </c>
      <c r="L2" s="7">
        <v>0</v>
      </c>
      <c r="M2" s="7">
        <v>0</v>
      </c>
      <c r="T2"/>
      <c r="U2"/>
      <c r="V2"/>
      <c r="W2"/>
      <c r="X2"/>
      <c r="Y2"/>
    </row>
    <row r="3" spans="1:25">
      <c r="A3" s="7" t="s">
        <v>654</v>
      </c>
      <c r="B3" s="3">
        <v>0</v>
      </c>
      <c r="C3" s="7">
        <v>0</v>
      </c>
      <c r="D3" s="7">
        <v>0</v>
      </c>
      <c r="E3" s="7">
        <v>0</v>
      </c>
      <c r="F3" s="7">
        <v>0</v>
      </c>
      <c r="G3" s="7">
        <v>5</v>
      </c>
      <c r="H3" s="7">
        <v>0</v>
      </c>
      <c r="I3" s="7">
        <v>0</v>
      </c>
      <c r="J3" s="7">
        <v>0</v>
      </c>
      <c r="K3" s="7">
        <v>0</v>
      </c>
      <c r="L3" s="7">
        <v>0</v>
      </c>
      <c r="M3" s="7">
        <v>0</v>
      </c>
      <c r="T3"/>
      <c r="U3"/>
      <c r="V3"/>
      <c r="W3"/>
      <c r="X3"/>
      <c r="Y3"/>
    </row>
    <row r="4" spans="1:25">
      <c r="A4" s="7" t="s">
        <v>608</v>
      </c>
      <c r="B4" s="3">
        <v>0</v>
      </c>
      <c r="C4" s="7">
        <v>0</v>
      </c>
      <c r="D4" s="7">
        <v>0</v>
      </c>
      <c r="E4" s="7">
        <v>0</v>
      </c>
      <c r="F4" s="7">
        <v>0</v>
      </c>
      <c r="G4" s="7">
        <v>5</v>
      </c>
      <c r="H4" s="7">
        <v>0</v>
      </c>
      <c r="I4" s="7">
        <v>0</v>
      </c>
      <c r="J4" s="7">
        <v>0</v>
      </c>
      <c r="K4" s="7">
        <v>0</v>
      </c>
      <c r="L4" s="7">
        <v>0</v>
      </c>
      <c r="M4" s="7">
        <v>0</v>
      </c>
      <c r="T4"/>
      <c r="U4"/>
      <c r="V4"/>
      <c r="W4"/>
      <c r="X4"/>
      <c r="Y4"/>
    </row>
    <row r="5" spans="1:25">
      <c r="A5" s="7" t="s">
        <v>631</v>
      </c>
      <c r="B5" s="3">
        <v>0</v>
      </c>
      <c r="C5" s="7">
        <v>0</v>
      </c>
      <c r="D5" s="7">
        <v>0</v>
      </c>
      <c r="E5" s="7">
        <v>0</v>
      </c>
      <c r="F5" s="7">
        <v>0</v>
      </c>
      <c r="G5" s="7">
        <v>1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T5"/>
      <c r="U5"/>
      <c r="V5"/>
      <c r="W5"/>
      <c r="X5"/>
      <c r="Y5"/>
    </row>
    <row r="6" spans="1:25">
      <c r="A6" s="7" t="s">
        <v>689</v>
      </c>
      <c r="B6" s="3">
        <v>0</v>
      </c>
      <c r="C6" s="7">
        <v>0</v>
      </c>
      <c r="D6" s="7">
        <v>0</v>
      </c>
      <c r="E6" s="7">
        <v>0</v>
      </c>
      <c r="F6" s="7">
        <v>0</v>
      </c>
      <c r="G6" s="7">
        <v>1</v>
      </c>
      <c r="H6" s="7">
        <v>0</v>
      </c>
      <c r="I6" s="7">
        <v>0</v>
      </c>
      <c r="J6" s="7">
        <v>0</v>
      </c>
      <c r="K6" s="7">
        <v>0</v>
      </c>
      <c r="L6" s="7">
        <v>0</v>
      </c>
      <c r="M6" s="7">
        <v>0</v>
      </c>
      <c r="T6"/>
      <c r="U6"/>
      <c r="V6"/>
      <c r="W6"/>
      <c r="X6"/>
      <c r="Y6"/>
    </row>
    <row r="7" spans="1:25">
      <c r="A7" s="7" t="s">
        <v>712</v>
      </c>
      <c r="B7" s="3">
        <v>0</v>
      </c>
      <c r="C7" s="7">
        <v>0</v>
      </c>
      <c r="D7" s="7">
        <v>0</v>
      </c>
      <c r="E7" s="7">
        <v>0</v>
      </c>
      <c r="F7" s="7">
        <v>0</v>
      </c>
      <c r="G7" s="7">
        <v>9</v>
      </c>
      <c r="H7" s="7">
        <v>0</v>
      </c>
      <c r="I7" s="7">
        <v>0</v>
      </c>
      <c r="J7" s="7">
        <v>0</v>
      </c>
      <c r="K7" s="7">
        <v>0</v>
      </c>
      <c r="L7" s="7">
        <v>0</v>
      </c>
      <c r="M7" s="7">
        <v>0</v>
      </c>
      <c r="T7"/>
      <c r="U7"/>
      <c r="V7"/>
      <c r="W7"/>
      <c r="X7"/>
      <c r="Y7"/>
    </row>
    <row r="8" spans="1:25">
      <c r="A8" s="7" t="s">
        <v>735</v>
      </c>
      <c r="B8" s="3">
        <v>0</v>
      </c>
      <c r="C8" s="7">
        <v>0</v>
      </c>
      <c r="D8" s="7">
        <v>0</v>
      </c>
      <c r="E8" s="7">
        <v>0</v>
      </c>
      <c r="F8" s="7">
        <v>0</v>
      </c>
      <c r="G8" s="7">
        <v>10</v>
      </c>
      <c r="H8" s="7">
        <v>0</v>
      </c>
      <c r="I8" s="7">
        <v>0</v>
      </c>
      <c r="J8" s="7">
        <v>0</v>
      </c>
      <c r="K8" s="7">
        <v>0</v>
      </c>
      <c r="L8" s="7">
        <v>0</v>
      </c>
      <c r="M8" s="7">
        <v>0</v>
      </c>
      <c r="T8"/>
      <c r="U8"/>
      <c r="V8"/>
      <c r="W8"/>
      <c r="X8"/>
      <c r="Y8"/>
    </row>
    <row r="9" spans="1:25">
      <c r="A9" s="7" t="s">
        <v>758</v>
      </c>
      <c r="B9" s="3">
        <v>0</v>
      </c>
      <c r="C9" s="7">
        <v>0</v>
      </c>
      <c r="D9" s="7">
        <v>0</v>
      </c>
      <c r="E9" s="7">
        <v>0</v>
      </c>
      <c r="F9" s="7">
        <v>0</v>
      </c>
      <c r="G9" s="7">
        <v>7</v>
      </c>
      <c r="H9" s="7">
        <v>0</v>
      </c>
      <c r="I9" s="7">
        <v>0</v>
      </c>
      <c r="J9" s="7">
        <v>0</v>
      </c>
      <c r="K9" s="7">
        <v>0</v>
      </c>
      <c r="L9" s="7">
        <v>0</v>
      </c>
      <c r="M9" s="7">
        <v>0</v>
      </c>
      <c r="T9"/>
      <c r="U9"/>
      <c r="V9"/>
      <c r="W9"/>
      <c r="X9"/>
      <c r="Y9"/>
    </row>
    <row r="10" spans="1:25">
      <c r="A10" s="7" t="s">
        <v>781</v>
      </c>
      <c r="B10" s="3">
        <v>0</v>
      </c>
      <c r="C10" s="7">
        <v>0</v>
      </c>
      <c r="D10" s="7">
        <v>0</v>
      </c>
      <c r="E10" s="7">
        <v>0</v>
      </c>
      <c r="F10" s="7">
        <v>0</v>
      </c>
      <c r="G10" s="7">
        <v>2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T10"/>
      <c r="U10"/>
      <c r="V10"/>
      <c r="W10"/>
      <c r="X10"/>
      <c r="Y10"/>
    </row>
    <row r="11" spans="1:25">
      <c r="A11" s="7" t="s">
        <v>584</v>
      </c>
      <c r="B11" s="3">
        <v>0</v>
      </c>
      <c r="C11" s="7">
        <v>0</v>
      </c>
      <c r="D11" s="7">
        <v>0</v>
      </c>
      <c r="E11" s="7">
        <v>0</v>
      </c>
      <c r="F11" s="7">
        <v>0</v>
      </c>
      <c r="G11" s="7">
        <v>3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T11"/>
      <c r="U11"/>
      <c r="V11"/>
      <c r="W11"/>
      <c r="X11"/>
      <c r="Y11"/>
    </row>
    <row r="12" spans="1:25">
      <c r="A12" s="7" t="s">
        <v>653</v>
      </c>
      <c r="B12" s="3">
        <v>0</v>
      </c>
      <c r="C12" s="7">
        <v>0</v>
      </c>
      <c r="D12" s="7">
        <v>0</v>
      </c>
      <c r="E12" s="7">
        <v>0</v>
      </c>
      <c r="F12" s="7">
        <v>0</v>
      </c>
      <c r="G12" s="7">
        <v>6</v>
      </c>
      <c r="H12" s="7">
        <v>0</v>
      </c>
      <c r="I12" s="7">
        <v>0</v>
      </c>
      <c r="J12" s="7">
        <v>0</v>
      </c>
      <c r="K12" s="7">
        <v>0</v>
      </c>
      <c r="L12" s="7">
        <v>0</v>
      </c>
      <c r="M12" s="7">
        <v>0</v>
      </c>
      <c r="T12"/>
      <c r="U12"/>
      <c r="V12"/>
      <c r="W12"/>
      <c r="X12"/>
      <c r="Y12"/>
    </row>
    <row r="13" spans="1:25">
      <c r="A13" s="7" t="s">
        <v>607</v>
      </c>
      <c r="B13" s="3">
        <v>0</v>
      </c>
      <c r="C13" s="7">
        <v>0</v>
      </c>
      <c r="D13" s="7">
        <v>0</v>
      </c>
      <c r="E13" s="7">
        <v>0</v>
      </c>
      <c r="F13" s="7">
        <v>0</v>
      </c>
      <c r="G13" s="7">
        <v>4</v>
      </c>
      <c r="H13" s="7">
        <v>0</v>
      </c>
      <c r="I13" s="7">
        <v>0</v>
      </c>
      <c r="J13" s="7">
        <v>0</v>
      </c>
      <c r="K13" s="7">
        <v>0</v>
      </c>
      <c r="L13" s="7">
        <v>0</v>
      </c>
      <c r="M13" s="7">
        <v>0</v>
      </c>
      <c r="T13"/>
      <c r="U13"/>
      <c r="V13"/>
      <c r="W13"/>
      <c r="X13"/>
      <c r="Y13"/>
    </row>
    <row r="14" spans="1:25">
      <c r="A14" s="7" t="s">
        <v>630</v>
      </c>
      <c r="B14" s="3">
        <v>0</v>
      </c>
      <c r="C14" s="7">
        <v>0</v>
      </c>
      <c r="D14" s="7">
        <v>0</v>
      </c>
      <c r="E14" s="7">
        <v>0</v>
      </c>
      <c r="F14" s="7">
        <v>0</v>
      </c>
      <c r="G14" s="7">
        <v>2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T14"/>
      <c r="U14"/>
      <c r="V14"/>
      <c r="W14"/>
      <c r="X14"/>
      <c r="Y14"/>
    </row>
    <row r="15" spans="1:25">
      <c r="A15" s="7" t="s">
        <v>688</v>
      </c>
      <c r="B15" s="3">
        <v>0</v>
      </c>
      <c r="C15" s="7">
        <v>0</v>
      </c>
      <c r="D15" s="7">
        <v>0</v>
      </c>
      <c r="E15" s="7">
        <v>0</v>
      </c>
      <c r="F15" s="7">
        <v>0</v>
      </c>
      <c r="G15" s="7">
        <v>5</v>
      </c>
      <c r="H15" s="7">
        <v>0</v>
      </c>
      <c r="I15" s="7">
        <v>0</v>
      </c>
      <c r="J15" s="7">
        <v>0</v>
      </c>
      <c r="K15" s="7">
        <v>0</v>
      </c>
      <c r="L15" s="7">
        <v>0</v>
      </c>
      <c r="M15" s="7">
        <v>0</v>
      </c>
      <c r="T15"/>
      <c r="U15"/>
      <c r="V15"/>
      <c r="W15"/>
      <c r="X15"/>
      <c r="Y15"/>
    </row>
    <row r="16" spans="1:25">
      <c r="A16" s="7" t="s">
        <v>711</v>
      </c>
      <c r="B16" s="3">
        <v>0</v>
      </c>
      <c r="C16" s="7">
        <v>0</v>
      </c>
      <c r="D16" s="7">
        <v>0</v>
      </c>
      <c r="E16" s="7">
        <v>0</v>
      </c>
      <c r="F16" s="7">
        <v>0</v>
      </c>
      <c r="G16" s="7">
        <v>6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T16"/>
      <c r="U16"/>
      <c r="V16"/>
      <c r="W16"/>
      <c r="X16"/>
      <c r="Y16"/>
    </row>
    <row r="17" spans="1:25">
      <c r="A17" s="7" t="s">
        <v>734</v>
      </c>
      <c r="B17" s="3">
        <v>0</v>
      </c>
      <c r="C17" s="7">
        <v>0</v>
      </c>
      <c r="D17" s="7">
        <v>0</v>
      </c>
      <c r="E17" s="7">
        <v>0</v>
      </c>
      <c r="F17" s="7">
        <v>0</v>
      </c>
      <c r="G17" s="7">
        <v>10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T17"/>
      <c r="U17"/>
      <c r="V17"/>
      <c r="W17"/>
      <c r="X17"/>
      <c r="Y17"/>
    </row>
    <row r="18" spans="1:25">
      <c r="A18" s="7" t="s">
        <v>757</v>
      </c>
      <c r="B18" s="3">
        <v>0</v>
      </c>
      <c r="C18" s="7">
        <v>0</v>
      </c>
      <c r="D18" s="7">
        <v>0</v>
      </c>
      <c r="E18" s="7">
        <v>0</v>
      </c>
      <c r="F18" s="7">
        <v>0</v>
      </c>
      <c r="G18" s="7">
        <v>1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T18"/>
      <c r="U18"/>
      <c r="V18"/>
      <c r="W18"/>
      <c r="X18"/>
      <c r="Y18"/>
    </row>
    <row r="19" spans="1:25">
      <c r="A19" s="7" t="s">
        <v>780</v>
      </c>
      <c r="B19" s="3">
        <v>0</v>
      </c>
      <c r="C19" s="7">
        <v>0</v>
      </c>
      <c r="D19" s="7">
        <v>0</v>
      </c>
      <c r="E19" s="7">
        <v>0</v>
      </c>
      <c r="F19" s="7">
        <v>0</v>
      </c>
      <c r="G19" s="7">
        <v>1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T19"/>
      <c r="U19"/>
      <c r="V19"/>
      <c r="W19"/>
      <c r="X19"/>
      <c r="Y19"/>
    </row>
    <row r="20" spans="1:25">
      <c r="A20" s="7" t="s">
        <v>583</v>
      </c>
      <c r="B20" s="3">
        <v>0</v>
      </c>
      <c r="C20" s="7">
        <v>0</v>
      </c>
      <c r="D20" s="7">
        <v>0</v>
      </c>
      <c r="E20" s="7">
        <v>0</v>
      </c>
      <c r="F20" s="7">
        <v>0</v>
      </c>
      <c r="G20" s="7">
        <v>7</v>
      </c>
      <c r="H20" s="7">
        <v>0</v>
      </c>
      <c r="I20" s="7">
        <v>0</v>
      </c>
      <c r="J20" s="7">
        <v>0</v>
      </c>
      <c r="K20" s="7">
        <v>0</v>
      </c>
      <c r="L20" s="7">
        <v>0</v>
      </c>
      <c r="M20" s="7">
        <v>0</v>
      </c>
      <c r="T20"/>
      <c r="U20"/>
      <c r="V20"/>
      <c r="W20"/>
      <c r="X20"/>
      <c r="Y20"/>
    </row>
    <row r="21" spans="1:25">
      <c r="A21" s="7" t="s">
        <v>652</v>
      </c>
      <c r="B21" s="3">
        <v>0</v>
      </c>
      <c r="C21" s="7">
        <v>0</v>
      </c>
      <c r="D21" s="7">
        <v>0</v>
      </c>
      <c r="E21" s="7">
        <v>0</v>
      </c>
      <c r="F21" s="7">
        <v>0</v>
      </c>
      <c r="G21" s="7">
        <v>10</v>
      </c>
      <c r="H21" s="7">
        <v>0</v>
      </c>
      <c r="I21" s="7">
        <v>0</v>
      </c>
      <c r="J21" s="7">
        <v>0</v>
      </c>
      <c r="K21" s="7">
        <v>0</v>
      </c>
      <c r="L21" s="7">
        <v>0</v>
      </c>
      <c r="M21" s="7">
        <v>0</v>
      </c>
      <c r="T21"/>
      <c r="U21"/>
      <c r="V21"/>
      <c r="W21"/>
      <c r="X21"/>
      <c r="Y21"/>
    </row>
    <row r="22" spans="1:25">
      <c r="A22" s="7" t="s">
        <v>606</v>
      </c>
      <c r="B22" s="3">
        <v>0</v>
      </c>
      <c r="C22" s="7">
        <v>0</v>
      </c>
      <c r="D22" s="7">
        <v>0</v>
      </c>
      <c r="E22" s="7">
        <v>0</v>
      </c>
      <c r="F22" s="7">
        <v>0</v>
      </c>
      <c r="G22" s="7">
        <v>2</v>
      </c>
      <c r="H22" s="7">
        <v>0</v>
      </c>
      <c r="I22" s="7">
        <v>0</v>
      </c>
      <c r="J22" s="7">
        <v>0</v>
      </c>
      <c r="K22" s="7">
        <v>0</v>
      </c>
      <c r="L22" s="7">
        <v>0</v>
      </c>
      <c r="M22" s="7">
        <v>0</v>
      </c>
      <c r="T22"/>
      <c r="U22"/>
      <c r="V22"/>
      <c r="W22"/>
      <c r="X22"/>
      <c r="Y22"/>
    </row>
    <row r="23" spans="1:25">
      <c r="A23" s="7" t="s">
        <v>629</v>
      </c>
      <c r="B23" s="3">
        <v>0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T23"/>
      <c r="U23"/>
      <c r="V23"/>
      <c r="W23"/>
      <c r="X23"/>
      <c r="Y23"/>
    </row>
    <row r="24" spans="1:25">
      <c r="A24" s="7" t="s">
        <v>687</v>
      </c>
      <c r="B24" s="3">
        <v>0</v>
      </c>
      <c r="C24" s="7">
        <v>0</v>
      </c>
      <c r="D24" s="7">
        <v>0</v>
      </c>
      <c r="E24" s="7">
        <v>0</v>
      </c>
      <c r="F24" s="7">
        <v>0</v>
      </c>
      <c r="G24" s="7">
        <v>3</v>
      </c>
      <c r="H24" s="7">
        <v>0</v>
      </c>
      <c r="I24" s="7">
        <v>0</v>
      </c>
      <c r="J24" s="7">
        <v>0</v>
      </c>
      <c r="K24" s="7">
        <v>0</v>
      </c>
      <c r="L24" s="7">
        <v>0</v>
      </c>
      <c r="M24" s="7">
        <v>0</v>
      </c>
    </row>
    <row r="25" spans="1:25">
      <c r="A25" s="7" t="s">
        <v>710</v>
      </c>
      <c r="B25" s="3">
        <v>0</v>
      </c>
      <c r="C25" s="7">
        <v>0</v>
      </c>
      <c r="D25" s="7">
        <v>0</v>
      </c>
      <c r="E25" s="7">
        <v>0</v>
      </c>
      <c r="F25" s="7">
        <v>0</v>
      </c>
      <c r="G25" s="7">
        <v>7</v>
      </c>
      <c r="H25" s="7">
        <v>0</v>
      </c>
      <c r="I25" s="7">
        <v>0</v>
      </c>
      <c r="J25" s="7">
        <v>0</v>
      </c>
      <c r="K25" s="7">
        <v>0</v>
      </c>
      <c r="L25" s="7">
        <v>0</v>
      </c>
      <c r="M25" s="7">
        <v>0</v>
      </c>
    </row>
    <row r="26" spans="1:25">
      <c r="A26" s="7" t="s">
        <v>733</v>
      </c>
      <c r="B26" s="3">
        <v>0</v>
      </c>
      <c r="C26" s="7">
        <v>0</v>
      </c>
      <c r="D26" s="7">
        <v>0</v>
      </c>
      <c r="E26" s="7">
        <v>0</v>
      </c>
      <c r="F26" s="7">
        <v>0</v>
      </c>
      <c r="G26" s="7">
        <v>13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</row>
    <row r="27" spans="1:25">
      <c r="A27" s="7" t="s">
        <v>756</v>
      </c>
      <c r="B27" s="3">
        <v>0</v>
      </c>
      <c r="C27" s="7">
        <v>0</v>
      </c>
      <c r="D27" s="7">
        <v>0</v>
      </c>
      <c r="E27" s="7">
        <v>0</v>
      </c>
      <c r="F27" s="7">
        <v>0</v>
      </c>
      <c r="G27" s="7">
        <v>4</v>
      </c>
      <c r="H27" s="7">
        <v>0</v>
      </c>
      <c r="I27" s="7">
        <v>0</v>
      </c>
      <c r="J27" s="7">
        <v>0</v>
      </c>
      <c r="K27" s="7">
        <v>0</v>
      </c>
      <c r="L27" s="7">
        <v>0</v>
      </c>
      <c r="M27" s="7">
        <v>0</v>
      </c>
    </row>
    <row r="28" spans="1:25">
      <c r="A28" s="7" t="s">
        <v>779</v>
      </c>
      <c r="B28" s="3">
        <v>0</v>
      </c>
      <c r="C28" s="7">
        <v>0</v>
      </c>
      <c r="D28" s="7">
        <v>0</v>
      </c>
      <c r="E28" s="7">
        <v>0</v>
      </c>
      <c r="F28" s="7">
        <v>0</v>
      </c>
      <c r="G28" s="7">
        <v>1</v>
      </c>
      <c r="H28" s="7">
        <v>0</v>
      </c>
      <c r="I28" s="7">
        <v>0</v>
      </c>
      <c r="J28" s="7">
        <v>0</v>
      </c>
      <c r="K28" s="7">
        <v>0</v>
      </c>
      <c r="L28" s="7">
        <v>0</v>
      </c>
      <c r="M28" s="7">
        <v>0</v>
      </c>
    </row>
    <row r="29" spans="1:25">
      <c r="A29" s="7" t="s">
        <v>593</v>
      </c>
      <c r="B29" s="3">
        <v>0</v>
      </c>
      <c r="C29" s="7">
        <v>0</v>
      </c>
      <c r="D29" s="7">
        <v>0</v>
      </c>
      <c r="E29" s="7">
        <v>0</v>
      </c>
      <c r="F29" s="7">
        <v>0</v>
      </c>
      <c r="G29" s="7">
        <v>2</v>
      </c>
      <c r="H29" s="7">
        <v>0</v>
      </c>
      <c r="I29" s="7">
        <v>0</v>
      </c>
      <c r="J29" s="7">
        <v>0</v>
      </c>
      <c r="K29" s="7">
        <v>0</v>
      </c>
      <c r="L29" s="7">
        <v>0</v>
      </c>
      <c r="M29" s="7">
        <v>0</v>
      </c>
    </row>
    <row r="30" spans="1:25">
      <c r="A30" s="7" t="s">
        <v>662</v>
      </c>
      <c r="B30" s="3">
        <v>0</v>
      </c>
      <c r="C30" s="7">
        <v>0</v>
      </c>
      <c r="D30" s="7">
        <v>0</v>
      </c>
      <c r="E30" s="7">
        <v>0</v>
      </c>
      <c r="F30" s="7">
        <v>0</v>
      </c>
      <c r="G30" s="7">
        <v>6</v>
      </c>
      <c r="H30" s="7">
        <v>0</v>
      </c>
      <c r="I30" s="7">
        <v>0</v>
      </c>
      <c r="J30" s="7">
        <v>0</v>
      </c>
      <c r="K30" s="7">
        <v>0</v>
      </c>
      <c r="L30" s="7">
        <v>0</v>
      </c>
      <c r="M30" s="7">
        <v>0</v>
      </c>
    </row>
    <row r="31" spans="1:25">
      <c r="A31" s="7" t="s">
        <v>616</v>
      </c>
      <c r="B31" s="3">
        <v>0</v>
      </c>
      <c r="C31" s="7">
        <v>0</v>
      </c>
      <c r="D31" s="7">
        <v>0</v>
      </c>
      <c r="E31" s="7">
        <v>0</v>
      </c>
      <c r="F31" s="7">
        <v>0</v>
      </c>
      <c r="G31" s="7">
        <v>9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</row>
    <row r="32" spans="1:25">
      <c r="A32" s="7" t="s">
        <v>639</v>
      </c>
      <c r="B32" s="3">
        <v>0</v>
      </c>
      <c r="C32" s="7">
        <v>0</v>
      </c>
      <c r="D32" s="7">
        <v>0</v>
      </c>
      <c r="E32" s="7">
        <v>0</v>
      </c>
      <c r="F32" s="7">
        <v>0</v>
      </c>
      <c r="G32" s="7">
        <v>2</v>
      </c>
      <c r="H32" s="7">
        <v>0</v>
      </c>
      <c r="I32" s="7">
        <v>0</v>
      </c>
      <c r="J32" s="7">
        <v>0</v>
      </c>
      <c r="K32" s="7">
        <v>0</v>
      </c>
      <c r="L32" s="7">
        <v>0</v>
      </c>
      <c r="M32" s="7">
        <v>0</v>
      </c>
    </row>
    <row r="33" spans="1:13">
      <c r="A33" s="7" t="s">
        <v>697</v>
      </c>
      <c r="B33" s="3">
        <v>0</v>
      </c>
      <c r="C33" s="7">
        <v>0</v>
      </c>
      <c r="D33" s="7">
        <v>0</v>
      </c>
      <c r="E33" s="7">
        <v>0</v>
      </c>
      <c r="F33" s="7">
        <v>0</v>
      </c>
      <c r="G33" s="7">
        <v>0</v>
      </c>
      <c r="H33" s="7">
        <v>0</v>
      </c>
      <c r="I33" s="7">
        <v>0</v>
      </c>
      <c r="J33" s="7">
        <v>0</v>
      </c>
      <c r="K33" s="7">
        <v>0</v>
      </c>
      <c r="L33" s="7">
        <v>0</v>
      </c>
      <c r="M33" s="7">
        <v>0</v>
      </c>
    </row>
    <row r="34" spans="1:13">
      <c r="A34" s="7" t="s">
        <v>720</v>
      </c>
      <c r="B34" s="3">
        <v>0</v>
      </c>
      <c r="C34" s="7">
        <v>0</v>
      </c>
      <c r="D34" s="7">
        <v>0</v>
      </c>
      <c r="E34" s="7">
        <v>0</v>
      </c>
      <c r="F34" s="7">
        <v>0</v>
      </c>
      <c r="G34" s="7">
        <v>6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</row>
    <row r="35" spans="1:13">
      <c r="A35" s="7" t="s">
        <v>743</v>
      </c>
      <c r="B35" s="3">
        <v>0</v>
      </c>
      <c r="C35" s="7">
        <v>0</v>
      </c>
      <c r="D35" s="7">
        <v>0</v>
      </c>
      <c r="E35" s="7">
        <v>0</v>
      </c>
      <c r="F35" s="7">
        <v>0</v>
      </c>
      <c r="G35" s="7">
        <v>7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</row>
    <row r="36" spans="1:13">
      <c r="A36" s="7" t="s">
        <v>766</v>
      </c>
      <c r="B36" s="3">
        <v>0</v>
      </c>
      <c r="C36" s="7">
        <v>0</v>
      </c>
      <c r="D36" s="7">
        <v>0</v>
      </c>
      <c r="E36" s="7">
        <v>0</v>
      </c>
      <c r="F36" s="7">
        <v>0</v>
      </c>
      <c r="G36" s="7">
        <v>6</v>
      </c>
      <c r="H36" s="7">
        <v>0</v>
      </c>
      <c r="I36" s="7">
        <v>0</v>
      </c>
      <c r="J36" s="7">
        <v>0</v>
      </c>
      <c r="K36" s="7">
        <v>0</v>
      </c>
      <c r="L36" s="7">
        <v>0</v>
      </c>
      <c r="M36" s="7">
        <v>0</v>
      </c>
    </row>
    <row r="37" spans="1:13">
      <c r="A37" s="7" t="s">
        <v>592</v>
      </c>
      <c r="B37" s="3">
        <v>0</v>
      </c>
      <c r="C37" s="7">
        <v>0</v>
      </c>
      <c r="D37" s="7">
        <v>0</v>
      </c>
      <c r="E37" s="7">
        <v>0</v>
      </c>
      <c r="F37" s="7">
        <v>0</v>
      </c>
      <c r="G37" s="7">
        <v>11</v>
      </c>
      <c r="H37" s="7">
        <v>0</v>
      </c>
      <c r="I37" s="7">
        <v>0</v>
      </c>
      <c r="J37" s="7">
        <v>0</v>
      </c>
      <c r="K37" s="7">
        <v>0</v>
      </c>
      <c r="L37" s="7">
        <v>0</v>
      </c>
      <c r="M37" s="7">
        <v>0</v>
      </c>
    </row>
    <row r="38" spans="1:13">
      <c r="A38" s="7" t="s">
        <v>661</v>
      </c>
      <c r="B38" s="3">
        <v>0</v>
      </c>
      <c r="C38" s="7">
        <v>0</v>
      </c>
      <c r="D38" s="7">
        <v>0</v>
      </c>
      <c r="E38" s="7">
        <v>0</v>
      </c>
      <c r="F38" s="7">
        <v>0</v>
      </c>
      <c r="G38" s="7">
        <v>4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</row>
    <row r="39" spans="1:13">
      <c r="A39" s="7" t="s">
        <v>615</v>
      </c>
      <c r="B39" s="3">
        <v>0</v>
      </c>
      <c r="C39" s="7">
        <v>0</v>
      </c>
      <c r="D39" s="7">
        <v>0</v>
      </c>
      <c r="E39" s="7">
        <v>0</v>
      </c>
      <c r="F39" s="7">
        <v>0</v>
      </c>
      <c r="G39" s="7">
        <v>4</v>
      </c>
      <c r="H39" s="7">
        <v>0</v>
      </c>
      <c r="I39" s="7">
        <v>0</v>
      </c>
      <c r="J39" s="7">
        <v>0</v>
      </c>
      <c r="K39" s="7">
        <v>0</v>
      </c>
      <c r="L39" s="7">
        <v>0</v>
      </c>
      <c r="M39" s="7">
        <v>0</v>
      </c>
    </row>
    <row r="40" spans="1:13">
      <c r="A40" s="7" t="s">
        <v>638</v>
      </c>
      <c r="B40" s="3">
        <v>0</v>
      </c>
      <c r="C40" s="7">
        <v>0</v>
      </c>
      <c r="D40" s="7">
        <v>0</v>
      </c>
      <c r="E40" s="7">
        <v>0</v>
      </c>
      <c r="F40" s="7">
        <v>0</v>
      </c>
      <c r="G40" s="7">
        <v>2</v>
      </c>
      <c r="H40" s="7">
        <v>0</v>
      </c>
      <c r="I40" s="7">
        <v>0</v>
      </c>
      <c r="J40" s="7">
        <v>0</v>
      </c>
      <c r="K40" s="7">
        <v>0</v>
      </c>
      <c r="L40" s="7">
        <v>0</v>
      </c>
      <c r="M40" s="7">
        <v>0</v>
      </c>
    </row>
    <row r="41" spans="1:13">
      <c r="A41" s="7" t="s">
        <v>696</v>
      </c>
      <c r="B41" s="3">
        <v>0</v>
      </c>
      <c r="C41" s="7">
        <v>0</v>
      </c>
      <c r="D41" s="7">
        <v>0</v>
      </c>
      <c r="E41" s="7">
        <v>0</v>
      </c>
      <c r="F41" s="7">
        <v>0</v>
      </c>
      <c r="G41" s="7">
        <v>1</v>
      </c>
      <c r="H41" s="7">
        <v>0</v>
      </c>
      <c r="I41" s="7">
        <v>0</v>
      </c>
      <c r="J41" s="7">
        <v>0</v>
      </c>
      <c r="K41" s="7">
        <v>0</v>
      </c>
      <c r="L41" s="7">
        <v>0</v>
      </c>
      <c r="M41" s="7">
        <v>0</v>
      </c>
    </row>
    <row r="42" spans="1:13">
      <c r="A42" s="7" t="s">
        <v>719</v>
      </c>
      <c r="B42" s="3">
        <v>0</v>
      </c>
      <c r="C42" s="7">
        <v>0</v>
      </c>
      <c r="D42" s="7">
        <v>0</v>
      </c>
      <c r="E42" s="7">
        <v>0</v>
      </c>
      <c r="F42" s="7">
        <v>0</v>
      </c>
      <c r="G42" s="7">
        <v>10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</row>
    <row r="43" spans="1:13">
      <c r="A43" s="7" t="s">
        <v>742</v>
      </c>
      <c r="B43" s="3">
        <v>0</v>
      </c>
      <c r="C43" s="7">
        <v>0</v>
      </c>
      <c r="D43" s="7">
        <v>0</v>
      </c>
      <c r="E43" s="7">
        <v>0</v>
      </c>
      <c r="F43" s="7">
        <v>0</v>
      </c>
      <c r="G43" s="7">
        <v>5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</row>
    <row r="44" spans="1:13">
      <c r="A44" s="7" t="s">
        <v>765</v>
      </c>
      <c r="B44" s="3">
        <v>0</v>
      </c>
      <c r="C44" s="7">
        <v>0</v>
      </c>
      <c r="D44" s="7">
        <v>0</v>
      </c>
      <c r="E44" s="7">
        <v>0</v>
      </c>
      <c r="F44" s="7">
        <v>0</v>
      </c>
      <c r="G44" s="7">
        <v>14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</row>
    <row r="45" spans="1:13">
      <c r="A45" s="7" t="s">
        <v>591</v>
      </c>
      <c r="B45" s="3">
        <v>0</v>
      </c>
      <c r="C45" s="7">
        <v>0</v>
      </c>
      <c r="D45" s="7">
        <v>0</v>
      </c>
      <c r="E45" s="7">
        <v>0</v>
      </c>
      <c r="F45" s="7">
        <v>0</v>
      </c>
      <c r="G45" s="7">
        <v>8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</row>
    <row r="46" spans="1:13">
      <c r="A46" s="7" t="s">
        <v>660</v>
      </c>
      <c r="B46" s="3">
        <v>0</v>
      </c>
      <c r="C46" s="7">
        <v>0</v>
      </c>
      <c r="D46" s="7">
        <v>0</v>
      </c>
      <c r="E46" s="7">
        <v>0</v>
      </c>
      <c r="F46" s="7">
        <v>0</v>
      </c>
      <c r="G46" s="7">
        <v>7</v>
      </c>
      <c r="H46" s="7">
        <v>0</v>
      </c>
      <c r="I46" s="7">
        <v>0</v>
      </c>
      <c r="J46" s="7">
        <v>0</v>
      </c>
      <c r="K46" s="7">
        <v>0</v>
      </c>
      <c r="L46" s="7">
        <v>0</v>
      </c>
      <c r="M46" s="7">
        <v>0</v>
      </c>
    </row>
    <row r="47" spans="1:13">
      <c r="A47" s="7" t="s">
        <v>614</v>
      </c>
      <c r="B47" s="3">
        <v>0</v>
      </c>
      <c r="C47" s="7">
        <v>0</v>
      </c>
      <c r="D47" s="7">
        <v>0</v>
      </c>
      <c r="E47" s="7">
        <v>0</v>
      </c>
      <c r="F47" s="7">
        <v>0</v>
      </c>
      <c r="G47" s="7">
        <v>6</v>
      </c>
      <c r="H47" s="7">
        <v>0</v>
      </c>
      <c r="I47" s="7">
        <v>0</v>
      </c>
      <c r="J47" s="7">
        <v>0</v>
      </c>
      <c r="K47" s="7">
        <v>0</v>
      </c>
      <c r="L47" s="7">
        <v>0</v>
      </c>
      <c r="M47" s="7">
        <v>0</v>
      </c>
    </row>
    <row r="48" spans="1:13">
      <c r="A48" s="7" t="s">
        <v>637</v>
      </c>
      <c r="B48" s="3">
        <v>0</v>
      </c>
      <c r="C48" s="7">
        <v>0</v>
      </c>
      <c r="D48" s="7">
        <v>0</v>
      </c>
      <c r="E48" s="7">
        <v>0</v>
      </c>
      <c r="F48" s="7">
        <v>0</v>
      </c>
      <c r="G48" s="7">
        <v>3</v>
      </c>
      <c r="H48" s="7">
        <v>0</v>
      </c>
      <c r="I48" s="7">
        <v>0</v>
      </c>
      <c r="J48" s="7">
        <v>0</v>
      </c>
      <c r="K48" s="7">
        <v>0</v>
      </c>
      <c r="L48" s="7">
        <v>0</v>
      </c>
      <c r="M48" s="7">
        <v>0</v>
      </c>
    </row>
    <row r="49" spans="1:13">
      <c r="A49" s="7" t="s">
        <v>695</v>
      </c>
      <c r="B49" s="3">
        <v>0</v>
      </c>
      <c r="C49" s="7">
        <v>0</v>
      </c>
      <c r="D49" s="7">
        <v>0</v>
      </c>
      <c r="E49" s="7">
        <v>0</v>
      </c>
      <c r="F49" s="7">
        <v>0</v>
      </c>
      <c r="G49" s="7">
        <v>3</v>
      </c>
      <c r="H49" s="7">
        <v>0</v>
      </c>
      <c r="I49" s="7">
        <v>0</v>
      </c>
      <c r="J49" s="7">
        <v>0</v>
      </c>
      <c r="K49" s="7">
        <v>0</v>
      </c>
      <c r="L49" s="7">
        <v>0</v>
      </c>
      <c r="M49" s="7">
        <v>0</v>
      </c>
    </row>
    <row r="50" spans="1:13">
      <c r="A50" s="7" t="s">
        <v>718</v>
      </c>
      <c r="B50" s="3">
        <v>0</v>
      </c>
      <c r="C50" s="7">
        <v>0</v>
      </c>
      <c r="D50" s="7">
        <v>0</v>
      </c>
      <c r="E50" s="7">
        <v>0</v>
      </c>
      <c r="F50" s="7">
        <v>0</v>
      </c>
      <c r="G50" s="7">
        <v>6</v>
      </c>
      <c r="H50" s="7">
        <v>0</v>
      </c>
      <c r="I50" s="7">
        <v>0</v>
      </c>
      <c r="J50" s="7">
        <v>0</v>
      </c>
      <c r="K50" s="7">
        <v>0</v>
      </c>
      <c r="L50" s="7">
        <v>0</v>
      </c>
      <c r="M50" s="7">
        <v>0</v>
      </c>
    </row>
    <row r="51" spans="1:13">
      <c r="A51" s="7" t="s">
        <v>741</v>
      </c>
      <c r="B51" s="3">
        <v>0</v>
      </c>
      <c r="C51" s="7">
        <v>0</v>
      </c>
      <c r="D51" s="7">
        <v>0</v>
      </c>
      <c r="E51" s="7">
        <v>0</v>
      </c>
      <c r="F51" s="7">
        <v>0</v>
      </c>
      <c r="G51" s="7">
        <v>8</v>
      </c>
      <c r="H51" s="7">
        <v>0</v>
      </c>
      <c r="I51" s="7">
        <v>0</v>
      </c>
      <c r="J51" s="7">
        <v>0</v>
      </c>
      <c r="K51" s="7">
        <v>0</v>
      </c>
      <c r="L51" s="7">
        <v>0</v>
      </c>
      <c r="M51" s="7">
        <v>0</v>
      </c>
    </row>
    <row r="52" spans="1:13">
      <c r="A52" s="7" t="s">
        <v>764</v>
      </c>
      <c r="B52" s="3">
        <v>0</v>
      </c>
      <c r="C52" s="7">
        <v>0</v>
      </c>
      <c r="D52" s="7">
        <v>0</v>
      </c>
      <c r="E52" s="7">
        <v>0</v>
      </c>
      <c r="F52" s="7">
        <v>0</v>
      </c>
      <c r="G52" s="7">
        <v>16</v>
      </c>
      <c r="H52" s="7">
        <v>0</v>
      </c>
      <c r="I52" s="7">
        <v>0</v>
      </c>
      <c r="J52" s="7">
        <v>0</v>
      </c>
      <c r="K52" s="7">
        <v>0</v>
      </c>
      <c r="L52" s="7">
        <v>0</v>
      </c>
      <c r="M52" s="7">
        <v>0</v>
      </c>
    </row>
    <row r="53" spans="1:13">
      <c r="A53" s="7" t="s">
        <v>590</v>
      </c>
      <c r="B53" s="3">
        <v>0</v>
      </c>
      <c r="C53" s="7">
        <v>0</v>
      </c>
      <c r="D53" s="7">
        <v>0</v>
      </c>
      <c r="E53" s="7">
        <v>0</v>
      </c>
      <c r="F53" s="7">
        <v>0</v>
      </c>
      <c r="G53" s="7">
        <v>10</v>
      </c>
      <c r="H53" s="7">
        <v>0</v>
      </c>
      <c r="I53" s="7">
        <v>0</v>
      </c>
      <c r="J53" s="7">
        <v>0</v>
      </c>
      <c r="K53" s="7">
        <v>0</v>
      </c>
      <c r="L53" s="7">
        <v>0</v>
      </c>
      <c r="M53" s="7">
        <v>0</v>
      </c>
    </row>
    <row r="54" spans="1:13">
      <c r="A54" s="7" t="s">
        <v>659</v>
      </c>
      <c r="B54" s="3">
        <v>0</v>
      </c>
      <c r="C54" s="7">
        <v>0</v>
      </c>
      <c r="D54" s="7">
        <v>0</v>
      </c>
      <c r="E54" s="7">
        <v>0</v>
      </c>
      <c r="F54" s="7">
        <v>0</v>
      </c>
      <c r="G54" s="7">
        <v>1</v>
      </c>
      <c r="H54" s="7">
        <v>0</v>
      </c>
      <c r="I54" s="7">
        <v>0</v>
      </c>
      <c r="J54" s="7">
        <v>0</v>
      </c>
      <c r="K54" s="7">
        <v>0</v>
      </c>
      <c r="L54" s="7">
        <v>0</v>
      </c>
      <c r="M54" s="7">
        <v>0</v>
      </c>
    </row>
    <row r="55" spans="1:13">
      <c r="A55" s="7" t="s">
        <v>613</v>
      </c>
      <c r="B55" s="3">
        <v>0</v>
      </c>
      <c r="C55" s="7">
        <v>0</v>
      </c>
      <c r="D55" s="7">
        <v>0</v>
      </c>
      <c r="E55" s="7">
        <v>0</v>
      </c>
      <c r="F55" s="7">
        <v>0</v>
      </c>
      <c r="G55" s="7">
        <v>4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</row>
    <row r="56" spans="1:13">
      <c r="A56" s="7" t="s">
        <v>636</v>
      </c>
      <c r="B56" s="3">
        <v>0</v>
      </c>
      <c r="C56" s="7">
        <v>0</v>
      </c>
      <c r="D56" s="7">
        <v>0</v>
      </c>
      <c r="E56" s="7">
        <v>0</v>
      </c>
      <c r="F56" s="7">
        <v>0</v>
      </c>
      <c r="G56" s="7">
        <v>2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</row>
    <row r="57" spans="1:13">
      <c r="A57" s="7" t="s">
        <v>694</v>
      </c>
      <c r="B57" s="3">
        <v>0</v>
      </c>
      <c r="C57" s="7">
        <v>0</v>
      </c>
      <c r="D57" s="7">
        <v>0</v>
      </c>
      <c r="E57" s="7">
        <v>0</v>
      </c>
      <c r="F57" s="7">
        <v>0</v>
      </c>
      <c r="G57" s="7">
        <v>1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</row>
    <row r="58" spans="1:13">
      <c r="A58" s="7" t="s">
        <v>717</v>
      </c>
      <c r="B58" s="3">
        <v>0</v>
      </c>
      <c r="C58" s="7">
        <v>0</v>
      </c>
      <c r="D58" s="7">
        <v>0</v>
      </c>
      <c r="E58" s="7">
        <v>0</v>
      </c>
      <c r="F58" s="7">
        <v>0</v>
      </c>
      <c r="G58" s="7">
        <v>3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</row>
    <row r="59" spans="1:13">
      <c r="A59" s="7" t="s">
        <v>740</v>
      </c>
      <c r="B59" s="3">
        <v>0</v>
      </c>
      <c r="C59" s="7">
        <v>0</v>
      </c>
      <c r="D59" s="7">
        <v>0</v>
      </c>
      <c r="E59" s="7">
        <v>0</v>
      </c>
      <c r="F59" s="7">
        <v>0</v>
      </c>
      <c r="G59" s="7">
        <v>9</v>
      </c>
      <c r="H59" s="7">
        <v>0</v>
      </c>
      <c r="I59" s="7">
        <v>0</v>
      </c>
      <c r="J59" s="7">
        <v>0</v>
      </c>
      <c r="K59" s="7">
        <v>0</v>
      </c>
      <c r="L59" s="7">
        <v>0</v>
      </c>
      <c r="M59" s="7">
        <v>0</v>
      </c>
    </row>
    <row r="60" spans="1:13">
      <c r="A60" s="7" t="s">
        <v>763</v>
      </c>
      <c r="B60" s="3">
        <v>0</v>
      </c>
      <c r="C60" s="7">
        <v>0</v>
      </c>
      <c r="D60" s="7">
        <v>0</v>
      </c>
      <c r="E60" s="7">
        <v>0</v>
      </c>
      <c r="F60" s="7">
        <v>0</v>
      </c>
      <c r="G60" s="7">
        <v>7</v>
      </c>
      <c r="H60" s="7">
        <v>0</v>
      </c>
      <c r="I60" s="7">
        <v>0</v>
      </c>
      <c r="J60" s="7">
        <v>0</v>
      </c>
      <c r="K60" s="7">
        <v>0</v>
      </c>
      <c r="L60" s="7">
        <v>0</v>
      </c>
      <c r="M60" s="7">
        <v>0</v>
      </c>
    </row>
    <row r="61" spans="1:13">
      <c r="A61" s="7" t="s">
        <v>589</v>
      </c>
      <c r="B61" s="3">
        <v>0</v>
      </c>
      <c r="C61" s="7">
        <v>0</v>
      </c>
      <c r="D61" s="7">
        <v>0</v>
      </c>
      <c r="E61" s="7">
        <v>0</v>
      </c>
      <c r="F61" s="7">
        <v>0</v>
      </c>
      <c r="G61" s="7">
        <v>8</v>
      </c>
      <c r="H61" s="7">
        <v>0</v>
      </c>
      <c r="I61" s="7">
        <v>0</v>
      </c>
      <c r="J61" s="7">
        <v>0</v>
      </c>
      <c r="K61" s="7">
        <v>0</v>
      </c>
      <c r="L61" s="7">
        <v>0</v>
      </c>
      <c r="M61" s="7">
        <v>0</v>
      </c>
    </row>
    <row r="62" spans="1:13">
      <c r="A62" s="7" t="s">
        <v>658</v>
      </c>
      <c r="B62" s="3">
        <v>0</v>
      </c>
      <c r="C62" s="7">
        <v>0</v>
      </c>
      <c r="D62" s="7">
        <v>0</v>
      </c>
      <c r="E62" s="7">
        <v>0</v>
      </c>
      <c r="F62" s="7">
        <v>0</v>
      </c>
      <c r="G62" s="7">
        <v>8</v>
      </c>
      <c r="H62" s="7">
        <v>0</v>
      </c>
      <c r="I62" s="7">
        <v>0</v>
      </c>
      <c r="J62" s="7">
        <v>0</v>
      </c>
      <c r="K62" s="7">
        <v>0</v>
      </c>
      <c r="L62" s="7">
        <v>0</v>
      </c>
      <c r="M62" s="7">
        <v>0</v>
      </c>
    </row>
    <row r="63" spans="1:13">
      <c r="A63" s="7" t="s">
        <v>612</v>
      </c>
      <c r="B63" s="3">
        <v>0</v>
      </c>
      <c r="C63" s="7">
        <v>0</v>
      </c>
      <c r="D63" s="7">
        <v>0</v>
      </c>
      <c r="E63" s="7">
        <v>0</v>
      </c>
      <c r="F63" s="7">
        <v>0</v>
      </c>
      <c r="G63" s="7">
        <v>4</v>
      </c>
      <c r="H63" s="7">
        <v>0</v>
      </c>
      <c r="I63" s="7">
        <v>0</v>
      </c>
      <c r="J63" s="7">
        <v>0</v>
      </c>
      <c r="K63" s="7">
        <v>0</v>
      </c>
      <c r="L63" s="7">
        <v>0</v>
      </c>
      <c r="M63" s="7">
        <v>0</v>
      </c>
    </row>
    <row r="64" spans="1:13">
      <c r="A64" s="7" t="s">
        <v>635</v>
      </c>
      <c r="B64" s="3">
        <v>0</v>
      </c>
      <c r="C64" s="7">
        <v>0</v>
      </c>
      <c r="D64" s="7">
        <v>0</v>
      </c>
      <c r="E64" s="7">
        <v>0</v>
      </c>
      <c r="F64" s="7">
        <v>0</v>
      </c>
      <c r="G64" s="7">
        <v>1</v>
      </c>
      <c r="H64" s="7">
        <v>0</v>
      </c>
      <c r="I64" s="7">
        <v>0</v>
      </c>
      <c r="J64" s="7">
        <v>0</v>
      </c>
      <c r="K64" s="7">
        <v>0</v>
      </c>
      <c r="L64" s="7">
        <v>0</v>
      </c>
      <c r="M64" s="7">
        <v>0</v>
      </c>
    </row>
    <row r="65" spans="1:13">
      <c r="A65" s="7" t="s">
        <v>693</v>
      </c>
      <c r="B65" s="3">
        <v>0</v>
      </c>
      <c r="C65" s="7">
        <v>0</v>
      </c>
      <c r="D65" s="7">
        <v>0</v>
      </c>
      <c r="E65" s="7">
        <v>0</v>
      </c>
      <c r="F65" s="7">
        <v>0</v>
      </c>
      <c r="G65" s="7">
        <v>5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</row>
    <row r="66" spans="1:13">
      <c r="A66" s="7" t="s">
        <v>716</v>
      </c>
      <c r="B66" s="3">
        <v>0</v>
      </c>
      <c r="C66" s="7">
        <v>0</v>
      </c>
      <c r="D66" s="7">
        <v>0</v>
      </c>
      <c r="E66" s="7">
        <v>0</v>
      </c>
      <c r="F66" s="7">
        <v>0</v>
      </c>
      <c r="G66" s="7">
        <v>9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</row>
    <row r="67" spans="1:13">
      <c r="A67" s="7" t="s">
        <v>739</v>
      </c>
      <c r="B67" s="3">
        <v>0</v>
      </c>
      <c r="C67" s="7">
        <v>0</v>
      </c>
      <c r="D67" s="7">
        <v>0</v>
      </c>
      <c r="E67" s="7">
        <v>0</v>
      </c>
      <c r="F67" s="7">
        <v>0</v>
      </c>
      <c r="G67" s="7">
        <v>9</v>
      </c>
      <c r="H67" s="7">
        <v>0</v>
      </c>
      <c r="I67" s="7">
        <v>0</v>
      </c>
      <c r="J67" s="7">
        <v>0</v>
      </c>
      <c r="K67" s="7">
        <v>0</v>
      </c>
      <c r="L67" s="7">
        <v>0</v>
      </c>
      <c r="M67" s="7">
        <v>0</v>
      </c>
    </row>
    <row r="68" spans="1:13">
      <c r="A68" s="7" t="s">
        <v>762</v>
      </c>
      <c r="B68" s="3">
        <v>0</v>
      </c>
      <c r="C68" s="7">
        <v>0</v>
      </c>
      <c r="D68" s="7">
        <v>0</v>
      </c>
      <c r="E68" s="7">
        <v>0</v>
      </c>
      <c r="F68" s="7">
        <v>0</v>
      </c>
      <c r="G68" s="7">
        <v>13</v>
      </c>
      <c r="H68" s="7">
        <v>0</v>
      </c>
      <c r="I68" s="7">
        <v>0</v>
      </c>
      <c r="J68" s="7">
        <v>0</v>
      </c>
      <c r="K68" s="7">
        <v>0</v>
      </c>
      <c r="L68" s="7">
        <v>0</v>
      </c>
      <c r="M68" s="7">
        <v>0</v>
      </c>
    </row>
    <row r="69" spans="1:13">
      <c r="A69" s="7" t="s">
        <v>588</v>
      </c>
      <c r="B69" s="3">
        <v>0</v>
      </c>
      <c r="C69" s="7">
        <v>0</v>
      </c>
      <c r="D69" s="7">
        <v>0</v>
      </c>
      <c r="E69" s="7">
        <v>0</v>
      </c>
      <c r="F69" s="7">
        <v>0</v>
      </c>
      <c r="G69" s="7">
        <v>7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</row>
    <row r="70" spans="1:13">
      <c r="A70" s="7" t="s">
        <v>657</v>
      </c>
      <c r="B70" s="3">
        <v>0</v>
      </c>
      <c r="C70" s="7">
        <v>0</v>
      </c>
      <c r="D70" s="7">
        <v>0</v>
      </c>
      <c r="E70" s="7">
        <v>0</v>
      </c>
      <c r="F70" s="7">
        <v>0</v>
      </c>
      <c r="G70" s="7">
        <v>4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</row>
    <row r="71" spans="1:13">
      <c r="A71" s="7" t="s">
        <v>611</v>
      </c>
      <c r="B71" s="3">
        <v>0</v>
      </c>
      <c r="C71" s="7">
        <v>0</v>
      </c>
      <c r="D71" s="7">
        <v>0</v>
      </c>
      <c r="E71" s="7">
        <v>0</v>
      </c>
      <c r="F71" s="7">
        <v>0</v>
      </c>
      <c r="G71" s="7">
        <v>2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</row>
    <row r="72" spans="1:13">
      <c r="A72" s="7" t="s">
        <v>634</v>
      </c>
      <c r="B72" s="3">
        <v>0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</row>
    <row r="73" spans="1:13">
      <c r="A73" s="7" t="s">
        <v>692</v>
      </c>
      <c r="B73" s="3">
        <v>0</v>
      </c>
      <c r="C73" s="7">
        <v>0</v>
      </c>
      <c r="D73" s="7">
        <v>0</v>
      </c>
      <c r="E73" s="7">
        <v>0</v>
      </c>
      <c r="F73" s="7">
        <v>0</v>
      </c>
      <c r="G73" s="7">
        <v>5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</row>
    <row r="74" spans="1:13">
      <c r="A74" s="7" t="s">
        <v>715</v>
      </c>
      <c r="B74" s="3">
        <v>0</v>
      </c>
      <c r="C74" s="7">
        <v>0</v>
      </c>
      <c r="D74" s="7">
        <v>0</v>
      </c>
      <c r="E74" s="7">
        <v>0</v>
      </c>
      <c r="F74" s="7">
        <v>0</v>
      </c>
      <c r="G74" s="7">
        <v>11</v>
      </c>
      <c r="H74" s="7">
        <v>0</v>
      </c>
      <c r="I74" s="7">
        <v>0</v>
      </c>
      <c r="J74" s="7">
        <v>0</v>
      </c>
      <c r="K74" s="7">
        <v>0</v>
      </c>
      <c r="L74" s="7">
        <v>0</v>
      </c>
      <c r="M74" s="7">
        <v>0</v>
      </c>
    </row>
    <row r="75" spans="1:13">
      <c r="A75" s="7" t="s">
        <v>738</v>
      </c>
      <c r="B75" s="3">
        <v>0</v>
      </c>
      <c r="C75" s="7">
        <v>0</v>
      </c>
      <c r="D75" s="7">
        <v>0</v>
      </c>
      <c r="E75" s="7">
        <v>0</v>
      </c>
      <c r="F75" s="7">
        <v>0</v>
      </c>
      <c r="G75" s="7">
        <v>7</v>
      </c>
      <c r="H75" s="7">
        <v>0</v>
      </c>
      <c r="I75" s="7">
        <v>0</v>
      </c>
      <c r="J75" s="7">
        <v>0</v>
      </c>
      <c r="K75" s="7">
        <v>0</v>
      </c>
      <c r="L75" s="7">
        <v>0</v>
      </c>
      <c r="M75" s="7">
        <v>0</v>
      </c>
    </row>
    <row r="76" spans="1:13">
      <c r="A76" s="7" t="s">
        <v>761</v>
      </c>
      <c r="B76" s="3">
        <v>0</v>
      </c>
      <c r="C76" s="7">
        <v>0</v>
      </c>
      <c r="D76" s="7">
        <v>0</v>
      </c>
      <c r="E76" s="7">
        <v>0</v>
      </c>
      <c r="F76" s="7">
        <v>0</v>
      </c>
      <c r="G76" s="7">
        <v>8</v>
      </c>
      <c r="H76" s="7">
        <v>0</v>
      </c>
      <c r="I76" s="7">
        <v>0</v>
      </c>
      <c r="J76" s="7">
        <v>0</v>
      </c>
      <c r="K76" s="7">
        <v>0</v>
      </c>
      <c r="L76" s="7">
        <v>0</v>
      </c>
      <c r="M76" s="7">
        <v>0</v>
      </c>
    </row>
    <row r="77" spans="1:13">
      <c r="A77" s="7" t="s">
        <v>587</v>
      </c>
      <c r="B77" s="3">
        <v>0</v>
      </c>
      <c r="C77" s="7">
        <v>0</v>
      </c>
      <c r="D77" s="7">
        <v>0</v>
      </c>
      <c r="E77" s="7">
        <v>0</v>
      </c>
      <c r="F77" s="7">
        <v>0</v>
      </c>
      <c r="G77" s="7">
        <v>4</v>
      </c>
      <c r="H77" s="7">
        <v>0</v>
      </c>
      <c r="I77" s="7">
        <v>0</v>
      </c>
      <c r="J77" s="7">
        <v>0</v>
      </c>
      <c r="K77" s="7">
        <v>0</v>
      </c>
      <c r="L77" s="7">
        <v>0</v>
      </c>
      <c r="M77" s="7">
        <v>0</v>
      </c>
    </row>
    <row r="78" spans="1:13">
      <c r="A78" s="7" t="s">
        <v>656</v>
      </c>
      <c r="B78" s="3">
        <v>0</v>
      </c>
      <c r="C78" s="7">
        <v>0</v>
      </c>
      <c r="D78" s="7">
        <v>0</v>
      </c>
      <c r="E78" s="7">
        <v>0</v>
      </c>
      <c r="F78" s="7">
        <v>0</v>
      </c>
      <c r="G78" s="7">
        <v>2</v>
      </c>
      <c r="H78" s="7">
        <v>0</v>
      </c>
      <c r="I78" s="7">
        <v>0</v>
      </c>
      <c r="J78" s="7">
        <v>0</v>
      </c>
      <c r="K78" s="7">
        <v>0</v>
      </c>
      <c r="L78" s="7">
        <v>0</v>
      </c>
      <c r="M78" s="7">
        <v>0</v>
      </c>
    </row>
    <row r="79" spans="1:13">
      <c r="A79" s="7" t="s">
        <v>610</v>
      </c>
      <c r="B79" s="3">
        <v>0</v>
      </c>
      <c r="C79" s="7">
        <v>0</v>
      </c>
      <c r="D79" s="7">
        <v>0</v>
      </c>
      <c r="E79" s="7">
        <v>0</v>
      </c>
      <c r="F79" s="7">
        <v>0</v>
      </c>
      <c r="G79" s="7">
        <v>5</v>
      </c>
      <c r="H79" s="7">
        <v>0</v>
      </c>
      <c r="I79" s="7">
        <v>0</v>
      </c>
      <c r="J79" s="7">
        <v>0</v>
      </c>
      <c r="K79" s="7">
        <v>0</v>
      </c>
      <c r="L79" s="7">
        <v>0</v>
      </c>
      <c r="M79" s="7">
        <v>0</v>
      </c>
    </row>
    <row r="80" spans="1:13">
      <c r="A80" s="7" t="s">
        <v>633</v>
      </c>
      <c r="B80" s="3">
        <v>0</v>
      </c>
      <c r="C80" s="7">
        <v>0</v>
      </c>
      <c r="D80" s="7">
        <v>0</v>
      </c>
      <c r="E80" s="7">
        <v>0</v>
      </c>
      <c r="F80" s="7">
        <v>0</v>
      </c>
      <c r="G80" s="7">
        <v>2</v>
      </c>
      <c r="H80" s="7">
        <v>0</v>
      </c>
      <c r="I80" s="7">
        <v>0</v>
      </c>
      <c r="J80" s="7">
        <v>0</v>
      </c>
      <c r="K80" s="7">
        <v>0</v>
      </c>
      <c r="L80" s="7">
        <v>0</v>
      </c>
      <c r="M80" s="7">
        <v>0</v>
      </c>
    </row>
    <row r="81" spans="1:13">
      <c r="A81" s="7" t="s">
        <v>691</v>
      </c>
      <c r="B81" s="3">
        <v>0</v>
      </c>
      <c r="C81" s="7">
        <v>0</v>
      </c>
      <c r="D81" s="7">
        <v>0</v>
      </c>
      <c r="E81" s="7">
        <v>0</v>
      </c>
      <c r="F81" s="7">
        <v>0</v>
      </c>
      <c r="G81" s="7">
        <v>5</v>
      </c>
      <c r="H81" s="7">
        <v>0</v>
      </c>
      <c r="I81" s="7">
        <v>0</v>
      </c>
      <c r="J81" s="7">
        <v>0</v>
      </c>
      <c r="K81" s="7">
        <v>0</v>
      </c>
      <c r="L81" s="7">
        <v>0</v>
      </c>
      <c r="M81" s="7">
        <v>0</v>
      </c>
    </row>
    <row r="82" spans="1:13">
      <c r="A82" s="7" t="s">
        <v>714</v>
      </c>
      <c r="B82" s="3">
        <v>0</v>
      </c>
      <c r="C82" s="7">
        <v>0</v>
      </c>
      <c r="D82" s="7">
        <v>0</v>
      </c>
      <c r="E82" s="7">
        <v>0</v>
      </c>
      <c r="F82" s="7">
        <v>0</v>
      </c>
      <c r="G82" s="7">
        <v>6</v>
      </c>
      <c r="H82" s="7">
        <v>0</v>
      </c>
      <c r="I82" s="7">
        <v>0</v>
      </c>
      <c r="J82" s="7">
        <v>0</v>
      </c>
      <c r="K82" s="7">
        <v>0</v>
      </c>
      <c r="L82" s="7">
        <v>0</v>
      </c>
      <c r="M82" s="7">
        <v>0</v>
      </c>
    </row>
    <row r="83" spans="1:13">
      <c r="A83" s="7" t="s">
        <v>737</v>
      </c>
      <c r="B83" s="3">
        <v>0</v>
      </c>
      <c r="C83" s="7">
        <v>0</v>
      </c>
      <c r="D83" s="7">
        <v>0</v>
      </c>
      <c r="E83" s="7">
        <v>0</v>
      </c>
      <c r="F83" s="7">
        <v>0</v>
      </c>
      <c r="G83" s="7">
        <v>7</v>
      </c>
      <c r="H83" s="7">
        <v>0</v>
      </c>
      <c r="I83" s="7">
        <v>0</v>
      </c>
      <c r="J83" s="7">
        <v>0</v>
      </c>
      <c r="K83" s="7">
        <v>0</v>
      </c>
      <c r="L83" s="7">
        <v>0</v>
      </c>
      <c r="M83" s="7">
        <v>0</v>
      </c>
    </row>
    <row r="84" spans="1:13">
      <c r="A84" s="7" t="s">
        <v>760</v>
      </c>
      <c r="B84" s="3">
        <v>0</v>
      </c>
      <c r="C84" s="7">
        <v>0</v>
      </c>
      <c r="D84" s="7">
        <v>0</v>
      </c>
      <c r="E84" s="7">
        <v>0</v>
      </c>
      <c r="F84" s="7">
        <v>0</v>
      </c>
      <c r="G84" s="7">
        <v>5</v>
      </c>
      <c r="H84" s="7">
        <v>0</v>
      </c>
      <c r="I84" s="7">
        <v>0</v>
      </c>
      <c r="J84" s="7">
        <v>0</v>
      </c>
      <c r="K84" s="7">
        <v>0</v>
      </c>
      <c r="L84" s="7">
        <v>0</v>
      </c>
      <c r="M84" s="7">
        <v>0</v>
      </c>
    </row>
    <row r="85" spans="1:13">
      <c r="A85" s="7" t="s">
        <v>586</v>
      </c>
      <c r="B85" s="3">
        <v>0</v>
      </c>
      <c r="C85" s="7">
        <v>0</v>
      </c>
      <c r="D85" s="7">
        <v>0</v>
      </c>
      <c r="E85" s="7">
        <v>0</v>
      </c>
      <c r="F85" s="7">
        <v>0</v>
      </c>
      <c r="G85" s="7">
        <v>3</v>
      </c>
      <c r="H85" s="7">
        <v>0</v>
      </c>
      <c r="I85" s="7">
        <v>0</v>
      </c>
      <c r="J85" s="7">
        <v>0</v>
      </c>
      <c r="K85" s="7">
        <v>0</v>
      </c>
      <c r="L85" s="7">
        <v>0</v>
      </c>
      <c r="M85" s="7">
        <v>0</v>
      </c>
    </row>
    <row r="86" spans="1:13">
      <c r="A86" s="7" t="s">
        <v>655</v>
      </c>
      <c r="B86" s="3">
        <v>0</v>
      </c>
      <c r="C86" s="7">
        <v>0</v>
      </c>
      <c r="D86" s="7">
        <v>0</v>
      </c>
      <c r="E86" s="7">
        <v>0</v>
      </c>
      <c r="F86" s="7">
        <v>0</v>
      </c>
      <c r="G86" s="7">
        <v>5</v>
      </c>
      <c r="H86" s="7">
        <v>0</v>
      </c>
      <c r="I86" s="7">
        <v>0</v>
      </c>
      <c r="J86" s="7">
        <v>0</v>
      </c>
      <c r="K86" s="7">
        <v>0</v>
      </c>
      <c r="L86" s="7">
        <v>0</v>
      </c>
      <c r="M86" s="7">
        <v>0</v>
      </c>
    </row>
    <row r="87" spans="1:13">
      <c r="A87" s="7" t="s">
        <v>609</v>
      </c>
      <c r="B87" s="3">
        <v>0</v>
      </c>
      <c r="C87" s="7">
        <v>0</v>
      </c>
      <c r="D87" s="7">
        <v>0</v>
      </c>
      <c r="E87" s="7">
        <v>0</v>
      </c>
      <c r="F87" s="7">
        <v>0</v>
      </c>
      <c r="G87" s="7">
        <v>3</v>
      </c>
      <c r="H87" s="7">
        <v>0</v>
      </c>
      <c r="I87" s="7">
        <v>0</v>
      </c>
      <c r="J87" s="7">
        <v>0</v>
      </c>
      <c r="K87" s="7">
        <v>0</v>
      </c>
      <c r="L87" s="7">
        <v>0</v>
      </c>
      <c r="M87" s="7">
        <v>0</v>
      </c>
    </row>
    <row r="88" spans="1:13">
      <c r="A88" s="7" t="s">
        <v>632</v>
      </c>
      <c r="B88" s="3">
        <v>0</v>
      </c>
      <c r="C88" s="7">
        <v>0</v>
      </c>
      <c r="D88" s="7">
        <v>0</v>
      </c>
      <c r="E88" s="7">
        <v>0</v>
      </c>
      <c r="F88" s="7">
        <v>0</v>
      </c>
      <c r="G88" s="7">
        <v>0</v>
      </c>
      <c r="H88" s="7">
        <v>0</v>
      </c>
      <c r="I88" s="7">
        <v>0</v>
      </c>
      <c r="J88" s="7">
        <v>0</v>
      </c>
      <c r="K88" s="7">
        <v>0</v>
      </c>
      <c r="L88" s="7">
        <v>0</v>
      </c>
      <c r="M88" s="7">
        <v>0</v>
      </c>
    </row>
    <row r="89" spans="1:13">
      <c r="A89" s="7" t="s">
        <v>690</v>
      </c>
      <c r="B89" s="3">
        <v>0</v>
      </c>
      <c r="C89" s="7">
        <v>0</v>
      </c>
      <c r="D89" s="7">
        <v>0</v>
      </c>
      <c r="E89" s="7">
        <v>0</v>
      </c>
      <c r="F89" s="7">
        <v>0</v>
      </c>
      <c r="G89" s="7">
        <v>4</v>
      </c>
      <c r="H89" s="7">
        <v>0</v>
      </c>
      <c r="I89" s="7">
        <v>0</v>
      </c>
      <c r="J89" s="7">
        <v>0</v>
      </c>
      <c r="K89" s="7">
        <v>0</v>
      </c>
      <c r="L89" s="7">
        <v>0</v>
      </c>
      <c r="M89" s="7">
        <v>0</v>
      </c>
    </row>
    <row r="90" spans="1:13">
      <c r="A90" s="7" t="s">
        <v>713</v>
      </c>
      <c r="B90" s="3">
        <v>0</v>
      </c>
      <c r="C90" s="7">
        <v>0</v>
      </c>
      <c r="D90" s="7">
        <v>0</v>
      </c>
      <c r="E90" s="7">
        <v>0</v>
      </c>
      <c r="F90" s="7">
        <v>0</v>
      </c>
      <c r="G90" s="7">
        <v>7</v>
      </c>
      <c r="H90" s="7">
        <v>0</v>
      </c>
      <c r="I90" s="7">
        <v>0</v>
      </c>
      <c r="J90" s="7">
        <v>0</v>
      </c>
      <c r="K90" s="7">
        <v>0</v>
      </c>
      <c r="L90" s="7">
        <v>0</v>
      </c>
      <c r="M90" s="7">
        <v>0</v>
      </c>
    </row>
    <row r="91" spans="1:13">
      <c r="A91" s="7" t="s">
        <v>736</v>
      </c>
      <c r="B91" s="3">
        <v>0</v>
      </c>
      <c r="C91" s="7">
        <v>0</v>
      </c>
      <c r="D91" s="7">
        <v>0</v>
      </c>
      <c r="E91" s="7">
        <v>0</v>
      </c>
      <c r="F91" s="7">
        <v>0</v>
      </c>
      <c r="G91" s="7">
        <v>7</v>
      </c>
      <c r="H91" s="7">
        <v>0</v>
      </c>
      <c r="I91" s="7">
        <v>0</v>
      </c>
      <c r="J91" s="7">
        <v>0</v>
      </c>
      <c r="K91" s="7">
        <v>0</v>
      </c>
      <c r="L91" s="7">
        <v>0</v>
      </c>
      <c r="M91" s="7">
        <v>0</v>
      </c>
    </row>
    <row r="92" spans="1:13">
      <c r="A92" s="7" t="s">
        <v>759</v>
      </c>
      <c r="B92" s="3">
        <v>0</v>
      </c>
      <c r="C92" s="7">
        <v>0</v>
      </c>
      <c r="D92" s="7">
        <v>0</v>
      </c>
      <c r="E92" s="7">
        <v>0</v>
      </c>
      <c r="F92" s="7">
        <v>0</v>
      </c>
      <c r="G92" s="7">
        <v>5</v>
      </c>
      <c r="H92" s="7">
        <v>0</v>
      </c>
      <c r="I92" s="7">
        <v>0</v>
      </c>
      <c r="J92" s="7">
        <v>0</v>
      </c>
      <c r="K92" s="7">
        <v>0</v>
      </c>
      <c r="L92" s="7">
        <v>0</v>
      </c>
      <c r="M92" s="7">
        <v>0</v>
      </c>
    </row>
    <row r="93" spans="1:13">
      <c r="A93" s="7" t="s">
        <v>573</v>
      </c>
      <c r="B93" s="3">
        <v>0</v>
      </c>
      <c r="C93" s="7">
        <v>0</v>
      </c>
      <c r="D93" s="7">
        <v>0</v>
      </c>
      <c r="E93" s="7">
        <v>0</v>
      </c>
      <c r="F93" s="7">
        <v>0</v>
      </c>
      <c r="G93" s="7">
        <v>4</v>
      </c>
      <c r="H93" s="7">
        <v>0</v>
      </c>
      <c r="I93" s="7">
        <v>0</v>
      </c>
      <c r="J93" s="7">
        <v>0</v>
      </c>
      <c r="K93" s="7">
        <v>0</v>
      </c>
      <c r="L93" s="7">
        <v>0</v>
      </c>
      <c r="M93" s="7">
        <v>0</v>
      </c>
    </row>
    <row r="94" spans="1:13">
      <c r="A94" s="7" t="s">
        <v>642</v>
      </c>
      <c r="B94" s="3">
        <v>0</v>
      </c>
      <c r="C94" s="7">
        <v>0</v>
      </c>
      <c r="D94" s="7">
        <v>0</v>
      </c>
      <c r="E94" s="7">
        <v>0</v>
      </c>
      <c r="F94" s="7">
        <v>0</v>
      </c>
      <c r="G94" s="7">
        <v>6</v>
      </c>
      <c r="H94" s="7">
        <v>0</v>
      </c>
      <c r="I94" s="7">
        <v>0</v>
      </c>
      <c r="J94" s="7">
        <v>0</v>
      </c>
      <c r="K94" s="7">
        <v>0</v>
      </c>
      <c r="L94" s="7">
        <v>0</v>
      </c>
      <c r="M94" s="7">
        <v>0</v>
      </c>
    </row>
    <row r="95" spans="1:13">
      <c r="A95" s="7" t="s">
        <v>596</v>
      </c>
      <c r="B95" s="3">
        <v>0</v>
      </c>
      <c r="C95" s="7">
        <v>0</v>
      </c>
      <c r="D95" s="7">
        <v>0</v>
      </c>
      <c r="E95" s="7">
        <v>0</v>
      </c>
      <c r="F95" s="7">
        <v>0</v>
      </c>
      <c r="G95" s="7">
        <v>4</v>
      </c>
      <c r="H95" s="7">
        <v>0</v>
      </c>
      <c r="I95" s="7">
        <v>0</v>
      </c>
      <c r="J95" s="7">
        <v>0</v>
      </c>
      <c r="K95" s="7">
        <v>0</v>
      </c>
      <c r="L95" s="7">
        <v>0</v>
      </c>
      <c r="M95" s="7">
        <v>0</v>
      </c>
    </row>
    <row r="96" spans="1:13">
      <c r="A96" s="7" t="s">
        <v>619</v>
      </c>
      <c r="B96" s="3">
        <v>0</v>
      </c>
      <c r="C96" s="7">
        <v>0</v>
      </c>
      <c r="D96" s="7">
        <v>0</v>
      </c>
      <c r="E96" s="7">
        <v>0</v>
      </c>
      <c r="F96" s="7">
        <v>0</v>
      </c>
      <c r="G96" s="7">
        <v>4</v>
      </c>
      <c r="H96" s="7">
        <v>0</v>
      </c>
      <c r="I96" s="7">
        <v>0</v>
      </c>
      <c r="J96" s="7">
        <v>0</v>
      </c>
      <c r="K96" s="7">
        <v>0</v>
      </c>
      <c r="L96" s="7">
        <v>0</v>
      </c>
      <c r="M96" s="7">
        <v>0</v>
      </c>
    </row>
    <row r="97" spans="1:13">
      <c r="A97" s="7" t="s">
        <v>665</v>
      </c>
      <c r="B97" s="3">
        <v>0</v>
      </c>
      <c r="C97" s="7">
        <v>0</v>
      </c>
      <c r="D97" s="7">
        <v>0</v>
      </c>
      <c r="E97" s="7">
        <v>0</v>
      </c>
      <c r="F97" s="7">
        <v>0</v>
      </c>
      <c r="G97" s="7">
        <v>6</v>
      </c>
      <c r="H97" s="7">
        <v>0</v>
      </c>
      <c r="I97" s="7">
        <v>0</v>
      </c>
      <c r="J97" s="7">
        <v>0</v>
      </c>
      <c r="K97" s="7">
        <v>0</v>
      </c>
      <c r="L97" s="7">
        <v>0</v>
      </c>
      <c r="M97" s="7">
        <v>0</v>
      </c>
    </row>
    <row r="98" spans="1:13">
      <c r="A98" s="7" t="s">
        <v>677</v>
      </c>
      <c r="B98" s="3">
        <v>0</v>
      </c>
      <c r="C98" s="7">
        <v>0</v>
      </c>
      <c r="D98" s="7">
        <v>0</v>
      </c>
      <c r="E98" s="7">
        <v>0</v>
      </c>
      <c r="F98" s="7">
        <v>0</v>
      </c>
      <c r="G98" s="7">
        <v>1</v>
      </c>
      <c r="H98" s="7">
        <v>0</v>
      </c>
      <c r="I98" s="7">
        <v>0</v>
      </c>
      <c r="J98" s="7">
        <v>0</v>
      </c>
      <c r="K98" s="7">
        <v>0</v>
      </c>
      <c r="L98" s="7">
        <v>0</v>
      </c>
      <c r="M98" s="7">
        <v>0</v>
      </c>
    </row>
    <row r="99" spans="1:13">
      <c r="A99" s="7" t="s">
        <v>700</v>
      </c>
      <c r="B99" s="3">
        <v>0</v>
      </c>
      <c r="C99" s="7">
        <v>0</v>
      </c>
      <c r="D99" s="7">
        <v>0</v>
      </c>
      <c r="E99" s="7">
        <v>0</v>
      </c>
      <c r="F99" s="7">
        <v>0</v>
      </c>
      <c r="G99" s="7">
        <v>5</v>
      </c>
      <c r="H99" s="7">
        <v>0</v>
      </c>
      <c r="I99" s="7">
        <v>0</v>
      </c>
      <c r="J99" s="7">
        <v>0</v>
      </c>
      <c r="K99" s="7">
        <v>0</v>
      </c>
      <c r="L99" s="7">
        <v>0</v>
      </c>
      <c r="M99" s="7">
        <v>0</v>
      </c>
    </row>
    <row r="100" spans="1:13">
      <c r="A100" s="7" t="s">
        <v>723</v>
      </c>
      <c r="B100" s="3">
        <v>0</v>
      </c>
      <c r="C100" s="7">
        <v>0</v>
      </c>
      <c r="D100" s="7">
        <v>0</v>
      </c>
      <c r="E100" s="7">
        <v>0</v>
      </c>
      <c r="F100" s="7">
        <v>0</v>
      </c>
      <c r="G100" s="7">
        <v>2</v>
      </c>
      <c r="H100" s="7">
        <v>0</v>
      </c>
      <c r="I100" s="7">
        <v>0</v>
      </c>
      <c r="J100" s="7">
        <v>0</v>
      </c>
      <c r="K100" s="7">
        <v>0</v>
      </c>
      <c r="L100" s="7">
        <v>0</v>
      </c>
      <c r="M100" s="7">
        <v>0</v>
      </c>
    </row>
    <row r="101" spans="1:13">
      <c r="A101" s="7" t="s">
        <v>746</v>
      </c>
      <c r="B101" s="3">
        <v>0</v>
      </c>
      <c r="C101" s="7">
        <v>0</v>
      </c>
      <c r="D101" s="7">
        <v>0</v>
      </c>
      <c r="E101" s="7">
        <v>0</v>
      </c>
      <c r="F101" s="7">
        <v>0</v>
      </c>
      <c r="G101" s="7">
        <v>3</v>
      </c>
      <c r="H101" s="7">
        <v>0</v>
      </c>
      <c r="I101" s="7">
        <v>0</v>
      </c>
      <c r="J101" s="7">
        <v>0</v>
      </c>
      <c r="K101" s="7">
        <v>0</v>
      </c>
      <c r="L101" s="7">
        <v>0</v>
      </c>
      <c r="M101" s="7">
        <v>0</v>
      </c>
    </row>
    <row r="102" spans="1:13">
      <c r="A102" s="7" t="s">
        <v>769</v>
      </c>
      <c r="B102" s="3">
        <v>0</v>
      </c>
      <c r="C102" s="7">
        <v>0</v>
      </c>
      <c r="D102" s="7">
        <v>0</v>
      </c>
      <c r="E102" s="7">
        <v>0</v>
      </c>
      <c r="F102" s="7">
        <v>0</v>
      </c>
      <c r="G102" s="7">
        <v>0</v>
      </c>
      <c r="H102" s="7">
        <v>0</v>
      </c>
      <c r="I102" s="7">
        <v>0</v>
      </c>
      <c r="J102" s="7">
        <v>0</v>
      </c>
      <c r="K102" s="7">
        <v>0</v>
      </c>
      <c r="L102" s="7">
        <v>0</v>
      </c>
      <c r="M102" s="7">
        <v>0</v>
      </c>
    </row>
    <row r="103" spans="1:13">
      <c r="A103" s="7" t="s">
        <v>572</v>
      </c>
      <c r="B103" s="3">
        <v>0</v>
      </c>
      <c r="C103" s="7">
        <v>0</v>
      </c>
      <c r="D103" s="7">
        <v>0</v>
      </c>
      <c r="E103" s="7">
        <v>0</v>
      </c>
      <c r="F103" s="7">
        <v>0</v>
      </c>
      <c r="G103" s="7">
        <v>6</v>
      </c>
      <c r="H103" s="7">
        <v>0</v>
      </c>
      <c r="I103" s="7">
        <v>0</v>
      </c>
      <c r="J103" s="7">
        <v>0</v>
      </c>
      <c r="K103" s="7">
        <v>0</v>
      </c>
      <c r="L103" s="7">
        <v>0</v>
      </c>
      <c r="M103" s="7">
        <v>0</v>
      </c>
    </row>
    <row r="104" spans="1:13">
      <c r="A104" s="7" t="s">
        <v>641</v>
      </c>
      <c r="B104" s="3">
        <v>0</v>
      </c>
      <c r="C104" s="7">
        <v>0</v>
      </c>
      <c r="D104" s="7">
        <v>0</v>
      </c>
      <c r="E104" s="7">
        <v>0</v>
      </c>
      <c r="F104" s="7">
        <v>0</v>
      </c>
      <c r="G104" s="7">
        <v>5</v>
      </c>
      <c r="H104" s="7">
        <v>0</v>
      </c>
      <c r="I104" s="7">
        <v>0</v>
      </c>
      <c r="J104" s="7">
        <v>0</v>
      </c>
      <c r="K104" s="7">
        <v>0</v>
      </c>
      <c r="L104" s="7">
        <v>0</v>
      </c>
      <c r="M104" s="7">
        <v>0</v>
      </c>
    </row>
    <row r="105" spans="1:13">
      <c r="A105" s="7" t="s">
        <v>595</v>
      </c>
      <c r="B105" s="3">
        <v>0</v>
      </c>
      <c r="C105" s="7">
        <v>0</v>
      </c>
      <c r="D105" s="7">
        <v>0</v>
      </c>
      <c r="E105" s="7">
        <v>0</v>
      </c>
      <c r="F105" s="7">
        <v>0</v>
      </c>
      <c r="G105" s="7">
        <v>4</v>
      </c>
      <c r="H105" s="7">
        <v>0</v>
      </c>
      <c r="I105" s="7">
        <v>0</v>
      </c>
      <c r="J105" s="7">
        <v>0</v>
      </c>
      <c r="K105" s="7">
        <v>0</v>
      </c>
      <c r="L105" s="7">
        <v>0</v>
      </c>
      <c r="M105" s="7">
        <v>0</v>
      </c>
    </row>
    <row r="106" spans="1:13">
      <c r="A106" s="7" t="s">
        <v>618</v>
      </c>
      <c r="B106" s="3">
        <v>0</v>
      </c>
      <c r="C106" s="7">
        <v>0</v>
      </c>
      <c r="D106" s="7">
        <v>0</v>
      </c>
      <c r="E106" s="7">
        <v>0</v>
      </c>
      <c r="F106" s="7">
        <v>0</v>
      </c>
      <c r="G106" s="7">
        <v>0</v>
      </c>
      <c r="H106" s="7">
        <v>0</v>
      </c>
      <c r="I106" s="7">
        <v>0</v>
      </c>
      <c r="J106" s="7">
        <v>0</v>
      </c>
      <c r="K106" s="7">
        <v>0</v>
      </c>
      <c r="L106" s="7">
        <v>0</v>
      </c>
      <c r="M106" s="7">
        <v>0</v>
      </c>
    </row>
    <row r="107" spans="1:13">
      <c r="A107" s="7" t="s">
        <v>664</v>
      </c>
      <c r="B107" s="3">
        <v>0</v>
      </c>
      <c r="C107" s="7">
        <v>0</v>
      </c>
      <c r="D107" s="7">
        <v>0</v>
      </c>
      <c r="E107" s="7">
        <v>0</v>
      </c>
      <c r="F107" s="7">
        <v>0</v>
      </c>
      <c r="G107" s="7">
        <v>2</v>
      </c>
      <c r="H107" s="7">
        <v>0</v>
      </c>
      <c r="I107" s="7">
        <v>0</v>
      </c>
      <c r="J107" s="7">
        <v>0</v>
      </c>
      <c r="K107" s="7">
        <v>0</v>
      </c>
      <c r="L107" s="7">
        <v>0</v>
      </c>
      <c r="M107" s="7">
        <v>0</v>
      </c>
    </row>
    <row r="108" spans="1:13">
      <c r="A108" s="7" t="s">
        <v>676</v>
      </c>
      <c r="B108" s="3">
        <v>0</v>
      </c>
      <c r="C108" s="7">
        <v>0</v>
      </c>
      <c r="D108" s="7">
        <v>0</v>
      </c>
      <c r="E108" s="7">
        <v>0</v>
      </c>
      <c r="F108" s="7">
        <v>0</v>
      </c>
      <c r="G108" s="7">
        <v>2</v>
      </c>
      <c r="H108" s="7">
        <v>0</v>
      </c>
      <c r="I108" s="7">
        <v>0</v>
      </c>
      <c r="J108" s="7">
        <v>0</v>
      </c>
      <c r="K108" s="7">
        <v>0</v>
      </c>
      <c r="L108" s="7">
        <v>0</v>
      </c>
      <c r="M108" s="7">
        <v>0</v>
      </c>
    </row>
    <row r="109" spans="1:13">
      <c r="A109" s="7" t="s">
        <v>699</v>
      </c>
      <c r="B109" s="3">
        <v>0</v>
      </c>
      <c r="C109" s="7">
        <v>0</v>
      </c>
      <c r="D109" s="7">
        <v>0</v>
      </c>
      <c r="E109" s="7">
        <v>0</v>
      </c>
      <c r="F109" s="7">
        <v>0</v>
      </c>
      <c r="G109" s="7">
        <v>9</v>
      </c>
      <c r="H109" s="7">
        <v>0</v>
      </c>
      <c r="I109" s="7">
        <v>0</v>
      </c>
      <c r="J109" s="7">
        <v>0</v>
      </c>
      <c r="K109" s="7">
        <v>0</v>
      </c>
      <c r="L109" s="7">
        <v>0</v>
      </c>
      <c r="M109" s="7">
        <v>0</v>
      </c>
    </row>
    <row r="110" spans="1:13">
      <c r="A110" s="7" t="s">
        <v>722</v>
      </c>
      <c r="B110" s="3">
        <v>0</v>
      </c>
      <c r="C110" s="7">
        <v>0</v>
      </c>
      <c r="D110" s="7">
        <v>0</v>
      </c>
      <c r="E110" s="7">
        <v>0</v>
      </c>
      <c r="F110" s="7">
        <v>0</v>
      </c>
      <c r="G110" s="7">
        <v>2</v>
      </c>
      <c r="H110" s="7">
        <v>0</v>
      </c>
      <c r="I110" s="7">
        <v>0</v>
      </c>
      <c r="J110" s="7">
        <v>0</v>
      </c>
      <c r="K110" s="7">
        <v>0</v>
      </c>
      <c r="L110" s="7">
        <v>0</v>
      </c>
      <c r="M110" s="7">
        <v>0</v>
      </c>
    </row>
    <row r="111" spans="1:13">
      <c r="A111" s="7" t="s">
        <v>745</v>
      </c>
      <c r="B111" s="3">
        <v>0</v>
      </c>
      <c r="C111" s="7">
        <v>0</v>
      </c>
      <c r="D111" s="7">
        <v>0</v>
      </c>
      <c r="E111" s="7">
        <v>0</v>
      </c>
      <c r="F111" s="7">
        <v>0</v>
      </c>
      <c r="G111" s="7">
        <v>4</v>
      </c>
      <c r="H111" s="7">
        <v>0</v>
      </c>
      <c r="I111" s="7">
        <v>0</v>
      </c>
      <c r="J111" s="7">
        <v>0</v>
      </c>
      <c r="K111" s="7">
        <v>0</v>
      </c>
      <c r="L111" s="7">
        <v>0</v>
      </c>
      <c r="M111" s="7">
        <v>0</v>
      </c>
    </row>
    <row r="112" spans="1:13">
      <c r="A112" s="7" t="s">
        <v>768</v>
      </c>
      <c r="B112" s="3">
        <v>0</v>
      </c>
      <c r="C112" s="7">
        <v>0</v>
      </c>
      <c r="D112" s="7">
        <v>0</v>
      </c>
      <c r="E112" s="7">
        <v>0</v>
      </c>
      <c r="F112" s="7">
        <v>0</v>
      </c>
      <c r="G112" s="7">
        <v>1</v>
      </c>
      <c r="H112" s="7">
        <v>0</v>
      </c>
      <c r="I112" s="7">
        <v>0</v>
      </c>
      <c r="J112" s="7">
        <v>0</v>
      </c>
      <c r="K112" s="7">
        <v>0</v>
      </c>
      <c r="L112" s="7">
        <v>0</v>
      </c>
      <c r="M112" s="7">
        <v>0</v>
      </c>
    </row>
    <row r="113" spans="1:13">
      <c r="A113" s="7" t="s">
        <v>571</v>
      </c>
      <c r="B113" s="3">
        <v>0</v>
      </c>
      <c r="C113" s="7">
        <v>0</v>
      </c>
      <c r="D113" s="7">
        <v>0</v>
      </c>
      <c r="E113" s="7">
        <v>0</v>
      </c>
      <c r="F113" s="7">
        <v>0</v>
      </c>
      <c r="G113" s="7">
        <v>10</v>
      </c>
      <c r="H113" s="7">
        <v>0</v>
      </c>
      <c r="I113" s="7">
        <v>0</v>
      </c>
      <c r="J113" s="7">
        <v>0</v>
      </c>
      <c r="K113" s="7">
        <v>0</v>
      </c>
      <c r="L113" s="7">
        <v>0</v>
      </c>
      <c r="M113" s="7">
        <v>0</v>
      </c>
    </row>
    <row r="114" spans="1:13">
      <c r="A114" s="7" t="s">
        <v>640</v>
      </c>
      <c r="B114" s="3">
        <v>0</v>
      </c>
      <c r="C114" s="7">
        <v>0</v>
      </c>
      <c r="D114" s="7">
        <v>0</v>
      </c>
      <c r="E114" s="7">
        <v>0</v>
      </c>
      <c r="F114" s="7">
        <v>0</v>
      </c>
      <c r="G114" s="7">
        <v>4</v>
      </c>
      <c r="H114" s="7">
        <v>0</v>
      </c>
      <c r="I114" s="7">
        <v>0</v>
      </c>
      <c r="J114" s="7">
        <v>0</v>
      </c>
      <c r="K114" s="7">
        <v>0</v>
      </c>
      <c r="L114" s="7">
        <v>0</v>
      </c>
      <c r="M114" s="7">
        <v>0</v>
      </c>
    </row>
    <row r="115" spans="1:13">
      <c r="A115" s="7" t="s">
        <v>594</v>
      </c>
      <c r="B115" s="3">
        <v>0</v>
      </c>
      <c r="C115" s="7">
        <v>0</v>
      </c>
      <c r="D115" s="7">
        <v>0</v>
      </c>
      <c r="E115" s="7">
        <v>0</v>
      </c>
      <c r="F115" s="7">
        <v>0</v>
      </c>
      <c r="G115" s="7">
        <v>1</v>
      </c>
      <c r="H115" s="7">
        <v>0</v>
      </c>
      <c r="I115" s="7">
        <v>0</v>
      </c>
      <c r="J115" s="7">
        <v>0</v>
      </c>
      <c r="K115" s="7">
        <v>0</v>
      </c>
      <c r="L115" s="7">
        <v>0</v>
      </c>
      <c r="M115" s="7">
        <v>0</v>
      </c>
    </row>
    <row r="116" spans="1:13">
      <c r="A116" s="7" t="s">
        <v>674</v>
      </c>
      <c r="B116" s="3">
        <v>0</v>
      </c>
      <c r="C116" s="7">
        <v>0</v>
      </c>
      <c r="D116" s="7">
        <v>0</v>
      </c>
      <c r="E116" s="7">
        <v>0</v>
      </c>
      <c r="F116" s="7">
        <v>0</v>
      </c>
      <c r="G116" s="7">
        <v>2</v>
      </c>
      <c r="H116" s="7">
        <v>0</v>
      </c>
      <c r="I116" s="7">
        <v>0</v>
      </c>
      <c r="J116" s="7">
        <v>0</v>
      </c>
      <c r="K116" s="7">
        <v>0</v>
      </c>
      <c r="L116" s="7">
        <v>0</v>
      </c>
      <c r="M116" s="7">
        <v>0</v>
      </c>
    </row>
    <row r="117" spans="1:13">
      <c r="A117" s="7" t="s">
        <v>617</v>
      </c>
      <c r="B117" s="3">
        <v>0</v>
      </c>
      <c r="C117" s="7">
        <v>0</v>
      </c>
      <c r="D117" s="7">
        <v>0</v>
      </c>
      <c r="E117" s="7">
        <v>0</v>
      </c>
      <c r="F117" s="7">
        <v>0</v>
      </c>
      <c r="G117" s="7">
        <v>0</v>
      </c>
      <c r="H117" s="7">
        <v>0</v>
      </c>
      <c r="I117" s="7">
        <v>0</v>
      </c>
      <c r="J117" s="7">
        <v>0</v>
      </c>
      <c r="K117" s="7">
        <v>0</v>
      </c>
      <c r="L117" s="7">
        <v>0</v>
      </c>
      <c r="M117" s="7">
        <v>0</v>
      </c>
    </row>
    <row r="118" spans="1:13">
      <c r="A118" s="7" t="s">
        <v>663</v>
      </c>
      <c r="B118" s="3">
        <v>0</v>
      </c>
      <c r="C118" s="7">
        <v>0</v>
      </c>
      <c r="D118" s="7">
        <v>0</v>
      </c>
      <c r="E118" s="7">
        <v>0</v>
      </c>
      <c r="F118" s="7">
        <v>0</v>
      </c>
      <c r="G118" s="7">
        <v>4</v>
      </c>
      <c r="H118" s="7">
        <v>0</v>
      </c>
      <c r="I118" s="7">
        <v>0</v>
      </c>
      <c r="J118" s="7">
        <v>0</v>
      </c>
      <c r="K118" s="7">
        <v>0</v>
      </c>
      <c r="L118" s="7">
        <v>0</v>
      </c>
      <c r="M118" s="7">
        <v>0</v>
      </c>
    </row>
    <row r="119" spans="1:13">
      <c r="A119" s="7" t="s">
        <v>675</v>
      </c>
      <c r="B119" s="3">
        <v>0</v>
      </c>
      <c r="C119" s="7">
        <v>0</v>
      </c>
      <c r="D119" s="7">
        <v>0</v>
      </c>
      <c r="E119" s="7">
        <v>0</v>
      </c>
      <c r="F119" s="7">
        <v>0</v>
      </c>
      <c r="G119" s="7">
        <v>6</v>
      </c>
      <c r="H119" s="7">
        <v>0</v>
      </c>
      <c r="I119" s="7">
        <v>0</v>
      </c>
      <c r="J119" s="7">
        <v>0</v>
      </c>
      <c r="K119" s="7">
        <v>0</v>
      </c>
      <c r="L119" s="7">
        <v>0</v>
      </c>
      <c r="M119" s="7">
        <v>0</v>
      </c>
    </row>
    <row r="120" spans="1:13">
      <c r="A120" s="7" t="s">
        <v>698</v>
      </c>
      <c r="B120" s="3">
        <v>0</v>
      </c>
      <c r="C120" s="7">
        <v>0</v>
      </c>
      <c r="D120" s="7">
        <v>0</v>
      </c>
      <c r="E120" s="7">
        <v>0</v>
      </c>
      <c r="F120" s="7">
        <v>0</v>
      </c>
      <c r="G120" s="7">
        <v>11</v>
      </c>
      <c r="H120" s="7">
        <v>0</v>
      </c>
      <c r="I120" s="7">
        <v>0</v>
      </c>
      <c r="J120" s="7">
        <v>0</v>
      </c>
      <c r="K120" s="7">
        <v>0</v>
      </c>
      <c r="L120" s="7">
        <v>0</v>
      </c>
      <c r="M120" s="7">
        <v>0</v>
      </c>
    </row>
    <row r="121" spans="1:13">
      <c r="A121" s="7" t="s">
        <v>721</v>
      </c>
      <c r="B121" s="3">
        <v>0</v>
      </c>
      <c r="C121" s="7">
        <v>0</v>
      </c>
      <c r="D121" s="7">
        <v>0</v>
      </c>
      <c r="E121" s="7">
        <v>0</v>
      </c>
      <c r="F121" s="7">
        <v>0</v>
      </c>
      <c r="G121" s="7">
        <v>3</v>
      </c>
      <c r="H121" s="7">
        <v>0</v>
      </c>
      <c r="I121" s="7">
        <v>0</v>
      </c>
      <c r="J121" s="7">
        <v>0</v>
      </c>
      <c r="K121" s="7">
        <v>0</v>
      </c>
      <c r="L121" s="7">
        <v>0</v>
      </c>
      <c r="M121" s="7">
        <v>0</v>
      </c>
    </row>
    <row r="122" spans="1:13">
      <c r="A122" s="7" t="s">
        <v>744</v>
      </c>
      <c r="B122" s="3">
        <v>0</v>
      </c>
      <c r="C122" s="7">
        <v>0</v>
      </c>
      <c r="D122" s="7">
        <v>0</v>
      </c>
      <c r="E122" s="7">
        <v>0</v>
      </c>
      <c r="F122" s="7">
        <v>0</v>
      </c>
      <c r="G122" s="7">
        <v>4</v>
      </c>
      <c r="H122" s="7">
        <v>0</v>
      </c>
      <c r="I122" s="7">
        <v>0</v>
      </c>
      <c r="J122" s="7">
        <v>0</v>
      </c>
      <c r="K122" s="7">
        <v>0</v>
      </c>
      <c r="L122" s="7">
        <v>0</v>
      </c>
      <c r="M122" s="7">
        <v>0</v>
      </c>
    </row>
    <row r="123" spans="1:13">
      <c r="A123" s="7" t="s">
        <v>767</v>
      </c>
      <c r="B123" s="3">
        <v>0</v>
      </c>
      <c r="C123" s="7">
        <v>0</v>
      </c>
      <c r="D123" s="7">
        <v>0</v>
      </c>
      <c r="E123" s="7">
        <v>0</v>
      </c>
      <c r="F123" s="7">
        <v>0</v>
      </c>
      <c r="G123" s="7">
        <v>1</v>
      </c>
      <c r="H123" s="7">
        <v>0</v>
      </c>
      <c r="I123" s="7">
        <v>0</v>
      </c>
      <c r="J123" s="7">
        <v>0</v>
      </c>
      <c r="K123" s="7">
        <v>0</v>
      </c>
      <c r="L123" s="7">
        <v>0</v>
      </c>
      <c r="M123" s="7">
        <v>0</v>
      </c>
    </row>
    <row r="124" spans="1:13">
      <c r="A124" s="7" t="s">
        <v>582</v>
      </c>
      <c r="B124" s="3">
        <v>0</v>
      </c>
      <c r="C124" s="7">
        <v>0</v>
      </c>
      <c r="D124" s="7">
        <v>0</v>
      </c>
      <c r="E124" s="7">
        <v>0</v>
      </c>
      <c r="F124" s="7">
        <v>0</v>
      </c>
      <c r="G124" s="7">
        <v>4</v>
      </c>
      <c r="H124" s="7">
        <v>0</v>
      </c>
      <c r="I124" s="7">
        <v>0</v>
      </c>
      <c r="J124" s="7">
        <v>0</v>
      </c>
      <c r="K124" s="7">
        <v>0</v>
      </c>
      <c r="L124" s="7">
        <v>0</v>
      </c>
      <c r="M124" s="7">
        <v>0</v>
      </c>
    </row>
    <row r="125" spans="1:13">
      <c r="A125" s="7" t="s">
        <v>651</v>
      </c>
      <c r="B125" s="3">
        <v>0</v>
      </c>
      <c r="C125" s="7">
        <v>0</v>
      </c>
      <c r="D125" s="7">
        <v>0</v>
      </c>
      <c r="E125" s="7">
        <v>0</v>
      </c>
      <c r="F125" s="7">
        <v>0</v>
      </c>
      <c r="G125" s="7">
        <v>1</v>
      </c>
      <c r="H125" s="7">
        <v>0</v>
      </c>
      <c r="I125" s="7">
        <v>0</v>
      </c>
      <c r="J125" s="7">
        <v>0</v>
      </c>
      <c r="K125" s="7">
        <v>0</v>
      </c>
      <c r="L125" s="7">
        <v>0</v>
      </c>
      <c r="M125" s="7">
        <v>0</v>
      </c>
    </row>
    <row r="126" spans="1:13">
      <c r="A126" s="7" t="s">
        <v>605</v>
      </c>
      <c r="B126" s="3">
        <v>0</v>
      </c>
      <c r="C126" s="7">
        <v>0</v>
      </c>
      <c r="D126" s="7">
        <v>0</v>
      </c>
      <c r="E126" s="7">
        <v>0</v>
      </c>
      <c r="F126" s="7">
        <v>0</v>
      </c>
      <c r="G126" s="7">
        <v>3</v>
      </c>
      <c r="H126" s="7">
        <v>0</v>
      </c>
      <c r="I126" s="7">
        <v>0</v>
      </c>
      <c r="J126" s="7">
        <v>0</v>
      </c>
      <c r="K126" s="7">
        <v>0</v>
      </c>
      <c r="L126" s="7">
        <v>0</v>
      </c>
      <c r="M126" s="7">
        <v>0</v>
      </c>
    </row>
    <row r="127" spans="1:13">
      <c r="A127" s="7" t="s">
        <v>628</v>
      </c>
      <c r="B127" s="3">
        <v>0</v>
      </c>
      <c r="C127" s="7">
        <v>0</v>
      </c>
      <c r="D127" s="7">
        <v>0</v>
      </c>
      <c r="E127" s="7">
        <v>0</v>
      </c>
      <c r="F127" s="7">
        <v>0</v>
      </c>
      <c r="G127" s="7">
        <v>2</v>
      </c>
      <c r="H127" s="7">
        <v>0</v>
      </c>
      <c r="I127" s="7">
        <v>0</v>
      </c>
      <c r="J127" s="7">
        <v>0</v>
      </c>
      <c r="K127" s="7">
        <v>0</v>
      </c>
      <c r="L127" s="7">
        <v>0</v>
      </c>
      <c r="M127" s="7">
        <v>0</v>
      </c>
    </row>
    <row r="128" spans="1:13">
      <c r="A128" s="7" t="s">
        <v>686</v>
      </c>
      <c r="B128" s="3">
        <v>0</v>
      </c>
      <c r="C128" s="7">
        <v>0</v>
      </c>
      <c r="D128" s="7">
        <v>0</v>
      </c>
      <c r="E128" s="7">
        <v>0</v>
      </c>
      <c r="F128" s="7">
        <v>0</v>
      </c>
      <c r="G128" s="7">
        <v>1</v>
      </c>
      <c r="H128" s="7">
        <v>0</v>
      </c>
      <c r="I128" s="7">
        <v>0</v>
      </c>
      <c r="J128" s="7">
        <v>0</v>
      </c>
      <c r="K128" s="7">
        <v>0</v>
      </c>
      <c r="L128" s="7">
        <v>0</v>
      </c>
      <c r="M128" s="7">
        <v>0</v>
      </c>
    </row>
    <row r="129" spans="1:13">
      <c r="A129" s="7" t="s">
        <v>709</v>
      </c>
      <c r="B129" s="3">
        <v>0</v>
      </c>
      <c r="C129" s="7">
        <v>0</v>
      </c>
      <c r="D129" s="7">
        <v>0</v>
      </c>
      <c r="E129" s="7">
        <v>0</v>
      </c>
      <c r="F129" s="7">
        <v>0</v>
      </c>
      <c r="G129" s="7">
        <v>6</v>
      </c>
      <c r="H129" s="7">
        <v>0</v>
      </c>
      <c r="I129" s="7">
        <v>0</v>
      </c>
      <c r="J129" s="7">
        <v>0</v>
      </c>
      <c r="K129" s="7">
        <v>0</v>
      </c>
      <c r="L129" s="7">
        <v>0</v>
      </c>
      <c r="M129" s="7">
        <v>0</v>
      </c>
    </row>
    <row r="130" spans="1:13">
      <c r="A130" s="7" t="s">
        <v>732</v>
      </c>
      <c r="B130" s="3">
        <v>0</v>
      </c>
      <c r="C130" s="7">
        <v>0</v>
      </c>
      <c r="D130" s="7">
        <v>0</v>
      </c>
      <c r="E130" s="7">
        <v>0</v>
      </c>
      <c r="F130" s="7">
        <v>0</v>
      </c>
      <c r="G130" s="7">
        <v>5</v>
      </c>
      <c r="H130" s="7">
        <v>0</v>
      </c>
      <c r="I130" s="7">
        <v>0</v>
      </c>
      <c r="J130" s="7">
        <v>0</v>
      </c>
      <c r="K130" s="7">
        <v>0</v>
      </c>
      <c r="L130" s="7">
        <v>0</v>
      </c>
      <c r="M130" s="7">
        <v>0</v>
      </c>
    </row>
    <row r="131" spans="1:13">
      <c r="A131" s="7" t="s">
        <v>755</v>
      </c>
      <c r="B131" s="3">
        <v>0</v>
      </c>
      <c r="C131" s="7">
        <v>0</v>
      </c>
      <c r="D131" s="7">
        <v>0</v>
      </c>
      <c r="E131" s="7">
        <v>0</v>
      </c>
      <c r="F131" s="7">
        <v>0</v>
      </c>
      <c r="G131" s="7">
        <v>4</v>
      </c>
      <c r="H131" s="7">
        <v>0</v>
      </c>
      <c r="I131" s="7">
        <v>0</v>
      </c>
      <c r="J131" s="7">
        <v>0</v>
      </c>
      <c r="K131" s="7">
        <v>0</v>
      </c>
      <c r="L131" s="7">
        <v>0</v>
      </c>
      <c r="M131" s="7">
        <v>0</v>
      </c>
    </row>
    <row r="132" spans="1:13">
      <c r="A132" s="7" t="s">
        <v>778</v>
      </c>
      <c r="B132" s="3">
        <v>0</v>
      </c>
      <c r="C132" s="7">
        <v>0</v>
      </c>
      <c r="D132" s="7">
        <v>0</v>
      </c>
      <c r="E132" s="7">
        <v>0</v>
      </c>
      <c r="F132" s="7">
        <v>0</v>
      </c>
      <c r="G132" s="7">
        <v>1</v>
      </c>
      <c r="H132" s="7">
        <v>0</v>
      </c>
      <c r="I132" s="7">
        <v>0</v>
      </c>
      <c r="J132" s="7">
        <v>0</v>
      </c>
      <c r="K132" s="7">
        <v>0</v>
      </c>
      <c r="L132" s="7">
        <v>0</v>
      </c>
      <c r="M132" s="7">
        <v>0</v>
      </c>
    </row>
    <row r="133" spans="1:13">
      <c r="A133" s="7" t="s">
        <v>581</v>
      </c>
      <c r="B133" s="3">
        <v>0</v>
      </c>
      <c r="C133" s="7">
        <v>0</v>
      </c>
      <c r="D133" s="7">
        <v>0</v>
      </c>
      <c r="E133" s="7">
        <v>0</v>
      </c>
      <c r="F133" s="7">
        <v>0</v>
      </c>
      <c r="G133" s="7">
        <v>10</v>
      </c>
      <c r="H133" s="7">
        <v>0</v>
      </c>
      <c r="I133" s="7">
        <v>0</v>
      </c>
      <c r="J133" s="7">
        <v>0</v>
      </c>
      <c r="K133" s="7">
        <v>0</v>
      </c>
      <c r="L133" s="7">
        <v>0</v>
      </c>
      <c r="M133" s="7">
        <v>0</v>
      </c>
    </row>
    <row r="134" spans="1:13">
      <c r="A134" s="7" t="s">
        <v>650</v>
      </c>
      <c r="B134" s="3">
        <v>0</v>
      </c>
      <c r="C134" s="7">
        <v>0</v>
      </c>
      <c r="D134" s="7">
        <v>0</v>
      </c>
      <c r="E134" s="7">
        <v>0</v>
      </c>
      <c r="F134" s="7">
        <v>0</v>
      </c>
      <c r="G134" s="7">
        <v>5</v>
      </c>
      <c r="H134" s="7">
        <v>0</v>
      </c>
      <c r="I134" s="7">
        <v>0</v>
      </c>
      <c r="J134" s="7">
        <v>0</v>
      </c>
      <c r="K134" s="7">
        <v>0</v>
      </c>
      <c r="L134" s="7">
        <v>0</v>
      </c>
      <c r="M134" s="7">
        <v>0</v>
      </c>
    </row>
    <row r="135" spans="1:13">
      <c r="A135" s="7" t="s">
        <v>604</v>
      </c>
      <c r="B135" s="3">
        <v>0</v>
      </c>
      <c r="C135" s="7">
        <v>0</v>
      </c>
      <c r="D135" s="7">
        <v>0</v>
      </c>
      <c r="E135" s="7">
        <v>0</v>
      </c>
      <c r="F135" s="7">
        <v>0</v>
      </c>
      <c r="G135" s="7">
        <v>0</v>
      </c>
      <c r="H135" s="7">
        <v>0</v>
      </c>
      <c r="I135" s="7">
        <v>0</v>
      </c>
      <c r="J135" s="7">
        <v>0</v>
      </c>
      <c r="K135" s="7">
        <v>0</v>
      </c>
      <c r="L135" s="7">
        <v>0</v>
      </c>
      <c r="M135" s="7">
        <v>0</v>
      </c>
    </row>
    <row r="136" spans="1:13">
      <c r="A136" s="7" t="s">
        <v>627</v>
      </c>
      <c r="B136" s="3">
        <v>0</v>
      </c>
      <c r="C136" s="7">
        <v>0</v>
      </c>
      <c r="D136" s="7">
        <v>0</v>
      </c>
      <c r="E136" s="7">
        <v>0</v>
      </c>
      <c r="F136" s="7">
        <v>0</v>
      </c>
      <c r="G136" s="7">
        <v>1</v>
      </c>
      <c r="H136" s="7">
        <v>0</v>
      </c>
      <c r="I136" s="7">
        <v>0</v>
      </c>
      <c r="J136" s="7">
        <v>0</v>
      </c>
      <c r="K136" s="7">
        <v>0</v>
      </c>
      <c r="L136" s="7">
        <v>0</v>
      </c>
      <c r="M136" s="7">
        <v>0</v>
      </c>
    </row>
    <row r="137" spans="1:13">
      <c r="A137" s="7" t="s">
        <v>673</v>
      </c>
      <c r="B137" s="3">
        <v>0</v>
      </c>
      <c r="C137" s="7">
        <v>0</v>
      </c>
      <c r="D137" s="7">
        <v>0</v>
      </c>
      <c r="E137" s="7">
        <v>0</v>
      </c>
      <c r="F137" s="7">
        <v>0</v>
      </c>
      <c r="G137" s="7">
        <v>0</v>
      </c>
      <c r="H137" s="7">
        <v>0</v>
      </c>
      <c r="I137" s="7">
        <v>0</v>
      </c>
      <c r="J137" s="7">
        <v>0</v>
      </c>
      <c r="K137" s="7">
        <v>0</v>
      </c>
      <c r="L137" s="7">
        <v>0</v>
      </c>
      <c r="M137" s="7">
        <v>0</v>
      </c>
    </row>
    <row r="138" spans="1:13">
      <c r="A138" s="7" t="s">
        <v>685</v>
      </c>
      <c r="B138" s="3">
        <v>0</v>
      </c>
      <c r="C138" s="7">
        <v>0</v>
      </c>
      <c r="D138" s="7">
        <v>0</v>
      </c>
      <c r="E138" s="7">
        <v>0</v>
      </c>
      <c r="F138" s="7">
        <v>0</v>
      </c>
      <c r="G138" s="7">
        <v>4</v>
      </c>
      <c r="H138" s="7">
        <v>0</v>
      </c>
      <c r="I138" s="7">
        <v>0</v>
      </c>
      <c r="J138" s="7">
        <v>0</v>
      </c>
      <c r="K138" s="7">
        <v>0</v>
      </c>
      <c r="L138" s="7">
        <v>0</v>
      </c>
      <c r="M138" s="7">
        <v>0</v>
      </c>
    </row>
    <row r="139" spans="1:13">
      <c r="A139" s="7" t="s">
        <v>708</v>
      </c>
      <c r="B139" s="3">
        <v>0</v>
      </c>
      <c r="C139" s="7">
        <v>0</v>
      </c>
      <c r="D139" s="7">
        <v>0</v>
      </c>
      <c r="E139" s="7">
        <v>0</v>
      </c>
      <c r="F139" s="7">
        <v>0</v>
      </c>
      <c r="G139" s="7">
        <v>7</v>
      </c>
      <c r="H139" s="7">
        <v>0</v>
      </c>
      <c r="I139" s="7">
        <v>0</v>
      </c>
      <c r="J139" s="7">
        <v>0</v>
      </c>
      <c r="K139" s="7">
        <v>0</v>
      </c>
      <c r="L139" s="7">
        <v>0</v>
      </c>
      <c r="M139" s="7">
        <v>0</v>
      </c>
    </row>
    <row r="140" spans="1:13">
      <c r="A140" s="7" t="s">
        <v>731</v>
      </c>
      <c r="B140" s="3">
        <v>0</v>
      </c>
      <c r="C140" s="7">
        <v>0</v>
      </c>
      <c r="D140" s="7">
        <v>0</v>
      </c>
      <c r="E140" s="7">
        <v>0</v>
      </c>
      <c r="F140" s="7">
        <v>0</v>
      </c>
      <c r="G140" s="7">
        <v>11</v>
      </c>
      <c r="H140" s="7">
        <v>0</v>
      </c>
      <c r="I140" s="7">
        <v>0</v>
      </c>
      <c r="J140" s="7">
        <v>0</v>
      </c>
      <c r="K140" s="7">
        <v>0</v>
      </c>
      <c r="L140" s="7">
        <v>0</v>
      </c>
      <c r="M140" s="7">
        <v>0</v>
      </c>
    </row>
    <row r="141" spans="1:13">
      <c r="A141" s="7" t="s">
        <v>754</v>
      </c>
      <c r="B141" s="3">
        <v>0</v>
      </c>
      <c r="C141" s="7">
        <v>0</v>
      </c>
      <c r="D141" s="7">
        <v>0</v>
      </c>
      <c r="E141" s="7">
        <v>0</v>
      </c>
      <c r="F141" s="7">
        <v>0</v>
      </c>
      <c r="G141" s="7">
        <v>3</v>
      </c>
      <c r="H141" s="7">
        <v>0</v>
      </c>
      <c r="I141" s="7">
        <v>0</v>
      </c>
      <c r="J141" s="7">
        <v>0</v>
      </c>
      <c r="K141" s="7">
        <v>0</v>
      </c>
      <c r="L141" s="7">
        <v>0</v>
      </c>
      <c r="M141" s="7">
        <v>0</v>
      </c>
    </row>
    <row r="142" spans="1:13">
      <c r="A142" s="7" t="s">
        <v>777</v>
      </c>
      <c r="B142" s="3">
        <v>0</v>
      </c>
      <c r="C142" s="7">
        <v>0</v>
      </c>
      <c r="D142" s="7">
        <v>0</v>
      </c>
      <c r="E142" s="7">
        <v>0</v>
      </c>
      <c r="F142" s="7">
        <v>0</v>
      </c>
      <c r="G142" s="7">
        <v>2</v>
      </c>
      <c r="H142" s="7">
        <v>0</v>
      </c>
      <c r="I142" s="7">
        <v>0</v>
      </c>
      <c r="J142" s="7">
        <v>0</v>
      </c>
      <c r="K142" s="7">
        <v>0</v>
      </c>
      <c r="L142" s="7">
        <v>0</v>
      </c>
      <c r="M142" s="7">
        <v>0</v>
      </c>
    </row>
    <row r="143" spans="1:13">
      <c r="A143" s="7" t="s">
        <v>580</v>
      </c>
      <c r="B143" s="3">
        <v>0</v>
      </c>
      <c r="C143" s="7">
        <v>0</v>
      </c>
      <c r="D143" s="7">
        <v>0</v>
      </c>
      <c r="E143" s="7">
        <v>0</v>
      </c>
      <c r="F143" s="7">
        <v>0</v>
      </c>
      <c r="G143" s="7">
        <v>3</v>
      </c>
      <c r="H143" s="7">
        <v>0</v>
      </c>
      <c r="I143" s="7">
        <v>0</v>
      </c>
      <c r="J143" s="7">
        <v>0</v>
      </c>
      <c r="K143" s="7">
        <v>0</v>
      </c>
      <c r="L143" s="7">
        <v>0</v>
      </c>
      <c r="M143" s="7">
        <v>0</v>
      </c>
    </row>
    <row r="144" spans="1:13">
      <c r="A144" s="7" t="s">
        <v>649</v>
      </c>
      <c r="B144" s="3">
        <v>0</v>
      </c>
      <c r="C144" s="7">
        <v>0</v>
      </c>
      <c r="D144" s="7">
        <v>0</v>
      </c>
      <c r="E144" s="7">
        <v>0</v>
      </c>
      <c r="F144" s="7">
        <v>0</v>
      </c>
      <c r="G144" s="7">
        <v>3</v>
      </c>
      <c r="H144" s="7">
        <v>0</v>
      </c>
      <c r="I144" s="7">
        <v>0</v>
      </c>
      <c r="J144" s="7">
        <v>0</v>
      </c>
      <c r="K144" s="7">
        <v>0</v>
      </c>
      <c r="L144" s="7">
        <v>0</v>
      </c>
      <c r="M144" s="7">
        <v>0</v>
      </c>
    </row>
    <row r="145" spans="1:13">
      <c r="A145" s="7" t="s">
        <v>603</v>
      </c>
      <c r="B145" s="3">
        <v>0</v>
      </c>
      <c r="C145" s="7">
        <v>0</v>
      </c>
      <c r="D145" s="7">
        <v>0</v>
      </c>
      <c r="E145" s="7">
        <v>0</v>
      </c>
      <c r="F145" s="7">
        <v>0</v>
      </c>
      <c r="G145" s="7">
        <v>3</v>
      </c>
      <c r="H145" s="7">
        <v>0</v>
      </c>
      <c r="I145" s="7">
        <v>0</v>
      </c>
      <c r="J145" s="7">
        <v>0</v>
      </c>
      <c r="K145" s="7">
        <v>0</v>
      </c>
      <c r="L145" s="7">
        <v>0</v>
      </c>
      <c r="M145" s="7">
        <v>0</v>
      </c>
    </row>
    <row r="146" spans="1:13">
      <c r="A146" s="7" t="s">
        <v>626</v>
      </c>
      <c r="B146" s="3">
        <v>0</v>
      </c>
      <c r="C146" s="7">
        <v>0</v>
      </c>
      <c r="D146" s="7">
        <v>0</v>
      </c>
      <c r="E146" s="7">
        <v>0</v>
      </c>
      <c r="F146" s="7">
        <v>0</v>
      </c>
      <c r="G146" s="7">
        <v>4</v>
      </c>
      <c r="H146" s="7">
        <v>0</v>
      </c>
      <c r="I146" s="7">
        <v>0</v>
      </c>
      <c r="J146" s="7">
        <v>0</v>
      </c>
      <c r="K146" s="7">
        <v>0</v>
      </c>
      <c r="L146" s="7">
        <v>0</v>
      </c>
      <c r="M146" s="7">
        <v>0</v>
      </c>
    </row>
    <row r="147" spans="1:13">
      <c r="A147" s="7" t="s">
        <v>672</v>
      </c>
      <c r="B147" s="3">
        <v>0</v>
      </c>
      <c r="C147" s="7">
        <v>0</v>
      </c>
      <c r="D147" s="7">
        <v>0</v>
      </c>
      <c r="E147" s="7">
        <v>0</v>
      </c>
      <c r="F147" s="7">
        <v>0</v>
      </c>
      <c r="G147" s="7">
        <v>3</v>
      </c>
      <c r="H147" s="7">
        <v>0</v>
      </c>
      <c r="I147" s="7">
        <v>0</v>
      </c>
      <c r="J147" s="7">
        <v>0</v>
      </c>
      <c r="K147" s="7">
        <v>0</v>
      </c>
      <c r="L147" s="7">
        <v>0</v>
      </c>
      <c r="M147" s="7">
        <v>0</v>
      </c>
    </row>
    <row r="148" spans="1:13">
      <c r="A148" s="7" t="s">
        <v>684</v>
      </c>
      <c r="B148" s="3">
        <v>0</v>
      </c>
      <c r="C148" s="7">
        <v>0</v>
      </c>
      <c r="D148" s="7">
        <v>0</v>
      </c>
      <c r="E148" s="7">
        <v>0</v>
      </c>
      <c r="F148" s="7">
        <v>0</v>
      </c>
      <c r="G148" s="7">
        <v>3</v>
      </c>
      <c r="H148" s="7">
        <v>0</v>
      </c>
      <c r="I148" s="7">
        <v>0</v>
      </c>
      <c r="J148" s="7">
        <v>0</v>
      </c>
      <c r="K148" s="7">
        <v>0</v>
      </c>
      <c r="L148" s="7">
        <v>0</v>
      </c>
      <c r="M148" s="7">
        <v>0</v>
      </c>
    </row>
    <row r="149" spans="1:13">
      <c r="A149" s="7" t="s">
        <v>707</v>
      </c>
      <c r="B149" s="3">
        <v>0</v>
      </c>
      <c r="C149" s="7">
        <v>0</v>
      </c>
      <c r="D149" s="7">
        <v>0</v>
      </c>
      <c r="E149" s="7">
        <v>0</v>
      </c>
      <c r="F149" s="7">
        <v>0</v>
      </c>
      <c r="G149" s="7">
        <v>4</v>
      </c>
      <c r="H149" s="7">
        <v>0</v>
      </c>
      <c r="I149" s="7">
        <v>0</v>
      </c>
      <c r="J149" s="7">
        <v>0</v>
      </c>
      <c r="K149" s="7">
        <v>0</v>
      </c>
      <c r="L149" s="7">
        <v>0</v>
      </c>
      <c r="M149" s="7">
        <v>0</v>
      </c>
    </row>
    <row r="150" spans="1:13">
      <c r="A150" s="7" t="s">
        <v>730</v>
      </c>
      <c r="B150" s="3">
        <v>0</v>
      </c>
      <c r="C150" s="7">
        <v>0</v>
      </c>
      <c r="D150" s="7">
        <v>0</v>
      </c>
      <c r="E150" s="7">
        <v>0</v>
      </c>
      <c r="F150" s="7">
        <v>0</v>
      </c>
      <c r="G150" s="7">
        <v>8</v>
      </c>
      <c r="H150" s="7">
        <v>0</v>
      </c>
      <c r="I150" s="7">
        <v>0</v>
      </c>
      <c r="J150" s="7">
        <v>0</v>
      </c>
      <c r="K150" s="7">
        <v>0</v>
      </c>
      <c r="L150" s="7">
        <v>0</v>
      </c>
      <c r="M150" s="7">
        <v>0</v>
      </c>
    </row>
    <row r="151" spans="1:13">
      <c r="A151" s="7" t="s">
        <v>753</v>
      </c>
      <c r="B151" s="3">
        <v>0</v>
      </c>
      <c r="C151" s="7">
        <v>0</v>
      </c>
      <c r="D151" s="7">
        <v>0</v>
      </c>
      <c r="E151" s="7">
        <v>0</v>
      </c>
      <c r="F151" s="7">
        <v>0</v>
      </c>
      <c r="G151" s="7">
        <v>1</v>
      </c>
      <c r="H151" s="7">
        <v>0</v>
      </c>
      <c r="I151" s="7">
        <v>0</v>
      </c>
      <c r="J151" s="7">
        <v>0</v>
      </c>
      <c r="K151" s="7">
        <v>0</v>
      </c>
      <c r="L151" s="7">
        <v>0</v>
      </c>
      <c r="M151" s="7">
        <v>0</v>
      </c>
    </row>
    <row r="152" spans="1:13">
      <c r="A152" s="7" t="s">
        <v>776</v>
      </c>
      <c r="B152" s="3">
        <v>0</v>
      </c>
      <c r="C152" s="7">
        <v>0</v>
      </c>
      <c r="D152" s="7">
        <v>0</v>
      </c>
      <c r="E152" s="7">
        <v>0</v>
      </c>
      <c r="F152" s="7">
        <v>0</v>
      </c>
      <c r="G152" s="7">
        <v>4</v>
      </c>
      <c r="H152" s="7">
        <v>0</v>
      </c>
      <c r="I152" s="7">
        <v>0</v>
      </c>
      <c r="J152" s="7">
        <v>0</v>
      </c>
      <c r="K152" s="7">
        <v>0</v>
      </c>
      <c r="L152" s="7">
        <v>0</v>
      </c>
      <c r="M152" s="7">
        <v>0</v>
      </c>
    </row>
    <row r="153" spans="1:13">
      <c r="A153" s="7" t="s">
        <v>579</v>
      </c>
      <c r="B153" s="3">
        <v>0</v>
      </c>
      <c r="C153" s="7">
        <v>0</v>
      </c>
      <c r="D153" s="7">
        <v>0</v>
      </c>
      <c r="E153" s="7">
        <v>0</v>
      </c>
      <c r="F153" s="7">
        <v>0</v>
      </c>
      <c r="G153" s="7">
        <v>10</v>
      </c>
      <c r="H153" s="7">
        <v>0</v>
      </c>
      <c r="I153" s="7">
        <v>0</v>
      </c>
      <c r="J153" s="7">
        <v>0</v>
      </c>
      <c r="K153" s="7">
        <v>0</v>
      </c>
      <c r="L153" s="7">
        <v>0</v>
      </c>
      <c r="M153" s="7">
        <v>0</v>
      </c>
    </row>
    <row r="154" spans="1:13">
      <c r="A154" s="7" t="s">
        <v>648</v>
      </c>
      <c r="B154" s="3">
        <v>0</v>
      </c>
      <c r="C154" s="7">
        <v>0</v>
      </c>
      <c r="D154" s="7">
        <v>0</v>
      </c>
      <c r="E154" s="7">
        <v>0</v>
      </c>
      <c r="F154" s="7">
        <v>0</v>
      </c>
      <c r="G154" s="7">
        <v>5</v>
      </c>
      <c r="H154" s="7">
        <v>0</v>
      </c>
      <c r="I154" s="7">
        <v>0</v>
      </c>
      <c r="J154" s="7">
        <v>0</v>
      </c>
      <c r="K154" s="7">
        <v>0</v>
      </c>
      <c r="L154" s="7">
        <v>0</v>
      </c>
      <c r="M154" s="7">
        <v>0</v>
      </c>
    </row>
    <row r="155" spans="1:13">
      <c r="A155" s="7" t="s">
        <v>602</v>
      </c>
      <c r="B155" s="3">
        <v>0</v>
      </c>
      <c r="C155" s="7">
        <v>0</v>
      </c>
      <c r="D155" s="7">
        <v>0</v>
      </c>
      <c r="E155" s="7">
        <v>0</v>
      </c>
      <c r="F155" s="7">
        <v>0</v>
      </c>
      <c r="G155" s="7">
        <v>1</v>
      </c>
      <c r="H155" s="7">
        <v>0</v>
      </c>
      <c r="I155" s="7">
        <v>0</v>
      </c>
      <c r="J155" s="7">
        <v>0</v>
      </c>
      <c r="K155" s="7">
        <v>0</v>
      </c>
      <c r="L155" s="7">
        <v>0</v>
      </c>
      <c r="M155" s="7">
        <v>0</v>
      </c>
    </row>
    <row r="156" spans="1:13">
      <c r="A156" s="7" t="s">
        <v>625</v>
      </c>
      <c r="B156" s="3">
        <v>0</v>
      </c>
      <c r="C156" s="7">
        <v>0</v>
      </c>
      <c r="D156" s="7">
        <v>0</v>
      </c>
      <c r="E156" s="7">
        <v>0</v>
      </c>
      <c r="F156" s="7">
        <v>0</v>
      </c>
      <c r="G156" s="7">
        <v>0</v>
      </c>
      <c r="H156" s="7">
        <v>0</v>
      </c>
      <c r="I156" s="7">
        <v>0</v>
      </c>
      <c r="J156" s="7">
        <v>0</v>
      </c>
      <c r="K156" s="7">
        <v>0</v>
      </c>
      <c r="L156" s="7">
        <v>0</v>
      </c>
      <c r="M156" s="7">
        <v>0</v>
      </c>
    </row>
    <row r="157" spans="1:13">
      <c r="A157" s="7" t="s">
        <v>671</v>
      </c>
      <c r="B157" s="3">
        <v>0</v>
      </c>
      <c r="C157" s="7">
        <v>0</v>
      </c>
      <c r="D157" s="7">
        <v>0</v>
      </c>
      <c r="E157" s="7">
        <v>0</v>
      </c>
      <c r="F157" s="7">
        <v>0</v>
      </c>
      <c r="G157" s="7">
        <v>4</v>
      </c>
      <c r="H157" s="7">
        <v>0</v>
      </c>
      <c r="I157" s="7">
        <v>0</v>
      </c>
      <c r="J157" s="7">
        <v>0</v>
      </c>
      <c r="K157" s="7">
        <v>0</v>
      </c>
      <c r="L157" s="7">
        <v>0</v>
      </c>
      <c r="M157" s="7">
        <v>0</v>
      </c>
    </row>
    <row r="158" spans="1:13">
      <c r="A158" s="7" t="s">
        <v>683</v>
      </c>
      <c r="B158" s="3">
        <v>0</v>
      </c>
      <c r="C158" s="7">
        <v>0</v>
      </c>
      <c r="D158" s="7">
        <v>0</v>
      </c>
      <c r="E158" s="7">
        <v>0</v>
      </c>
      <c r="F158" s="7">
        <v>0</v>
      </c>
      <c r="G158" s="7">
        <v>3</v>
      </c>
      <c r="H158" s="7">
        <v>0</v>
      </c>
      <c r="I158" s="7">
        <v>0</v>
      </c>
      <c r="J158" s="7">
        <v>0</v>
      </c>
      <c r="K158" s="7">
        <v>0</v>
      </c>
      <c r="L158" s="7">
        <v>0</v>
      </c>
      <c r="M158" s="7">
        <v>0</v>
      </c>
    </row>
    <row r="159" spans="1:13">
      <c r="A159" s="7" t="s">
        <v>706</v>
      </c>
      <c r="B159" s="3">
        <v>0</v>
      </c>
      <c r="C159" s="7">
        <v>0</v>
      </c>
      <c r="D159" s="7">
        <v>0</v>
      </c>
      <c r="E159" s="7">
        <v>0</v>
      </c>
      <c r="F159" s="7">
        <v>0</v>
      </c>
      <c r="G159" s="7">
        <v>6</v>
      </c>
      <c r="H159" s="7">
        <v>0</v>
      </c>
      <c r="I159" s="7">
        <v>0</v>
      </c>
      <c r="J159" s="7">
        <v>0</v>
      </c>
      <c r="K159" s="7">
        <v>0</v>
      </c>
      <c r="L159" s="7">
        <v>0</v>
      </c>
      <c r="M159" s="7">
        <v>0</v>
      </c>
    </row>
    <row r="160" spans="1:13">
      <c r="A160" s="7" t="s">
        <v>729</v>
      </c>
      <c r="B160" s="3">
        <v>0</v>
      </c>
      <c r="C160" s="7">
        <v>0</v>
      </c>
      <c r="D160" s="7">
        <v>0</v>
      </c>
      <c r="E160" s="7">
        <v>0</v>
      </c>
      <c r="F160" s="7">
        <v>0</v>
      </c>
      <c r="G160" s="7">
        <v>3</v>
      </c>
      <c r="H160" s="7">
        <v>0</v>
      </c>
      <c r="I160" s="7">
        <v>0</v>
      </c>
      <c r="J160" s="7">
        <v>0</v>
      </c>
      <c r="K160" s="7">
        <v>0</v>
      </c>
      <c r="L160" s="7">
        <v>0</v>
      </c>
      <c r="M160" s="7">
        <v>0</v>
      </c>
    </row>
    <row r="161" spans="1:13">
      <c r="A161" s="7" t="s">
        <v>752</v>
      </c>
      <c r="B161" s="3">
        <v>0</v>
      </c>
      <c r="C161" s="7">
        <v>0</v>
      </c>
      <c r="D161" s="7">
        <v>0</v>
      </c>
      <c r="E161" s="7">
        <v>0</v>
      </c>
      <c r="F161" s="7">
        <v>0</v>
      </c>
      <c r="G161" s="7">
        <v>3</v>
      </c>
      <c r="H161" s="7">
        <v>0</v>
      </c>
      <c r="I161" s="7">
        <v>0</v>
      </c>
      <c r="J161" s="7">
        <v>0</v>
      </c>
      <c r="K161" s="7">
        <v>0</v>
      </c>
      <c r="L161" s="7">
        <v>0</v>
      </c>
      <c r="M161" s="7">
        <v>0</v>
      </c>
    </row>
    <row r="162" spans="1:13">
      <c r="A162" s="7" t="s">
        <v>775</v>
      </c>
      <c r="B162" s="3">
        <v>0</v>
      </c>
      <c r="C162" s="7">
        <v>0</v>
      </c>
      <c r="D162" s="7">
        <v>0</v>
      </c>
      <c r="E162" s="7">
        <v>0</v>
      </c>
      <c r="F162" s="7">
        <v>0</v>
      </c>
      <c r="G162" s="7">
        <v>1</v>
      </c>
      <c r="H162" s="7">
        <v>0</v>
      </c>
      <c r="I162" s="7">
        <v>0</v>
      </c>
      <c r="J162" s="7">
        <v>0</v>
      </c>
      <c r="K162" s="7">
        <v>0</v>
      </c>
      <c r="L162" s="7">
        <v>0</v>
      </c>
      <c r="M162" s="7">
        <v>0</v>
      </c>
    </row>
    <row r="163" spans="1:13">
      <c r="A163" s="7" t="s">
        <v>578</v>
      </c>
      <c r="B163" s="3">
        <v>0</v>
      </c>
      <c r="C163" s="7">
        <v>0</v>
      </c>
      <c r="D163" s="7">
        <v>0</v>
      </c>
      <c r="E163" s="7">
        <v>0</v>
      </c>
      <c r="F163" s="7">
        <v>0</v>
      </c>
      <c r="G163" s="7">
        <v>10</v>
      </c>
      <c r="H163" s="7">
        <v>0</v>
      </c>
      <c r="I163" s="7">
        <v>0</v>
      </c>
      <c r="J163" s="7">
        <v>0</v>
      </c>
      <c r="K163" s="7">
        <v>0</v>
      </c>
      <c r="L163" s="7">
        <v>0</v>
      </c>
      <c r="M163" s="7">
        <v>0</v>
      </c>
    </row>
    <row r="164" spans="1:13">
      <c r="A164" s="7" t="s">
        <v>647</v>
      </c>
      <c r="B164" s="3">
        <v>0</v>
      </c>
      <c r="C164" s="7">
        <v>0</v>
      </c>
      <c r="D164" s="7">
        <v>0</v>
      </c>
      <c r="E164" s="7">
        <v>0</v>
      </c>
      <c r="F164" s="7">
        <v>0</v>
      </c>
      <c r="G164" s="7">
        <v>5</v>
      </c>
      <c r="H164" s="7">
        <v>0</v>
      </c>
      <c r="I164" s="7">
        <v>0</v>
      </c>
      <c r="J164" s="7">
        <v>0</v>
      </c>
      <c r="K164" s="7">
        <v>0</v>
      </c>
      <c r="L164" s="7">
        <v>0</v>
      </c>
      <c r="M164" s="7">
        <v>0</v>
      </c>
    </row>
    <row r="165" spans="1:13">
      <c r="A165" s="7" t="s">
        <v>601</v>
      </c>
      <c r="B165" s="3">
        <v>0</v>
      </c>
      <c r="C165" s="7">
        <v>0</v>
      </c>
      <c r="D165" s="7">
        <v>0</v>
      </c>
      <c r="E165" s="7">
        <v>0</v>
      </c>
      <c r="F165" s="7">
        <v>0</v>
      </c>
      <c r="G165" s="7">
        <v>5</v>
      </c>
      <c r="H165" s="7">
        <v>0</v>
      </c>
      <c r="I165" s="7">
        <v>0</v>
      </c>
      <c r="J165" s="7">
        <v>0</v>
      </c>
      <c r="K165" s="7">
        <v>0</v>
      </c>
      <c r="L165" s="7">
        <v>0</v>
      </c>
      <c r="M165" s="7">
        <v>0</v>
      </c>
    </row>
    <row r="166" spans="1:13">
      <c r="A166" s="7" t="s">
        <v>624</v>
      </c>
      <c r="B166" s="3">
        <v>0</v>
      </c>
      <c r="C166" s="7">
        <v>0</v>
      </c>
      <c r="D166" s="7">
        <v>0</v>
      </c>
      <c r="E166" s="7">
        <v>0</v>
      </c>
      <c r="F166" s="7">
        <v>0</v>
      </c>
      <c r="G166" s="7">
        <v>1</v>
      </c>
      <c r="H166" s="7">
        <v>0</v>
      </c>
      <c r="I166" s="7">
        <v>0</v>
      </c>
      <c r="J166" s="7">
        <v>0</v>
      </c>
      <c r="K166" s="7">
        <v>0</v>
      </c>
      <c r="L166" s="7">
        <v>0</v>
      </c>
      <c r="M166" s="7">
        <v>0</v>
      </c>
    </row>
    <row r="167" spans="1:13">
      <c r="A167" s="7" t="s">
        <v>670</v>
      </c>
      <c r="B167" s="3">
        <v>0</v>
      </c>
      <c r="C167" s="7">
        <v>0</v>
      </c>
      <c r="D167" s="7">
        <v>0</v>
      </c>
      <c r="E167" s="7">
        <v>0</v>
      </c>
      <c r="F167" s="7">
        <v>0</v>
      </c>
      <c r="G167" s="7">
        <v>2</v>
      </c>
      <c r="H167" s="7">
        <v>0</v>
      </c>
      <c r="I167" s="7">
        <v>0</v>
      </c>
      <c r="J167" s="7">
        <v>0</v>
      </c>
      <c r="K167" s="7">
        <v>0</v>
      </c>
      <c r="L167" s="7">
        <v>0</v>
      </c>
      <c r="M167" s="7">
        <v>0</v>
      </c>
    </row>
    <row r="168" spans="1:13">
      <c r="A168" s="7" t="s">
        <v>682</v>
      </c>
      <c r="B168" s="3">
        <v>0</v>
      </c>
      <c r="C168" s="7">
        <v>0</v>
      </c>
      <c r="D168" s="7">
        <v>0</v>
      </c>
      <c r="E168" s="7">
        <v>0</v>
      </c>
      <c r="F168" s="7">
        <v>0</v>
      </c>
      <c r="G168" s="7">
        <v>1</v>
      </c>
      <c r="H168" s="7">
        <v>0</v>
      </c>
      <c r="I168" s="7">
        <v>0</v>
      </c>
      <c r="J168" s="7">
        <v>0</v>
      </c>
      <c r="K168" s="7">
        <v>0</v>
      </c>
      <c r="L168" s="7">
        <v>0</v>
      </c>
      <c r="M168" s="7">
        <v>0</v>
      </c>
    </row>
    <row r="169" spans="1:13">
      <c r="A169" s="7" t="s">
        <v>705</v>
      </c>
      <c r="B169" s="3">
        <v>0</v>
      </c>
      <c r="C169" s="7">
        <v>0</v>
      </c>
      <c r="D169" s="7">
        <v>0</v>
      </c>
      <c r="E169" s="7">
        <v>0</v>
      </c>
      <c r="F169" s="7">
        <v>0</v>
      </c>
      <c r="G169" s="7">
        <v>6</v>
      </c>
      <c r="H169" s="7">
        <v>0</v>
      </c>
      <c r="I169" s="7">
        <v>0</v>
      </c>
      <c r="J169" s="7">
        <v>0</v>
      </c>
      <c r="K169" s="7">
        <v>0</v>
      </c>
      <c r="L169" s="7">
        <v>0</v>
      </c>
      <c r="M169" s="7">
        <v>0</v>
      </c>
    </row>
    <row r="170" spans="1:13">
      <c r="A170" s="7" t="s">
        <v>728</v>
      </c>
      <c r="B170" s="3">
        <v>0</v>
      </c>
      <c r="C170" s="7">
        <v>0</v>
      </c>
      <c r="D170" s="7">
        <v>0</v>
      </c>
      <c r="E170" s="7">
        <v>0</v>
      </c>
      <c r="F170" s="7">
        <v>0</v>
      </c>
      <c r="G170" s="7">
        <v>1</v>
      </c>
      <c r="H170" s="7">
        <v>0</v>
      </c>
      <c r="I170" s="7">
        <v>0</v>
      </c>
      <c r="J170" s="7">
        <v>0</v>
      </c>
      <c r="K170" s="7">
        <v>0</v>
      </c>
      <c r="L170" s="7">
        <v>0</v>
      </c>
      <c r="M170" s="7">
        <v>0</v>
      </c>
    </row>
    <row r="171" spans="1:13">
      <c r="A171" s="7" t="s">
        <v>751</v>
      </c>
      <c r="B171" s="3">
        <v>0</v>
      </c>
      <c r="C171" s="7">
        <v>0</v>
      </c>
      <c r="D171" s="7">
        <v>0</v>
      </c>
      <c r="E171" s="7">
        <v>0</v>
      </c>
      <c r="F171" s="7">
        <v>0</v>
      </c>
      <c r="G171" s="7">
        <v>3</v>
      </c>
      <c r="H171" s="7">
        <v>0</v>
      </c>
      <c r="I171" s="7">
        <v>0</v>
      </c>
      <c r="J171" s="7">
        <v>0</v>
      </c>
      <c r="K171" s="7">
        <v>0</v>
      </c>
      <c r="L171" s="7">
        <v>0</v>
      </c>
      <c r="M171" s="7">
        <v>0</v>
      </c>
    </row>
    <row r="172" spans="1:13">
      <c r="A172" s="7" t="s">
        <v>774</v>
      </c>
      <c r="B172" s="3">
        <v>0</v>
      </c>
      <c r="C172" s="7">
        <v>0</v>
      </c>
      <c r="D172" s="7">
        <v>0</v>
      </c>
      <c r="E172" s="7">
        <v>0</v>
      </c>
      <c r="F172" s="7">
        <v>0</v>
      </c>
      <c r="G172" s="7">
        <v>1</v>
      </c>
      <c r="H172" s="7">
        <v>0</v>
      </c>
      <c r="I172" s="7">
        <v>0</v>
      </c>
      <c r="J172" s="7">
        <v>0</v>
      </c>
      <c r="K172" s="7">
        <v>0</v>
      </c>
      <c r="L172" s="7">
        <v>0</v>
      </c>
      <c r="M172" s="7">
        <v>0</v>
      </c>
    </row>
    <row r="173" spans="1:13">
      <c r="A173" s="7" t="s">
        <v>577</v>
      </c>
      <c r="B173" s="3">
        <v>0</v>
      </c>
      <c r="C173" s="7">
        <v>0</v>
      </c>
      <c r="D173" s="7">
        <v>0</v>
      </c>
      <c r="E173" s="7">
        <v>0</v>
      </c>
      <c r="F173" s="7">
        <v>0</v>
      </c>
      <c r="G173" s="7">
        <v>5</v>
      </c>
      <c r="H173" s="7">
        <v>0</v>
      </c>
      <c r="I173" s="7">
        <v>0</v>
      </c>
      <c r="J173" s="7">
        <v>0</v>
      </c>
      <c r="K173" s="7">
        <v>0</v>
      </c>
      <c r="L173" s="7">
        <v>0</v>
      </c>
      <c r="M173" s="7">
        <v>0</v>
      </c>
    </row>
    <row r="174" spans="1:13">
      <c r="A174" s="7" t="s">
        <v>646</v>
      </c>
      <c r="B174" s="3">
        <v>0</v>
      </c>
      <c r="C174" s="7">
        <v>0</v>
      </c>
      <c r="D174" s="7">
        <v>0</v>
      </c>
      <c r="E174" s="7">
        <v>0</v>
      </c>
      <c r="F174" s="7">
        <v>0</v>
      </c>
      <c r="G174" s="7">
        <v>4</v>
      </c>
      <c r="H174" s="7">
        <v>0</v>
      </c>
      <c r="I174" s="7">
        <v>0</v>
      </c>
      <c r="J174" s="7">
        <v>0</v>
      </c>
      <c r="K174" s="7">
        <v>0</v>
      </c>
      <c r="L174" s="7">
        <v>0</v>
      </c>
      <c r="M174" s="7">
        <v>0</v>
      </c>
    </row>
    <row r="175" spans="1:13">
      <c r="A175" s="7" t="s">
        <v>600</v>
      </c>
      <c r="B175" s="3">
        <v>0</v>
      </c>
      <c r="C175" s="7">
        <v>0</v>
      </c>
      <c r="D175" s="7">
        <v>0</v>
      </c>
      <c r="E175" s="7">
        <v>0</v>
      </c>
      <c r="F175" s="7">
        <v>0</v>
      </c>
      <c r="G175" s="7">
        <v>3</v>
      </c>
      <c r="H175" s="7">
        <v>0</v>
      </c>
      <c r="I175" s="7">
        <v>0</v>
      </c>
      <c r="J175" s="7">
        <v>0</v>
      </c>
      <c r="K175" s="7">
        <v>0</v>
      </c>
      <c r="L175" s="7">
        <v>0</v>
      </c>
      <c r="M175" s="7">
        <v>0</v>
      </c>
    </row>
    <row r="176" spans="1:13">
      <c r="A176" s="7" t="s">
        <v>623</v>
      </c>
      <c r="B176" s="3">
        <v>0</v>
      </c>
      <c r="C176" s="7">
        <v>0</v>
      </c>
      <c r="D176" s="7">
        <v>0</v>
      </c>
      <c r="E176" s="7">
        <v>0</v>
      </c>
      <c r="F176" s="7">
        <v>0</v>
      </c>
      <c r="G176" s="7">
        <v>2</v>
      </c>
      <c r="H176" s="7">
        <v>0</v>
      </c>
      <c r="I176" s="7">
        <v>0</v>
      </c>
      <c r="J176" s="7">
        <v>0</v>
      </c>
      <c r="K176" s="7">
        <v>0</v>
      </c>
      <c r="L176" s="7">
        <v>0</v>
      </c>
      <c r="M176" s="7">
        <v>0</v>
      </c>
    </row>
    <row r="177" spans="1:13">
      <c r="A177" s="7" t="s">
        <v>669</v>
      </c>
      <c r="B177" s="3">
        <v>0</v>
      </c>
      <c r="C177" s="7">
        <v>0</v>
      </c>
      <c r="D177" s="7">
        <v>0</v>
      </c>
      <c r="E177" s="7">
        <v>0</v>
      </c>
      <c r="F177" s="7">
        <v>0</v>
      </c>
      <c r="G177" s="7">
        <v>4</v>
      </c>
      <c r="H177" s="7">
        <v>0</v>
      </c>
      <c r="I177" s="7">
        <v>0</v>
      </c>
      <c r="J177" s="7">
        <v>0</v>
      </c>
      <c r="K177" s="7">
        <v>0</v>
      </c>
      <c r="L177" s="7">
        <v>0</v>
      </c>
      <c r="M177" s="7">
        <v>0</v>
      </c>
    </row>
    <row r="178" spans="1:13">
      <c r="A178" s="7" t="s">
        <v>681</v>
      </c>
      <c r="B178" s="3">
        <v>0</v>
      </c>
      <c r="C178" s="7">
        <v>0</v>
      </c>
      <c r="D178" s="7">
        <v>0</v>
      </c>
      <c r="E178" s="7">
        <v>0</v>
      </c>
      <c r="F178" s="7">
        <v>0</v>
      </c>
      <c r="G178" s="7">
        <v>4</v>
      </c>
      <c r="H178" s="7">
        <v>0</v>
      </c>
      <c r="I178" s="7">
        <v>0</v>
      </c>
      <c r="J178" s="7">
        <v>0</v>
      </c>
      <c r="K178" s="7">
        <v>0</v>
      </c>
      <c r="L178" s="7">
        <v>0</v>
      </c>
      <c r="M178" s="7">
        <v>0</v>
      </c>
    </row>
    <row r="179" spans="1:13">
      <c r="A179" s="7" t="s">
        <v>704</v>
      </c>
      <c r="B179" s="3">
        <v>0</v>
      </c>
      <c r="C179" s="7">
        <v>0</v>
      </c>
      <c r="D179" s="7">
        <v>0</v>
      </c>
      <c r="E179" s="7">
        <v>0</v>
      </c>
      <c r="F179" s="7">
        <v>0</v>
      </c>
      <c r="G179" s="7">
        <v>11</v>
      </c>
      <c r="H179" s="7">
        <v>0</v>
      </c>
      <c r="I179" s="7">
        <v>0</v>
      </c>
      <c r="J179" s="7">
        <v>0</v>
      </c>
      <c r="K179" s="7">
        <v>0</v>
      </c>
      <c r="L179" s="7">
        <v>0</v>
      </c>
      <c r="M179" s="7">
        <v>0</v>
      </c>
    </row>
    <row r="180" spans="1:13">
      <c r="A180" s="7" t="s">
        <v>727</v>
      </c>
      <c r="B180" s="3">
        <v>0</v>
      </c>
      <c r="C180" s="7">
        <v>0</v>
      </c>
      <c r="D180" s="7">
        <v>0</v>
      </c>
      <c r="E180" s="7">
        <v>0</v>
      </c>
      <c r="F180" s="7">
        <v>0</v>
      </c>
      <c r="G180" s="7">
        <v>5</v>
      </c>
      <c r="H180" s="7">
        <v>0</v>
      </c>
      <c r="I180" s="7">
        <v>0</v>
      </c>
      <c r="J180" s="7">
        <v>0</v>
      </c>
      <c r="K180" s="7">
        <v>0</v>
      </c>
      <c r="L180" s="7">
        <v>0</v>
      </c>
      <c r="M180" s="7">
        <v>0</v>
      </c>
    </row>
    <row r="181" spans="1:13">
      <c r="A181" s="7" t="s">
        <v>750</v>
      </c>
      <c r="B181" s="3">
        <v>0</v>
      </c>
      <c r="C181" s="7">
        <v>0</v>
      </c>
      <c r="D181" s="7">
        <v>0</v>
      </c>
      <c r="E181" s="7">
        <v>0</v>
      </c>
      <c r="F181" s="7">
        <v>0</v>
      </c>
      <c r="G181" s="7">
        <v>2</v>
      </c>
      <c r="H181" s="7">
        <v>0</v>
      </c>
      <c r="I181" s="7">
        <v>0</v>
      </c>
      <c r="J181" s="7">
        <v>0</v>
      </c>
      <c r="K181" s="7">
        <v>0</v>
      </c>
      <c r="L181" s="7">
        <v>0</v>
      </c>
      <c r="M181" s="7">
        <v>0</v>
      </c>
    </row>
    <row r="182" spans="1:13">
      <c r="A182" s="7" t="s">
        <v>773</v>
      </c>
      <c r="B182" s="3">
        <v>0</v>
      </c>
      <c r="C182" s="7">
        <v>0</v>
      </c>
      <c r="D182" s="7">
        <v>0</v>
      </c>
      <c r="E182" s="7">
        <v>0</v>
      </c>
      <c r="F182" s="7">
        <v>0</v>
      </c>
      <c r="G182" s="7">
        <v>3</v>
      </c>
      <c r="H182" s="7">
        <v>0</v>
      </c>
      <c r="I182" s="7">
        <v>0</v>
      </c>
      <c r="J182" s="7">
        <v>0</v>
      </c>
      <c r="K182" s="7">
        <v>0</v>
      </c>
      <c r="L182" s="7">
        <v>0</v>
      </c>
      <c r="M182" s="7">
        <v>0</v>
      </c>
    </row>
    <row r="183" spans="1:13">
      <c r="A183" s="7" t="s">
        <v>576</v>
      </c>
      <c r="B183" s="3">
        <v>0</v>
      </c>
      <c r="C183" s="7">
        <v>0</v>
      </c>
      <c r="D183" s="7">
        <v>0</v>
      </c>
      <c r="E183" s="7">
        <v>0</v>
      </c>
      <c r="F183" s="7">
        <v>0</v>
      </c>
      <c r="G183" s="7">
        <v>4</v>
      </c>
      <c r="H183" s="7">
        <v>0</v>
      </c>
      <c r="I183" s="7">
        <v>0</v>
      </c>
      <c r="J183" s="7">
        <v>0</v>
      </c>
      <c r="K183" s="7">
        <v>0</v>
      </c>
      <c r="L183" s="7">
        <v>0</v>
      </c>
      <c r="M183" s="7">
        <v>0</v>
      </c>
    </row>
    <row r="184" spans="1:13">
      <c r="A184" s="7" t="s">
        <v>645</v>
      </c>
      <c r="B184" s="3">
        <v>0</v>
      </c>
      <c r="C184" s="7">
        <v>0</v>
      </c>
      <c r="D184" s="7">
        <v>0</v>
      </c>
      <c r="E184" s="7">
        <v>0</v>
      </c>
      <c r="F184" s="7">
        <v>0</v>
      </c>
      <c r="G184" s="7">
        <v>6</v>
      </c>
      <c r="H184" s="7">
        <v>0</v>
      </c>
      <c r="I184" s="7">
        <v>0</v>
      </c>
      <c r="J184" s="7">
        <v>0</v>
      </c>
      <c r="K184" s="7">
        <v>0</v>
      </c>
      <c r="L184" s="7">
        <v>0</v>
      </c>
      <c r="M184" s="7">
        <v>0</v>
      </c>
    </row>
    <row r="185" spans="1:13">
      <c r="A185" s="7" t="s">
        <v>599</v>
      </c>
      <c r="B185" s="3">
        <v>0</v>
      </c>
      <c r="C185" s="7">
        <v>0</v>
      </c>
      <c r="D185" s="7">
        <v>0</v>
      </c>
      <c r="E185" s="7">
        <v>0</v>
      </c>
      <c r="F185" s="7">
        <v>0</v>
      </c>
      <c r="G185" s="7">
        <v>5</v>
      </c>
      <c r="H185" s="7">
        <v>0</v>
      </c>
      <c r="I185" s="7">
        <v>0</v>
      </c>
      <c r="J185" s="7">
        <v>0</v>
      </c>
      <c r="K185" s="7">
        <v>0</v>
      </c>
      <c r="L185" s="7">
        <v>0</v>
      </c>
      <c r="M185" s="7">
        <v>0</v>
      </c>
    </row>
    <row r="186" spans="1:13">
      <c r="A186" s="7" t="s">
        <v>622</v>
      </c>
      <c r="B186" s="3">
        <v>0</v>
      </c>
      <c r="C186" s="7">
        <v>0</v>
      </c>
      <c r="D186" s="7">
        <v>0</v>
      </c>
      <c r="E186" s="7">
        <v>0</v>
      </c>
      <c r="F186" s="7">
        <v>0</v>
      </c>
      <c r="G186" s="7">
        <v>2</v>
      </c>
      <c r="H186" s="7">
        <v>0</v>
      </c>
      <c r="I186" s="7">
        <v>0</v>
      </c>
      <c r="J186" s="7">
        <v>0</v>
      </c>
      <c r="K186" s="7">
        <v>0</v>
      </c>
      <c r="L186" s="7">
        <v>0</v>
      </c>
      <c r="M186" s="7">
        <v>0</v>
      </c>
    </row>
    <row r="187" spans="1:13">
      <c r="A187" s="7" t="s">
        <v>668</v>
      </c>
      <c r="B187" s="3">
        <v>0</v>
      </c>
      <c r="C187" s="7">
        <v>0</v>
      </c>
      <c r="D187" s="7">
        <v>0</v>
      </c>
      <c r="E187" s="7">
        <v>0</v>
      </c>
      <c r="F187" s="7">
        <v>0</v>
      </c>
      <c r="G187" s="7">
        <v>5</v>
      </c>
      <c r="H187" s="7">
        <v>0</v>
      </c>
      <c r="I187" s="7">
        <v>0</v>
      </c>
      <c r="J187" s="7">
        <v>0</v>
      </c>
      <c r="K187" s="7">
        <v>0</v>
      </c>
      <c r="L187" s="7">
        <v>0</v>
      </c>
      <c r="M187" s="7">
        <v>0</v>
      </c>
    </row>
    <row r="188" spans="1:13">
      <c r="A188" s="7" t="s">
        <v>680</v>
      </c>
      <c r="B188" s="3">
        <v>0</v>
      </c>
      <c r="C188" s="7">
        <v>0</v>
      </c>
      <c r="D188" s="7">
        <v>0</v>
      </c>
      <c r="E188" s="7">
        <v>0</v>
      </c>
      <c r="F188" s="7">
        <v>0</v>
      </c>
      <c r="G188" s="7">
        <v>1</v>
      </c>
      <c r="H188" s="7">
        <v>0</v>
      </c>
      <c r="I188" s="7">
        <v>0</v>
      </c>
      <c r="J188" s="7">
        <v>0</v>
      </c>
      <c r="K188" s="7">
        <v>0</v>
      </c>
      <c r="L188" s="7">
        <v>0</v>
      </c>
      <c r="M188" s="7">
        <v>0</v>
      </c>
    </row>
    <row r="189" spans="1:13">
      <c r="A189" s="7" t="s">
        <v>703</v>
      </c>
      <c r="B189" s="3">
        <v>0</v>
      </c>
      <c r="C189" s="7">
        <v>0</v>
      </c>
      <c r="D189" s="7">
        <v>0</v>
      </c>
      <c r="E189" s="7">
        <v>0</v>
      </c>
      <c r="F189" s="7">
        <v>0</v>
      </c>
      <c r="G189" s="7">
        <v>8</v>
      </c>
      <c r="H189" s="7">
        <v>0</v>
      </c>
      <c r="I189" s="7">
        <v>0</v>
      </c>
      <c r="J189" s="7">
        <v>0</v>
      </c>
      <c r="K189" s="7">
        <v>0</v>
      </c>
      <c r="L189" s="7">
        <v>0</v>
      </c>
      <c r="M189" s="7">
        <v>0</v>
      </c>
    </row>
    <row r="190" spans="1:13">
      <c r="A190" s="7" t="s">
        <v>726</v>
      </c>
      <c r="B190" s="3">
        <v>0</v>
      </c>
      <c r="C190" s="7">
        <v>0</v>
      </c>
      <c r="D190" s="7">
        <v>0</v>
      </c>
      <c r="E190" s="7">
        <v>0</v>
      </c>
      <c r="F190" s="7">
        <v>0</v>
      </c>
      <c r="G190" s="7">
        <v>7</v>
      </c>
      <c r="H190" s="7">
        <v>0</v>
      </c>
      <c r="I190" s="7">
        <v>0</v>
      </c>
      <c r="J190" s="7">
        <v>0</v>
      </c>
      <c r="K190" s="7">
        <v>0</v>
      </c>
      <c r="L190" s="7">
        <v>0</v>
      </c>
      <c r="M190" s="7">
        <v>0</v>
      </c>
    </row>
    <row r="191" spans="1:13">
      <c r="A191" s="7" t="s">
        <v>749</v>
      </c>
      <c r="B191" s="3">
        <v>0</v>
      </c>
      <c r="C191" s="7">
        <v>0</v>
      </c>
      <c r="D191" s="7">
        <v>0</v>
      </c>
      <c r="E191" s="7">
        <v>0</v>
      </c>
      <c r="F191" s="7">
        <v>0</v>
      </c>
      <c r="G191" s="7">
        <v>5</v>
      </c>
      <c r="H191" s="7">
        <v>0</v>
      </c>
      <c r="I191" s="7">
        <v>0</v>
      </c>
      <c r="J191" s="7">
        <v>0</v>
      </c>
      <c r="K191" s="7">
        <v>0</v>
      </c>
      <c r="L191" s="7">
        <v>0</v>
      </c>
      <c r="M191" s="7">
        <v>0</v>
      </c>
    </row>
    <row r="192" spans="1:13">
      <c r="A192" s="7" t="s">
        <v>772</v>
      </c>
      <c r="B192" s="3">
        <v>0</v>
      </c>
      <c r="C192" s="7">
        <v>0</v>
      </c>
      <c r="D192" s="7">
        <v>0</v>
      </c>
      <c r="E192" s="7">
        <v>0</v>
      </c>
      <c r="F192" s="7">
        <v>0</v>
      </c>
      <c r="G192" s="7">
        <v>2</v>
      </c>
      <c r="H192" s="7">
        <v>0</v>
      </c>
      <c r="I192" s="7">
        <v>0</v>
      </c>
      <c r="J192" s="7">
        <v>0</v>
      </c>
      <c r="K192" s="7">
        <v>0</v>
      </c>
      <c r="L192" s="7">
        <v>0</v>
      </c>
      <c r="M192" s="7">
        <v>0</v>
      </c>
    </row>
    <row r="193" spans="1:13">
      <c r="A193" s="7" t="s">
        <v>575</v>
      </c>
      <c r="B193" s="3">
        <v>0</v>
      </c>
      <c r="C193" s="7">
        <v>0</v>
      </c>
      <c r="D193" s="7">
        <v>0</v>
      </c>
      <c r="E193" s="7">
        <v>0</v>
      </c>
      <c r="F193" s="7">
        <v>0</v>
      </c>
      <c r="G193" s="7">
        <v>6</v>
      </c>
      <c r="H193" s="7">
        <v>0</v>
      </c>
      <c r="I193" s="7">
        <v>0</v>
      </c>
      <c r="J193" s="7">
        <v>0</v>
      </c>
      <c r="K193" s="7">
        <v>0</v>
      </c>
      <c r="L193" s="7">
        <v>0</v>
      </c>
      <c r="M193" s="7">
        <v>0</v>
      </c>
    </row>
    <row r="194" spans="1:13">
      <c r="A194" s="7" t="s">
        <v>644</v>
      </c>
      <c r="B194" s="3">
        <v>0</v>
      </c>
      <c r="C194" s="7">
        <v>0</v>
      </c>
      <c r="D194" s="7">
        <v>0</v>
      </c>
      <c r="E194" s="7">
        <v>0</v>
      </c>
      <c r="F194" s="7">
        <v>0</v>
      </c>
      <c r="G194" s="7">
        <v>7</v>
      </c>
      <c r="H194" s="7">
        <v>0</v>
      </c>
      <c r="I194" s="7">
        <v>0</v>
      </c>
      <c r="J194" s="7">
        <v>0</v>
      </c>
      <c r="K194" s="7">
        <v>0</v>
      </c>
      <c r="L194" s="7">
        <v>0</v>
      </c>
      <c r="M194" s="7">
        <v>0</v>
      </c>
    </row>
    <row r="195" spans="1:13">
      <c r="A195" s="7" t="s">
        <v>598</v>
      </c>
      <c r="B195" s="3">
        <v>0</v>
      </c>
      <c r="C195" s="7">
        <v>0</v>
      </c>
      <c r="D195" s="7">
        <v>0</v>
      </c>
      <c r="E195" s="7">
        <v>0</v>
      </c>
      <c r="F195" s="7">
        <v>0</v>
      </c>
      <c r="G195" s="7">
        <v>1</v>
      </c>
      <c r="H195" s="7">
        <v>0</v>
      </c>
      <c r="I195" s="7">
        <v>0</v>
      </c>
      <c r="J195" s="7">
        <v>0</v>
      </c>
      <c r="K195" s="7">
        <v>0</v>
      </c>
      <c r="L195" s="7">
        <v>0</v>
      </c>
      <c r="M195" s="7">
        <v>0</v>
      </c>
    </row>
    <row r="196" spans="1:13">
      <c r="A196" s="7" t="s">
        <v>621</v>
      </c>
      <c r="B196" s="3">
        <v>0</v>
      </c>
      <c r="C196" s="7">
        <v>0</v>
      </c>
      <c r="D196" s="7">
        <v>0</v>
      </c>
      <c r="E196" s="7">
        <v>0</v>
      </c>
      <c r="F196" s="7">
        <v>0</v>
      </c>
      <c r="G196" s="7">
        <v>1</v>
      </c>
      <c r="H196" s="7">
        <v>0</v>
      </c>
      <c r="I196" s="7">
        <v>0</v>
      </c>
      <c r="J196" s="7">
        <v>0</v>
      </c>
      <c r="K196" s="7">
        <v>0</v>
      </c>
      <c r="L196" s="7">
        <v>0</v>
      </c>
      <c r="M196" s="7">
        <v>0</v>
      </c>
    </row>
    <row r="197" spans="1:13">
      <c r="A197" s="7" t="s">
        <v>667</v>
      </c>
      <c r="B197" s="3">
        <v>0</v>
      </c>
      <c r="C197" s="7">
        <v>0</v>
      </c>
      <c r="D197" s="7">
        <v>0</v>
      </c>
      <c r="E197" s="7">
        <v>0</v>
      </c>
      <c r="F197" s="7">
        <v>0</v>
      </c>
      <c r="G197" s="7">
        <v>4</v>
      </c>
      <c r="H197" s="7">
        <v>0</v>
      </c>
      <c r="I197" s="7">
        <v>0</v>
      </c>
      <c r="J197" s="7">
        <v>0</v>
      </c>
      <c r="K197" s="7">
        <v>0</v>
      </c>
      <c r="L197" s="7">
        <v>0</v>
      </c>
      <c r="M197" s="7">
        <v>0</v>
      </c>
    </row>
    <row r="198" spans="1:13">
      <c r="A198" s="7" t="s">
        <v>679</v>
      </c>
      <c r="B198" s="3">
        <v>0</v>
      </c>
      <c r="C198" s="7">
        <v>0</v>
      </c>
      <c r="D198" s="7">
        <v>0</v>
      </c>
      <c r="E198" s="7">
        <v>0</v>
      </c>
      <c r="F198" s="7">
        <v>0</v>
      </c>
      <c r="G198" s="7">
        <v>1</v>
      </c>
      <c r="H198" s="7">
        <v>0</v>
      </c>
      <c r="I198" s="7">
        <v>0</v>
      </c>
      <c r="J198" s="7">
        <v>0</v>
      </c>
      <c r="K198" s="7">
        <v>0</v>
      </c>
      <c r="L198" s="7">
        <v>0</v>
      </c>
      <c r="M198" s="7">
        <v>0</v>
      </c>
    </row>
    <row r="199" spans="1:13">
      <c r="A199" s="7" t="s">
        <v>702</v>
      </c>
      <c r="B199" s="3">
        <v>0</v>
      </c>
      <c r="C199" s="7">
        <v>0</v>
      </c>
      <c r="D199" s="7">
        <v>0</v>
      </c>
      <c r="E199" s="7">
        <v>0</v>
      </c>
      <c r="F199" s="7">
        <v>0</v>
      </c>
      <c r="G199" s="7">
        <v>10</v>
      </c>
      <c r="H199" s="7">
        <v>0</v>
      </c>
      <c r="I199" s="7">
        <v>0</v>
      </c>
      <c r="J199" s="7">
        <v>0</v>
      </c>
      <c r="K199" s="7">
        <v>0</v>
      </c>
      <c r="L199" s="7">
        <v>0</v>
      </c>
      <c r="M199" s="7">
        <v>0</v>
      </c>
    </row>
    <row r="200" spans="1:13">
      <c r="A200" s="7" t="s">
        <v>725</v>
      </c>
      <c r="B200" s="3">
        <v>0</v>
      </c>
      <c r="C200" s="7">
        <v>0</v>
      </c>
      <c r="D200" s="7">
        <v>0</v>
      </c>
      <c r="E200" s="7">
        <v>0</v>
      </c>
      <c r="F200" s="7">
        <v>0</v>
      </c>
      <c r="G200" s="7">
        <v>1</v>
      </c>
      <c r="H200" s="7">
        <v>0</v>
      </c>
      <c r="I200" s="7">
        <v>0</v>
      </c>
      <c r="J200" s="7">
        <v>0</v>
      </c>
      <c r="K200" s="7">
        <v>0</v>
      </c>
      <c r="L200" s="7">
        <v>0</v>
      </c>
      <c r="M200" s="7">
        <v>0</v>
      </c>
    </row>
    <row r="201" spans="1:13">
      <c r="A201" s="7" t="s">
        <v>748</v>
      </c>
      <c r="B201" s="3">
        <v>0</v>
      </c>
      <c r="C201" s="7">
        <v>0</v>
      </c>
      <c r="D201" s="7">
        <v>0</v>
      </c>
      <c r="E201" s="7">
        <v>0</v>
      </c>
      <c r="F201" s="7">
        <v>0</v>
      </c>
      <c r="G201" s="7">
        <v>2</v>
      </c>
      <c r="H201" s="7">
        <v>0</v>
      </c>
      <c r="I201" s="7">
        <v>0</v>
      </c>
      <c r="J201" s="7">
        <v>0</v>
      </c>
      <c r="K201" s="7">
        <v>0</v>
      </c>
      <c r="L201" s="7">
        <v>0</v>
      </c>
      <c r="M201" s="7">
        <v>0</v>
      </c>
    </row>
    <row r="202" spans="1:13">
      <c r="A202" s="7" t="s">
        <v>771</v>
      </c>
      <c r="B202" s="3">
        <v>0</v>
      </c>
      <c r="C202" s="7">
        <v>0</v>
      </c>
      <c r="D202" s="7">
        <v>0</v>
      </c>
      <c r="E202" s="7">
        <v>0</v>
      </c>
      <c r="F202" s="7">
        <v>0</v>
      </c>
      <c r="G202" s="7">
        <v>2</v>
      </c>
      <c r="H202" s="7">
        <v>0</v>
      </c>
      <c r="I202" s="7">
        <v>0</v>
      </c>
      <c r="J202" s="7">
        <v>0</v>
      </c>
      <c r="K202" s="7">
        <v>0</v>
      </c>
      <c r="L202" s="7">
        <v>0</v>
      </c>
      <c r="M202" s="7">
        <v>0</v>
      </c>
    </row>
    <row r="203" spans="1:13">
      <c r="A203" s="7" t="s">
        <v>574</v>
      </c>
      <c r="B203" s="3">
        <v>0</v>
      </c>
      <c r="C203" s="7">
        <v>0</v>
      </c>
      <c r="D203" s="7">
        <v>0</v>
      </c>
      <c r="E203" s="7">
        <v>0</v>
      </c>
      <c r="F203" s="7">
        <v>0</v>
      </c>
      <c r="G203" s="7">
        <v>8</v>
      </c>
      <c r="H203" s="7">
        <v>0</v>
      </c>
      <c r="I203" s="7">
        <v>0</v>
      </c>
      <c r="J203" s="7">
        <v>0</v>
      </c>
      <c r="K203" s="7">
        <v>0</v>
      </c>
      <c r="L203" s="7">
        <v>0</v>
      </c>
      <c r="M203" s="7">
        <v>0</v>
      </c>
    </row>
    <row r="204" spans="1:13">
      <c r="A204" s="7" t="s">
        <v>643</v>
      </c>
      <c r="B204" s="3">
        <v>0</v>
      </c>
      <c r="C204" s="7">
        <v>0</v>
      </c>
      <c r="D204" s="7">
        <v>0</v>
      </c>
      <c r="E204" s="7">
        <v>0</v>
      </c>
      <c r="F204" s="7">
        <v>0</v>
      </c>
      <c r="G204" s="7">
        <v>7</v>
      </c>
      <c r="H204" s="7">
        <v>0</v>
      </c>
      <c r="I204" s="7">
        <v>0</v>
      </c>
      <c r="J204" s="7">
        <v>0</v>
      </c>
      <c r="K204" s="7">
        <v>0</v>
      </c>
      <c r="L204" s="7">
        <v>0</v>
      </c>
      <c r="M204" s="7">
        <v>0</v>
      </c>
    </row>
    <row r="205" spans="1:13">
      <c r="A205" s="7" t="s">
        <v>597</v>
      </c>
      <c r="B205" s="3">
        <v>0</v>
      </c>
      <c r="C205" s="7">
        <v>0</v>
      </c>
      <c r="D205" s="7">
        <v>0</v>
      </c>
      <c r="E205" s="7">
        <v>0</v>
      </c>
      <c r="F205" s="7">
        <v>0</v>
      </c>
      <c r="G205" s="7">
        <v>2</v>
      </c>
      <c r="H205" s="7">
        <v>0</v>
      </c>
      <c r="I205" s="7">
        <v>0</v>
      </c>
      <c r="J205" s="7">
        <v>0</v>
      </c>
      <c r="K205" s="7">
        <v>0</v>
      </c>
      <c r="L205" s="7">
        <v>0</v>
      </c>
      <c r="M205" s="7">
        <v>0</v>
      </c>
    </row>
    <row r="206" spans="1:13">
      <c r="A206" s="7" t="s">
        <v>620</v>
      </c>
      <c r="B206" s="3">
        <v>0</v>
      </c>
      <c r="C206" s="7">
        <v>0</v>
      </c>
      <c r="D206" s="7">
        <v>0</v>
      </c>
      <c r="E206" s="7">
        <v>0</v>
      </c>
      <c r="F206" s="7">
        <v>0</v>
      </c>
      <c r="G206" s="7">
        <v>1</v>
      </c>
      <c r="H206" s="7">
        <v>0</v>
      </c>
      <c r="I206" s="7">
        <v>0</v>
      </c>
      <c r="J206" s="7">
        <v>0</v>
      </c>
      <c r="K206" s="7">
        <v>0</v>
      </c>
      <c r="L206" s="7">
        <v>0</v>
      </c>
      <c r="M206" s="7">
        <v>0</v>
      </c>
    </row>
    <row r="207" spans="1:13">
      <c r="A207" s="7" t="s">
        <v>666</v>
      </c>
      <c r="B207" s="3">
        <v>0</v>
      </c>
      <c r="C207" s="7">
        <v>0</v>
      </c>
      <c r="D207" s="7">
        <v>0</v>
      </c>
      <c r="E207" s="7">
        <v>0</v>
      </c>
      <c r="F207" s="7">
        <v>0</v>
      </c>
      <c r="G207" s="7">
        <v>5</v>
      </c>
      <c r="H207" s="7">
        <v>0</v>
      </c>
      <c r="I207" s="7">
        <v>0</v>
      </c>
      <c r="J207" s="7">
        <v>0</v>
      </c>
      <c r="K207" s="7">
        <v>0</v>
      </c>
      <c r="L207" s="7">
        <v>0</v>
      </c>
      <c r="M207" s="7">
        <v>0</v>
      </c>
    </row>
    <row r="208" spans="1:13">
      <c r="A208" s="7" t="s">
        <v>678</v>
      </c>
      <c r="B208" s="3">
        <v>0</v>
      </c>
      <c r="C208" s="7">
        <v>0</v>
      </c>
      <c r="D208" s="7">
        <v>0</v>
      </c>
      <c r="E208" s="7">
        <v>0</v>
      </c>
      <c r="F208" s="7">
        <v>0</v>
      </c>
      <c r="G208" s="7">
        <v>2</v>
      </c>
      <c r="H208" s="7">
        <v>0</v>
      </c>
      <c r="I208" s="7">
        <v>0</v>
      </c>
      <c r="J208" s="7">
        <v>0</v>
      </c>
      <c r="K208" s="7">
        <v>0</v>
      </c>
      <c r="L208" s="7">
        <v>0</v>
      </c>
      <c r="M208" s="7">
        <v>0</v>
      </c>
    </row>
    <row r="209" spans="1:13">
      <c r="A209" s="7" t="s">
        <v>701</v>
      </c>
      <c r="B209" s="3">
        <v>0</v>
      </c>
      <c r="C209" s="7">
        <v>0</v>
      </c>
      <c r="D209" s="7">
        <v>0</v>
      </c>
      <c r="E209" s="7">
        <v>0</v>
      </c>
      <c r="F209" s="7">
        <v>0</v>
      </c>
      <c r="G209" s="7">
        <v>5</v>
      </c>
      <c r="H209" s="7">
        <v>0</v>
      </c>
      <c r="I209" s="7">
        <v>0</v>
      </c>
      <c r="J209" s="7">
        <v>0</v>
      </c>
      <c r="K209" s="7">
        <v>0</v>
      </c>
      <c r="L209" s="7">
        <v>0</v>
      </c>
      <c r="M209" s="7">
        <v>0</v>
      </c>
    </row>
    <row r="210" spans="1:13">
      <c r="A210" s="7" t="s">
        <v>724</v>
      </c>
      <c r="B210" s="3">
        <v>0</v>
      </c>
      <c r="C210" s="7">
        <v>0</v>
      </c>
      <c r="D210" s="7">
        <v>0</v>
      </c>
      <c r="E210" s="7">
        <v>0</v>
      </c>
      <c r="F210" s="7">
        <v>0</v>
      </c>
      <c r="G210" s="7">
        <v>1</v>
      </c>
      <c r="H210" s="7">
        <v>0</v>
      </c>
      <c r="I210" s="7">
        <v>0</v>
      </c>
      <c r="J210" s="7">
        <v>0</v>
      </c>
      <c r="K210" s="7">
        <v>0</v>
      </c>
      <c r="L210" s="7">
        <v>0</v>
      </c>
      <c r="M210" s="7">
        <v>0</v>
      </c>
    </row>
    <row r="211" spans="1:13">
      <c r="A211" s="7" t="s">
        <v>747</v>
      </c>
      <c r="B211" s="3">
        <v>0</v>
      </c>
      <c r="C211" s="7">
        <v>0</v>
      </c>
      <c r="D211" s="7">
        <v>0</v>
      </c>
      <c r="E211" s="7">
        <v>0</v>
      </c>
      <c r="F211" s="7">
        <v>0</v>
      </c>
      <c r="G211" s="7">
        <v>3</v>
      </c>
      <c r="H211" s="7">
        <v>0</v>
      </c>
      <c r="I211" s="7">
        <v>0</v>
      </c>
      <c r="J211" s="7">
        <v>0</v>
      </c>
      <c r="K211" s="7">
        <v>0</v>
      </c>
      <c r="L211" s="7">
        <v>0</v>
      </c>
      <c r="M211" s="7">
        <v>0</v>
      </c>
    </row>
    <row r="212" spans="1:13">
      <c r="A212" s="7" t="s">
        <v>770</v>
      </c>
      <c r="B212" s="3">
        <v>0</v>
      </c>
      <c r="C212" s="7">
        <v>0</v>
      </c>
      <c r="D212" s="7">
        <v>0</v>
      </c>
      <c r="E212" s="7">
        <v>0</v>
      </c>
      <c r="F212" s="7">
        <v>0</v>
      </c>
      <c r="G212" s="7">
        <v>2</v>
      </c>
      <c r="H212" s="7">
        <v>0</v>
      </c>
      <c r="I212" s="7">
        <v>0</v>
      </c>
      <c r="J212" s="7">
        <v>0</v>
      </c>
      <c r="K212" s="7">
        <v>0</v>
      </c>
      <c r="L212" s="7">
        <v>0</v>
      </c>
      <c r="M212" s="7">
        <v>0</v>
      </c>
    </row>
    <row r="213" spans="1:13">
      <c r="A213" s="7" t="s">
        <v>416</v>
      </c>
      <c r="B213" s="3">
        <v>7</v>
      </c>
      <c r="C213" s="7">
        <v>6</v>
      </c>
      <c r="D213" s="7">
        <v>49</v>
      </c>
      <c r="E213" s="7">
        <v>64</v>
      </c>
      <c r="F213" s="7">
        <v>7</v>
      </c>
      <c r="G213" s="7">
        <v>8</v>
      </c>
      <c r="H213" s="7">
        <v>173</v>
      </c>
      <c r="I213" s="7">
        <v>25</v>
      </c>
      <c r="J213" s="7">
        <v>184</v>
      </c>
      <c r="K213" s="7">
        <v>115</v>
      </c>
      <c r="L213" s="7">
        <v>0</v>
      </c>
      <c r="M213" s="7">
        <v>428</v>
      </c>
    </row>
    <row r="214" spans="1:13">
      <c r="A214" s="7" t="s">
        <v>417</v>
      </c>
      <c r="B214" s="3">
        <v>0</v>
      </c>
      <c r="C214" s="7">
        <v>7</v>
      </c>
      <c r="D214" s="7">
        <v>43</v>
      </c>
      <c r="E214" s="7">
        <v>93</v>
      </c>
      <c r="F214" s="7">
        <v>27</v>
      </c>
      <c r="G214" s="7">
        <v>6</v>
      </c>
      <c r="H214" s="7">
        <v>185</v>
      </c>
      <c r="I214" s="7">
        <v>48</v>
      </c>
      <c r="J214" s="7">
        <v>260</v>
      </c>
      <c r="K214" s="7">
        <v>134</v>
      </c>
      <c r="L214" s="7">
        <v>0</v>
      </c>
      <c r="M214" s="7">
        <v>281</v>
      </c>
    </row>
    <row r="215" spans="1:13">
      <c r="A215" s="7" t="s">
        <v>418</v>
      </c>
      <c r="B215" s="3">
        <v>0</v>
      </c>
      <c r="C215" s="7">
        <v>2</v>
      </c>
      <c r="D215" s="7">
        <v>32</v>
      </c>
      <c r="E215" s="7">
        <v>37</v>
      </c>
      <c r="F215" s="7">
        <v>8</v>
      </c>
      <c r="G215" s="7">
        <v>1</v>
      </c>
      <c r="H215" s="7">
        <v>100</v>
      </c>
      <c r="I215" s="7">
        <v>18</v>
      </c>
      <c r="J215" s="7">
        <v>107</v>
      </c>
      <c r="K215" s="7">
        <v>79</v>
      </c>
      <c r="L215" s="7">
        <v>0</v>
      </c>
      <c r="M215" s="7">
        <v>153</v>
      </c>
    </row>
    <row r="216" spans="1:13">
      <c r="A216" s="7" t="s">
        <v>419</v>
      </c>
      <c r="B216" s="3">
        <v>5</v>
      </c>
      <c r="C216" s="7">
        <v>6</v>
      </c>
      <c r="D216" s="7">
        <v>14</v>
      </c>
      <c r="E216" s="7">
        <v>49</v>
      </c>
      <c r="F216" s="7">
        <v>5</v>
      </c>
      <c r="G216" s="7">
        <v>2</v>
      </c>
      <c r="H216" s="7">
        <v>88</v>
      </c>
      <c r="I216" s="7">
        <v>14</v>
      </c>
      <c r="J216" s="7">
        <v>97</v>
      </c>
      <c r="K216" s="7">
        <v>79</v>
      </c>
      <c r="L216" s="7">
        <v>0</v>
      </c>
      <c r="M216" s="7">
        <v>199</v>
      </c>
    </row>
    <row r="217" spans="1:13">
      <c r="A217" s="7" t="s">
        <v>420</v>
      </c>
      <c r="B217" s="3">
        <v>0</v>
      </c>
      <c r="C217" s="7">
        <v>0</v>
      </c>
      <c r="D217" s="7">
        <v>14</v>
      </c>
      <c r="E217" s="7">
        <v>10</v>
      </c>
      <c r="F217" s="7">
        <v>0</v>
      </c>
      <c r="G217" s="7">
        <v>2</v>
      </c>
      <c r="H217" s="7">
        <v>34</v>
      </c>
      <c r="I217" s="7">
        <v>8</v>
      </c>
      <c r="J217" s="7">
        <v>27</v>
      </c>
      <c r="K217" s="7">
        <v>16</v>
      </c>
      <c r="L217" s="7">
        <v>0</v>
      </c>
      <c r="M217" s="7">
        <v>33</v>
      </c>
    </row>
    <row r="218" spans="1:13">
      <c r="A218" s="7" t="s">
        <v>421</v>
      </c>
      <c r="B218" s="3">
        <v>1</v>
      </c>
      <c r="C218" s="7">
        <v>3</v>
      </c>
      <c r="D218" s="7">
        <v>48</v>
      </c>
      <c r="E218" s="7">
        <v>101</v>
      </c>
      <c r="F218" s="7">
        <v>21</v>
      </c>
      <c r="G218" s="7">
        <v>2</v>
      </c>
      <c r="H218" s="7">
        <v>204</v>
      </c>
      <c r="I218" s="7">
        <v>51</v>
      </c>
      <c r="J218" s="7">
        <v>221</v>
      </c>
      <c r="K218" s="7">
        <v>170</v>
      </c>
      <c r="L218" s="7">
        <v>0</v>
      </c>
      <c r="M218" s="7">
        <v>337</v>
      </c>
    </row>
    <row r="219" spans="1:13">
      <c r="A219" s="7" t="s">
        <v>422</v>
      </c>
      <c r="B219" s="3">
        <v>2</v>
      </c>
      <c r="C219" s="7">
        <v>4</v>
      </c>
      <c r="D219" s="7">
        <v>44</v>
      </c>
      <c r="E219" s="7">
        <v>72</v>
      </c>
      <c r="F219" s="7">
        <v>7</v>
      </c>
      <c r="G219" s="7">
        <v>1</v>
      </c>
      <c r="H219" s="7">
        <v>142</v>
      </c>
      <c r="I219" s="7">
        <v>33</v>
      </c>
      <c r="J219" s="7">
        <v>114</v>
      </c>
      <c r="K219" s="7">
        <v>65</v>
      </c>
      <c r="L219" s="7">
        <v>0</v>
      </c>
      <c r="M219" s="7">
        <v>204</v>
      </c>
    </row>
    <row r="220" spans="1:13">
      <c r="A220" s="7" t="s">
        <v>423</v>
      </c>
      <c r="B220" s="3">
        <v>7</v>
      </c>
      <c r="C220" s="7">
        <v>6</v>
      </c>
      <c r="D220" s="7">
        <v>53</v>
      </c>
      <c r="E220" s="7">
        <v>99</v>
      </c>
      <c r="F220" s="7">
        <v>12</v>
      </c>
      <c r="G220" s="7">
        <v>5</v>
      </c>
      <c r="H220" s="7">
        <v>249</v>
      </c>
      <c r="I220" s="7">
        <v>36</v>
      </c>
      <c r="J220" s="7">
        <v>225</v>
      </c>
      <c r="K220" s="7">
        <v>155</v>
      </c>
      <c r="L220" s="7">
        <v>0</v>
      </c>
      <c r="M220" s="7">
        <v>369</v>
      </c>
    </row>
    <row r="221" spans="1:13">
      <c r="A221" s="7" t="s">
        <v>424</v>
      </c>
      <c r="B221" s="3">
        <v>1</v>
      </c>
      <c r="C221" s="7">
        <v>13</v>
      </c>
      <c r="D221" s="7">
        <v>34</v>
      </c>
      <c r="E221" s="7">
        <v>74</v>
      </c>
      <c r="F221" s="7">
        <v>8</v>
      </c>
      <c r="G221" s="7">
        <v>8</v>
      </c>
      <c r="H221" s="7">
        <v>150</v>
      </c>
      <c r="I221" s="7">
        <v>33</v>
      </c>
      <c r="J221" s="7">
        <v>184</v>
      </c>
      <c r="K221" s="7">
        <v>114</v>
      </c>
      <c r="L221" s="7">
        <v>0</v>
      </c>
      <c r="M221" s="7">
        <v>326</v>
      </c>
    </row>
    <row r="222" spans="1:13">
      <c r="A222" s="7" t="s">
        <v>425</v>
      </c>
      <c r="B222" s="3">
        <v>14</v>
      </c>
      <c r="C222" s="7">
        <v>6</v>
      </c>
      <c r="D222" s="7">
        <v>47</v>
      </c>
      <c r="E222" s="7">
        <v>62</v>
      </c>
      <c r="F222" s="7">
        <v>9</v>
      </c>
      <c r="G222" s="7">
        <v>6</v>
      </c>
      <c r="H222" s="7">
        <v>155</v>
      </c>
      <c r="I222" s="7">
        <v>32</v>
      </c>
      <c r="J222" s="7">
        <v>179</v>
      </c>
      <c r="K222" s="7">
        <v>100</v>
      </c>
      <c r="L222" s="7">
        <v>0</v>
      </c>
      <c r="M222" s="7">
        <v>246</v>
      </c>
    </row>
    <row r="223" spans="1:13">
      <c r="A223" s="7" t="s">
        <v>426</v>
      </c>
      <c r="B223" s="3">
        <v>3</v>
      </c>
      <c r="C223" s="7">
        <v>2</v>
      </c>
      <c r="D223" s="7">
        <v>16</v>
      </c>
      <c r="E223" s="7">
        <v>44</v>
      </c>
      <c r="F223" s="7">
        <v>11</v>
      </c>
      <c r="G223" s="7">
        <v>3</v>
      </c>
      <c r="H223" s="7">
        <v>87</v>
      </c>
      <c r="I223" s="7">
        <v>25</v>
      </c>
      <c r="J223" s="7">
        <v>111</v>
      </c>
      <c r="K223" s="7">
        <v>73</v>
      </c>
      <c r="L223" s="7">
        <v>0</v>
      </c>
      <c r="M223" s="7">
        <v>159</v>
      </c>
    </row>
    <row r="224" spans="1:13">
      <c r="A224" s="7" t="s">
        <v>427</v>
      </c>
      <c r="B224" s="3">
        <v>3</v>
      </c>
      <c r="C224" s="7">
        <v>8</v>
      </c>
      <c r="D224" s="7">
        <v>62</v>
      </c>
      <c r="E224" s="7">
        <v>85</v>
      </c>
      <c r="F224" s="7">
        <v>6</v>
      </c>
      <c r="G224" s="7">
        <v>2</v>
      </c>
      <c r="H224" s="7">
        <v>240</v>
      </c>
      <c r="I224" s="7">
        <v>74</v>
      </c>
      <c r="J224" s="7">
        <v>322</v>
      </c>
      <c r="K224" s="7">
        <v>220</v>
      </c>
      <c r="L224" s="7">
        <v>18</v>
      </c>
      <c r="M224" s="7">
        <v>488</v>
      </c>
    </row>
    <row r="225" spans="1:13">
      <c r="A225" s="7" t="s">
        <v>428</v>
      </c>
      <c r="B225" s="3">
        <v>0</v>
      </c>
      <c r="C225" s="7">
        <v>5</v>
      </c>
      <c r="D225" s="7">
        <v>65</v>
      </c>
      <c r="E225" s="7">
        <v>133</v>
      </c>
      <c r="F225" s="7">
        <v>2</v>
      </c>
      <c r="G225" s="7">
        <v>4</v>
      </c>
      <c r="H225" s="7">
        <v>262</v>
      </c>
      <c r="I225" s="7">
        <v>105</v>
      </c>
      <c r="J225" s="7">
        <v>349</v>
      </c>
      <c r="K225" s="7">
        <v>235</v>
      </c>
      <c r="L225" s="7">
        <v>7</v>
      </c>
      <c r="M225" s="7">
        <v>550</v>
      </c>
    </row>
    <row r="226" spans="1:13">
      <c r="A226" s="7" t="s">
        <v>429</v>
      </c>
      <c r="B226" s="3">
        <v>2</v>
      </c>
      <c r="C226" s="7">
        <v>7</v>
      </c>
      <c r="D226" s="7">
        <v>40</v>
      </c>
      <c r="E226" s="7">
        <v>66</v>
      </c>
      <c r="F226" s="7">
        <v>3</v>
      </c>
      <c r="G226" s="7">
        <v>4</v>
      </c>
      <c r="H226" s="7">
        <v>153</v>
      </c>
      <c r="I226" s="7">
        <v>46</v>
      </c>
      <c r="J226" s="7">
        <v>155</v>
      </c>
      <c r="K226" s="7">
        <v>117</v>
      </c>
      <c r="L226" s="7">
        <v>11</v>
      </c>
      <c r="M226" s="7">
        <v>232</v>
      </c>
    </row>
    <row r="227" spans="1:13">
      <c r="A227" s="7" t="s">
        <v>430</v>
      </c>
      <c r="B227" s="3">
        <v>8</v>
      </c>
      <c r="C227" s="7">
        <v>11</v>
      </c>
      <c r="D227" s="7">
        <v>15</v>
      </c>
      <c r="E227" s="7">
        <v>32</v>
      </c>
      <c r="F227" s="7">
        <v>0</v>
      </c>
      <c r="G227" s="7">
        <v>1</v>
      </c>
      <c r="H227" s="7">
        <v>108</v>
      </c>
      <c r="I227" s="7">
        <v>42</v>
      </c>
      <c r="J227" s="7">
        <v>160</v>
      </c>
      <c r="K227" s="7">
        <v>112</v>
      </c>
      <c r="L227" s="7">
        <v>8</v>
      </c>
      <c r="M227" s="7">
        <v>240</v>
      </c>
    </row>
    <row r="228" spans="1:13">
      <c r="A228" s="7" t="s">
        <v>39</v>
      </c>
      <c r="B228" s="3">
        <v>0</v>
      </c>
      <c r="C228" s="7">
        <v>0</v>
      </c>
      <c r="D228" s="7">
        <v>34</v>
      </c>
      <c r="E228" s="7">
        <v>41</v>
      </c>
      <c r="F228" s="7">
        <v>0</v>
      </c>
      <c r="G228" s="7">
        <v>0</v>
      </c>
      <c r="H228" s="7">
        <v>98</v>
      </c>
      <c r="I228" s="7">
        <v>23</v>
      </c>
      <c r="J228" s="7">
        <v>33</v>
      </c>
      <c r="K228" s="7">
        <v>24</v>
      </c>
      <c r="L228" s="7">
        <v>11</v>
      </c>
      <c r="M228" s="7">
        <v>46</v>
      </c>
    </row>
    <row r="229" spans="1:13">
      <c r="A229" s="7" t="s">
        <v>431</v>
      </c>
      <c r="B229" s="3">
        <v>2</v>
      </c>
      <c r="C229" s="7">
        <v>8</v>
      </c>
      <c r="D229" s="7">
        <v>99</v>
      </c>
      <c r="E229" s="7">
        <v>109</v>
      </c>
      <c r="F229" s="7">
        <v>9</v>
      </c>
      <c r="G229" s="7">
        <v>5</v>
      </c>
      <c r="H229" s="7">
        <v>309</v>
      </c>
      <c r="I229" s="7">
        <v>121</v>
      </c>
      <c r="J229" s="7">
        <v>407</v>
      </c>
      <c r="K229" s="7">
        <v>275</v>
      </c>
      <c r="L229" s="7">
        <v>16</v>
      </c>
      <c r="M229" s="7">
        <v>446</v>
      </c>
    </row>
    <row r="230" spans="1:13">
      <c r="A230" s="7" t="s">
        <v>432</v>
      </c>
      <c r="B230" s="3">
        <v>2</v>
      </c>
      <c r="C230" s="7">
        <v>8</v>
      </c>
      <c r="D230" s="7">
        <v>58</v>
      </c>
      <c r="E230" s="7">
        <v>58</v>
      </c>
      <c r="F230" s="7">
        <v>7</v>
      </c>
      <c r="G230" s="7">
        <v>4</v>
      </c>
      <c r="H230" s="7">
        <v>142</v>
      </c>
      <c r="I230" s="7">
        <v>46</v>
      </c>
      <c r="J230" s="7">
        <v>142</v>
      </c>
      <c r="K230" s="7">
        <v>111</v>
      </c>
      <c r="L230" s="7">
        <v>8</v>
      </c>
      <c r="M230" s="7">
        <v>304</v>
      </c>
    </row>
    <row r="231" spans="1:13">
      <c r="A231" s="7" t="s">
        <v>433</v>
      </c>
      <c r="B231" s="3">
        <v>7</v>
      </c>
      <c r="C231" s="7">
        <v>6</v>
      </c>
      <c r="D231" s="7">
        <v>52</v>
      </c>
      <c r="E231" s="7">
        <v>124</v>
      </c>
      <c r="F231" s="7">
        <v>4</v>
      </c>
      <c r="G231" s="7">
        <v>4</v>
      </c>
      <c r="H231" s="7">
        <v>319</v>
      </c>
      <c r="I231" s="7">
        <v>107</v>
      </c>
      <c r="J231" s="7">
        <v>332</v>
      </c>
      <c r="K231" s="7">
        <v>267</v>
      </c>
      <c r="L231" s="7">
        <v>15</v>
      </c>
      <c r="M231" s="7">
        <v>555</v>
      </c>
    </row>
    <row r="232" spans="1:13">
      <c r="A232" s="7" t="s">
        <v>434</v>
      </c>
      <c r="B232" s="3">
        <v>4</v>
      </c>
      <c r="C232" s="7">
        <v>14</v>
      </c>
      <c r="D232" s="7">
        <v>60</v>
      </c>
      <c r="E232" s="7">
        <v>108</v>
      </c>
      <c r="F232" s="7">
        <v>4</v>
      </c>
      <c r="G232" s="7">
        <v>3</v>
      </c>
      <c r="H232" s="7">
        <v>244</v>
      </c>
      <c r="I232" s="7">
        <v>87</v>
      </c>
      <c r="J232" s="7">
        <v>255</v>
      </c>
      <c r="K232" s="7">
        <v>171</v>
      </c>
      <c r="L232" s="7">
        <v>20</v>
      </c>
      <c r="M232" s="7">
        <v>367</v>
      </c>
    </row>
    <row r="233" spans="1:13">
      <c r="A233" s="7" t="s">
        <v>435</v>
      </c>
      <c r="B233" s="3">
        <v>6</v>
      </c>
      <c r="C233" s="7">
        <v>13</v>
      </c>
      <c r="D233" s="7">
        <v>53</v>
      </c>
      <c r="E233" s="7">
        <v>85</v>
      </c>
      <c r="F233" s="7">
        <v>9</v>
      </c>
      <c r="G233" s="7">
        <v>5</v>
      </c>
      <c r="H233" s="7">
        <v>173</v>
      </c>
      <c r="I233" s="7">
        <v>66</v>
      </c>
      <c r="J233" s="7">
        <v>236</v>
      </c>
      <c r="K233" s="7">
        <v>181</v>
      </c>
      <c r="L233" s="7">
        <v>7</v>
      </c>
      <c r="M233" s="7">
        <v>391</v>
      </c>
    </row>
    <row r="234" spans="1:13">
      <c r="A234" s="7" t="s">
        <v>436</v>
      </c>
      <c r="B234" s="3">
        <v>1</v>
      </c>
      <c r="C234" s="7">
        <v>9</v>
      </c>
      <c r="D234" s="7">
        <v>24</v>
      </c>
      <c r="E234" s="7">
        <v>30</v>
      </c>
      <c r="F234" s="7">
        <v>4</v>
      </c>
      <c r="G234" s="7">
        <v>3</v>
      </c>
      <c r="H234" s="7">
        <v>82</v>
      </c>
      <c r="I234" s="7">
        <v>38</v>
      </c>
      <c r="J234" s="7">
        <v>175</v>
      </c>
      <c r="K234" s="7">
        <v>108</v>
      </c>
      <c r="L234" s="7">
        <v>10</v>
      </c>
      <c r="M234" s="7">
        <v>299</v>
      </c>
    </row>
    <row r="235" spans="1:13">
      <c r="A235" s="7" t="s">
        <v>1434</v>
      </c>
      <c r="B235" s="3">
        <v>5</v>
      </c>
      <c r="C235" s="7">
        <v>14</v>
      </c>
      <c r="D235" s="7">
        <v>88</v>
      </c>
      <c r="E235" s="7">
        <v>106</v>
      </c>
      <c r="F235" s="7">
        <v>9</v>
      </c>
      <c r="G235" s="7">
        <v>4</v>
      </c>
      <c r="H235" s="7">
        <v>280</v>
      </c>
      <c r="I235" s="7">
        <v>102</v>
      </c>
      <c r="J235" s="7">
        <v>331</v>
      </c>
      <c r="K235" s="7">
        <v>245</v>
      </c>
      <c r="L235" s="7">
        <v>21</v>
      </c>
      <c r="M235" s="7">
        <v>584</v>
      </c>
    </row>
    <row r="236" spans="1:13">
      <c r="A236" s="7" t="s">
        <v>1435</v>
      </c>
      <c r="B236" s="3">
        <v>2</v>
      </c>
      <c r="C236" s="7">
        <v>9</v>
      </c>
      <c r="D236" s="7">
        <v>88</v>
      </c>
      <c r="E236" s="7">
        <v>166</v>
      </c>
      <c r="F236" s="7">
        <v>6</v>
      </c>
      <c r="G236" s="7">
        <v>1</v>
      </c>
      <c r="H236" s="7">
        <v>327</v>
      </c>
      <c r="I236" s="7">
        <v>111</v>
      </c>
      <c r="J236" s="7">
        <v>400</v>
      </c>
      <c r="K236" s="7">
        <v>221</v>
      </c>
      <c r="L236" s="7">
        <v>15</v>
      </c>
      <c r="M236" s="7">
        <v>446</v>
      </c>
    </row>
    <row r="237" spans="1:13">
      <c r="A237" s="7" t="s">
        <v>1401</v>
      </c>
      <c r="B237" s="3">
        <v>1</v>
      </c>
      <c r="C237" s="7">
        <v>2</v>
      </c>
      <c r="D237" s="7">
        <v>39</v>
      </c>
      <c r="E237" s="7">
        <v>58</v>
      </c>
      <c r="F237" s="7">
        <v>2</v>
      </c>
      <c r="G237" s="7">
        <v>1</v>
      </c>
      <c r="H237" s="7">
        <v>153</v>
      </c>
      <c r="I237" s="7">
        <v>38</v>
      </c>
      <c r="J237" s="7">
        <v>163</v>
      </c>
      <c r="K237" s="7">
        <v>145</v>
      </c>
      <c r="L237" s="7">
        <v>5</v>
      </c>
      <c r="M237" s="7">
        <v>252</v>
      </c>
    </row>
    <row r="238" spans="1:13">
      <c r="A238" s="7" t="s">
        <v>1436</v>
      </c>
      <c r="B238" s="3">
        <v>1</v>
      </c>
      <c r="C238" s="7">
        <v>12</v>
      </c>
      <c r="D238" s="7">
        <v>26</v>
      </c>
      <c r="E238" s="7">
        <v>56</v>
      </c>
      <c r="F238" s="7">
        <v>3</v>
      </c>
      <c r="G238" s="7">
        <v>1</v>
      </c>
      <c r="H238" s="7">
        <v>146</v>
      </c>
      <c r="I238" s="7">
        <v>72</v>
      </c>
      <c r="J238" s="7">
        <v>240</v>
      </c>
      <c r="K238" s="7">
        <v>167</v>
      </c>
      <c r="L238" s="7">
        <v>17</v>
      </c>
      <c r="M238" s="7">
        <v>359</v>
      </c>
    </row>
    <row r="239" spans="1:13">
      <c r="A239" s="7" t="s">
        <v>1405</v>
      </c>
      <c r="B239" s="3">
        <v>0</v>
      </c>
      <c r="C239" s="7">
        <v>2</v>
      </c>
      <c r="D239" s="7">
        <v>8</v>
      </c>
      <c r="E239" s="7">
        <v>11</v>
      </c>
      <c r="F239" s="7">
        <v>0</v>
      </c>
      <c r="G239" s="7">
        <v>0</v>
      </c>
      <c r="H239" s="7">
        <v>27</v>
      </c>
      <c r="I239" s="7">
        <v>6</v>
      </c>
      <c r="J239" s="7">
        <v>11</v>
      </c>
      <c r="K239" s="7">
        <v>8</v>
      </c>
      <c r="L239" s="7">
        <v>0</v>
      </c>
      <c r="M239" s="7">
        <v>17</v>
      </c>
    </row>
    <row r="240" spans="1:13">
      <c r="A240" s="7" t="s">
        <v>1437</v>
      </c>
      <c r="B240" s="3">
        <v>1</v>
      </c>
      <c r="C240" s="7">
        <v>7</v>
      </c>
      <c r="D240" s="7">
        <v>93</v>
      </c>
      <c r="E240" s="7">
        <v>103</v>
      </c>
      <c r="F240" s="7">
        <v>8</v>
      </c>
      <c r="G240" s="7">
        <v>6</v>
      </c>
      <c r="H240" s="7">
        <v>254</v>
      </c>
      <c r="I240" s="7">
        <v>115</v>
      </c>
      <c r="J240" s="7">
        <v>349</v>
      </c>
      <c r="K240" s="7">
        <v>215</v>
      </c>
      <c r="L240" s="7">
        <v>19</v>
      </c>
      <c r="M240" s="7">
        <v>387</v>
      </c>
    </row>
    <row r="241" spans="1:13">
      <c r="A241" s="7" t="s">
        <v>1440</v>
      </c>
      <c r="B241" s="3">
        <v>5</v>
      </c>
      <c r="C241" s="7">
        <v>4</v>
      </c>
      <c r="D241" s="7">
        <v>60</v>
      </c>
      <c r="E241" s="7">
        <v>67</v>
      </c>
      <c r="F241" s="7">
        <v>6</v>
      </c>
      <c r="G241" s="7">
        <v>5</v>
      </c>
      <c r="H241" s="7">
        <v>149</v>
      </c>
      <c r="I241" s="7">
        <v>86</v>
      </c>
      <c r="J241" s="7">
        <v>182</v>
      </c>
      <c r="K241" s="7">
        <v>105</v>
      </c>
      <c r="L241" s="7">
        <v>7</v>
      </c>
      <c r="M241" s="7">
        <v>293</v>
      </c>
    </row>
    <row r="242" spans="1:13">
      <c r="A242" s="7" t="s">
        <v>1438</v>
      </c>
      <c r="B242" s="3">
        <v>2</v>
      </c>
      <c r="C242" s="7">
        <v>8</v>
      </c>
      <c r="D242" s="7">
        <v>68</v>
      </c>
      <c r="E242" s="7">
        <v>129</v>
      </c>
      <c r="F242" s="7">
        <v>6</v>
      </c>
      <c r="G242" s="7">
        <v>6</v>
      </c>
      <c r="H242" s="7">
        <v>320</v>
      </c>
      <c r="I242" s="7">
        <v>145</v>
      </c>
      <c r="J242" s="7">
        <v>392</v>
      </c>
      <c r="K242" s="7">
        <v>260</v>
      </c>
      <c r="L242" s="7">
        <v>30</v>
      </c>
      <c r="M242" s="7">
        <v>459</v>
      </c>
    </row>
    <row r="243" spans="1:13">
      <c r="A243" s="7" t="s">
        <v>2232</v>
      </c>
      <c r="B243" s="3">
        <v>2</v>
      </c>
      <c r="C243" s="7">
        <v>2</v>
      </c>
      <c r="D243" s="7">
        <v>15</v>
      </c>
      <c r="E243" s="7">
        <v>41</v>
      </c>
      <c r="F243" s="7">
        <v>2</v>
      </c>
      <c r="G243" s="7">
        <v>0</v>
      </c>
      <c r="H243" s="7">
        <v>75</v>
      </c>
      <c r="I243" s="7">
        <v>29</v>
      </c>
      <c r="J243" s="7">
        <v>83</v>
      </c>
      <c r="K243" s="7">
        <v>63</v>
      </c>
      <c r="L243" s="7">
        <v>3</v>
      </c>
      <c r="M243" s="7">
        <v>108</v>
      </c>
    </row>
    <row r="244" spans="1:13">
      <c r="A244" s="7" t="s">
        <v>1439</v>
      </c>
      <c r="B244" s="3">
        <v>5</v>
      </c>
      <c r="C244" s="7">
        <v>6</v>
      </c>
      <c r="D244" s="7">
        <v>69</v>
      </c>
      <c r="E244" s="7">
        <v>93</v>
      </c>
      <c r="F244" s="7">
        <v>6</v>
      </c>
      <c r="G244" s="7">
        <v>1</v>
      </c>
      <c r="H244" s="7">
        <v>208</v>
      </c>
      <c r="I244" s="7">
        <v>80</v>
      </c>
      <c r="J244" s="7">
        <v>272</v>
      </c>
      <c r="K244" s="7">
        <v>184</v>
      </c>
      <c r="L244" s="7">
        <v>23</v>
      </c>
      <c r="M244" s="7">
        <v>290</v>
      </c>
    </row>
    <row r="245" spans="1:13">
      <c r="A245" s="7" t="s">
        <v>1418</v>
      </c>
      <c r="B245" s="3">
        <v>4</v>
      </c>
      <c r="C245" s="7">
        <v>11</v>
      </c>
      <c r="D245" s="7">
        <v>48</v>
      </c>
      <c r="E245" s="7">
        <v>47</v>
      </c>
      <c r="F245" s="7">
        <v>5</v>
      </c>
      <c r="G245" s="7">
        <v>2</v>
      </c>
      <c r="H245" s="7">
        <v>141</v>
      </c>
      <c r="I245" s="7">
        <v>88</v>
      </c>
      <c r="J245" s="7">
        <v>238</v>
      </c>
      <c r="K245" s="7">
        <v>190</v>
      </c>
      <c r="L245" s="7">
        <v>7</v>
      </c>
      <c r="M245" s="7">
        <v>373</v>
      </c>
    </row>
    <row r="246" spans="1:13">
      <c r="A246" s="7" t="s">
        <v>1426</v>
      </c>
      <c r="B246" s="3">
        <v>1</v>
      </c>
      <c r="C246" s="7">
        <v>8</v>
      </c>
      <c r="D246" s="7">
        <v>36</v>
      </c>
      <c r="E246" s="7">
        <v>57</v>
      </c>
      <c r="F246" s="7">
        <v>7</v>
      </c>
      <c r="G246" s="7">
        <v>4</v>
      </c>
      <c r="H246" s="7">
        <v>119</v>
      </c>
      <c r="I246" s="7">
        <v>55</v>
      </c>
      <c r="J246" s="7">
        <v>181</v>
      </c>
      <c r="K246" s="7">
        <v>104</v>
      </c>
      <c r="L246" s="7">
        <v>5</v>
      </c>
      <c r="M246" s="7">
        <v>188</v>
      </c>
    </row>
    <row r="247" spans="1:13">
      <c r="A247" s="7" t="s">
        <v>2602</v>
      </c>
      <c r="B247" s="3">
        <v>5</v>
      </c>
      <c r="C247" s="7">
        <v>17</v>
      </c>
      <c r="D247" s="7">
        <v>84</v>
      </c>
      <c r="E247" s="7">
        <v>117</v>
      </c>
      <c r="F247" s="7">
        <v>9</v>
      </c>
      <c r="G247" s="7">
        <v>4</v>
      </c>
      <c r="H247" s="7">
        <v>315</v>
      </c>
      <c r="I247" s="7">
        <v>102</v>
      </c>
      <c r="J247" s="7">
        <v>347</v>
      </c>
      <c r="K247" s="7">
        <v>234</v>
      </c>
      <c r="L247" s="7">
        <v>27</v>
      </c>
      <c r="M247" s="7">
        <v>567</v>
      </c>
    </row>
    <row r="248" spans="1:13">
      <c r="A248" s="7" t="s">
        <v>2603</v>
      </c>
      <c r="B248" s="3">
        <v>1</v>
      </c>
      <c r="C248" s="7">
        <v>5</v>
      </c>
      <c r="D248" s="7">
        <v>86</v>
      </c>
      <c r="E248" s="7">
        <v>149</v>
      </c>
      <c r="F248" s="7">
        <v>4</v>
      </c>
      <c r="G248" s="7">
        <v>5</v>
      </c>
      <c r="H248" s="7">
        <v>285</v>
      </c>
      <c r="I248" s="7">
        <v>135</v>
      </c>
      <c r="J248" s="7">
        <v>410</v>
      </c>
      <c r="K248" s="7">
        <v>250</v>
      </c>
      <c r="L248" s="7">
        <v>19</v>
      </c>
      <c r="M248" s="7">
        <v>383</v>
      </c>
    </row>
    <row r="249" spans="1:13">
      <c r="A249" s="7" t="s">
        <v>2569</v>
      </c>
      <c r="B249" s="3">
        <v>0</v>
      </c>
      <c r="C249" s="7">
        <v>6</v>
      </c>
      <c r="D249" s="7">
        <v>35</v>
      </c>
      <c r="E249" s="7">
        <v>92</v>
      </c>
      <c r="F249" s="7">
        <v>8</v>
      </c>
      <c r="G249" s="7">
        <v>1</v>
      </c>
      <c r="H249" s="7">
        <v>169</v>
      </c>
      <c r="I249" s="7">
        <v>60</v>
      </c>
      <c r="J249" s="7">
        <v>197</v>
      </c>
      <c r="K249" s="7">
        <v>136</v>
      </c>
      <c r="L249" s="7">
        <v>1</v>
      </c>
      <c r="M249" s="7">
        <v>222</v>
      </c>
    </row>
    <row r="250" spans="1:13">
      <c r="A250" s="7" t="s">
        <v>2604</v>
      </c>
      <c r="B250" s="3">
        <v>0</v>
      </c>
      <c r="C250" s="7">
        <v>13</v>
      </c>
      <c r="D250" s="7">
        <v>52</v>
      </c>
      <c r="E250" s="7">
        <v>78</v>
      </c>
      <c r="F250" s="7">
        <v>3</v>
      </c>
      <c r="G250" s="7">
        <v>1</v>
      </c>
      <c r="H250" s="7">
        <v>188</v>
      </c>
      <c r="I250" s="7">
        <v>86</v>
      </c>
      <c r="J250" s="7">
        <v>271</v>
      </c>
      <c r="K250" s="7">
        <v>163</v>
      </c>
      <c r="L250" s="7">
        <v>18</v>
      </c>
      <c r="M250" s="7">
        <v>312</v>
      </c>
    </row>
    <row r="251" spans="1:13">
      <c r="A251" s="7" t="s">
        <v>2605</v>
      </c>
      <c r="B251" s="3">
        <v>1</v>
      </c>
      <c r="C251" s="7">
        <v>7</v>
      </c>
      <c r="D251" s="7">
        <v>58</v>
      </c>
      <c r="E251" s="7">
        <v>90</v>
      </c>
      <c r="F251" s="7">
        <v>7</v>
      </c>
      <c r="G251" s="7">
        <v>3</v>
      </c>
      <c r="H251" s="7">
        <v>246</v>
      </c>
      <c r="I251" s="7">
        <v>90</v>
      </c>
      <c r="J251" s="7">
        <v>322</v>
      </c>
      <c r="K251" s="7">
        <v>258</v>
      </c>
      <c r="L251" s="7">
        <v>22</v>
      </c>
      <c r="M251" s="7">
        <v>359</v>
      </c>
    </row>
    <row r="252" spans="1:13">
      <c r="A252" s="7" t="s">
        <v>2606</v>
      </c>
      <c r="B252" s="3">
        <v>6</v>
      </c>
      <c r="C252" s="7">
        <v>6</v>
      </c>
      <c r="D252" s="7">
        <v>58</v>
      </c>
      <c r="E252" s="7">
        <v>53</v>
      </c>
      <c r="F252" s="7">
        <v>8</v>
      </c>
      <c r="G252" s="7">
        <v>10</v>
      </c>
      <c r="H252" s="7">
        <v>148</v>
      </c>
      <c r="I252" s="7">
        <v>76</v>
      </c>
      <c r="J252" s="7">
        <v>193</v>
      </c>
      <c r="K252" s="7">
        <v>111</v>
      </c>
      <c r="L252" s="7">
        <v>5</v>
      </c>
      <c r="M252" s="7">
        <v>247</v>
      </c>
    </row>
    <row r="253" spans="1:13">
      <c r="A253" s="7" t="s">
        <v>2607</v>
      </c>
      <c r="B253" s="3">
        <v>1</v>
      </c>
      <c r="C253" s="7">
        <v>9</v>
      </c>
      <c r="D253" s="7">
        <v>134</v>
      </c>
      <c r="E253" s="7">
        <v>148</v>
      </c>
      <c r="F253" s="7">
        <v>8</v>
      </c>
      <c r="G253" s="7">
        <v>6</v>
      </c>
      <c r="H253" s="7">
        <v>392</v>
      </c>
      <c r="I253" s="7">
        <v>162</v>
      </c>
      <c r="J253" s="7">
        <v>468</v>
      </c>
      <c r="K253" s="7">
        <v>293</v>
      </c>
      <c r="L253" s="7">
        <v>22</v>
      </c>
      <c r="M253" s="7">
        <v>425</v>
      </c>
    </row>
    <row r="254" spans="1:13">
      <c r="A254" s="7" t="s">
        <v>2608</v>
      </c>
      <c r="B254" s="3">
        <v>3</v>
      </c>
      <c r="C254" s="7">
        <v>7</v>
      </c>
      <c r="D254" s="7">
        <v>61</v>
      </c>
      <c r="E254" s="7">
        <v>83</v>
      </c>
      <c r="F254" s="7">
        <v>6</v>
      </c>
      <c r="G254" s="7">
        <v>5</v>
      </c>
      <c r="H254" s="7">
        <v>201</v>
      </c>
      <c r="I254" s="7">
        <v>67</v>
      </c>
      <c r="J254" s="7">
        <v>243</v>
      </c>
      <c r="K254" s="7">
        <v>192</v>
      </c>
      <c r="L254" s="7">
        <v>16</v>
      </c>
      <c r="M254" s="7">
        <v>297</v>
      </c>
    </row>
    <row r="255" spans="1:13">
      <c r="A255" s="7" t="s">
        <v>2586</v>
      </c>
      <c r="B255" s="3">
        <v>4</v>
      </c>
      <c r="C255" s="7">
        <v>14</v>
      </c>
      <c r="D255" s="7">
        <v>56</v>
      </c>
      <c r="E255" s="7">
        <v>60</v>
      </c>
      <c r="F255" s="7">
        <v>12</v>
      </c>
      <c r="G255" s="7">
        <v>5</v>
      </c>
      <c r="H255" s="7">
        <v>158</v>
      </c>
      <c r="I255" s="7">
        <v>66</v>
      </c>
      <c r="J255" s="7">
        <v>253</v>
      </c>
      <c r="K255" s="7">
        <v>179</v>
      </c>
      <c r="L255" s="7">
        <v>16</v>
      </c>
      <c r="M255" s="7">
        <v>333</v>
      </c>
    </row>
    <row r="256" spans="1:13">
      <c r="A256" s="7" t="s">
        <v>2594</v>
      </c>
      <c r="B256" s="3">
        <v>1</v>
      </c>
      <c r="C256" s="7">
        <v>2</v>
      </c>
      <c r="D256" s="7">
        <v>35</v>
      </c>
      <c r="E256" s="7">
        <v>60</v>
      </c>
      <c r="F256" s="7">
        <v>4</v>
      </c>
      <c r="G256" s="7">
        <v>3</v>
      </c>
      <c r="H256" s="7">
        <v>123</v>
      </c>
      <c r="I256" s="7">
        <v>62</v>
      </c>
      <c r="J256" s="7">
        <v>186</v>
      </c>
      <c r="K256" s="7">
        <v>91</v>
      </c>
      <c r="L256" s="7">
        <v>11</v>
      </c>
      <c r="M256" s="7">
        <v>204</v>
      </c>
    </row>
    <row r="257" spans="1:14">
      <c r="A257" s="7" t="s">
        <v>3733</v>
      </c>
      <c r="B257" s="3">
        <v>11</v>
      </c>
      <c r="C257" s="7">
        <v>11</v>
      </c>
      <c r="D257" s="7">
        <v>75</v>
      </c>
      <c r="E257" s="7">
        <v>105</v>
      </c>
      <c r="F257" s="7">
        <v>9</v>
      </c>
      <c r="G257" s="7">
        <v>0</v>
      </c>
      <c r="H257" s="7">
        <v>262</v>
      </c>
      <c r="I257" s="7">
        <v>79</v>
      </c>
      <c r="J257" s="7">
        <v>261</v>
      </c>
      <c r="K257" s="7">
        <v>176</v>
      </c>
      <c r="L257" s="7">
        <v>9</v>
      </c>
      <c r="M257" s="7">
        <v>380</v>
      </c>
      <c r="N257" s="7">
        <v>12</v>
      </c>
    </row>
    <row r="258" spans="1:14">
      <c r="A258" s="7" t="s">
        <v>3734</v>
      </c>
      <c r="B258" s="3">
        <v>3</v>
      </c>
      <c r="C258" s="7">
        <v>11</v>
      </c>
      <c r="D258" s="7">
        <v>75</v>
      </c>
      <c r="E258" s="7">
        <v>112</v>
      </c>
      <c r="F258" s="7">
        <v>11</v>
      </c>
      <c r="G258" s="7">
        <v>1</v>
      </c>
      <c r="H258" s="7">
        <v>231</v>
      </c>
      <c r="I258" s="7">
        <v>112</v>
      </c>
      <c r="J258" s="7">
        <v>344</v>
      </c>
      <c r="K258" s="7">
        <v>208</v>
      </c>
      <c r="L258" s="7">
        <v>19</v>
      </c>
      <c r="M258" s="7">
        <v>323</v>
      </c>
      <c r="N258" s="7">
        <v>13</v>
      </c>
    </row>
    <row r="259" spans="1:14">
      <c r="A259" s="7" t="s">
        <v>3687</v>
      </c>
      <c r="B259" s="3">
        <v>0</v>
      </c>
      <c r="C259" s="7">
        <v>13</v>
      </c>
      <c r="D259" s="7">
        <v>26</v>
      </c>
      <c r="E259" s="7">
        <v>47</v>
      </c>
      <c r="F259" s="7">
        <v>7</v>
      </c>
      <c r="G259" s="7">
        <v>2</v>
      </c>
      <c r="H259" s="7">
        <v>106</v>
      </c>
      <c r="I259" s="7">
        <v>39</v>
      </c>
      <c r="J259" s="7">
        <v>174</v>
      </c>
      <c r="K259" s="7">
        <v>119</v>
      </c>
      <c r="L259" s="7">
        <v>9</v>
      </c>
      <c r="M259" s="7">
        <v>159</v>
      </c>
      <c r="N259" s="7">
        <v>6</v>
      </c>
    </row>
    <row r="260" spans="1:14">
      <c r="A260" s="7" t="s">
        <v>3735</v>
      </c>
      <c r="B260" s="3">
        <v>4</v>
      </c>
      <c r="C260" s="7">
        <v>8</v>
      </c>
      <c r="D260" s="7">
        <v>48</v>
      </c>
      <c r="E260" s="7">
        <v>45</v>
      </c>
      <c r="F260" s="7">
        <v>5</v>
      </c>
      <c r="G260" s="7">
        <v>3</v>
      </c>
      <c r="H260" s="7">
        <v>136</v>
      </c>
      <c r="I260" s="7">
        <v>63</v>
      </c>
      <c r="J260" s="7">
        <v>199</v>
      </c>
      <c r="K260" s="7">
        <v>137</v>
      </c>
      <c r="L260" s="7">
        <v>8</v>
      </c>
      <c r="M260" s="7">
        <v>196</v>
      </c>
      <c r="N260" s="7">
        <v>8</v>
      </c>
    </row>
    <row r="261" spans="1:14">
      <c r="A261" s="7" t="s">
        <v>3736</v>
      </c>
      <c r="B261" s="3">
        <v>1</v>
      </c>
      <c r="C261" s="7">
        <v>9</v>
      </c>
      <c r="D261" s="7">
        <v>51</v>
      </c>
      <c r="E261" s="7">
        <v>64</v>
      </c>
      <c r="F261" s="7">
        <v>8</v>
      </c>
      <c r="G261" s="7">
        <v>3</v>
      </c>
      <c r="H261" s="7">
        <v>199</v>
      </c>
      <c r="I261" s="7">
        <v>75</v>
      </c>
      <c r="J261" s="7">
        <v>296</v>
      </c>
      <c r="K261" s="7">
        <v>213</v>
      </c>
      <c r="L261" s="7">
        <v>12</v>
      </c>
      <c r="M261" s="7">
        <v>280</v>
      </c>
      <c r="N261" s="7">
        <v>11</v>
      </c>
    </row>
    <row r="262" spans="1:14">
      <c r="A262" s="7" t="s">
        <v>3737</v>
      </c>
      <c r="B262" s="3">
        <v>3</v>
      </c>
      <c r="C262" s="7">
        <v>5</v>
      </c>
      <c r="D262" s="7">
        <v>35</v>
      </c>
      <c r="E262" s="7">
        <v>53</v>
      </c>
      <c r="F262" s="7">
        <v>5</v>
      </c>
      <c r="G262" s="7">
        <v>1</v>
      </c>
      <c r="H262" s="7">
        <v>141</v>
      </c>
      <c r="I262" s="7">
        <v>59</v>
      </c>
      <c r="J262" s="7">
        <v>144</v>
      </c>
      <c r="K262" s="7">
        <v>152</v>
      </c>
      <c r="L262" s="7">
        <v>30</v>
      </c>
      <c r="M262" s="7">
        <v>202</v>
      </c>
      <c r="N262" s="7">
        <v>7</v>
      </c>
    </row>
    <row r="263" spans="1:14">
      <c r="A263" s="7" t="s">
        <v>3738</v>
      </c>
      <c r="B263" s="3">
        <v>1</v>
      </c>
      <c r="C263" s="7">
        <v>8</v>
      </c>
      <c r="D263" s="7">
        <v>74</v>
      </c>
      <c r="E263" s="7">
        <v>103</v>
      </c>
      <c r="F263" s="7">
        <v>5</v>
      </c>
      <c r="G263" s="7">
        <v>6</v>
      </c>
      <c r="H263" s="7">
        <v>241</v>
      </c>
      <c r="I263" s="7">
        <v>101</v>
      </c>
      <c r="J263" s="7">
        <v>331</v>
      </c>
      <c r="K263" s="7">
        <v>223</v>
      </c>
      <c r="L263" s="7">
        <v>20</v>
      </c>
      <c r="M263" s="7">
        <v>347</v>
      </c>
      <c r="N263" s="7">
        <v>16</v>
      </c>
    </row>
    <row r="264" spans="1:14">
      <c r="A264" s="7" t="s">
        <v>3702</v>
      </c>
      <c r="B264" s="3">
        <v>0</v>
      </c>
      <c r="C264" s="7">
        <v>1</v>
      </c>
      <c r="D264" s="7">
        <v>2</v>
      </c>
      <c r="E264" s="7">
        <v>4</v>
      </c>
      <c r="F264" s="7">
        <v>0</v>
      </c>
      <c r="G264" s="7">
        <v>0</v>
      </c>
      <c r="H264" s="7">
        <v>14</v>
      </c>
      <c r="I264" s="7">
        <v>1</v>
      </c>
      <c r="J264" s="7">
        <v>9</v>
      </c>
      <c r="K264" s="7">
        <v>8</v>
      </c>
      <c r="L264" s="7">
        <v>1</v>
      </c>
      <c r="M264" s="7">
        <v>12</v>
      </c>
      <c r="N264" s="7">
        <v>1</v>
      </c>
    </row>
    <row r="265" spans="1:14">
      <c r="A265" s="7" t="s">
        <v>3739</v>
      </c>
      <c r="B265" s="3">
        <v>3</v>
      </c>
      <c r="C265" s="7">
        <v>2</v>
      </c>
      <c r="D265" s="7">
        <v>54</v>
      </c>
      <c r="E265" s="7">
        <v>53</v>
      </c>
      <c r="F265" s="7">
        <v>2</v>
      </c>
      <c r="G265" s="7">
        <v>0</v>
      </c>
      <c r="H265" s="7">
        <v>148</v>
      </c>
      <c r="I265" s="7">
        <v>64</v>
      </c>
      <c r="J265" s="7">
        <v>205</v>
      </c>
      <c r="K265" s="7">
        <v>138</v>
      </c>
      <c r="L265" s="7">
        <v>11</v>
      </c>
      <c r="M265" s="7">
        <v>196</v>
      </c>
      <c r="N265" s="7">
        <v>8</v>
      </c>
    </row>
    <row r="266" spans="1:14">
      <c r="A266" s="7" t="s">
        <v>3705</v>
      </c>
      <c r="B266" s="3">
        <v>1</v>
      </c>
      <c r="C266" s="7">
        <v>4</v>
      </c>
      <c r="D266" s="7">
        <v>45</v>
      </c>
      <c r="E266" s="7">
        <v>53</v>
      </c>
      <c r="F266" s="7">
        <v>5</v>
      </c>
      <c r="G266" s="7">
        <v>3</v>
      </c>
      <c r="H266" s="7">
        <v>139</v>
      </c>
      <c r="I266" s="7">
        <v>54</v>
      </c>
      <c r="J266" s="7">
        <v>208</v>
      </c>
      <c r="K266" s="7">
        <v>165</v>
      </c>
      <c r="L266" s="7">
        <v>18</v>
      </c>
      <c r="M266" s="7">
        <v>233</v>
      </c>
      <c r="N266" s="7">
        <v>10</v>
      </c>
    </row>
    <row r="267" spans="1:14">
      <c r="A267" s="7" t="s">
        <v>3713</v>
      </c>
      <c r="B267" s="3">
        <v>4</v>
      </c>
      <c r="C267" s="7">
        <v>12</v>
      </c>
      <c r="D267" s="7">
        <v>45</v>
      </c>
      <c r="E267" s="7">
        <v>31</v>
      </c>
      <c r="F267" s="7">
        <v>9</v>
      </c>
      <c r="G267" s="7">
        <v>1</v>
      </c>
      <c r="H267" s="7">
        <v>107</v>
      </c>
      <c r="I267" s="7">
        <v>67</v>
      </c>
      <c r="J267" s="7">
        <v>143</v>
      </c>
      <c r="K267" s="7">
        <v>79</v>
      </c>
      <c r="L267" s="7">
        <v>16</v>
      </c>
      <c r="M267" s="7">
        <v>115</v>
      </c>
      <c r="N267" s="7">
        <v>5</v>
      </c>
    </row>
  </sheetData>
  <pageMargins left="0.70866141732283472" right="0.70866141732283472" top="0.74803149606299213" bottom="0.74803149606299213" header="0.31496062992125984" footer="0.31496062992125984"/>
  <pageSetup paperSize="9" scale="14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N19"/>
  <sheetViews>
    <sheetView workbookViewId="0">
      <selection activeCell="C24" sqref="C24"/>
    </sheetView>
  </sheetViews>
  <sheetFormatPr defaultRowHeight="15"/>
  <cols>
    <col min="1" max="1" width="18.28515625" bestFit="1" customWidth="1"/>
    <col min="2" max="2" width="14.140625" bestFit="1" customWidth="1"/>
    <col min="14" max="14" width="9.140625" style="7"/>
  </cols>
  <sheetData>
    <row r="1" spans="1:14">
      <c r="B1" s="3" t="s">
        <v>2</v>
      </c>
      <c r="C1" t="s">
        <v>3</v>
      </c>
      <c r="D1" t="s">
        <v>4</v>
      </c>
      <c r="E1" t="s">
        <v>5</v>
      </c>
      <c r="F1" t="s">
        <v>30</v>
      </c>
      <c r="G1" t="s">
        <v>6</v>
      </c>
      <c r="H1" t="s">
        <v>7</v>
      </c>
      <c r="I1" t="s">
        <v>8</v>
      </c>
      <c r="J1" t="s">
        <v>9</v>
      </c>
      <c r="K1" t="s">
        <v>32</v>
      </c>
      <c r="L1" t="s">
        <v>31</v>
      </c>
      <c r="M1" t="s">
        <v>10</v>
      </c>
      <c r="N1" s="7" t="s">
        <v>3964</v>
      </c>
    </row>
    <row r="2" spans="1:14">
      <c r="A2" t="s">
        <v>1127</v>
      </c>
      <c r="B2" s="3">
        <v>19</v>
      </c>
      <c r="C2">
        <v>22</v>
      </c>
      <c r="D2">
        <v>107</v>
      </c>
      <c r="E2">
        <v>225</v>
      </c>
      <c r="F2">
        <v>42</v>
      </c>
      <c r="G2">
        <v>11</v>
      </c>
      <c r="H2">
        <v>479</v>
      </c>
      <c r="I2">
        <v>0</v>
      </c>
      <c r="J2">
        <v>373</v>
      </c>
      <c r="K2">
        <v>214</v>
      </c>
      <c r="L2">
        <v>0</v>
      </c>
      <c r="M2">
        <v>529</v>
      </c>
    </row>
    <row r="3" spans="1:14">
      <c r="A3" t="s">
        <v>1128</v>
      </c>
      <c r="B3" s="3">
        <v>14</v>
      </c>
      <c r="C3">
        <v>19</v>
      </c>
      <c r="D3">
        <v>130</v>
      </c>
      <c r="E3">
        <v>243</v>
      </c>
      <c r="F3">
        <v>63</v>
      </c>
      <c r="G3">
        <v>13</v>
      </c>
      <c r="H3">
        <v>538</v>
      </c>
      <c r="I3">
        <v>150</v>
      </c>
      <c r="J3">
        <v>668</v>
      </c>
      <c r="K3">
        <v>447</v>
      </c>
      <c r="L3">
        <v>0</v>
      </c>
      <c r="M3">
        <v>1056</v>
      </c>
    </row>
    <row r="4" spans="1:14">
      <c r="A4" t="s">
        <v>1129</v>
      </c>
      <c r="B4" s="3">
        <v>7</v>
      </c>
      <c r="C4">
        <v>14</v>
      </c>
      <c r="D4">
        <v>143</v>
      </c>
      <c r="E4">
        <v>227</v>
      </c>
      <c r="F4">
        <v>10</v>
      </c>
      <c r="G4">
        <v>17</v>
      </c>
      <c r="H4">
        <v>516</v>
      </c>
      <c r="I4">
        <v>165</v>
      </c>
      <c r="J4">
        <v>641</v>
      </c>
      <c r="K4">
        <v>423</v>
      </c>
      <c r="L4">
        <v>0</v>
      </c>
      <c r="M4">
        <v>1117</v>
      </c>
    </row>
    <row r="5" spans="1:14">
      <c r="A5" t="s">
        <v>1130</v>
      </c>
      <c r="B5" s="3">
        <v>8</v>
      </c>
      <c r="C5">
        <v>17</v>
      </c>
      <c r="D5">
        <v>147</v>
      </c>
      <c r="E5">
        <v>238</v>
      </c>
      <c r="F5">
        <v>1</v>
      </c>
      <c r="G5">
        <v>3</v>
      </c>
      <c r="H5">
        <v>545</v>
      </c>
      <c r="I5">
        <v>123</v>
      </c>
      <c r="J5">
        <v>635</v>
      </c>
      <c r="K5">
        <v>452</v>
      </c>
      <c r="L5">
        <v>8</v>
      </c>
      <c r="M5">
        <v>1127</v>
      </c>
    </row>
    <row r="6" spans="1:14">
      <c r="A6" t="s">
        <v>1131</v>
      </c>
      <c r="B6" s="3">
        <v>10</v>
      </c>
      <c r="C6">
        <v>26</v>
      </c>
      <c r="D6">
        <v>136</v>
      </c>
      <c r="E6">
        <v>211</v>
      </c>
      <c r="F6">
        <v>15</v>
      </c>
      <c r="G6">
        <v>4</v>
      </c>
      <c r="H6">
        <v>524</v>
      </c>
      <c r="I6">
        <v>190</v>
      </c>
      <c r="J6">
        <v>503</v>
      </c>
      <c r="K6">
        <v>429</v>
      </c>
      <c r="L6">
        <v>41</v>
      </c>
      <c r="M6">
        <v>927</v>
      </c>
    </row>
    <row r="7" spans="1:14">
      <c r="A7" s="7" t="s">
        <v>1132</v>
      </c>
      <c r="B7" s="3">
        <v>9</v>
      </c>
      <c r="C7" s="7">
        <v>24</v>
      </c>
      <c r="D7" s="7">
        <v>142</v>
      </c>
      <c r="E7" s="7">
        <v>204</v>
      </c>
      <c r="F7" s="7">
        <v>17</v>
      </c>
      <c r="G7" s="7">
        <v>13</v>
      </c>
      <c r="H7" s="7">
        <v>539</v>
      </c>
      <c r="I7" s="7">
        <v>213</v>
      </c>
      <c r="J7" s="7">
        <v>738</v>
      </c>
      <c r="K7" s="7">
        <v>503</v>
      </c>
      <c r="L7" s="7">
        <v>28</v>
      </c>
      <c r="M7" s="7">
        <v>997</v>
      </c>
    </row>
    <row r="8" spans="1:14">
      <c r="A8" s="7" t="s">
        <v>1183</v>
      </c>
      <c r="B8" s="3">
        <v>8</v>
      </c>
      <c r="C8" s="7">
        <v>22</v>
      </c>
      <c r="D8" s="7">
        <v>137</v>
      </c>
      <c r="E8" s="7">
        <v>218</v>
      </c>
      <c r="F8" s="7">
        <v>15</v>
      </c>
      <c r="G8" s="7">
        <v>15</v>
      </c>
      <c r="H8" s="7">
        <v>522</v>
      </c>
      <c r="I8" s="7">
        <v>229</v>
      </c>
      <c r="J8" s="7">
        <v>690</v>
      </c>
      <c r="K8" s="7">
        <v>437</v>
      </c>
      <c r="L8" s="7">
        <v>54</v>
      </c>
      <c r="M8" s="7">
        <v>867</v>
      </c>
    </row>
    <row r="9" spans="1:14">
      <c r="A9" s="7" t="s">
        <v>1441</v>
      </c>
      <c r="B9" s="3">
        <v>6</v>
      </c>
      <c r="C9" s="7">
        <v>22</v>
      </c>
      <c r="D9" s="7">
        <v>150</v>
      </c>
      <c r="E9" s="7">
        <v>209</v>
      </c>
      <c r="F9" s="7">
        <v>11</v>
      </c>
      <c r="G9" s="7">
        <v>8</v>
      </c>
      <c r="H9" s="7">
        <v>521</v>
      </c>
      <c r="I9" s="7">
        <v>232</v>
      </c>
      <c r="J9" s="7">
        <v>721</v>
      </c>
      <c r="K9" s="7">
        <v>438</v>
      </c>
      <c r="L9" s="7">
        <v>37</v>
      </c>
      <c r="M9" s="7">
        <v>857</v>
      </c>
    </row>
    <row r="10" spans="1:14">
      <c r="A10" s="7" t="s">
        <v>1615</v>
      </c>
      <c r="B10" s="3">
        <v>3</v>
      </c>
      <c r="C10" s="7">
        <v>20</v>
      </c>
      <c r="D10" s="7">
        <v>174</v>
      </c>
      <c r="E10" s="7">
        <v>211</v>
      </c>
      <c r="F10" s="7">
        <v>11</v>
      </c>
      <c r="G10" s="7">
        <v>8</v>
      </c>
      <c r="H10" s="7">
        <v>514</v>
      </c>
      <c r="I10" s="7">
        <v>193</v>
      </c>
      <c r="J10" s="7">
        <v>630</v>
      </c>
      <c r="K10" s="7">
        <v>407</v>
      </c>
      <c r="L10" s="7">
        <v>37</v>
      </c>
      <c r="M10" s="7">
        <v>879</v>
      </c>
    </row>
    <row r="11" spans="1:14">
      <c r="A11" s="7" t="s">
        <v>1737</v>
      </c>
      <c r="B11" s="3">
        <v>11</v>
      </c>
      <c r="C11" s="7">
        <v>23</v>
      </c>
      <c r="D11" s="7">
        <v>159</v>
      </c>
      <c r="E11" s="7">
        <v>269</v>
      </c>
      <c r="F11" s="7">
        <v>17</v>
      </c>
      <c r="G11" s="7">
        <v>4</v>
      </c>
      <c r="H11" s="7">
        <v>606</v>
      </c>
      <c r="I11" s="7">
        <v>251</v>
      </c>
      <c r="J11" s="7">
        <v>767</v>
      </c>
      <c r="K11" s="7">
        <v>585</v>
      </c>
      <c r="L11" s="7">
        <v>33</v>
      </c>
      <c r="M11" s="7">
        <v>1090</v>
      </c>
    </row>
    <row r="12" spans="1:14">
      <c r="A12" s="7" t="s">
        <v>2313</v>
      </c>
      <c r="B12" s="3">
        <v>9</v>
      </c>
      <c r="C12" s="7">
        <v>20</v>
      </c>
      <c r="D12" s="7">
        <v>155</v>
      </c>
      <c r="E12" s="7">
        <v>245</v>
      </c>
      <c r="F12" s="7">
        <v>21</v>
      </c>
      <c r="G12" s="7">
        <v>11</v>
      </c>
      <c r="H12" s="7">
        <v>558</v>
      </c>
      <c r="I12" s="7">
        <v>251</v>
      </c>
      <c r="J12" s="7">
        <v>724</v>
      </c>
      <c r="K12" s="7">
        <v>477</v>
      </c>
      <c r="L12" s="7">
        <v>45</v>
      </c>
      <c r="M12" s="7">
        <v>930</v>
      </c>
    </row>
    <row r="13" spans="1:14">
      <c r="A13" s="7" t="s">
        <v>2609</v>
      </c>
      <c r="B13" s="3">
        <v>1</v>
      </c>
      <c r="C13" s="7">
        <v>24</v>
      </c>
      <c r="D13" s="7">
        <v>155</v>
      </c>
      <c r="E13" s="7">
        <v>245</v>
      </c>
      <c r="F13" s="7">
        <v>4</v>
      </c>
      <c r="G13" s="7">
        <v>14</v>
      </c>
      <c r="H13" s="7">
        <v>534</v>
      </c>
      <c r="I13" s="7">
        <v>225</v>
      </c>
      <c r="J13" s="7">
        <v>761</v>
      </c>
      <c r="K13" s="7">
        <v>480</v>
      </c>
      <c r="L13" s="7">
        <v>50</v>
      </c>
      <c r="M13" s="7">
        <v>857</v>
      </c>
    </row>
    <row r="14" spans="1:14">
      <c r="A14" s="7" t="s">
        <v>2815</v>
      </c>
      <c r="B14" s="3">
        <v>13</v>
      </c>
      <c r="C14" s="7">
        <v>22</v>
      </c>
      <c r="D14" s="7">
        <v>167</v>
      </c>
      <c r="E14" s="7">
        <v>224</v>
      </c>
      <c r="F14" s="7">
        <v>31</v>
      </c>
      <c r="G14" s="7">
        <v>1</v>
      </c>
      <c r="H14" s="7">
        <v>568</v>
      </c>
      <c r="I14" s="7">
        <v>253</v>
      </c>
      <c r="J14" s="7">
        <v>666</v>
      </c>
      <c r="K14" s="7">
        <v>451</v>
      </c>
      <c r="L14" s="7">
        <v>26</v>
      </c>
      <c r="M14" s="7">
        <v>784</v>
      </c>
    </row>
    <row r="15" spans="1:14">
      <c r="A15" s="7" t="s">
        <v>2942</v>
      </c>
      <c r="B15" s="3">
        <v>3</v>
      </c>
      <c r="C15" s="7">
        <v>18</v>
      </c>
      <c r="D15" s="7">
        <v>165</v>
      </c>
      <c r="E15" s="7">
        <v>233</v>
      </c>
      <c r="F15" s="7">
        <v>15</v>
      </c>
      <c r="G15" s="7">
        <v>21</v>
      </c>
      <c r="H15" s="7">
        <v>554</v>
      </c>
      <c r="I15" s="7">
        <v>215</v>
      </c>
      <c r="J15" s="7">
        <v>763</v>
      </c>
      <c r="K15" s="7">
        <v>478</v>
      </c>
      <c r="L15" s="7">
        <v>49</v>
      </c>
      <c r="M15" s="7">
        <v>823</v>
      </c>
    </row>
    <row r="16" spans="1:14">
      <c r="A16" s="7" t="s">
        <v>3276</v>
      </c>
      <c r="B16" s="3">
        <v>5</v>
      </c>
      <c r="C16" s="7">
        <v>22</v>
      </c>
      <c r="D16" s="7">
        <v>172</v>
      </c>
      <c r="E16" s="7">
        <v>228</v>
      </c>
      <c r="F16" s="7">
        <v>19</v>
      </c>
      <c r="G16" s="7">
        <v>7</v>
      </c>
      <c r="H16" s="7">
        <v>569</v>
      </c>
      <c r="I16" s="7">
        <v>213</v>
      </c>
      <c r="J16" s="7">
        <v>700</v>
      </c>
      <c r="K16" s="7">
        <v>498</v>
      </c>
      <c r="L16" s="7">
        <v>32</v>
      </c>
      <c r="M16" s="7">
        <v>885</v>
      </c>
    </row>
    <row r="17" spans="1:14">
      <c r="A17" s="7" t="s">
        <v>3740</v>
      </c>
      <c r="B17" s="3">
        <v>6</v>
      </c>
      <c r="C17" s="7">
        <v>23</v>
      </c>
      <c r="D17" s="7">
        <v>184</v>
      </c>
      <c r="E17" s="7">
        <v>233</v>
      </c>
      <c r="F17" s="7">
        <v>13</v>
      </c>
      <c r="G17" s="7">
        <v>7</v>
      </c>
      <c r="H17" s="7">
        <v>596</v>
      </c>
      <c r="I17" s="7">
        <v>248</v>
      </c>
      <c r="J17" s="7">
        <v>767</v>
      </c>
      <c r="K17" s="7">
        <v>548</v>
      </c>
      <c r="L17" s="7">
        <v>44</v>
      </c>
      <c r="M17" s="7">
        <v>828</v>
      </c>
    </row>
    <row r="18" spans="1:14">
      <c r="A18" s="7" t="s">
        <v>3741</v>
      </c>
      <c r="B18" s="3">
        <v>8</v>
      </c>
      <c r="C18" s="7">
        <v>29</v>
      </c>
      <c r="D18" s="7">
        <v>177</v>
      </c>
      <c r="E18" s="7">
        <v>218</v>
      </c>
      <c r="F18" s="7">
        <v>11</v>
      </c>
      <c r="G18" s="7">
        <v>8</v>
      </c>
      <c r="H18" s="7">
        <v>556</v>
      </c>
      <c r="I18" s="7">
        <v>241</v>
      </c>
      <c r="J18" s="7">
        <v>746</v>
      </c>
      <c r="K18" s="7">
        <v>528</v>
      </c>
      <c r="L18" s="7">
        <v>59</v>
      </c>
      <c r="M18" s="7">
        <v>787</v>
      </c>
    </row>
    <row r="19" spans="1:14">
      <c r="A19" s="7" t="s">
        <v>3742</v>
      </c>
      <c r="B19" s="3">
        <v>17</v>
      </c>
      <c r="C19" s="7">
        <v>32</v>
      </c>
      <c r="D19" s="7">
        <v>169</v>
      </c>
      <c r="E19" s="7">
        <v>219</v>
      </c>
      <c r="F19" s="7">
        <v>42</v>
      </c>
      <c r="G19" s="7">
        <v>5</v>
      </c>
      <c r="H19" s="7">
        <v>572</v>
      </c>
      <c r="I19" s="7">
        <v>225</v>
      </c>
      <c r="J19" s="7">
        <v>801</v>
      </c>
      <c r="K19" s="7">
        <v>542</v>
      </c>
      <c r="L19" s="7">
        <v>50</v>
      </c>
      <c r="M19" s="7">
        <v>828</v>
      </c>
      <c r="N19" s="7">
        <v>97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N30"/>
  <sheetViews>
    <sheetView workbookViewId="0">
      <selection activeCell="C24" sqref="C24"/>
    </sheetView>
  </sheetViews>
  <sheetFormatPr defaultRowHeight="15"/>
  <cols>
    <col min="1" max="1" width="18.28515625" bestFit="1" customWidth="1"/>
    <col min="14" max="14" width="9.140625" style="7"/>
  </cols>
  <sheetData>
    <row r="1" spans="1:14">
      <c r="B1" t="s">
        <v>2</v>
      </c>
      <c r="C1" t="s">
        <v>3</v>
      </c>
      <c r="D1" t="s">
        <v>4</v>
      </c>
      <c r="E1" t="s">
        <v>5</v>
      </c>
      <c r="F1" t="s">
        <v>30</v>
      </c>
      <c r="G1" t="s">
        <v>6</v>
      </c>
      <c r="H1" t="s">
        <v>7</v>
      </c>
      <c r="I1" t="s">
        <v>8</v>
      </c>
      <c r="J1" t="s">
        <v>9</v>
      </c>
      <c r="K1" t="s">
        <v>32</v>
      </c>
      <c r="L1" t="s">
        <v>31</v>
      </c>
      <c r="M1" t="s">
        <v>10</v>
      </c>
      <c r="N1" s="7" t="s">
        <v>3964</v>
      </c>
    </row>
    <row r="2" spans="1:14">
      <c r="A2" t="s">
        <v>1150</v>
      </c>
      <c r="B2" s="3">
        <v>0</v>
      </c>
      <c r="C2">
        <v>0</v>
      </c>
      <c r="D2">
        <v>0</v>
      </c>
      <c r="E2">
        <v>0</v>
      </c>
      <c r="F2">
        <v>0</v>
      </c>
      <c r="G2">
        <v>26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</row>
    <row r="3" spans="1:14">
      <c r="A3" s="7" t="s">
        <v>1149</v>
      </c>
      <c r="B3" s="3">
        <v>0</v>
      </c>
      <c r="C3" s="7">
        <v>0</v>
      </c>
      <c r="D3" s="7">
        <v>0</v>
      </c>
      <c r="E3" s="7">
        <v>0</v>
      </c>
      <c r="F3" s="7">
        <v>0</v>
      </c>
      <c r="G3" s="7">
        <v>29</v>
      </c>
      <c r="H3" s="7">
        <v>0</v>
      </c>
      <c r="I3" s="7">
        <v>0</v>
      </c>
      <c r="J3" s="7">
        <v>0</v>
      </c>
      <c r="K3" s="7">
        <v>0</v>
      </c>
      <c r="L3" s="7">
        <v>0</v>
      </c>
      <c r="M3" s="7">
        <v>0</v>
      </c>
    </row>
    <row r="4" spans="1:14">
      <c r="A4" s="7" t="s">
        <v>1148</v>
      </c>
      <c r="B4" s="3">
        <v>0</v>
      </c>
      <c r="C4" s="7">
        <v>0</v>
      </c>
      <c r="D4" s="7">
        <v>0</v>
      </c>
      <c r="E4" s="7">
        <v>0</v>
      </c>
      <c r="F4" s="7">
        <v>0</v>
      </c>
      <c r="G4" s="7">
        <v>55</v>
      </c>
      <c r="H4" s="7">
        <v>0</v>
      </c>
      <c r="I4" s="7">
        <v>0</v>
      </c>
      <c r="J4" s="7">
        <v>0</v>
      </c>
      <c r="K4" s="7">
        <v>0</v>
      </c>
      <c r="L4" s="7">
        <v>0</v>
      </c>
      <c r="M4" s="7">
        <v>0</v>
      </c>
    </row>
    <row r="5" spans="1:14">
      <c r="A5" s="7" t="s">
        <v>1159</v>
      </c>
      <c r="B5" s="3">
        <v>0</v>
      </c>
      <c r="C5" s="7">
        <v>0</v>
      </c>
      <c r="D5" s="7">
        <v>0</v>
      </c>
      <c r="E5" s="7">
        <v>0</v>
      </c>
      <c r="F5" s="7">
        <v>0</v>
      </c>
      <c r="G5" s="7">
        <v>28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</row>
    <row r="6" spans="1:14">
      <c r="A6" s="7" t="s">
        <v>1158</v>
      </c>
      <c r="B6" s="3">
        <v>0</v>
      </c>
      <c r="C6" s="7">
        <v>0</v>
      </c>
      <c r="D6" s="7">
        <v>0</v>
      </c>
      <c r="E6" s="7">
        <v>0</v>
      </c>
      <c r="F6" s="7">
        <v>0</v>
      </c>
      <c r="G6" s="7">
        <v>28</v>
      </c>
      <c r="H6" s="7">
        <v>0</v>
      </c>
      <c r="I6" s="7">
        <v>0</v>
      </c>
      <c r="J6" s="7">
        <v>0</v>
      </c>
      <c r="K6" s="7">
        <v>0</v>
      </c>
      <c r="L6" s="7">
        <v>0</v>
      </c>
      <c r="M6" s="7">
        <v>0</v>
      </c>
    </row>
    <row r="7" spans="1:14">
      <c r="A7" s="7" t="s">
        <v>1157</v>
      </c>
      <c r="B7" s="3">
        <v>0</v>
      </c>
      <c r="C7" s="7">
        <v>0</v>
      </c>
      <c r="D7" s="7">
        <v>0</v>
      </c>
      <c r="E7" s="7">
        <v>0</v>
      </c>
      <c r="F7" s="7">
        <v>0</v>
      </c>
      <c r="G7" s="7">
        <v>44</v>
      </c>
      <c r="H7" s="7">
        <v>0</v>
      </c>
      <c r="I7" s="7">
        <v>0</v>
      </c>
      <c r="J7" s="7">
        <v>0</v>
      </c>
      <c r="K7" s="7">
        <v>0</v>
      </c>
      <c r="L7" s="7">
        <v>0</v>
      </c>
      <c r="M7" s="7">
        <v>0</v>
      </c>
    </row>
    <row r="8" spans="1:14">
      <c r="A8" s="7" t="s">
        <v>1156</v>
      </c>
      <c r="B8" s="3">
        <v>0</v>
      </c>
      <c r="C8" s="7">
        <v>0</v>
      </c>
      <c r="D8" s="7">
        <v>0</v>
      </c>
      <c r="E8" s="7">
        <v>0</v>
      </c>
      <c r="F8" s="7">
        <v>0</v>
      </c>
      <c r="G8" s="7">
        <v>56</v>
      </c>
      <c r="H8" s="7">
        <v>0</v>
      </c>
      <c r="I8" s="7">
        <v>0</v>
      </c>
      <c r="J8" s="7">
        <v>0</v>
      </c>
      <c r="K8" s="7">
        <v>0</v>
      </c>
      <c r="L8" s="7">
        <v>0</v>
      </c>
      <c r="M8" s="7">
        <v>0</v>
      </c>
    </row>
    <row r="9" spans="1:14">
      <c r="A9" s="7" t="s">
        <v>1155</v>
      </c>
      <c r="B9" s="3">
        <v>0</v>
      </c>
      <c r="C9" s="7">
        <v>0</v>
      </c>
      <c r="D9" s="7">
        <v>0</v>
      </c>
      <c r="E9" s="7">
        <v>0</v>
      </c>
      <c r="F9" s="7">
        <v>0</v>
      </c>
      <c r="G9" s="7">
        <v>35</v>
      </c>
      <c r="H9" s="7">
        <v>0</v>
      </c>
      <c r="I9" s="7">
        <v>0</v>
      </c>
      <c r="J9" s="7">
        <v>0</v>
      </c>
      <c r="K9" s="7">
        <v>0</v>
      </c>
      <c r="L9" s="7">
        <v>0</v>
      </c>
      <c r="M9" s="7">
        <v>0</v>
      </c>
    </row>
    <row r="10" spans="1:14">
      <c r="A10" s="7" t="s">
        <v>1154</v>
      </c>
      <c r="B10" s="3">
        <v>0</v>
      </c>
      <c r="C10" s="7">
        <v>0</v>
      </c>
      <c r="D10" s="7">
        <v>0</v>
      </c>
      <c r="E10" s="7">
        <v>0</v>
      </c>
      <c r="F10" s="7">
        <v>0</v>
      </c>
      <c r="G10" s="7">
        <v>43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</row>
    <row r="11" spans="1:14">
      <c r="A11" s="7" t="s">
        <v>1153</v>
      </c>
      <c r="B11" s="3">
        <v>0</v>
      </c>
      <c r="C11" s="7">
        <v>0</v>
      </c>
      <c r="D11" s="7">
        <v>0</v>
      </c>
      <c r="E11" s="7">
        <v>0</v>
      </c>
      <c r="F11" s="7">
        <v>0</v>
      </c>
      <c r="G11" s="7">
        <v>31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</row>
    <row r="12" spans="1:14">
      <c r="A12" s="7" t="s">
        <v>1152</v>
      </c>
      <c r="B12" s="3">
        <v>0</v>
      </c>
      <c r="C12" s="7">
        <v>0</v>
      </c>
      <c r="D12" s="7">
        <v>0</v>
      </c>
      <c r="E12" s="7">
        <v>0</v>
      </c>
      <c r="F12" s="7">
        <v>0</v>
      </c>
      <c r="G12" s="7">
        <v>31</v>
      </c>
      <c r="H12" s="7">
        <v>0</v>
      </c>
      <c r="I12" s="7">
        <v>0</v>
      </c>
      <c r="J12" s="7">
        <v>0</v>
      </c>
      <c r="K12" s="7">
        <v>0</v>
      </c>
      <c r="L12" s="7">
        <v>0</v>
      </c>
      <c r="M12" s="7">
        <v>0</v>
      </c>
    </row>
    <row r="13" spans="1:14">
      <c r="A13" s="7" t="s">
        <v>1151</v>
      </c>
      <c r="B13" s="3">
        <v>0</v>
      </c>
      <c r="C13" s="7">
        <v>0</v>
      </c>
      <c r="D13" s="7">
        <v>0</v>
      </c>
      <c r="E13" s="7">
        <v>0</v>
      </c>
      <c r="F13" s="7">
        <v>0</v>
      </c>
      <c r="G13" s="7">
        <v>55</v>
      </c>
      <c r="H13" s="7">
        <v>0</v>
      </c>
      <c r="I13" s="7">
        <v>0</v>
      </c>
      <c r="J13" s="7">
        <v>0</v>
      </c>
      <c r="K13" s="7">
        <v>0</v>
      </c>
      <c r="L13" s="7">
        <v>0</v>
      </c>
      <c r="M13" s="7">
        <v>0</v>
      </c>
    </row>
    <row r="14" spans="1:14">
      <c r="A14" s="7" t="s">
        <v>1138</v>
      </c>
      <c r="B14" s="3">
        <v>0</v>
      </c>
      <c r="C14" s="7">
        <v>0</v>
      </c>
      <c r="D14" s="7">
        <v>0</v>
      </c>
      <c r="E14" s="7">
        <v>0</v>
      </c>
      <c r="F14" s="7">
        <v>0</v>
      </c>
      <c r="G14" s="7">
        <v>35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</row>
    <row r="15" spans="1:14">
      <c r="A15" s="7" t="s">
        <v>1137</v>
      </c>
      <c r="B15" s="3">
        <v>0</v>
      </c>
      <c r="C15" s="7">
        <v>0</v>
      </c>
      <c r="D15" s="7">
        <v>0</v>
      </c>
      <c r="E15" s="7">
        <v>0</v>
      </c>
      <c r="F15" s="7">
        <v>0</v>
      </c>
      <c r="G15" s="7">
        <v>42</v>
      </c>
      <c r="H15" s="7">
        <v>0</v>
      </c>
      <c r="I15" s="7">
        <v>0</v>
      </c>
      <c r="J15" s="7">
        <v>0</v>
      </c>
      <c r="K15" s="7">
        <v>0</v>
      </c>
      <c r="L15" s="7">
        <v>0</v>
      </c>
      <c r="M15" s="7">
        <v>0</v>
      </c>
    </row>
    <row r="16" spans="1:14">
      <c r="A16" s="7" t="s">
        <v>1136</v>
      </c>
      <c r="B16" s="3">
        <v>0</v>
      </c>
      <c r="C16" s="7">
        <v>0</v>
      </c>
      <c r="D16" s="7">
        <v>0</v>
      </c>
      <c r="E16" s="7">
        <v>0</v>
      </c>
      <c r="F16" s="7">
        <v>0</v>
      </c>
      <c r="G16" s="7">
        <v>47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</row>
    <row r="17" spans="1:14">
      <c r="A17" s="7" t="s">
        <v>1147</v>
      </c>
      <c r="B17" s="3">
        <v>0</v>
      </c>
      <c r="C17" s="7">
        <v>0</v>
      </c>
      <c r="D17" s="7">
        <v>0</v>
      </c>
      <c r="E17" s="7">
        <v>0</v>
      </c>
      <c r="F17" s="7">
        <v>0</v>
      </c>
      <c r="G17" s="7">
        <v>26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</row>
    <row r="18" spans="1:14">
      <c r="A18" s="7" t="s">
        <v>1146</v>
      </c>
      <c r="B18" s="3">
        <v>0</v>
      </c>
      <c r="C18" s="7">
        <v>0</v>
      </c>
      <c r="D18" s="7">
        <v>0</v>
      </c>
      <c r="E18" s="7">
        <v>0</v>
      </c>
      <c r="F18" s="7">
        <v>0</v>
      </c>
      <c r="G18" s="7">
        <v>31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</row>
    <row r="19" spans="1:14">
      <c r="A19" s="7" t="s">
        <v>1145</v>
      </c>
      <c r="B19" s="3">
        <v>0</v>
      </c>
      <c r="C19" s="7">
        <v>0</v>
      </c>
      <c r="D19" s="7">
        <v>0</v>
      </c>
      <c r="E19" s="7">
        <v>0</v>
      </c>
      <c r="F19" s="7">
        <v>0</v>
      </c>
      <c r="G19" s="7">
        <v>42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</row>
    <row r="20" spans="1:14">
      <c r="A20" s="7" t="s">
        <v>1144</v>
      </c>
      <c r="B20" s="3">
        <v>0</v>
      </c>
      <c r="C20" s="7">
        <v>0</v>
      </c>
      <c r="D20" s="7">
        <v>0</v>
      </c>
      <c r="E20" s="7">
        <v>0</v>
      </c>
      <c r="F20" s="7">
        <v>0</v>
      </c>
      <c r="G20" s="7">
        <v>43</v>
      </c>
      <c r="H20" s="7">
        <v>0</v>
      </c>
      <c r="I20" s="7">
        <v>0</v>
      </c>
      <c r="J20" s="7">
        <v>0</v>
      </c>
      <c r="K20" s="7">
        <v>0</v>
      </c>
      <c r="L20" s="7">
        <v>0</v>
      </c>
      <c r="M20" s="7">
        <v>0</v>
      </c>
    </row>
    <row r="21" spans="1:14">
      <c r="A21" s="7" t="s">
        <v>1143</v>
      </c>
      <c r="B21" s="3">
        <v>0</v>
      </c>
      <c r="C21" s="7">
        <v>0</v>
      </c>
      <c r="D21" s="7">
        <v>0</v>
      </c>
      <c r="E21" s="7">
        <v>0</v>
      </c>
      <c r="F21" s="7">
        <v>0</v>
      </c>
      <c r="G21" s="7">
        <v>24</v>
      </c>
      <c r="H21" s="7">
        <v>0</v>
      </c>
      <c r="I21" s="7">
        <v>0</v>
      </c>
      <c r="J21" s="7">
        <v>0</v>
      </c>
      <c r="K21" s="7">
        <v>0</v>
      </c>
      <c r="L21" s="7">
        <v>0</v>
      </c>
      <c r="M21" s="7">
        <v>0</v>
      </c>
    </row>
    <row r="22" spans="1:14">
      <c r="A22" s="7" t="s">
        <v>1142</v>
      </c>
      <c r="B22" s="3">
        <v>0</v>
      </c>
      <c r="C22" s="7">
        <v>0</v>
      </c>
      <c r="D22" s="7">
        <v>0</v>
      </c>
      <c r="E22" s="7">
        <v>0</v>
      </c>
      <c r="F22" s="7">
        <v>0</v>
      </c>
      <c r="G22" s="7">
        <v>44</v>
      </c>
      <c r="H22" s="7">
        <v>0</v>
      </c>
      <c r="I22" s="7">
        <v>0</v>
      </c>
      <c r="J22" s="7">
        <v>0</v>
      </c>
      <c r="K22" s="7">
        <v>0</v>
      </c>
      <c r="L22" s="7">
        <v>0</v>
      </c>
      <c r="M22" s="7">
        <v>0</v>
      </c>
    </row>
    <row r="23" spans="1:14">
      <c r="A23" s="7" t="s">
        <v>1141</v>
      </c>
      <c r="B23" s="3">
        <v>0</v>
      </c>
      <c r="C23" s="7">
        <v>0</v>
      </c>
      <c r="D23" s="7">
        <v>0</v>
      </c>
      <c r="E23" s="7">
        <v>0</v>
      </c>
      <c r="F23" s="7">
        <v>0</v>
      </c>
      <c r="G23" s="7">
        <v>22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</row>
    <row r="24" spans="1:14">
      <c r="A24" s="7" t="s">
        <v>1140</v>
      </c>
      <c r="B24" s="3">
        <v>0</v>
      </c>
      <c r="C24" s="7">
        <v>0</v>
      </c>
      <c r="D24" s="7">
        <v>0</v>
      </c>
      <c r="E24" s="7">
        <v>0</v>
      </c>
      <c r="F24" s="7">
        <v>0</v>
      </c>
      <c r="G24" s="7">
        <v>45</v>
      </c>
      <c r="H24" s="7">
        <v>0</v>
      </c>
      <c r="I24" s="7">
        <v>0</v>
      </c>
      <c r="J24" s="7">
        <v>0</v>
      </c>
      <c r="K24" s="7">
        <v>0</v>
      </c>
      <c r="L24" s="7">
        <v>0</v>
      </c>
      <c r="M24" s="7">
        <v>0</v>
      </c>
    </row>
    <row r="25" spans="1:14">
      <c r="A25" s="7" t="s">
        <v>1139</v>
      </c>
      <c r="B25" s="3">
        <v>0</v>
      </c>
      <c r="C25" s="7">
        <v>0</v>
      </c>
      <c r="D25" s="7">
        <v>0</v>
      </c>
      <c r="E25" s="7">
        <v>0</v>
      </c>
      <c r="F25" s="7">
        <v>0</v>
      </c>
      <c r="G25" s="7">
        <v>40</v>
      </c>
      <c r="H25" s="7">
        <v>0</v>
      </c>
      <c r="I25" s="7">
        <v>0</v>
      </c>
      <c r="J25" s="7">
        <v>0</v>
      </c>
      <c r="K25" s="7">
        <v>0</v>
      </c>
      <c r="L25" s="7">
        <v>0</v>
      </c>
      <c r="M25" s="7">
        <v>0</v>
      </c>
    </row>
    <row r="26" spans="1:14">
      <c r="A26" s="7" t="s">
        <v>1133</v>
      </c>
      <c r="B26" s="3">
        <v>40</v>
      </c>
      <c r="C26" s="7">
        <v>55</v>
      </c>
      <c r="D26" s="7">
        <v>380</v>
      </c>
      <c r="E26" s="7">
        <v>695</v>
      </c>
      <c r="F26" s="7">
        <v>115</v>
      </c>
      <c r="G26" s="7">
        <v>49</v>
      </c>
      <c r="H26" s="7">
        <v>1533</v>
      </c>
      <c r="I26" s="7">
        <v>315</v>
      </c>
      <c r="J26" s="7">
        <v>1682</v>
      </c>
      <c r="K26" s="7">
        <v>1084</v>
      </c>
      <c r="L26" s="7">
        <v>0</v>
      </c>
      <c r="M26" s="7">
        <v>2702</v>
      </c>
    </row>
    <row r="27" spans="1:14">
      <c r="A27" s="7" t="s">
        <v>1134</v>
      </c>
      <c r="B27" s="3">
        <v>35</v>
      </c>
      <c r="C27" s="7">
        <v>89</v>
      </c>
      <c r="D27" s="7">
        <v>562</v>
      </c>
      <c r="E27" s="7">
        <v>871</v>
      </c>
      <c r="F27" s="7">
        <v>48</v>
      </c>
      <c r="G27" s="7">
        <v>35</v>
      </c>
      <c r="H27" s="7">
        <v>2130</v>
      </c>
      <c r="I27" s="7">
        <v>755</v>
      </c>
      <c r="J27" s="7">
        <v>2566</v>
      </c>
      <c r="K27" s="7">
        <v>1821</v>
      </c>
      <c r="L27" s="7">
        <v>131</v>
      </c>
      <c r="M27" s="7">
        <v>3918</v>
      </c>
    </row>
    <row r="28" spans="1:14">
      <c r="A28" s="7" t="s">
        <v>1442</v>
      </c>
      <c r="B28" s="3">
        <v>29</v>
      </c>
      <c r="C28" s="7">
        <v>85</v>
      </c>
      <c r="D28" s="7">
        <v>638</v>
      </c>
      <c r="E28" s="7">
        <v>934</v>
      </c>
      <c r="F28" s="7">
        <v>60</v>
      </c>
      <c r="G28" s="7">
        <v>31</v>
      </c>
      <c r="H28" s="7">
        <v>2199</v>
      </c>
      <c r="I28" s="7">
        <v>927</v>
      </c>
      <c r="J28" s="7">
        <v>2842</v>
      </c>
      <c r="K28" s="7">
        <v>1907</v>
      </c>
      <c r="L28" s="7">
        <v>152</v>
      </c>
      <c r="M28" s="7">
        <v>3756</v>
      </c>
    </row>
    <row r="29" spans="1:14">
      <c r="A29" s="7" t="s">
        <v>2610</v>
      </c>
      <c r="B29" s="3">
        <v>22</v>
      </c>
      <c r="C29" s="7">
        <v>86</v>
      </c>
      <c r="D29" s="7">
        <v>659</v>
      </c>
      <c r="E29" s="7">
        <v>930</v>
      </c>
      <c r="F29" s="7">
        <v>69</v>
      </c>
      <c r="G29" s="7">
        <v>40</v>
      </c>
      <c r="H29" s="7">
        <v>2225</v>
      </c>
      <c r="I29" s="7">
        <v>906</v>
      </c>
      <c r="J29" s="7">
        <v>2890</v>
      </c>
      <c r="K29" s="7">
        <v>1907</v>
      </c>
      <c r="L29" s="7">
        <v>157</v>
      </c>
      <c r="M29" s="7">
        <v>3349</v>
      </c>
    </row>
    <row r="30" spans="1:14">
      <c r="A30" s="7" t="s">
        <v>3743</v>
      </c>
      <c r="B30" s="3">
        <v>31</v>
      </c>
      <c r="C30" s="7">
        <v>84</v>
      </c>
      <c r="D30" s="7">
        <v>530</v>
      </c>
      <c r="E30" s="7">
        <v>670</v>
      </c>
      <c r="F30" s="7">
        <v>66</v>
      </c>
      <c r="G30" s="7">
        <v>20</v>
      </c>
      <c r="H30" s="7">
        <v>1724</v>
      </c>
      <c r="I30" s="7">
        <v>714</v>
      </c>
      <c r="J30" s="7">
        <v>2314</v>
      </c>
      <c r="K30" s="7">
        <v>1618</v>
      </c>
      <c r="L30" s="7">
        <v>153</v>
      </c>
      <c r="M30" s="7">
        <v>2443</v>
      </c>
      <c r="N30" s="7">
        <v>97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>
    <pageSetUpPr fitToPage="1"/>
  </sheetPr>
  <dimension ref="A1:I70"/>
  <sheetViews>
    <sheetView topLeftCell="A34" workbookViewId="0">
      <selection activeCell="B20" sqref="B20"/>
    </sheetView>
  </sheetViews>
  <sheetFormatPr defaultRowHeight="15"/>
  <cols>
    <col min="1" max="1" width="25" bestFit="1" customWidth="1"/>
    <col min="2" max="2" width="15.28515625" bestFit="1" customWidth="1"/>
    <col min="3" max="3" width="11.85546875" bestFit="1" customWidth="1"/>
    <col min="4" max="4" width="12" bestFit="1" customWidth="1"/>
    <col min="5" max="5" width="14.28515625" bestFit="1" customWidth="1"/>
    <col min="6" max="6" width="13.140625" bestFit="1" customWidth="1"/>
    <col min="7" max="7" width="10.42578125" bestFit="1" customWidth="1"/>
    <col min="8" max="9" width="10.42578125" style="7" customWidth="1"/>
    <col min="10" max="10" width="10.42578125" bestFit="1" customWidth="1"/>
  </cols>
  <sheetData>
    <row r="1" spans="1:9">
      <c r="B1" t="s">
        <v>2611</v>
      </c>
      <c r="C1">
        <v>1</v>
      </c>
      <c r="D1">
        <v>2</v>
      </c>
      <c r="E1">
        <v>3</v>
      </c>
      <c r="F1">
        <v>4</v>
      </c>
      <c r="G1">
        <v>5</v>
      </c>
      <c r="H1" s="7">
        <v>6</v>
      </c>
      <c r="I1"/>
    </row>
    <row r="2" spans="1:9">
      <c r="A2" s="7" t="s">
        <v>968</v>
      </c>
      <c r="B2" s="7"/>
      <c r="C2" s="7">
        <v>0</v>
      </c>
      <c r="D2" s="7">
        <v>0</v>
      </c>
      <c r="E2" s="7">
        <v>0</v>
      </c>
      <c r="F2" s="7">
        <v>1</v>
      </c>
      <c r="G2" s="7">
        <v>0</v>
      </c>
      <c r="H2" s="7">
        <v>0</v>
      </c>
      <c r="I2"/>
    </row>
    <row r="3" spans="1:9">
      <c r="A3" s="7" t="s">
        <v>970</v>
      </c>
      <c r="B3" s="7"/>
      <c r="C3" s="7">
        <v>1</v>
      </c>
      <c r="D3" s="7">
        <v>0</v>
      </c>
      <c r="E3" s="7">
        <v>0</v>
      </c>
      <c r="F3" s="7">
        <v>0</v>
      </c>
      <c r="G3" s="7">
        <v>0</v>
      </c>
      <c r="H3" s="7">
        <v>0</v>
      </c>
      <c r="I3"/>
    </row>
    <row r="4" spans="1:9">
      <c r="A4" s="7" t="s">
        <v>429</v>
      </c>
      <c r="B4" s="7"/>
      <c r="C4" s="7">
        <v>1</v>
      </c>
      <c r="D4" s="7">
        <v>0</v>
      </c>
      <c r="E4" s="7">
        <v>0</v>
      </c>
      <c r="F4" s="7">
        <v>0</v>
      </c>
      <c r="G4" s="7">
        <v>0</v>
      </c>
      <c r="H4" s="7">
        <v>0</v>
      </c>
      <c r="I4"/>
    </row>
    <row r="5" spans="1:9">
      <c r="A5" s="7" t="s">
        <v>971</v>
      </c>
      <c r="B5" s="7"/>
      <c r="C5" s="7">
        <v>2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/>
    </row>
    <row r="6" spans="1:9">
      <c r="A6" s="7" t="s">
        <v>972</v>
      </c>
      <c r="B6" s="7"/>
      <c r="C6" s="7">
        <v>0</v>
      </c>
      <c r="D6" s="7">
        <v>1</v>
      </c>
      <c r="E6" s="7">
        <v>0</v>
      </c>
      <c r="F6" s="7">
        <v>0</v>
      </c>
      <c r="G6" s="7">
        <v>0</v>
      </c>
      <c r="H6" s="7">
        <v>0</v>
      </c>
      <c r="I6"/>
    </row>
    <row r="7" spans="1:9">
      <c r="A7" s="7" t="s">
        <v>973</v>
      </c>
      <c r="B7" s="7"/>
      <c r="C7" s="7">
        <v>1</v>
      </c>
      <c r="D7" s="7">
        <v>0</v>
      </c>
      <c r="E7" s="7">
        <v>0</v>
      </c>
      <c r="F7" s="7">
        <v>0</v>
      </c>
      <c r="G7" s="7">
        <v>0</v>
      </c>
      <c r="H7" s="7">
        <v>0</v>
      </c>
      <c r="I7"/>
    </row>
    <row r="8" spans="1:9">
      <c r="A8" s="7" t="s">
        <v>1604</v>
      </c>
      <c r="B8" s="7"/>
      <c r="C8" s="7">
        <v>1</v>
      </c>
      <c r="D8" s="7">
        <v>1</v>
      </c>
      <c r="E8" s="7">
        <v>0</v>
      </c>
      <c r="F8" s="7">
        <v>0</v>
      </c>
      <c r="G8" s="7">
        <v>0</v>
      </c>
      <c r="H8" s="7">
        <v>1</v>
      </c>
      <c r="I8"/>
    </row>
    <row r="9" spans="1:9">
      <c r="A9" s="7" t="s">
        <v>979</v>
      </c>
      <c r="B9" s="7"/>
      <c r="C9" s="7">
        <v>1</v>
      </c>
      <c r="D9" s="7">
        <v>0</v>
      </c>
      <c r="E9" s="7">
        <v>0</v>
      </c>
      <c r="F9" s="7">
        <v>0</v>
      </c>
      <c r="G9" s="7">
        <v>0</v>
      </c>
      <c r="H9" s="7">
        <v>0</v>
      </c>
      <c r="I9"/>
    </row>
    <row r="10" spans="1:9">
      <c r="A10" s="7" t="s">
        <v>982</v>
      </c>
      <c r="B10" s="7"/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/>
    </row>
    <row r="11" spans="1:9">
      <c r="A11" s="7" t="s">
        <v>983</v>
      </c>
      <c r="B11" s="7"/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1</v>
      </c>
    </row>
    <row r="12" spans="1:9">
      <c r="A12" s="7" t="s">
        <v>984</v>
      </c>
      <c r="B12" s="7"/>
      <c r="C12" s="7">
        <v>1</v>
      </c>
      <c r="D12" s="7">
        <v>0</v>
      </c>
      <c r="E12" s="7">
        <v>0</v>
      </c>
      <c r="F12" s="7">
        <v>0</v>
      </c>
      <c r="G12" s="7">
        <v>0</v>
      </c>
      <c r="H12" s="7">
        <v>0</v>
      </c>
    </row>
    <row r="13" spans="1:9">
      <c r="A13" s="7" t="s">
        <v>435</v>
      </c>
      <c r="B13" s="7"/>
      <c r="C13" s="7">
        <v>1</v>
      </c>
      <c r="D13" s="7">
        <v>0</v>
      </c>
      <c r="E13" s="7">
        <v>0</v>
      </c>
      <c r="F13" s="7">
        <v>0</v>
      </c>
      <c r="G13" s="7">
        <v>0</v>
      </c>
      <c r="H13" s="7">
        <v>0</v>
      </c>
    </row>
    <row r="14" spans="1:9">
      <c r="A14" s="7" t="s">
        <v>986</v>
      </c>
      <c r="B14" s="7"/>
      <c r="C14" s="7">
        <v>0</v>
      </c>
      <c r="D14" s="7">
        <v>0</v>
      </c>
      <c r="E14" s="7">
        <v>0</v>
      </c>
      <c r="F14" s="7">
        <v>1</v>
      </c>
      <c r="G14" s="7">
        <v>0</v>
      </c>
      <c r="H14" s="7">
        <v>0</v>
      </c>
    </row>
    <row r="15" spans="1:9">
      <c r="A15" s="7" t="s">
        <v>990</v>
      </c>
      <c r="B15" s="7"/>
      <c r="C15" s="7">
        <v>1</v>
      </c>
      <c r="D15" s="7">
        <v>0</v>
      </c>
      <c r="E15" s="7">
        <v>0</v>
      </c>
      <c r="F15" s="7">
        <v>0</v>
      </c>
      <c r="G15" s="7">
        <v>1</v>
      </c>
      <c r="H15" s="7">
        <v>0</v>
      </c>
    </row>
    <row r="16" spans="1:9">
      <c r="A16" s="7" t="s">
        <v>991</v>
      </c>
      <c r="B16" s="7"/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</row>
    <row r="17" spans="1:8">
      <c r="A17" s="7" t="s">
        <v>1398</v>
      </c>
      <c r="B17" s="7" t="s">
        <v>3235</v>
      </c>
      <c r="C17" s="7">
        <v>1</v>
      </c>
      <c r="D17" s="7"/>
      <c r="E17" s="7"/>
      <c r="F17" s="7"/>
      <c r="G17" s="7"/>
    </row>
    <row r="18" spans="1:8">
      <c r="A18" s="7" t="s">
        <v>1400</v>
      </c>
      <c r="B18" s="7" t="s">
        <v>3236</v>
      </c>
      <c r="C18" s="7">
        <v>1</v>
      </c>
      <c r="D18" s="7"/>
      <c r="E18" s="7"/>
      <c r="F18" s="7"/>
      <c r="G18" s="7"/>
    </row>
    <row r="19" spans="1:8">
      <c r="A19" s="7" t="s">
        <v>1402</v>
      </c>
      <c r="B19" s="7" t="s">
        <v>3237</v>
      </c>
      <c r="C19" s="7">
        <v>1</v>
      </c>
      <c r="D19" s="7"/>
      <c r="E19" s="7"/>
      <c r="F19" s="7"/>
      <c r="G19" s="7"/>
    </row>
    <row r="20" spans="1:8">
      <c r="A20" s="7" t="s">
        <v>1404</v>
      </c>
      <c r="B20" s="7" t="s">
        <v>2612</v>
      </c>
      <c r="C20" s="7">
        <v>3</v>
      </c>
      <c r="D20" s="7">
        <v>0</v>
      </c>
      <c r="E20" s="7">
        <v>0</v>
      </c>
      <c r="F20" s="7">
        <v>0</v>
      </c>
      <c r="G20" s="7">
        <v>0</v>
      </c>
      <c r="H20" s="7">
        <v>0</v>
      </c>
    </row>
    <row r="21" spans="1:8">
      <c r="A21" s="7" t="s">
        <v>1606</v>
      </c>
      <c r="B21" s="7" t="s">
        <v>3238</v>
      </c>
      <c r="C21" s="7"/>
      <c r="D21" s="7">
        <v>1</v>
      </c>
      <c r="E21" s="7"/>
      <c r="F21" s="7"/>
      <c r="G21" s="7"/>
    </row>
    <row r="22" spans="1:8">
      <c r="A22" s="7" t="s">
        <v>1408</v>
      </c>
      <c r="B22" s="7"/>
      <c r="C22" s="7">
        <v>1</v>
      </c>
      <c r="D22" s="7">
        <v>0</v>
      </c>
      <c r="E22" s="7">
        <v>0</v>
      </c>
      <c r="F22" s="7">
        <v>0</v>
      </c>
      <c r="G22" s="7">
        <v>0</v>
      </c>
      <c r="H22" s="7">
        <v>0</v>
      </c>
    </row>
    <row r="23" spans="1:8">
      <c r="A23" s="7" t="s">
        <v>1410</v>
      </c>
      <c r="B23" s="7" t="s">
        <v>2612</v>
      </c>
      <c r="C23" s="7">
        <v>2</v>
      </c>
      <c r="D23" s="7">
        <v>0</v>
      </c>
      <c r="E23" s="7">
        <v>0</v>
      </c>
      <c r="F23" s="7">
        <v>0</v>
      </c>
      <c r="G23" s="7">
        <v>1</v>
      </c>
      <c r="H23" s="7">
        <v>0</v>
      </c>
    </row>
    <row r="24" spans="1:8">
      <c r="A24" s="7" t="s">
        <v>1411</v>
      </c>
      <c r="B24" s="7" t="s">
        <v>2612</v>
      </c>
      <c r="C24" s="7">
        <v>2</v>
      </c>
      <c r="D24" s="7"/>
      <c r="E24" s="7"/>
      <c r="F24" s="7"/>
      <c r="G24" s="7"/>
    </row>
    <row r="25" spans="1:8">
      <c r="A25" s="7" t="s">
        <v>1412</v>
      </c>
      <c r="B25" s="7" t="s">
        <v>2612</v>
      </c>
      <c r="C25" s="7">
        <v>2</v>
      </c>
      <c r="D25" s="7">
        <v>0</v>
      </c>
      <c r="E25" s="7">
        <v>0</v>
      </c>
      <c r="F25" s="7">
        <v>0</v>
      </c>
      <c r="G25" s="7">
        <v>0</v>
      </c>
      <c r="H25" s="7">
        <v>0</v>
      </c>
    </row>
    <row r="26" spans="1:8">
      <c r="A26" s="7" t="s">
        <v>1414</v>
      </c>
      <c r="B26" s="7" t="s">
        <v>2612</v>
      </c>
      <c r="C26" s="7"/>
      <c r="D26" s="7"/>
      <c r="E26" s="7">
        <v>1</v>
      </c>
      <c r="F26" s="7">
        <v>1</v>
      </c>
      <c r="G26" s="7"/>
    </row>
    <row r="27" spans="1:8">
      <c r="A27" s="7" t="s">
        <v>1607</v>
      </c>
      <c r="B27" s="7"/>
      <c r="C27" s="7"/>
      <c r="D27" s="7"/>
      <c r="E27" s="7"/>
      <c r="F27" s="7"/>
      <c r="G27" s="7"/>
    </row>
    <row r="28" spans="1:8">
      <c r="A28" s="7" t="s">
        <v>1417</v>
      </c>
      <c r="B28" s="7" t="s">
        <v>3239</v>
      </c>
      <c r="C28" s="7">
        <v>1</v>
      </c>
      <c r="D28" s="7"/>
      <c r="E28" s="7"/>
      <c r="F28" s="7"/>
      <c r="G28" s="7"/>
    </row>
    <row r="29" spans="1:8">
      <c r="A29" s="7" t="s">
        <v>1418</v>
      </c>
      <c r="B29" s="7"/>
      <c r="C29" s="7">
        <v>0</v>
      </c>
      <c r="D29" s="7">
        <v>0</v>
      </c>
      <c r="E29" s="7">
        <v>0</v>
      </c>
      <c r="F29" s="7">
        <v>0</v>
      </c>
      <c r="G29" s="7">
        <v>0</v>
      </c>
      <c r="H29" s="7">
        <v>0</v>
      </c>
    </row>
    <row r="30" spans="1:8">
      <c r="A30" s="7" t="s">
        <v>1419</v>
      </c>
      <c r="B30" s="7" t="s">
        <v>3240</v>
      </c>
      <c r="C30" s="7">
        <v>1</v>
      </c>
      <c r="D30" s="7"/>
      <c r="E30" s="7"/>
      <c r="F30" s="7"/>
      <c r="G30" s="7"/>
    </row>
    <row r="31" spans="1:8">
      <c r="A31" s="7" t="s">
        <v>1421</v>
      </c>
      <c r="B31" s="7" t="s">
        <v>3241</v>
      </c>
      <c r="C31" s="7">
        <v>1</v>
      </c>
      <c r="D31" s="7"/>
      <c r="E31" s="7"/>
      <c r="F31" s="7"/>
      <c r="G31" s="7"/>
    </row>
    <row r="32" spans="1:8">
      <c r="A32" s="7" t="s">
        <v>1423</v>
      </c>
      <c r="B32" s="7" t="s">
        <v>3242</v>
      </c>
      <c r="C32" s="7"/>
      <c r="D32" s="7"/>
      <c r="E32" s="7"/>
      <c r="F32" s="7"/>
      <c r="G32" s="7">
        <v>1</v>
      </c>
    </row>
    <row r="33" spans="1:8">
      <c r="A33" s="7" t="s">
        <v>1424</v>
      </c>
      <c r="B33" s="7" t="s">
        <v>3243</v>
      </c>
      <c r="C33" s="7">
        <v>1</v>
      </c>
      <c r="D33" s="7"/>
      <c r="E33" s="7"/>
      <c r="F33" s="7"/>
      <c r="G33" s="7"/>
    </row>
    <row r="34" spans="1:8">
      <c r="A34" s="7" t="s">
        <v>1426</v>
      </c>
      <c r="B34" s="7"/>
      <c r="C34" s="7">
        <v>1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</row>
    <row r="35" spans="1:8">
      <c r="A35" s="7" t="s">
        <v>2566</v>
      </c>
      <c r="B35" s="7" t="s">
        <v>3386</v>
      </c>
      <c r="C35" s="7">
        <v>1</v>
      </c>
      <c r="D35" s="7"/>
      <c r="E35" s="7"/>
      <c r="F35" s="7"/>
      <c r="G35" s="7"/>
    </row>
    <row r="36" spans="1:8">
      <c r="A36" s="7" t="s">
        <v>2567</v>
      </c>
      <c r="B36" s="7" t="s">
        <v>3244</v>
      </c>
      <c r="C36" s="7"/>
      <c r="D36" s="7"/>
      <c r="E36" s="7"/>
      <c r="F36" s="7">
        <v>1</v>
      </c>
      <c r="G36" s="7"/>
    </row>
    <row r="37" spans="1:8">
      <c r="A37" s="7" t="s">
        <v>2568</v>
      </c>
      <c r="B37" s="7" t="s">
        <v>3382</v>
      </c>
      <c r="C37" s="7">
        <v>1</v>
      </c>
      <c r="D37" s="7"/>
      <c r="E37" s="7"/>
      <c r="F37" s="7"/>
      <c r="G37" s="7"/>
    </row>
    <row r="38" spans="1:8">
      <c r="A38" s="7" t="s">
        <v>2570</v>
      </c>
      <c r="B38" s="7" t="s">
        <v>3245</v>
      </c>
      <c r="C38" s="7">
        <v>1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</row>
    <row r="39" spans="1:8">
      <c r="A39" s="7" t="s">
        <v>2571</v>
      </c>
      <c r="B39" s="7"/>
      <c r="C39" s="7"/>
      <c r="D39" s="7"/>
      <c r="E39" s="7"/>
      <c r="F39" s="7"/>
      <c r="G39" s="7"/>
    </row>
    <row r="40" spans="1:8">
      <c r="A40" s="7" t="s">
        <v>2573</v>
      </c>
      <c r="B40" s="7" t="s">
        <v>3246</v>
      </c>
      <c r="C40" s="7"/>
      <c r="D40" s="7"/>
      <c r="E40" s="7"/>
      <c r="F40" s="7"/>
      <c r="G40" s="7">
        <v>1</v>
      </c>
    </row>
    <row r="41" spans="1:8">
      <c r="A41" s="7" t="s">
        <v>2576</v>
      </c>
      <c r="B41" s="7">
        <v>0</v>
      </c>
      <c r="C41" s="7">
        <v>0</v>
      </c>
      <c r="D41" s="7">
        <v>0</v>
      </c>
      <c r="E41" s="7">
        <v>0</v>
      </c>
      <c r="F41" s="7">
        <v>1</v>
      </c>
      <c r="G41" s="7">
        <v>0</v>
      </c>
      <c r="H41" s="7">
        <v>0</v>
      </c>
    </row>
    <row r="42" spans="1:8">
      <c r="A42" s="7" t="s">
        <v>2577</v>
      </c>
      <c r="B42" s="7" t="s">
        <v>3247</v>
      </c>
      <c r="C42" s="7">
        <v>1</v>
      </c>
      <c r="D42" s="7"/>
      <c r="E42" s="7"/>
      <c r="F42" s="7"/>
      <c r="G42" s="7"/>
    </row>
    <row r="43" spans="1:8">
      <c r="A43" s="7" t="s">
        <v>2578</v>
      </c>
      <c r="B43" s="7" t="s">
        <v>2612</v>
      </c>
      <c r="C43" s="7">
        <v>1</v>
      </c>
      <c r="D43" s="7">
        <v>0</v>
      </c>
      <c r="E43" s="7">
        <v>0</v>
      </c>
      <c r="F43" s="7">
        <v>1</v>
      </c>
      <c r="G43" s="7">
        <v>0</v>
      </c>
      <c r="H43" s="7">
        <v>0</v>
      </c>
    </row>
    <row r="44" spans="1:8">
      <c r="A44" s="7" t="s">
        <v>2579</v>
      </c>
      <c r="B44" s="7"/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</row>
    <row r="45" spans="1:8">
      <c r="A45" s="7" t="s">
        <v>2580</v>
      </c>
      <c r="B45" s="7">
        <v>0</v>
      </c>
      <c r="C45" s="7">
        <v>0</v>
      </c>
      <c r="D45" s="7">
        <v>1</v>
      </c>
      <c r="E45" s="7">
        <v>0</v>
      </c>
      <c r="F45" s="7">
        <v>0</v>
      </c>
      <c r="G45" s="7">
        <v>0</v>
      </c>
      <c r="H45" s="7">
        <v>0</v>
      </c>
    </row>
    <row r="46" spans="1:8">
      <c r="A46" s="7" t="s">
        <v>2582</v>
      </c>
      <c r="B46" s="7" t="s">
        <v>3248</v>
      </c>
      <c r="C46" s="7">
        <v>1</v>
      </c>
      <c r="D46" s="7"/>
      <c r="E46" s="7"/>
      <c r="F46" s="7"/>
      <c r="G46" s="7"/>
    </row>
    <row r="47" spans="1:8">
      <c r="A47" s="7" t="s">
        <v>2583</v>
      </c>
      <c r="B47" s="7" t="s">
        <v>3249</v>
      </c>
      <c r="C47" s="7">
        <v>2</v>
      </c>
      <c r="D47" s="7"/>
      <c r="E47" s="7"/>
      <c r="F47" s="7"/>
      <c r="G47" s="7">
        <v>1</v>
      </c>
    </row>
    <row r="48" spans="1:8">
      <c r="A48" s="7" t="s">
        <v>2584</v>
      </c>
      <c r="B48" s="7">
        <v>0</v>
      </c>
      <c r="C48" s="7"/>
      <c r="D48" s="7"/>
      <c r="E48" s="7"/>
      <c r="F48" s="7">
        <v>1</v>
      </c>
      <c r="G48" s="7"/>
    </row>
    <row r="49" spans="1:8">
      <c r="A49" s="7" t="s">
        <v>2585</v>
      </c>
      <c r="B49" s="7"/>
      <c r="C49" s="7"/>
      <c r="D49" s="7"/>
      <c r="E49" s="7"/>
      <c r="F49" s="7"/>
      <c r="G49" s="7"/>
    </row>
    <row r="50" spans="1:8">
      <c r="A50" s="7" t="s">
        <v>2586</v>
      </c>
      <c r="B50" s="7" t="s">
        <v>3250</v>
      </c>
      <c r="C50" s="7">
        <v>1</v>
      </c>
      <c r="D50" s="7"/>
      <c r="E50" s="7"/>
      <c r="F50" s="7"/>
      <c r="G50" s="7"/>
    </row>
    <row r="51" spans="1:8">
      <c r="A51" s="7" t="s">
        <v>2587</v>
      </c>
      <c r="B51" s="7" t="s">
        <v>3251</v>
      </c>
      <c r="C51" s="7">
        <v>1</v>
      </c>
      <c r="D51" s="7"/>
      <c r="E51" s="7"/>
      <c r="F51" s="7"/>
      <c r="G51" s="7"/>
    </row>
    <row r="52" spans="1:8">
      <c r="A52" s="7" t="s">
        <v>2588</v>
      </c>
      <c r="B52" s="7">
        <v>0</v>
      </c>
      <c r="C52" s="7"/>
      <c r="D52" s="7"/>
      <c r="E52" s="7"/>
      <c r="F52" s="7"/>
      <c r="G52" s="7"/>
    </row>
    <row r="53" spans="1:8">
      <c r="A53" s="7" t="s">
        <v>2589</v>
      </c>
      <c r="B53" s="7"/>
      <c r="C53" s="7">
        <v>1</v>
      </c>
      <c r="D53" s="7">
        <v>0</v>
      </c>
      <c r="E53" s="7">
        <v>0</v>
      </c>
      <c r="F53" s="7">
        <v>0</v>
      </c>
      <c r="G53" s="7">
        <v>0</v>
      </c>
      <c r="H53" s="7">
        <v>0</v>
      </c>
    </row>
    <row r="54" spans="1:8">
      <c r="A54" s="7" t="s">
        <v>2590</v>
      </c>
      <c r="B54" s="7">
        <v>0</v>
      </c>
      <c r="C54" s="7"/>
      <c r="D54" s="7"/>
      <c r="E54" s="7"/>
      <c r="F54" s="7"/>
      <c r="G54" s="7"/>
    </row>
    <row r="55" spans="1:8">
      <c r="A55" s="7" t="s">
        <v>2591</v>
      </c>
      <c r="B55" s="7"/>
      <c r="C55" s="7">
        <v>1</v>
      </c>
      <c r="D55" s="7"/>
      <c r="E55" s="7"/>
      <c r="F55" s="7"/>
      <c r="G55" s="7"/>
    </row>
    <row r="56" spans="1:8">
      <c r="A56" s="7" t="s">
        <v>2592</v>
      </c>
      <c r="B56" s="7" t="s">
        <v>3252</v>
      </c>
      <c r="C56" s="7">
        <v>1</v>
      </c>
      <c r="D56" s="7"/>
      <c r="E56" s="7">
        <v>2</v>
      </c>
      <c r="F56" s="7"/>
      <c r="G56" s="7"/>
    </row>
    <row r="57" spans="1:8">
      <c r="A57" s="7" t="s">
        <v>2593</v>
      </c>
      <c r="B57" s="7"/>
      <c r="C57" s="7"/>
      <c r="D57" s="7"/>
      <c r="E57" s="7"/>
      <c r="F57" s="7"/>
      <c r="G57" s="7"/>
    </row>
    <row r="58" spans="1:8">
      <c r="A58" s="7" t="s">
        <v>2594</v>
      </c>
      <c r="B58" s="7" t="s">
        <v>3253</v>
      </c>
      <c r="C58" s="7"/>
      <c r="D58" s="7">
        <v>1</v>
      </c>
      <c r="E58" s="7"/>
      <c r="F58" s="7"/>
      <c r="G58" s="7"/>
    </row>
    <row r="59" spans="1:8">
      <c r="A59" s="7" t="s">
        <v>3686</v>
      </c>
      <c r="B59" s="7" t="s">
        <v>3744</v>
      </c>
      <c r="C59" s="7">
        <v>1</v>
      </c>
      <c r="D59" s="7">
        <v>1</v>
      </c>
      <c r="E59" s="7">
        <v>0</v>
      </c>
      <c r="F59" s="7">
        <v>0</v>
      </c>
      <c r="G59" s="7">
        <v>1</v>
      </c>
      <c r="H59" s="7">
        <v>0</v>
      </c>
    </row>
    <row r="60" spans="1:8">
      <c r="A60" s="7" t="s">
        <v>3688</v>
      </c>
      <c r="B60" s="7"/>
      <c r="C60" s="7">
        <v>1</v>
      </c>
      <c r="D60" s="7">
        <v>0</v>
      </c>
      <c r="E60" s="7">
        <v>0</v>
      </c>
      <c r="F60" s="7">
        <v>0</v>
      </c>
      <c r="G60" s="7">
        <v>0</v>
      </c>
      <c r="H60" s="7">
        <v>0</v>
      </c>
    </row>
    <row r="61" spans="1:8">
      <c r="A61" s="7" t="s">
        <v>3690</v>
      </c>
      <c r="B61" s="7" t="s">
        <v>3745</v>
      </c>
      <c r="C61" s="7">
        <v>1</v>
      </c>
      <c r="D61" s="7"/>
      <c r="E61" s="7"/>
      <c r="F61" s="7"/>
      <c r="G61" s="7"/>
    </row>
    <row r="62" spans="1:8">
      <c r="A62" s="7" t="s">
        <v>3694</v>
      </c>
      <c r="B62" s="7" t="s">
        <v>3746</v>
      </c>
      <c r="C62" s="7"/>
      <c r="D62" s="7"/>
      <c r="E62" s="7"/>
      <c r="F62" s="7">
        <v>1</v>
      </c>
      <c r="G62" s="7">
        <v>1</v>
      </c>
    </row>
    <row r="63" spans="1:8">
      <c r="A63" s="7" t="s">
        <v>3695</v>
      </c>
      <c r="B63" s="7" t="s">
        <v>3747</v>
      </c>
      <c r="C63" s="7">
        <v>1</v>
      </c>
      <c r="D63" s="7"/>
      <c r="E63" s="7"/>
      <c r="F63" s="7"/>
      <c r="G63" s="7"/>
    </row>
    <row r="64" spans="1:8">
      <c r="A64" s="7" t="s">
        <v>3697</v>
      </c>
      <c r="B64" s="7"/>
      <c r="C64" s="7"/>
      <c r="D64" s="7"/>
      <c r="E64" s="7"/>
      <c r="F64" s="7"/>
      <c r="G64" s="7"/>
    </row>
    <row r="65" spans="1:8">
      <c r="A65" s="7" t="s">
        <v>3698</v>
      </c>
      <c r="B65" s="7">
        <v>0</v>
      </c>
      <c r="C65" s="7">
        <v>0</v>
      </c>
      <c r="D65" s="7">
        <v>0</v>
      </c>
      <c r="E65" s="7">
        <v>0</v>
      </c>
      <c r="F65" s="7">
        <v>1</v>
      </c>
      <c r="G65" s="7">
        <v>0</v>
      </c>
      <c r="H65" s="7">
        <v>0</v>
      </c>
    </row>
    <row r="66" spans="1:8">
      <c r="A66" s="7" t="s">
        <v>3699</v>
      </c>
      <c r="B66" s="7" t="s">
        <v>3748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</row>
    <row r="67" spans="1:8">
      <c r="A67" s="7" t="s">
        <v>3700</v>
      </c>
      <c r="B67" s="7" t="s">
        <v>3749</v>
      </c>
      <c r="C67" s="7">
        <v>1</v>
      </c>
      <c r="D67" s="7"/>
      <c r="E67" s="7"/>
      <c r="F67" s="7"/>
      <c r="G67" s="7"/>
    </row>
    <row r="68" spans="1:8">
      <c r="A68" s="7" t="s">
        <v>3705</v>
      </c>
      <c r="B68" s="7">
        <v>0</v>
      </c>
      <c r="C68" s="7"/>
      <c r="D68" s="7"/>
      <c r="E68" s="7"/>
      <c r="F68" s="7"/>
      <c r="G68" s="7"/>
    </row>
    <row r="69" spans="1:8">
      <c r="A69" s="7" t="s">
        <v>3710</v>
      </c>
      <c r="B69" s="7" t="s">
        <v>3750</v>
      </c>
      <c r="C69" s="7">
        <v>1</v>
      </c>
      <c r="D69" s="7"/>
      <c r="E69" s="7"/>
      <c r="F69" s="7">
        <v>1</v>
      </c>
      <c r="G69" s="7"/>
    </row>
    <row r="70" spans="1:8">
      <c r="A70" s="7" t="s">
        <v>3711</v>
      </c>
      <c r="B70" s="7" t="s">
        <v>3751</v>
      </c>
      <c r="C70" s="7">
        <v>1</v>
      </c>
      <c r="D70" s="7"/>
      <c r="E70" s="7"/>
      <c r="F70" s="7"/>
      <c r="G70" s="7"/>
    </row>
  </sheetData>
  <pageMargins left="0.70866141732283472" right="0.70866141732283472" top="0.74803149606299213" bottom="0.74803149606299213" header="0.31496062992125984" footer="0.31496062992125984"/>
  <pageSetup paperSize="9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>
    <pageSetUpPr fitToPage="1"/>
  </sheetPr>
  <dimension ref="A1:I50"/>
  <sheetViews>
    <sheetView topLeftCell="A16" workbookViewId="0">
      <selection activeCell="F40" sqref="F40"/>
    </sheetView>
  </sheetViews>
  <sheetFormatPr defaultRowHeight="15"/>
  <cols>
    <col min="1" max="1" width="20.85546875" bestFit="1" customWidth="1"/>
    <col min="2" max="2" width="15.28515625" bestFit="1" customWidth="1"/>
    <col min="3" max="3" width="11.85546875" bestFit="1" customWidth="1"/>
    <col min="4" max="4" width="12" bestFit="1" customWidth="1"/>
    <col min="5" max="5" width="14.28515625" bestFit="1" customWidth="1"/>
    <col min="6" max="6" width="13.140625" bestFit="1" customWidth="1"/>
    <col min="7" max="7" width="10.42578125" bestFit="1" customWidth="1"/>
    <col min="8" max="9" width="10.42578125" style="7" customWidth="1"/>
    <col min="10" max="10" width="10.42578125" bestFit="1" customWidth="1"/>
  </cols>
  <sheetData>
    <row r="1" spans="1:9">
      <c r="B1" s="3" t="s">
        <v>2611</v>
      </c>
      <c r="C1">
        <v>1</v>
      </c>
      <c r="D1">
        <v>2</v>
      </c>
      <c r="E1">
        <v>3</v>
      </c>
      <c r="F1">
        <v>4</v>
      </c>
      <c r="G1">
        <v>5</v>
      </c>
      <c r="H1" s="7">
        <v>6</v>
      </c>
      <c r="I1"/>
    </row>
    <row r="2" spans="1:9">
      <c r="A2" s="7" t="s">
        <v>416</v>
      </c>
      <c r="B2" s="3"/>
      <c r="C2" s="7">
        <v>8</v>
      </c>
      <c r="D2" s="7">
        <v>0</v>
      </c>
      <c r="E2" s="7">
        <v>0</v>
      </c>
      <c r="F2" s="7">
        <v>8</v>
      </c>
      <c r="G2" s="7">
        <v>0</v>
      </c>
      <c r="H2" s="7">
        <v>0</v>
      </c>
      <c r="I2"/>
    </row>
    <row r="3" spans="1:9">
      <c r="A3" s="7" t="s">
        <v>417</v>
      </c>
      <c r="B3" s="3"/>
      <c r="C3" s="7">
        <v>7</v>
      </c>
      <c r="D3" s="7">
        <v>0</v>
      </c>
      <c r="E3" s="7">
        <v>0</v>
      </c>
      <c r="F3" s="7">
        <v>5</v>
      </c>
      <c r="G3" s="7">
        <v>0</v>
      </c>
      <c r="H3" s="7">
        <v>0</v>
      </c>
      <c r="I3"/>
    </row>
    <row r="4" spans="1:9">
      <c r="A4" s="7" t="s">
        <v>418</v>
      </c>
      <c r="B4" s="3"/>
      <c r="C4" s="7">
        <v>8</v>
      </c>
      <c r="D4" s="7">
        <v>0</v>
      </c>
      <c r="E4" s="7">
        <v>0</v>
      </c>
      <c r="F4" s="7">
        <v>1</v>
      </c>
      <c r="G4" s="7">
        <v>0</v>
      </c>
      <c r="H4" s="7">
        <v>0</v>
      </c>
      <c r="I4"/>
    </row>
    <row r="5" spans="1:9">
      <c r="A5" s="7" t="s">
        <v>419</v>
      </c>
      <c r="B5" s="3"/>
      <c r="C5" s="7">
        <v>3</v>
      </c>
      <c r="D5" s="7">
        <v>0</v>
      </c>
      <c r="E5" s="7">
        <v>0</v>
      </c>
      <c r="F5" s="7">
        <v>3</v>
      </c>
      <c r="G5" s="7">
        <v>0</v>
      </c>
      <c r="H5" s="7">
        <v>0</v>
      </c>
      <c r="I5"/>
    </row>
    <row r="6" spans="1:9">
      <c r="A6" s="7" t="s">
        <v>420</v>
      </c>
      <c r="B6" s="3"/>
      <c r="C6" s="7">
        <v>4</v>
      </c>
      <c r="D6" s="7">
        <v>0</v>
      </c>
      <c r="E6" s="7">
        <v>0</v>
      </c>
      <c r="F6" s="7">
        <v>2</v>
      </c>
      <c r="G6" s="7">
        <v>0</v>
      </c>
      <c r="H6" s="7">
        <v>0</v>
      </c>
      <c r="I6"/>
    </row>
    <row r="7" spans="1:9">
      <c r="A7" s="7" t="s">
        <v>421</v>
      </c>
      <c r="B7" s="3"/>
      <c r="C7" s="7">
        <v>5</v>
      </c>
      <c r="D7" s="7">
        <v>0</v>
      </c>
      <c r="E7" s="7">
        <v>0</v>
      </c>
      <c r="F7" s="7">
        <v>5</v>
      </c>
      <c r="G7" s="7">
        <v>2</v>
      </c>
      <c r="H7" s="7">
        <v>0</v>
      </c>
      <c r="I7"/>
    </row>
    <row r="8" spans="1:9">
      <c r="A8" s="7" t="s">
        <v>422</v>
      </c>
      <c r="B8" s="3"/>
      <c r="C8" s="7">
        <v>6</v>
      </c>
      <c r="D8" s="7">
        <v>0</v>
      </c>
      <c r="E8" s="7">
        <v>0</v>
      </c>
      <c r="F8" s="7">
        <v>0</v>
      </c>
      <c r="G8" s="7">
        <v>2</v>
      </c>
      <c r="H8" s="7">
        <v>0</v>
      </c>
      <c r="I8"/>
    </row>
    <row r="9" spans="1:9">
      <c r="A9" s="7" t="s">
        <v>423</v>
      </c>
      <c r="B9" s="3"/>
      <c r="C9" s="7">
        <v>10</v>
      </c>
      <c r="D9" s="7">
        <v>0</v>
      </c>
      <c r="E9" s="7">
        <v>0</v>
      </c>
      <c r="F9" s="7">
        <v>10</v>
      </c>
      <c r="G9" s="7">
        <v>2</v>
      </c>
      <c r="H9" s="7">
        <v>1</v>
      </c>
      <c r="I9"/>
    </row>
    <row r="10" spans="1:9">
      <c r="A10" s="7" t="s">
        <v>424</v>
      </c>
      <c r="B10" s="3"/>
      <c r="C10" s="7">
        <v>7</v>
      </c>
      <c r="D10" s="7">
        <v>0</v>
      </c>
      <c r="E10" s="7">
        <v>0</v>
      </c>
      <c r="F10" s="7">
        <v>3</v>
      </c>
      <c r="G10" s="7">
        <v>1</v>
      </c>
      <c r="H10" s="7">
        <v>1</v>
      </c>
      <c r="I10"/>
    </row>
    <row r="11" spans="1:9">
      <c r="A11" s="7" t="s">
        <v>425</v>
      </c>
      <c r="B11" s="3"/>
      <c r="C11" s="7">
        <v>5</v>
      </c>
      <c r="D11" s="7">
        <v>0</v>
      </c>
      <c r="E11" s="7">
        <v>0</v>
      </c>
      <c r="F11" s="7">
        <v>4</v>
      </c>
      <c r="G11" s="7">
        <v>2</v>
      </c>
      <c r="H11" s="7">
        <v>0</v>
      </c>
      <c r="I11"/>
    </row>
    <row r="12" spans="1:9">
      <c r="A12" s="7" t="s">
        <v>426</v>
      </c>
      <c r="B12" s="3"/>
      <c r="C12" s="7">
        <v>0</v>
      </c>
      <c r="D12" s="7">
        <v>0</v>
      </c>
      <c r="E12" s="7">
        <v>0</v>
      </c>
      <c r="F12" s="7">
        <v>2</v>
      </c>
      <c r="G12" s="7">
        <v>0</v>
      </c>
      <c r="H12" s="7">
        <v>0</v>
      </c>
      <c r="I12"/>
    </row>
    <row r="13" spans="1:9">
      <c r="A13" s="7" t="s">
        <v>427</v>
      </c>
      <c r="B13" s="3"/>
      <c r="C13" s="7">
        <v>0</v>
      </c>
      <c r="D13" s="7">
        <v>0</v>
      </c>
      <c r="E13" s="7">
        <v>0</v>
      </c>
      <c r="F13" s="7">
        <v>0</v>
      </c>
      <c r="G13" s="7">
        <v>0</v>
      </c>
      <c r="H13" s="7">
        <v>1</v>
      </c>
      <c r="I13"/>
    </row>
    <row r="14" spans="1:9">
      <c r="A14" s="7" t="s">
        <v>428</v>
      </c>
      <c r="B14" s="3"/>
      <c r="C14" s="7">
        <v>0</v>
      </c>
      <c r="D14" s="7">
        <v>1</v>
      </c>
      <c r="E14" s="7">
        <v>0</v>
      </c>
      <c r="F14" s="7">
        <v>1</v>
      </c>
      <c r="G14" s="7">
        <v>0</v>
      </c>
      <c r="H14" s="7">
        <v>0</v>
      </c>
      <c r="I14"/>
    </row>
    <row r="15" spans="1:9">
      <c r="A15" s="7" t="s">
        <v>429</v>
      </c>
      <c r="B15" s="3"/>
      <c r="C15" s="7">
        <v>3</v>
      </c>
      <c r="D15" s="7">
        <v>0</v>
      </c>
      <c r="E15" s="7">
        <v>0</v>
      </c>
      <c r="F15" s="7">
        <v>0</v>
      </c>
      <c r="G15" s="7">
        <v>0</v>
      </c>
      <c r="H15" s="7">
        <v>0</v>
      </c>
      <c r="I15"/>
    </row>
    <row r="16" spans="1:9">
      <c r="A16" s="7" t="s">
        <v>430</v>
      </c>
      <c r="B16" s="3"/>
      <c r="C16" s="7">
        <v>1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/>
    </row>
    <row r="17" spans="1:9">
      <c r="A17" s="7" t="s">
        <v>431</v>
      </c>
      <c r="B17" s="3"/>
      <c r="C17" s="7">
        <v>2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/>
    </row>
    <row r="18" spans="1:9">
      <c r="A18" s="7" t="s">
        <v>432</v>
      </c>
      <c r="B18" s="3"/>
      <c r="C18" s="7">
        <v>1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/>
    </row>
    <row r="19" spans="1:9">
      <c r="A19" s="7" t="s">
        <v>433</v>
      </c>
      <c r="B19" s="3"/>
      <c r="C19" s="7">
        <v>0</v>
      </c>
      <c r="D19" s="7">
        <v>0</v>
      </c>
      <c r="E19" s="7">
        <v>0</v>
      </c>
      <c r="F19" s="7">
        <v>1</v>
      </c>
      <c r="G19" s="7">
        <v>0</v>
      </c>
      <c r="H19" s="7">
        <v>0</v>
      </c>
    </row>
    <row r="20" spans="1:9">
      <c r="A20" s="7" t="s">
        <v>434</v>
      </c>
      <c r="B20" s="3"/>
      <c r="C20" s="7">
        <v>0</v>
      </c>
      <c r="D20" s="7">
        <v>0</v>
      </c>
      <c r="E20" s="7">
        <v>0</v>
      </c>
      <c r="F20" s="7">
        <v>0</v>
      </c>
      <c r="G20" s="7">
        <v>0</v>
      </c>
      <c r="H20" s="7">
        <v>0</v>
      </c>
    </row>
    <row r="21" spans="1:9">
      <c r="A21" s="7" t="s">
        <v>435</v>
      </c>
      <c r="B21" s="3"/>
      <c r="C21" s="7">
        <v>2</v>
      </c>
      <c r="D21" s="7">
        <v>0</v>
      </c>
      <c r="E21" s="7">
        <v>0</v>
      </c>
      <c r="F21" s="7">
        <v>0</v>
      </c>
      <c r="G21" s="7">
        <v>1</v>
      </c>
      <c r="H21" s="7">
        <v>0</v>
      </c>
    </row>
    <row r="22" spans="1:9">
      <c r="A22" s="7" t="s">
        <v>1434</v>
      </c>
      <c r="B22" s="3" t="s">
        <v>2612</v>
      </c>
      <c r="C22" s="7"/>
      <c r="D22" s="7">
        <v>1</v>
      </c>
      <c r="E22" s="7"/>
      <c r="F22" s="7"/>
      <c r="G22" s="7"/>
    </row>
    <row r="23" spans="1:9">
      <c r="A23" s="7" t="s">
        <v>1435</v>
      </c>
      <c r="B23" s="3" t="s">
        <v>3241</v>
      </c>
      <c r="C23" s="7">
        <v>1</v>
      </c>
      <c r="D23" s="7"/>
      <c r="E23" s="7"/>
      <c r="F23" s="7"/>
      <c r="G23" s="7"/>
    </row>
    <row r="24" spans="1:9">
      <c r="A24" s="7" t="s">
        <v>1401</v>
      </c>
      <c r="B24" s="3" t="s">
        <v>3237</v>
      </c>
      <c r="C24" s="7">
        <v>1</v>
      </c>
      <c r="D24" s="7"/>
      <c r="E24" s="7"/>
      <c r="F24" s="7"/>
      <c r="G24" s="7"/>
    </row>
    <row r="25" spans="1:9">
      <c r="A25" s="7" t="s">
        <v>1436</v>
      </c>
      <c r="B25" s="3" t="s">
        <v>3236</v>
      </c>
      <c r="C25" s="7">
        <v>1</v>
      </c>
      <c r="D25" s="7"/>
      <c r="E25" s="7"/>
      <c r="F25" s="7"/>
      <c r="G25" s="7"/>
    </row>
    <row r="26" spans="1:9">
      <c r="A26" s="7" t="s">
        <v>1405</v>
      </c>
      <c r="B26" s="3"/>
      <c r="C26" s="7">
        <v>0</v>
      </c>
      <c r="D26" s="7">
        <v>1</v>
      </c>
      <c r="E26" s="7">
        <v>0</v>
      </c>
      <c r="F26" s="7">
        <v>0</v>
      </c>
      <c r="G26" s="7">
        <v>0</v>
      </c>
      <c r="H26" s="7">
        <v>0</v>
      </c>
    </row>
    <row r="27" spans="1:9">
      <c r="A27" s="7" t="s">
        <v>1437</v>
      </c>
      <c r="B27" s="3" t="s">
        <v>2612</v>
      </c>
      <c r="C27" s="7">
        <v>5</v>
      </c>
      <c r="D27" s="7">
        <v>0</v>
      </c>
      <c r="E27" s="7">
        <v>0</v>
      </c>
      <c r="F27" s="7">
        <v>0</v>
      </c>
      <c r="G27" s="7">
        <v>0</v>
      </c>
      <c r="H27" s="7">
        <v>0</v>
      </c>
    </row>
    <row r="28" spans="1:9">
      <c r="A28" s="7" t="s">
        <v>1440</v>
      </c>
      <c r="B28" s="3" t="s">
        <v>2612</v>
      </c>
      <c r="C28" s="7">
        <v>4</v>
      </c>
      <c r="D28" s="7">
        <v>0</v>
      </c>
      <c r="E28" s="7">
        <v>0</v>
      </c>
      <c r="F28" s="7">
        <v>0</v>
      </c>
      <c r="G28" s="7">
        <v>1</v>
      </c>
      <c r="H28" s="7">
        <v>0</v>
      </c>
    </row>
    <row r="29" spans="1:9">
      <c r="A29" s="7" t="s">
        <v>1438</v>
      </c>
      <c r="B29" s="3" t="s">
        <v>2612</v>
      </c>
      <c r="C29" s="7">
        <v>3</v>
      </c>
      <c r="D29" s="7">
        <v>0</v>
      </c>
      <c r="E29" s="7">
        <v>0</v>
      </c>
      <c r="F29" s="7">
        <v>0</v>
      </c>
      <c r="G29" s="7">
        <v>1</v>
      </c>
      <c r="H29" s="7">
        <v>0</v>
      </c>
    </row>
    <row r="30" spans="1:9">
      <c r="A30" s="7" t="s">
        <v>1439</v>
      </c>
      <c r="B30" s="3" t="s">
        <v>3240</v>
      </c>
      <c r="C30" s="7">
        <v>1</v>
      </c>
      <c r="D30" s="7"/>
      <c r="E30" s="7"/>
      <c r="F30" s="7"/>
      <c r="G30" s="7"/>
    </row>
    <row r="31" spans="1:9">
      <c r="A31" s="7" t="s">
        <v>1418</v>
      </c>
      <c r="B31" s="3" t="s">
        <v>2612</v>
      </c>
      <c r="C31" s="7">
        <v>1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</row>
    <row r="32" spans="1:9">
      <c r="A32" s="7" t="s">
        <v>1426</v>
      </c>
      <c r="B32" s="3" t="s">
        <v>2612</v>
      </c>
      <c r="C32" s="7">
        <v>1</v>
      </c>
      <c r="D32" s="7">
        <v>0</v>
      </c>
      <c r="E32" s="7">
        <v>1</v>
      </c>
      <c r="F32" s="7">
        <v>1</v>
      </c>
      <c r="G32" s="7">
        <v>0</v>
      </c>
      <c r="H32" s="7">
        <v>0</v>
      </c>
    </row>
    <row r="33" spans="1:8">
      <c r="A33" s="7" t="s">
        <v>2602</v>
      </c>
      <c r="B33" s="3">
        <v>0</v>
      </c>
      <c r="C33" s="7"/>
      <c r="D33" s="7"/>
      <c r="E33" s="7"/>
      <c r="F33" s="7">
        <v>1</v>
      </c>
      <c r="G33" s="7">
        <v>1</v>
      </c>
    </row>
    <row r="34" spans="1:8">
      <c r="A34" s="7" t="s">
        <v>2603</v>
      </c>
      <c r="B34" s="3">
        <v>0</v>
      </c>
      <c r="C34" s="7">
        <v>2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</row>
    <row r="35" spans="1:8">
      <c r="A35" s="7" t="s">
        <v>2569</v>
      </c>
      <c r="B35" s="3" t="s">
        <v>3245</v>
      </c>
      <c r="C35" s="7">
        <v>1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</row>
    <row r="36" spans="1:8">
      <c r="A36" s="7" t="s">
        <v>2604</v>
      </c>
      <c r="B36" s="3" t="s">
        <v>3382</v>
      </c>
      <c r="C36" s="7">
        <v>1</v>
      </c>
      <c r="D36" s="7"/>
      <c r="E36" s="7"/>
      <c r="F36" s="7"/>
      <c r="G36" s="7"/>
    </row>
    <row r="37" spans="1:8">
      <c r="A37" s="7" t="s">
        <v>2605</v>
      </c>
      <c r="B37" s="3">
        <v>0</v>
      </c>
      <c r="C37" s="7">
        <v>0</v>
      </c>
      <c r="D37" s="7">
        <v>0</v>
      </c>
      <c r="E37" s="7">
        <v>0</v>
      </c>
      <c r="F37" s="7">
        <v>1</v>
      </c>
      <c r="G37" s="7">
        <v>0</v>
      </c>
      <c r="H37" s="7">
        <v>0</v>
      </c>
    </row>
    <row r="38" spans="1:8">
      <c r="A38" s="7" t="s">
        <v>2606</v>
      </c>
      <c r="B38" s="3" t="s">
        <v>2612</v>
      </c>
      <c r="C38" s="7">
        <v>1</v>
      </c>
      <c r="D38" s="7">
        <v>0</v>
      </c>
      <c r="E38" s="7">
        <v>0</v>
      </c>
      <c r="F38" s="7">
        <v>1</v>
      </c>
      <c r="G38" s="7">
        <v>0</v>
      </c>
      <c r="H38" s="7">
        <v>0</v>
      </c>
    </row>
    <row r="39" spans="1:8">
      <c r="A39" s="7" t="s">
        <v>2607</v>
      </c>
      <c r="B39" s="3">
        <v>0</v>
      </c>
      <c r="C39" s="7">
        <v>2</v>
      </c>
      <c r="D39" s="7">
        <v>1</v>
      </c>
      <c r="E39" s="7">
        <v>0</v>
      </c>
      <c r="F39" s="7">
        <v>0</v>
      </c>
      <c r="G39" s="7">
        <v>0</v>
      </c>
      <c r="H39" s="7">
        <v>0</v>
      </c>
    </row>
    <row r="40" spans="1:8">
      <c r="A40" s="7" t="s">
        <v>2608</v>
      </c>
      <c r="B40" s="3" t="s">
        <v>2612</v>
      </c>
      <c r="C40" s="7">
        <v>3</v>
      </c>
      <c r="D40" s="7">
        <v>0</v>
      </c>
      <c r="E40" s="7">
        <v>0</v>
      </c>
      <c r="F40" s="7">
        <v>1</v>
      </c>
      <c r="G40" s="7">
        <v>1</v>
      </c>
      <c r="H40" s="7">
        <v>0</v>
      </c>
    </row>
    <row r="41" spans="1:8">
      <c r="A41" s="7" t="s">
        <v>2586</v>
      </c>
      <c r="B41" s="3" t="s">
        <v>3250</v>
      </c>
      <c r="C41" s="7">
        <v>2</v>
      </c>
      <c r="D41" s="7">
        <v>0</v>
      </c>
      <c r="E41" s="7">
        <v>2</v>
      </c>
      <c r="F41" s="7">
        <v>0</v>
      </c>
      <c r="G41" s="7">
        <v>0</v>
      </c>
      <c r="H41" s="7">
        <v>0</v>
      </c>
    </row>
    <row r="42" spans="1:8">
      <c r="A42" s="7" t="s">
        <v>2594</v>
      </c>
      <c r="B42" s="3" t="s">
        <v>3248</v>
      </c>
      <c r="C42" s="7">
        <v>1</v>
      </c>
      <c r="D42" s="7">
        <v>1</v>
      </c>
      <c r="E42" s="7">
        <v>0</v>
      </c>
      <c r="F42" s="7">
        <v>0</v>
      </c>
      <c r="G42" s="7">
        <v>0</v>
      </c>
      <c r="H42" s="7">
        <v>0</v>
      </c>
    </row>
    <row r="43" spans="1:8">
      <c r="A43" s="7" t="s">
        <v>3734</v>
      </c>
      <c r="B43" s="3" t="s">
        <v>3747</v>
      </c>
      <c r="C43" s="7">
        <v>1</v>
      </c>
      <c r="D43" s="7"/>
      <c r="E43" s="7"/>
      <c r="F43" s="7"/>
      <c r="G43" s="7"/>
    </row>
    <row r="44" spans="1:8">
      <c r="A44" s="7" t="s">
        <v>3687</v>
      </c>
      <c r="B44" s="3"/>
      <c r="C44" s="7">
        <v>1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</row>
    <row r="45" spans="1:8">
      <c r="A45" s="7" t="s">
        <v>3735</v>
      </c>
      <c r="B45" s="3" t="s">
        <v>3744</v>
      </c>
      <c r="C45" s="7">
        <v>1</v>
      </c>
      <c r="D45" s="7">
        <v>1</v>
      </c>
      <c r="E45" s="7">
        <v>0</v>
      </c>
      <c r="F45" s="7">
        <v>0</v>
      </c>
      <c r="G45" s="7">
        <v>1</v>
      </c>
      <c r="H45" s="7">
        <v>0</v>
      </c>
    </row>
    <row r="46" spans="1:8">
      <c r="A46" s="7" t="s">
        <v>3736</v>
      </c>
      <c r="B46" s="3" t="s">
        <v>3745</v>
      </c>
      <c r="C46" s="7">
        <v>1</v>
      </c>
      <c r="D46" s="7">
        <v>0</v>
      </c>
      <c r="E46" s="7">
        <v>0</v>
      </c>
      <c r="F46" s="7">
        <v>1</v>
      </c>
      <c r="G46" s="7">
        <v>1</v>
      </c>
      <c r="H46" s="7">
        <v>0</v>
      </c>
    </row>
    <row r="47" spans="1:8">
      <c r="A47" s="7" t="s">
        <v>3737</v>
      </c>
      <c r="B47" s="3"/>
      <c r="C47" s="7"/>
      <c r="D47" s="7"/>
      <c r="E47" s="7"/>
      <c r="F47" s="7"/>
      <c r="G47" s="7"/>
    </row>
    <row r="48" spans="1:8">
      <c r="A48" s="7" t="s">
        <v>3738</v>
      </c>
      <c r="B48" s="3">
        <v>0</v>
      </c>
      <c r="C48" s="7">
        <v>1</v>
      </c>
      <c r="D48" s="7">
        <v>0</v>
      </c>
      <c r="E48" s="7">
        <v>0</v>
      </c>
      <c r="F48" s="7">
        <v>2</v>
      </c>
      <c r="G48" s="7">
        <v>0</v>
      </c>
      <c r="H48" s="7">
        <v>0</v>
      </c>
    </row>
    <row r="49" spans="1:7">
      <c r="A49" s="7" t="s">
        <v>3705</v>
      </c>
      <c r="B49" s="3" t="s">
        <v>3751</v>
      </c>
      <c r="C49" s="7">
        <v>1</v>
      </c>
      <c r="D49" s="7"/>
      <c r="E49" s="7"/>
      <c r="F49" s="7"/>
      <c r="G49" s="7"/>
    </row>
    <row r="50" spans="1:7">
      <c r="A50" s="7" t="s">
        <v>3713</v>
      </c>
      <c r="B50" s="3" t="s">
        <v>3749</v>
      </c>
      <c r="C50" s="7">
        <v>1</v>
      </c>
      <c r="D50" s="7"/>
      <c r="E50" s="7"/>
      <c r="F50" s="7"/>
      <c r="G50" s="7"/>
    </row>
  </sheetData>
  <pageMargins left="0.70866141732283472" right="0.70866141732283472" top="0.74803149606299213" bottom="0.74803149606299213" header="0.31496062992125984" footer="0.31496062992125984"/>
  <pageSetup paperSize="9" orientation="landscape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I6"/>
  <sheetViews>
    <sheetView workbookViewId="0">
      <selection activeCell="C24" sqref="C24"/>
    </sheetView>
  </sheetViews>
  <sheetFormatPr defaultRowHeight="15"/>
  <cols>
    <col min="8" max="9" width="9.140625" style="7"/>
  </cols>
  <sheetData>
    <row r="1" spans="1:9">
      <c r="B1" s="3" t="s">
        <v>2611</v>
      </c>
      <c r="C1">
        <v>1</v>
      </c>
      <c r="D1">
        <v>2</v>
      </c>
      <c r="E1">
        <v>3</v>
      </c>
      <c r="F1">
        <v>4</v>
      </c>
      <c r="G1">
        <v>5</v>
      </c>
      <c r="H1" s="7">
        <v>6</v>
      </c>
      <c r="I1"/>
    </row>
    <row r="2" spans="1:9">
      <c r="A2" s="7" t="s">
        <v>1136</v>
      </c>
      <c r="B2" s="3" t="s">
        <v>2612</v>
      </c>
      <c r="C2" s="7">
        <v>69</v>
      </c>
      <c r="D2" s="7">
        <v>2</v>
      </c>
      <c r="E2" s="7">
        <v>0</v>
      </c>
      <c r="F2" s="7">
        <v>45</v>
      </c>
      <c r="G2" s="7">
        <v>9</v>
      </c>
      <c r="H2" s="7">
        <v>4</v>
      </c>
      <c r="I2"/>
    </row>
    <row r="3" spans="1:9">
      <c r="A3" s="7" t="s">
        <v>1134</v>
      </c>
      <c r="B3" s="3" t="s">
        <v>2612</v>
      </c>
      <c r="C3" s="7">
        <v>9</v>
      </c>
      <c r="D3" s="7">
        <v>1</v>
      </c>
      <c r="E3" s="7">
        <v>0</v>
      </c>
      <c r="F3" s="7">
        <v>2</v>
      </c>
      <c r="G3" s="7">
        <v>1</v>
      </c>
      <c r="H3" s="7">
        <v>1</v>
      </c>
      <c r="I3"/>
    </row>
    <row r="4" spans="1:9">
      <c r="A4" s="7" t="s">
        <v>1442</v>
      </c>
      <c r="B4" s="3" t="s">
        <v>2612</v>
      </c>
      <c r="C4" s="7">
        <v>27</v>
      </c>
      <c r="D4" s="7">
        <v>1</v>
      </c>
      <c r="E4" s="7">
        <v>1</v>
      </c>
      <c r="F4" s="7">
        <v>1</v>
      </c>
      <c r="G4" s="7">
        <v>2</v>
      </c>
      <c r="H4" s="7">
        <v>0</v>
      </c>
    </row>
    <row r="5" spans="1:9">
      <c r="A5" s="7" t="s">
        <v>2610</v>
      </c>
      <c r="B5" s="3" t="s">
        <v>2612</v>
      </c>
      <c r="C5" s="7">
        <v>13</v>
      </c>
      <c r="D5" s="7">
        <v>2</v>
      </c>
      <c r="E5" s="7">
        <v>2</v>
      </c>
      <c r="F5" s="7">
        <v>4</v>
      </c>
      <c r="G5" s="7">
        <v>2</v>
      </c>
      <c r="H5" s="7">
        <v>0</v>
      </c>
    </row>
    <row r="6" spans="1:9">
      <c r="A6" s="7" t="s">
        <v>3743</v>
      </c>
      <c r="B6" s="3">
        <v>0</v>
      </c>
      <c r="C6" s="7">
        <v>7</v>
      </c>
      <c r="D6" s="7">
        <v>1</v>
      </c>
      <c r="E6" s="7">
        <v>0</v>
      </c>
      <c r="F6" s="7">
        <v>3</v>
      </c>
      <c r="G6" s="7">
        <v>2</v>
      </c>
      <c r="H6" s="7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O104"/>
  <sheetViews>
    <sheetView workbookViewId="0">
      <pane ySplit="1" topLeftCell="A2" activePane="bottomLeft" state="frozen"/>
      <selection activeCell="C24" sqref="C24"/>
      <selection pane="bottomLeft" activeCell="C20" sqref="C20"/>
    </sheetView>
  </sheetViews>
  <sheetFormatPr defaultRowHeight="15"/>
  <cols>
    <col min="1" max="1" width="19.7109375" style="64" bestFit="1" customWidth="1"/>
    <col min="2" max="2" width="14.42578125" style="63" bestFit="1" customWidth="1"/>
    <col min="3" max="3" width="30.7109375" style="64" bestFit="1" customWidth="1"/>
    <col min="4" max="4" width="23.140625" style="64" bestFit="1" customWidth="1"/>
    <col min="5" max="5" width="26.7109375" style="64" bestFit="1" customWidth="1"/>
    <col min="6" max="6" width="17.5703125" style="64" bestFit="1" customWidth="1"/>
    <col min="7" max="7" width="17.5703125" style="64" customWidth="1"/>
    <col min="8" max="8" width="15.42578125" style="64" bestFit="1" customWidth="1"/>
    <col min="9" max="9" width="15.140625" style="64" bestFit="1" customWidth="1"/>
    <col min="10" max="10" width="22.7109375" style="64" bestFit="1" customWidth="1"/>
    <col min="11" max="11" width="20.28515625" style="64" bestFit="1" customWidth="1"/>
    <col min="12" max="12" width="20.85546875" style="64" bestFit="1" customWidth="1"/>
    <col min="13" max="13" width="81.140625" style="64" bestFit="1" customWidth="1"/>
    <col min="14" max="14" width="35.7109375" style="64" bestFit="1" customWidth="1"/>
    <col min="15" max="15" width="17.42578125" style="64" bestFit="1" customWidth="1"/>
    <col min="16" max="16384" width="9.140625" style="64"/>
  </cols>
  <sheetData>
    <row r="1" spans="1:15">
      <c r="A1" s="74" t="s">
        <v>1741</v>
      </c>
      <c r="B1" s="74" t="s">
        <v>1740</v>
      </c>
      <c r="C1" s="74" t="s">
        <v>2076</v>
      </c>
      <c r="D1" s="74" t="s">
        <v>2077</v>
      </c>
      <c r="E1" s="74" t="s">
        <v>1742</v>
      </c>
      <c r="F1" s="74" t="s">
        <v>1743</v>
      </c>
      <c r="G1" s="74" t="s">
        <v>1744</v>
      </c>
      <c r="H1" s="74" t="s">
        <v>1745</v>
      </c>
      <c r="I1" s="74" t="s">
        <v>1746</v>
      </c>
      <c r="J1" s="74" t="s">
        <v>1747</v>
      </c>
      <c r="K1" s="74" t="s">
        <v>1748</v>
      </c>
      <c r="L1" s="74" t="s">
        <v>1749</v>
      </c>
      <c r="M1" s="74" t="s">
        <v>1750</v>
      </c>
      <c r="N1" s="74" t="s">
        <v>3075</v>
      </c>
      <c r="O1" s="74" t="s">
        <v>3752</v>
      </c>
    </row>
    <row r="2" spans="1:15">
      <c r="A2" s="64" t="s">
        <v>3108</v>
      </c>
      <c r="B2" s="63" t="s">
        <v>1752</v>
      </c>
      <c r="C2" s="64" t="s">
        <v>2614</v>
      </c>
      <c r="D2" s="64" t="s">
        <v>3109</v>
      </c>
      <c r="G2" s="64" t="s">
        <v>1751</v>
      </c>
      <c r="K2" s="64" t="s">
        <v>2613</v>
      </c>
      <c r="L2" s="64" t="s">
        <v>2613</v>
      </c>
      <c r="M2" s="64" t="s">
        <v>3753</v>
      </c>
      <c r="N2" s="74"/>
      <c r="O2" s="74"/>
    </row>
    <row r="3" spans="1:15">
      <c r="A3" s="64" t="s">
        <v>1754</v>
      </c>
      <c r="B3" s="63" t="s">
        <v>1753</v>
      </c>
      <c r="C3" s="64" t="s">
        <v>2615</v>
      </c>
      <c r="D3" s="64" t="s">
        <v>2616</v>
      </c>
      <c r="E3" s="64" t="s">
        <v>3965</v>
      </c>
      <c r="F3" s="64" t="s">
        <v>1755</v>
      </c>
      <c r="G3" s="64" t="s">
        <v>1756</v>
      </c>
      <c r="H3" s="64" t="s">
        <v>1757</v>
      </c>
      <c r="I3" s="64" t="s">
        <v>1756</v>
      </c>
      <c r="J3" s="64" t="s">
        <v>1757</v>
      </c>
      <c r="K3" s="64" t="s">
        <v>2617</v>
      </c>
      <c r="L3" s="64" t="s">
        <v>2617</v>
      </c>
      <c r="M3" s="64" t="s">
        <v>1758</v>
      </c>
      <c r="N3" s="74" t="s">
        <v>3076</v>
      </c>
      <c r="O3" s="74" t="s">
        <v>3754</v>
      </c>
    </row>
    <row r="4" spans="1:15">
      <c r="A4" s="64" t="s">
        <v>1760</v>
      </c>
      <c r="B4" s="63" t="s">
        <v>1759</v>
      </c>
      <c r="C4" s="64" t="s">
        <v>2618</v>
      </c>
      <c r="D4" s="64" t="s">
        <v>2619</v>
      </c>
      <c r="E4" s="64" t="s">
        <v>3167</v>
      </c>
      <c r="F4" s="64" t="s">
        <v>1761</v>
      </c>
      <c r="G4" s="64" t="s">
        <v>1762</v>
      </c>
      <c r="H4" s="64" t="s">
        <v>1761</v>
      </c>
      <c r="I4" s="64" t="s">
        <v>1762</v>
      </c>
      <c r="K4" s="64" t="s">
        <v>2617</v>
      </c>
      <c r="L4" s="64" t="s">
        <v>2613</v>
      </c>
      <c r="M4" s="64" t="s">
        <v>2943</v>
      </c>
      <c r="N4" s="74" t="s">
        <v>3077</v>
      </c>
      <c r="O4" s="74" t="s">
        <v>3755</v>
      </c>
    </row>
    <row r="5" spans="1:15">
      <c r="A5" s="64" t="s">
        <v>1760</v>
      </c>
      <c r="B5" s="63" t="s">
        <v>1763</v>
      </c>
      <c r="C5" s="64" t="s">
        <v>2618</v>
      </c>
      <c r="D5" s="64" t="s">
        <v>2619</v>
      </c>
      <c r="E5" s="64" t="s">
        <v>3167</v>
      </c>
      <c r="F5" s="64" t="s">
        <v>1761</v>
      </c>
      <c r="G5" s="64" t="s">
        <v>1762</v>
      </c>
      <c r="H5" s="64" t="s">
        <v>1761</v>
      </c>
      <c r="I5" s="64" t="s">
        <v>1762</v>
      </c>
      <c r="K5" s="64" t="s">
        <v>2617</v>
      </c>
      <c r="L5" s="64" t="s">
        <v>2613</v>
      </c>
      <c r="M5" s="64" t="s">
        <v>2943</v>
      </c>
      <c r="N5" s="74" t="s">
        <v>3077</v>
      </c>
      <c r="O5" s="74" t="s">
        <v>3755</v>
      </c>
    </row>
    <row r="6" spans="1:15">
      <c r="A6" s="64" t="s">
        <v>452</v>
      </c>
      <c r="B6" s="63" t="s">
        <v>1764</v>
      </c>
      <c r="C6" s="64" t="s">
        <v>2620</v>
      </c>
      <c r="D6" s="64" t="s">
        <v>2621</v>
      </c>
      <c r="E6" s="64" t="s">
        <v>3168</v>
      </c>
      <c r="F6" s="64" t="s">
        <v>1765</v>
      </c>
      <c r="G6" s="64" t="s">
        <v>25</v>
      </c>
      <c r="H6" s="64" t="s">
        <v>1765</v>
      </c>
      <c r="I6" s="64" t="s">
        <v>25</v>
      </c>
      <c r="J6" s="64" t="s">
        <v>1765</v>
      </c>
      <c r="K6" s="64" t="s">
        <v>2617</v>
      </c>
      <c r="L6" s="64" t="s">
        <v>2617</v>
      </c>
      <c r="M6" s="64" t="s">
        <v>1766</v>
      </c>
      <c r="N6" s="74" t="s">
        <v>3078</v>
      </c>
      <c r="O6" s="74" t="s">
        <v>3756</v>
      </c>
    </row>
    <row r="7" spans="1:15">
      <c r="A7" s="64" t="s">
        <v>453</v>
      </c>
      <c r="B7" s="63" t="s">
        <v>1767</v>
      </c>
      <c r="C7" s="64" t="s">
        <v>2622</v>
      </c>
      <c r="D7" s="64" t="s">
        <v>2623</v>
      </c>
      <c r="E7" s="64" t="s">
        <v>1460</v>
      </c>
      <c r="F7" s="64" t="s">
        <v>1765</v>
      </c>
      <c r="G7" s="64" t="s">
        <v>25</v>
      </c>
      <c r="H7" s="64" t="s">
        <v>1765</v>
      </c>
      <c r="I7" s="64" t="s">
        <v>25</v>
      </c>
      <c r="J7" s="64" t="s">
        <v>1765</v>
      </c>
      <c r="K7" s="64" t="s">
        <v>2617</v>
      </c>
      <c r="L7" s="64" t="s">
        <v>2617</v>
      </c>
      <c r="M7" s="64" t="s">
        <v>1768</v>
      </c>
      <c r="N7" s="74" t="s">
        <v>3079</v>
      </c>
      <c r="O7" s="74" t="s">
        <v>3757</v>
      </c>
    </row>
    <row r="8" spans="1:15">
      <c r="A8" s="64" t="s">
        <v>454</v>
      </c>
      <c r="B8" s="63" t="s">
        <v>1769</v>
      </c>
      <c r="C8" s="64" t="s">
        <v>2624</v>
      </c>
      <c r="D8" s="64" t="s">
        <v>2625</v>
      </c>
      <c r="E8" s="64" t="s">
        <v>3169</v>
      </c>
      <c r="F8" s="64" t="s">
        <v>1765</v>
      </c>
      <c r="G8" s="64" t="s">
        <v>25</v>
      </c>
      <c r="H8" s="64" t="s">
        <v>1765</v>
      </c>
      <c r="I8" s="64" t="s">
        <v>25</v>
      </c>
      <c r="J8" s="64" t="s">
        <v>1765</v>
      </c>
      <c r="K8" s="64" t="s">
        <v>2617</v>
      </c>
      <c r="L8" s="64" t="s">
        <v>2617</v>
      </c>
      <c r="M8" s="64" t="s">
        <v>1770</v>
      </c>
      <c r="N8" s="74" t="s">
        <v>3080</v>
      </c>
      <c r="O8" s="74" t="s">
        <v>3758</v>
      </c>
    </row>
    <row r="9" spans="1:15">
      <c r="A9" s="64" t="s">
        <v>1776</v>
      </c>
      <c r="B9" s="63" t="s">
        <v>1775</v>
      </c>
      <c r="C9" s="64" t="s">
        <v>2626</v>
      </c>
      <c r="D9" s="64" t="s">
        <v>2627</v>
      </c>
      <c r="E9" s="64" t="s">
        <v>3170</v>
      </c>
      <c r="F9" s="64" t="s">
        <v>1777</v>
      </c>
      <c r="G9" s="64" t="s">
        <v>1778</v>
      </c>
      <c r="H9" s="64" t="s">
        <v>1777</v>
      </c>
      <c r="I9" s="64" t="s">
        <v>1778</v>
      </c>
      <c r="J9" s="64" t="s">
        <v>1777</v>
      </c>
      <c r="K9" s="64" t="s">
        <v>2617</v>
      </c>
      <c r="L9" s="64" t="s">
        <v>2617</v>
      </c>
      <c r="M9" s="64" t="s">
        <v>1779</v>
      </c>
      <c r="N9" s="74" t="s">
        <v>3081</v>
      </c>
      <c r="O9" s="74" t="s">
        <v>3759</v>
      </c>
    </row>
    <row r="10" spans="1:15">
      <c r="A10" s="64" t="s">
        <v>1781</v>
      </c>
      <c r="B10" s="63" t="s">
        <v>1780</v>
      </c>
      <c r="C10" s="64" t="s">
        <v>2628</v>
      </c>
      <c r="D10" s="64" t="s">
        <v>2629</v>
      </c>
      <c r="E10" s="64" t="s">
        <v>2442</v>
      </c>
      <c r="F10" s="64" t="s">
        <v>1777</v>
      </c>
      <c r="G10" s="64" t="s">
        <v>1778</v>
      </c>
      <c r="H10" s="64" t="s">
        <v>1777</v>
      </c>
      <c r="I10" s="64" t="s">
        <v>1778</v>
      </c>
      <c r="J10" s="64" t="s">
        <v>1777</v>
      </c>
      <c r="K10" s="64" t="s">
        <v>2617</v>
      </c>
      <c r="L10" s="64" t="s">
        <v>2617</v>
      </c>
      <c r="M10" s="64" t="s">
        <v>1779</v>
      </c>
      <c r="N10" s="74" t="s">
        <v>3082</v>
      </c>
      <c r="O10" s="74" t="s">
        <v>3760</v>
      </c>
    </row>
    <row r="11" spans="1:15">
      <c r="A11" s="64" t="s">
        <v>1783</v>
      </c>
      <c r="B11" s="63" t="s">
        <v>1782</v>
      </c>
      <c r="C11" s="64" t="s">
        <v>2630</v>
      </c>
      <c r="D11" s="64" t="s">
        <v>2631</v>
      </c>
      <c r="E11" s="64" t="s">
        <v>3171</v>
      </c>
      <c r="F11" s="64" t="s">
        <v>1784</v>
      </c>
      <c r="G11" s="64" t="s">
        <v>1772</v>
      </c>
      <c r="H11" s="64" t="s">
        <v>1785</v>
      </c>
      <c r="I11" s="64" t="s">
        <v>1772</v>
      </c>
      <c r="J11" s="64" t="s">
        <v>1784</v>
      </c>
      <c r="K11" s="64" t="s">
        <v>2617</v>
      </c>
      <c r="L11" s="64" t="s">
        <v>2617</v>
      </c>
      <c r="M11" s="64" t="s">
        <v>1786</v>
      </c>
      <c r="N11" s="74" t="s">
        <v>3083</v>
      </c>
      <c r="O11" s="74" t="s">
        <v>3761</v>
      </c>
    </row>
    <row r="12" spans="1:15">
      <c r="A12" s="64" t="s">
        <v>1788</v>
      </c>
      <c r="B12" s="63" t="s">
        <v>1787</v>
      </c>
      <c r="C12" s="64" t="s">
        <v>2632</v>
      </c>
      <c r="D12" s="64" t="s">
        <v>2633</v>
      </c>
      <c r="E12" s="64" t="s">
        <v>3172</v>
      </c>
      <c r="F12" s="64" t="s">
        <v>1777</v>
      </c>
      <c r="G12" s="64" t="s">
        <v>1778</v>
      </c>
      <c r="H12" s="64" t="s">
        <v>1789</v>
      </c>
      <c r="I12" s="64" t="s">
        <v>1778</v>
      </c>
      <c r="J12" s="64" t="s">
        <v>1789</v>
      </c>
      <c r="K12" s="64" t="s">
        <v>2617</v>
      </c>
      <c r="L12" s="64" t="s">
        <v>2617</v>
      </c>
      <c r="M12" s="64" t="s">
        <v>1790</v>
      </c>
      <c r="N12" s="74" t="s">
        <v>3084</v>
      </c>
      <c r="O12" s="74" t="s">
        <v>3762</v>
      </c>
    </row>
    <row r="13" spans="1:15">
      <c r="A13" s="64" t="s">
        <v>1792</v>
      </c>
      <c r="B13" s="63" t="s">
        <v>1791</v>
      </c>
      <c r="C13" s="64" t="s">
        <v>2634</v>
      </c>
      <c r="D13" s="64" t="s">
        <v>2635</v>
      </c>
      <c r="E13" s="64" t="s">
        <v>1793</v>
      </c>
      <c r="F13" s="64" t="s">
        <v>1777</v>
      </c>
      <c r="G13" s="64" t="s">
        <v>1778</v>
      </c>
      <c r="H13" s="64" t="s">
        <v>1789</v>
      </c>
      <c r="I13" s="64" t="s">
        <v>1778</v>
      </c>
      <c r="J13" s="64" t="s">
        <v>1789</v>
      </c>
      <c r="K13" s="64" t="s">
        <v>2617</v>
      </c>
      <c r="L13" s="64" t="s">
        <v>2617</v>
      </c>
      <c r="M13" s="64" t="s">
        <v>1794</v>
      </c>
      <c r="N13" s="74" t="s">
        <v>3085</v>
      </c>
      <c r="O13" s="74" t="s">
        <v>3763</v>
      </c>
    </row>
    <row r="14" spans="1:15">
      <c r="A14" s="64" t="s">
        <v>451</v>
      </c>
      <c r="B14" s="63" t="s">
        <v>1795</v>
      </c>
      <c r="C14" s="64" t="s">
        <v>2636</v>
      </c>
      <c r="D14" s="64" t="s">
        <v>2637</v>
      </c>
      <c r="E14" s="64" t="s">
        <v>1459</v>
      </c>
      <c r="F14" s="64" t="s">
        <v>1796</v>
      </c>
      <c r="G14" s="64" t="s">
        <v>25</v>
      </c>
      <c r="H14" s="64" t="s">
        <v>1797</v>
      </c>
      <c r="I14" s="64" t="s">
        <v>25</v>
      </c>
      <c r="J14" s="64" t="s">
        <v>1796</v>
      </c>
      <c r="K14" s="64" t="s">
        <v>2617</v>
      </c>
      <c r="L14" s="64" t="s">
        <v>2617</v>
      </c>
      <c r="M14" s="64" t="s">
        <v>1798</v>
      </c>
      <c r="N14" s="74" t="s">
        <v>1797</v>
      </c>
      <c r="O14" s="74" t="s">
        <v>3764</v>
      </c>
    </row>
    <row r="15" spans="1:15">
      <c r="A15" s="64" t="s">
        <v>1800</v>
      </c>
      <c r="B15" s="63" t="s">
        <v>1799</v>
      </c>
      <c r="C15" s="64" t="s">
        <v>2638</v>
      </c>
      <c r="D15" s="64" t="s">
        <v>2639</v>
      </c>
      <c r="E15" s="64" t="s">
        <v>1801</v>
      </c>
      <c r="F15" s="64" t="s">
        <v>1802</v>
      </c>
      <c r="G15" s="64" t="s">
        <v>1803</v>
      </c>
      <c r="H15" s="64" t="s">
        <v>1804</v>
      </c>
      <c r="I15" s="64" t="s">
        <v>1805</v>
      </c>
      <c r="J15" s="64" t="s">
        <v>1803</v>
      </c>
      <c r="K15" s="64" t="s">
        <v>2617</v>
      </c>
      <c r="L15" s="64" t="s">
        <v>2617</v>
      </c>
      <c r="M15" s="64" t="s">
        <v>1806</v>
      </c>
      <c r="N15" s="74" t="s">
        <v>3086</v>
      </c>
      <c r="O15" s="74" t="s">
        <v>3765</v>
      </c>
    </row>
    <row r="16" spans="1:15">
      <c r="A16" s="64" t="s">
        <v>1808</v>
      </c>
      <c r="B16" s="63" t="s">
        <v>1807</v>
      </c>
      <c r="C16" s="64" t="s">
        <v>2640</v>
      </c>
      <c r="D16" s="64" t="s">
        <v>2641</v>
      </c>
      <c r="E16" s="64" t="s">
        <v>3173</v>
      </c>
      <c r="F16" s="64" t="s">
        <v>1802</v>
      </c>
      <c r="G16" s="64" t="s">
        <v>1803</v>
      </c>
      <c r="H16" s="64" t="s">
        <v>1804</v>
      </c>
      <c r="I16" s="64" t="s">
        <v>1805</v>
      </c>
      <c r="J16" s="64" t="s">
        <v>1803</v>
      </c>
      <c r="K16" s="64" t="s">
        <v>2617</v>
      </c>
      <c r="L16" s="64" t="s">
        <v>2617</v>
      </c>
      <c r="M16" s="64" t="s">
        <v>1806</v>
      </c>
      <c r="N16" s="74" t="s">
        <v>3766</v>
      </c>
      <c r="O16" s="74" t="s">
        <v>3767</v>
      </c>
    </row>
    <row r="17" spans="1:15">
      <c r="A17" s="64" t="s">
        <v>1810</v>
      </c>
      <c r="B17" s="63" t="s">
        <v>1809</v>
      </c>
      <c r="C17" s="64" t="s">
        <v>2642</v>
      </c>
      <c r="D17" s="64" t="s">
        <v>2643</v>
      </c>
      <c r="E17" s="64" t="s">
        <v>1811</v>
      </c>
      <c r="F17" s="64" t="s">
        <v>1802</v>
      </c>
      <c r="G17" s="64" t="s">
        <v>1803</v>
      </c>
      <c r="H17" s="64" t="s">
        <v>1812</v>
      </c>
      <c r="I17" s="64" t="s">
        <v>1805</v>
      </c>
      <c r="J17" s="64" t="s">
        <v>1803</v>
      </c>
      <c r="K17" s="64" t="s">
        <v>2617</v>
      </c>
      <c r="L17" s="64" t="s">
        <v>2617</v>
      </c>
      <c r="M17" s="64" t="s">
        <v>1813</v>
      </c>
      <c r="N17" s="74" t="s">
        <v>3087</v>
      </c>
      <c r="O17" s="74" t="s">
        <v>3768</v>
      </c>
    </row>
    <row r="18" spans="1:15">
      <c r="A18" s="64" t="s">
        <v>1815</v>
      </c>
      <c r="B18" s="63" t="s">
        <v>1814</v>
      </c>
      <c r="C18" s="64" t="s">
        <v>2644</v>
      </c>
      <c r="D18" s="64" t="s">
        <v>2645</v>
      </c>
      <c r="E18" s="64" t="s">
        <v>1816</v>
      </c>
      <c r="F18" s="64" t="s">
        <v>1802</v>
      </c>
      <c r="G18" s="64" t="s">
        <v>1803</v>
      </c>
      <c r="H18" s="64" t="s">
        <v>1812</v>
      </c>
      <c r="I18" s="64" t="s">
        <v>1805</v>
      </c>
      <c r="J18" s="64" t="s">
        <v>1803</v>
      </c>
      <c r="K18" s="64" t="s">
        <v>2617</v>
      </c>
      <c r="L18" s="64" t="s">
        <v>2613</v>
      </c>
      <c r="M18" s="64" t="s">
        <v>1813</v>
      </c>
      <c r="N18" s="74" t="s">
        <v>3087</v>
      </c>
      <c r="O18" s="74" t="s">
        <v>3769</v>
      </c>
    </row>
    <row r="19" spans="1:15">
      <c r="A19" s="64" t="s">
        <v>1819</v>
      </c>
      <c r="B19" s="63" t="s">
        <v>1818</v>
      </c>
      <c r="C19" s="64" t="s">
        <v>2646</v>
      </c>
      <c r="D19" s="64" t="s">
        <v>2647</v>
      </c>
      <c r="E19" s="64" t="s">
        <v>3174</v>
      </c>
      <c r="F19" s="64" t="s">
        <v>1803</v>
      </c>
      <c r="G19" s="64" t="s">
        <v>1803</v>
      </c>
      <c r="H19" s="64" t="s">
        <v>1817</v>
      </c>
      <c r="I19" s="64" t="s">
        <v>1805</v>
      </c>
      <c r="J19" s="64" t="s">
        <v>1803</v>
      </c>
      <c r="K19" s="64" t="s">
        <v>2617</v>
      </c>
      <c r="L19" s="64" t="s">
        <v>2613</v>
      </c>
      <c r="M19" s="64" t="s">
        <v>1820</v>
      </c>
      <c r="N19" s="74" t="s">
        <v>3088</v>
      </c>
      <c r="O19" s="74" t="s">
        <v>3770</v>
      </c>
    </row>
    <row r="20" spans="1:15">
      <c r="A20" s="64" t="s">
        <v>1822</v>
      </c>
      <c r="B20" s="63" t="s">
        <v>1821</v>
      </c>
      <c r="C20" s="64" t="s">
        <v>2648</v>
      </c>
      <c r="D20" s="64" t="s">
        <v>2649</v>
      </c>
      <c r="E20" s="64" t="s">
        <v>3175</v>
      </c>
      <c r="F20" s="64" t="s">
        <v>1803</v>
      </c>
      <c r="G20" s="64" t="s">
        <v>1803</v>
      </c>
      <c r="H20" s="64" t="s">
        <v>1817</v>
      </c>
      <c r="I20" s="64" t="s">
        <v>1805</v>
      </c>
      <c r="J20" s="64" t="s">
        <v>1803</v>
      </c>
      <c r="K20" s="64" t="s">
        <v>2617</v>
      </c>
      <c r="L20" s="64" t="s">
        <v>2617</v>
      </c>
      <c r="M20" s="64" t="s">
        <v>1806</v>
      </c>
      <c r="N20" s="74" t="s">
        <v>3766</v>
      </c>
      <c r="O20" s="74" t="s">
        <v>3771</v>
      </c>
    </row>
    <row r="21" spans="1:15">
      <c r="A21" s="64" t="s">
        <v>3772</v>
      </c>
      <c r="B21" s="63" t="s">
        <v>3773</v>
      </c>
      <c r="C21" s="64" t="s">
        <v>3774</v>
      </c>
      <c r="D21" s="64" t="s">
        <v>3775</v>
      </c>
      <c r="E21" s="64" t="s">
        <v>3777</v>
      </c>
      <c r="F21" s="64" t="s">
        <v>1802</v>
      </c>
      <c r="G21" s="64" t="s">
        <v>1803</v>
      </c>
      <c r="H21" s="64" t="s">
        <v>1812</v>
      </c>
      <c r="I21" s="64" t="s">
        <v>1805</v>
      </c>
      <c r="J21" s="64" t="s">
        <v>1803</v>
      </c>
      <c r="K21" s="64" t="s">
        <v>2613</v>
      </c>
      <c r="L21" s="64" t="s">
        <v>2617</v>
      </c>
      <c r="N21" s="74" t="s">
        <v>3776</v>
      </c>
      <c r="O21" s="74"/>
    </row>
    <row r="22" spans="1:15">
      <c r="A22" s="64" t="s">
        <v>1824</v>
      </c>
      <c r="B22" s="63" t="s">
        <v>1823</v>
      </c>
      <c r="C22" s="64" t="s">
        <v>2650</v>
      </c>
      <c r="D22" s="64" t="s">
        <v>2651</v>
      </c>
      <c r="E22" s="64" t="s">
        <v>3176</v>
      </c>
      <c r="F22" s="64" t="s">
        <v>1825</v>
      </c>
      <c r="G22" s="64" t="s">
        <v>1826</v>
      </c>
      <c r="H22" s="64" t="s">
        <v>1825</v>
      </c>
      <c r="I22" s="64" t="s">
        <v>1826</v>
      </c>
      <c r="J22" s="64" t="s">
        <v>1825</v>
      </c>
      <c r="K22" s="64" t="s">
        <v>2617</v>
      </c>
      <c r="L22" s="64" t="s">
        <v>2617</v>
      </c>
      <c r="M22" s="64" t="s">
        <v>1827</v>
      </c>
      <c r="N22" s="74" t="s">
        <v>1825</v>
      </c>
      <c r="O22" s="74" t="s">
        <v>3778</v>
      </c>
    </row>
    <row r="23" spans="1:15">
      <c r="A23" s="64" t="s">
        <v>1829</v>
      </c>
      <c r="B23" s="63" t="s">
        <v>1828</v>
      </c>
      <c r="C23" s="64" t="s">
        <v>2652</v>
      </c>
      <c r="D23" s="64" t="s">
        <v>2653</v>
      </c>
      <c r="E23" s="64" t="s">
        <v>3177</v>
      </c>
      <c r="F23" s="64" t="s">
        <v>1825</v>
      </c>
      <c r="G23" s="64" t="s">
        <v>1826</v>
      </c>
      <c r="H23" s="64" t="s">
        <v>1825</v>
      </c>
      <c r="I23" s="64" t="s">
        <v>1826</v>
      </c>
      <c r="J23" s="64" t="s">
        <v>1825</v>
      </c>
      <c r="K23" s="64" t="s">
        <v>2617</v>
      </c>
      <c r="L23" s="64" t="s">
        <v>2617</v>
      </c>
      <c r="M23" s="64" t="s">
        <v>1830</v>
      </c>
      <c r="N23" s="74" t="s">
        <v>1825</v>
      </c>
      <c r="O23" s="74" t="s">
        <v>3779</v>
      </c>
    </row>
    <row r="24" spans="1:15">
      <c r="A24" s="64" t="s">
        <v>1837</v>
      </c>
      <c r="B24" s="63" t="s">
        <v>1836</v>
      </c>
      <c r="C24" s="64" t="s">
        <v>2656</v>
      </c>
      <c r="D24" s="64" t="s">
        <v>2657</v>
      </c>
      <c r="E24" s="64" t="s">
        <v>3178</v>
      </c>
      <c r="F24" s="64" t="s">
        <v>1834</v>
      </c>
      <c r="G24" s="64" t="s">
        <v>1756</v>
      </c>
      <c r="H24" s="64" t="s">
        <v>1834</v>
      </c>
      <c r="I24" s="64" t="s">
        <v>1756</v>
      </c>
      <c r="J24" s="64" t="s">
        <v>1755</v>
      </c>
      <c r="K24" s="64" t="s">
        <v>2617</v>
      </c>
      <c r="L24" s="64" t="s">
        <v>2617</v>
      </c>
      <c r="M24" s="64" t="s">
        <v>1835</v>
      </c>
      <c r="N24" s="74" t="s">
        <v>3089</v>
      </c>
      <c r="O24" s="74" t="s">
        <v>3780</v>
      </c>
    </row>
    <row r="25" spans="1:15">
      <c r="A25" s="64" t="s">
        <v>1832</v>
      </c>
      <c r="B25" s="63" t="s">
        <v>1831</v>
      </c>
      <c r="C25" s="64" t="s">
        <v>2654</v>
      </c>
      <c r="D25" s="64" t="s">
        <v>2655</v>
      </c>
      <c r="E25" s="64" t="s">
        <v>1833</v>
      </c>
      <c r="F25" s="64" t="s">
        <v>1834</v>
      </c>
      <c r="G25" s="64" t="s">
        <v>1756</v>
      </c>
      <c r="H25" s="64" t="s">
        <v>1834</v>
      </c>
      <c r="I25" s="64" t="s">
        <v>1756</v>
      </c>
      <c r="J25" s="64" t="s">
        <v>1755</v>
      </c>
      <c r="K25" s="64" t="s">
        <v>2617</v>
      </c>
      <c r="L25" s="64" t="s">
        <v>2617</v>
      </c>
      <c r="M25" s="64" t="s">
        <v>1835</v>
      </c>
      <c r="N25" s="74" t="s">
        <v>3090</v>
      </c>
      <c r="O25" s="74" t="s">
        <v>3781</v>
      </c>
    </row>
    <row r="26" spans="1:15">
      <c r="A26" s="64" t="s">
        <v>1839</v>
      </c>
      <c r="B26" s="63" t="s">
        <v>1838</v>
      </c>
      <c r="C26" s="64" t="s">
        <v>2658</v>
      </c>
      <c r="D26" s="64" t="s">
        <v>2659</v>
      </c>
      <c r="E26" s="64" t="s">
        <v>1840</v>
      </c>
      <c r="F26" s="64" t="s">
        <v>1841</v>
      </c>
      <c r="G26" s="64" t="s">
        <v>1762</v>
      </c>
      <c r="H26" s="64" t="s">
        <v>1841</v>
      </c>
      <c r="I26" s="64" t="s">
        <v>1762</v>
      </c>
      <c r="J26" s="64" t="s">
        <v>1842</v>
      </c>
      <c r="K26" s="64" t="s">
        <v>2617</v>
      </c>
      <c r="L26" s="64" t="s">
        <v>2613</v>
      </c>
      <c r="M26" s="64" t="s">
        <v>2944</v>
      </c>
      <c r="N26" s="74" t="s">
        <v>3091</v>
      </c>
      <c r="O26" s="74" t="s">
        <v>3782</v>
      </c>
    </row>
    <row r="27" spans="1:15">
      <c r="A27" s="64" t="s">
        <v>1879</v>
      </c>
      <c r="B27" s="63" t="s">
        <v>1878</v>
      </c>
      <c r="C27" s="64" t="s">
        <v>2680</v>
      </c>
      <c r="D27" s="64" t="s">
        <v>2681</v>
      </c>
      <c r="E27" s="64" t="s">
        <v>3179</v>
      </c>
      <c r="F27" s="64" t="s">
        <v>1841</v>
      </c>
      <c r="G27" s="64" t="s">
        <v>1762</v>
      </c>
      <c r="H27" s="64" t="s">
        <v>1841</v>
      </c>
      <c r="I27" s="64" t="s">
        <v>1762</v>
      </c>
      <c r="J27" s="64" t="s">
        <v>1842</v>
      </c>
      <c r="K27" s="64" t="s">
        <v>2617</v>
      </c>
      <c r="L27" s="64" t="s">
        <v>2617</v>
      </c>
      <c r="M27" s="64" t="s">
        <v>1880</v>
      </c>
      <c r="N27" s="74" t="s">
        <v>3092</v>
      </c>
      <c r="O27" s="74" t="s">
        <v>3783</v>
      </c>
    </row>
    <row r="28" spans="1:15">
      <c r="A28" s="64" t="s">
        <v>455</v>
      </c>
      <c r="B28" s="63" t="s">
        <v>1843</v>
      </c>
      <c r="C28" s="64" t="s">
        <v>2660</v>
      </c>
      <c r="D28" s="64" t="s">
        <v>2661</v>
      </c>
      <c r="E28" s="64" t="s">
        <v>3180</v>
      </c>
      <c r="F28" s="64" t="s">
        <v>1765</v>
      </c>
      <c r="G28" s="64" t="s">
        <v>25</v>
      </c>
      <c r="H28" s="64" t="s">
        <v>1844</v>
      </c>
      <c r="I28" s="64" t="s">
        <v>25</v>
      </c>
      <c r="J28" s="64" t="s">
        <v>1844</v>
      </c>
      <c r="K28" s="64" t="s">
        <v>2617</v>
      </c>
      <c r="L28" s="64" t="s">
        <v>2617</v>
      </c>
      <c r="M28" s="64" t="s">
        <v>1845</v>
      </c>
      <c r="N28" s="74" t="s">
        <v>1844</v>
      </c>
      <c r="O28" s="74" t="s">
        <v>3784</v>
      </c>
    </row>
    <row r="29" spans="1:15">
      <c r="A29" s="64" t="s">
        <v>1847</v>
      </c>
      <c r="B29" s="63" t="s">
        <v>1846</v>
      </c>
      <c r="C29" s="64" t="s">
        <v>2662</v>
      </c>
      <c r="D29" s="64" t="s">
        <v>2663</v>
      </c>
      <c r="E29" s="64" t="s">
        <v>3181</v>
      </c>
      <c r="F29" s="64" t="s">
        <v>1848</v>
      </c>
      <c r="G29" s="64" t="s">
        <v>1826</v>
      </c>
      <c r="H29" s="64" t="s">
        <v>1848</v>
      </c>
      <c r="I29" s="64" t="s">
        <v>1826</v>
      </c>
      <c r="J29" s="64" t="s">
        <v>1848</v>
      </c>
      <c r="K29" s="64" t="s">
        <v>2617</v>
      </c>
      <c r="L29" s="64" t="s">
        <v>2617</v>
      </c>
      <c r="M29" s="64" t="s">
        <v>1849</v>
      </c>
      <c r="N29" s="74" t="s">
        <v>3093</v>
      </c>
      <c r="O29" s="74" t="s">
        <v>3785</v>
      </c>
    </row>
    <row r="30" spans="1:15">
      <c r="A30" s="64" t="s">
        <v>1851</v>
      </c>
      <c r="B30" s="63" t="s">
        <v>1850</v>
      </c>
      <c r="C30" s="64" t="s">
        <v>2664</v>
      </c>
      <c r="D30" s="64" t="s">
        <v>2665</v>
      </c>
      <c r="E30" s="64" t="s">
        <v>3182</v>
      </c>
      <c r="F30" s="64" t="s">
        <v>1848</v>
      </c>
      <c r="G30" s="64" t="s">
        <v>1826</v>
      </c>
      <c r="H30" s="64" t="s">
        <v>1848</v>
      </c>
      <c r="I30" s="64" t="s">
        <v>1826</v>
      </c>
      <c r="J30" s="64" t="s">
        <v>1848</v>
      </c>
      <c r="K30" s="64" t="s">
        <v>2617</v>
      </c>
      <c r="L30" s="64" t="s">
        <v>2617</v>
      </c>
      <c r="M30" s="64" t="s">
        <v>1849</v>
      </c>
      <c r="N30" s="74" t="s">
        <v>3093</v>
      </c>
      <c r="O30" s="74" t="s">
        <v>3786</v>
      </c>
    </row>
    <row r="31" spans="1:15">
      <c r="A31" s="64" t="s">
        <v>1853</v>
      </c>
      <c r="B31" s="63" t="s">
        <v>1852</v>
      </c>
      <c r="C31" s="64" t="s">
        <v>2666</v>
      </c>
      <c r="D31" s="64" t="s">
        <v>2667</v>
      </c>
      <c r="E31" s="64" t="s">
        <v>3183</v>
      </c>
      <c r="F31" s="64" t="s">
        <v>1854</v>
      </c>
      <c r="G31" s="64" t="s">
        <v>1762</v>
      </c>
      <c r="H31" s="64" t="s">
        <v>1855</v>
      </c>
      <c r="I31" s="64" t="s">
        <v>1762</v>
      </c>
      <c r="J31" s="64" t="s">
        <v>1854</v>
      </c>
      <c r="K31" s="64" t="s">
        <v>2617</v>
      </c>
      <c r="L31" s="64" t="s">
        <v>2617</v>
      </c>
      <c r="M31" s="64" t="s">
        <v>1856</v>
      </c>
      <c r="N31" s="74" t="s">
        <v>3787</v>
      </c>
      <c r="O31" s="74" t="s">
        <v>3788</v>
      </c>
    </row>
    <row r="32" spans="1:15">
      <c r="A32" s="64" t="s">
        <v>1858</v>
      </c>
      <c r="B32" s="63" t="s">
        <v>1857</v>
      </c>
      <c r="C32" s="64" t="s">
        <v>2668</v>
      </c>
      <c r="D32" s="64" t="s">
        <v>2669</v>
      </c>
      <c r="E32" s="64" t="s">
        <v>3184</v>
      </c>
      <c r="F32" s="64" t="s">
        <v>1854</v>
      </c>
      <c r="G32" s="64" t="s">
        <v>1762</v>
      </c>
      <c r="H32" s="64" t="s">
        <v>1855</v>
      </c>
      <c r="I32" s="64" t="s">
        <v>1762</v>
      </c>
      <c r="J32" s="64" t="s">
        <v>1854</v>
      </c>
      <c r="K32" s="64" t="s">
        <v>2617</v>
      </c>
      <c r="L32" s="64" t="s">
        <v>2617</v>
      </c>
      <c r="M32" s="64" t="s">
        <v>1856</v>
      </c>
      <c r="N32" s="74" t="s">
        <v>3787</v>
      </c>
      <c r="O32" s="74" t="s">
        <v>3789</v>
      </c>
    </row>
    <row r="33" spans="1:15">
      <c r="A33" s="64" t="s">
        <v>1864</v>
      </c>
      <c r="B33" s="63" t="s">
        <v>1863</v>
      </c>
      <c r="C33" s="64" t="s">
        <v>2670</v>
      </c>
      <c r="D33" s="64" t="s">
        <v>2671</v>
      </c>
      <c r="E33" s="64" t="s">
        <v>3185</v>
      </c>
      <c r="F33" s="64" t="s">
        <v>1859</v>
      </c>
      <c r="G33" s="64" t="s">
        <v>1860</v>
      </c>
      <c r="H33" s="64" t="s">
        <v>1861</v>
      </c>
      <c r="I33" s="64" t="s">
        <v>1862</v>
      </c>
      <c r="J33" s="64" t="s">
        <v>1861</v>
      </c>
      <c r="K33" s="64" t="s">
        <v>2617</v>
      </c>
      <c r="L33" s="64" t="s">
        <v>2617</v>
      </c>
      <c r="M33" s="64" t="s">
        <v>1865</v>
      </c>
      <c r="N33" s="74" t="s">
        <v>1861</v>
      </c>
      <c r="O33" s="74" t="s">
        <v>3790</v>
      </c>
    </row>
    <row r="34" spans="1:15">
      <c r="A34" s="64" t="s">
        <v>1867</v>
      </c>
      <c r="B34" s="63" t="s">
        <v>1866</v>
      </c>
      <c r="C34" s="64" t="s">
        <v>2672</v>
      </c>
      <c r="D34" s="64" t="s">
        <v>2673</v>
      </c>
      <c r="E34" s="64" t="s">
        <v>3186</v>
      </c>
      <c r="F34" s="64" t="s">
        <v>1834</v>
      </c>
      <c r="G34" s="64" t="s">
        <v>1756</v>
      </c>
      <c r="H34" s="64" t="s">
        <v>1868</v>
      </c>
      <c r="I34" s="64" t="s">
        <v>1756</v>
      </c>
      <c r="J34" s="64" t="s">
        <v>1868</v>
      </c>
      <c r="K34" s="64" t="s">
        <v>2617</v>
      </c>
      <c r="L34" s="64" t="s">
        <v>2617</v>
      </c>
      <c r="M34" s="64" t="s">
        <v>3792</v>
      </c>
      <c r="N34" s="74" t="s">
        <v>3094</v>
      </c>
      <c r="O34" s="74" t="s">
        <v>3791</v>
      </c>
    </row>
    <row r="35" spans="1:15">
      <c r="A35" s="64" t="s">
        <v>1870</v>
      </c>
      <c r="B35" s="63" t="s">
        <v>1869</v>
      </c>
      <c r="C35" s="64" t="s">
        <v>2674</v>
      </c>
      <c r="D35" s="64" t="s">
        <v>2675</v>
      </c>
      <c r="E35" s="64" t="s">
        <v>3966</v>
      </c>
      <c r="F35" s="64" t="s">
        <v>1834</v>
      </c>
      <c r="G35" s="64" t="s">
        <v>1756</v>
      </c>
      <c r="H35" s="64" t="s">
        <v>1868</v>
      </c>
      <c r="I35" s="64" t="s">
        <v>1756</v>
      </c>
      <c r="J35" s="64" t="s">
        <v>1868</v>
      </c>
      <c r="K35" s="64" t="s">
        <v>2617</v>
      </c>
      <c r="L35" s="64" t="s">
        <v>2617</v>
      </c>
      <c r="M35" s="64" t="s">
        <v>3792</v>
      </c>
      <c r="N35" s="74" t="s">
        <v>3095</v>
      </c>
      <c r="O35" s="74" t="s">
        <v>3793</v>
      </c>
    </row>
    <row r="36" spans="1:15">
      <c r="A36" s="64" t="s">
        <v>1872</v>
      </c>
      <c r="B36" s="63" t="s">
        <v>1871</v>
      </c>
      <c r="C36" s="64" t="s">
        <v>2676</v>
      </c>
      <c r="D36" s="64" t="s">
        <v>2677</v>
      </c>
      <c r="E36" s="64" t="s">
        <v>3187</v>
      </c>
      <c r="F36" s="64" t="s">
        <v>1873</v>
      </c>
      <c r="G36" s="64" t="s">
        <v>1826</v>
      </c>
      <c r="H36" s="64" t="s">
        <v>1874</v>
      </c>
      <c r="I36" s="64" t="s">
        <v>1826</v>
      </c>
      <c r="J36" s="64" t="s">
        <v>1874</v>
      </c>
      <c r="K36" s="64" t="s">
        <v>2617</v>
      </c>
      <c r="L36" s="64" t="s">
        <v>2617</v>
      </c>
      <c r="M36" s="64" t="s">
        <v>1875</v>
      </c>
      <c r="N36" s="74" t="s">
        <v>3096</v>
      </c>
      <c r="O36" s="74" t="s">
        <v>3794</v>
      </c>
    </row>
    <row r="37" spans="1:15">
      <c r="A37" s="64" t="s">
        <v>1877</v>
      </c>
      <c r="B37" s="63" t="s">
        <v>1876</v>
      </c>
      <c r="C37" s="64" t="s">
        <v>2678</v>
      </c>
      <c r="D37" s="64" t="s">
        <v>2679</v>
      </c>
      <c r="E37" s="64" t="s">
        <v>3188</v>
      </c>
      <c r="F37" s="64" t="s">
        <v>1873</v>
      </c>
      <c r="G37" s="64" t="s">
        <v>1826</v>
      </c>
      <c r="H37" s="64" t="s">
        <v>1874</v>
      </c>
      <c r="I37" s="64" t="s">
        <v>1826</v>
      </c>
      <c r="J37" s="64" t="s">
        <v>1874</v>
      </c>
      <c r="K37" s="64" t="s">
        <v>2617</v>
      </c>
      <c r="L37" s="64" t="s">
        <v>2617</v>
      </c>
      <c r="M37" s="64" t="s">
        <v>1875</v>
      </c>
      <c r="N37" s="74" t="s">
        <v>3097</v>
      </c>
      <c r="O37" s="74" t="s">
        <v>3795</v>
      </c>
    </row>
    <row r="38" spans="1:15">
      <c r="A38" s="64" t="s">
        <v>1882</v>
      </c>
      <c r="B38" s="63" t="s">
        <v>1881</v>
      </c>
      <c r="C38" s="64" t="s">
        <v>2682</v>
      </c>
      <c r="D38" s="64" t="s">
        <v>2683</v>
      </c>
      <c r="E38" s="64" t="s">
        <v>3189</v>
      </c>
      <c r="F38" s="64" t="s">
        <v>1841</v>
      </c>
      <c r="G38" s="64" t="s">
        <v>1762</v>
      </c>
      <c r="H38" s="64" t="s">
        <v>1841</v>
      </c>
      <c r="I38" s="64" t="s">
        <v>1762</v>
      </c>
      <c r="K38" s="64" t="s">
        <v>2617</v>
      </c>
      <c r="L38" s="64" t="s">
        <v>2613</v>
      </c>
      <c r="M38" s="64" t="s">
        <v>2945</v>
      </c>
      <c r="N38" s="74" t="s">
        <v>3077</v>
      </c>
      <c r="O38" s="74" t="s">
        <v>3796</v>
      </c>
    </row>
    <row r="39" spans="1:15">
      <c r="A39" s="64" t="s">
        <v>1882</v>
      </c>
      <c r="B39" s="63" t="s">
        <v>1883</v>
      </c>
      <c r="C39" s="64" t="s">
        <v>2682</v>
      </c>
      <c r="D39" s="64" t="s">
        <v>2683</v>
      </c>
      <c r="E39" s="64" t="s">
        <v>3189</v>
      </c>
      <c r="F39" s="64" t="s">
        <v>1841</v>
      </c>
      <c r="G39" s="64" t="s">
        <v>1762</v>
      </c>
      <c r="H39" s="64" t="s">
        <v>1841</v>
      </c>
      <c r="I39" s="64" t="s">
        <v>1762</v>
      </c>
      <c r="K39" s="64" t="s">
        <v>2617</v>
      </c>
      <c r="L39" s="64" t="s">
        <v>2613</v>
      </c>
      <c r="M39" s="64" t="s">
        <v>2945</v>
      </c>
      <c r="N39" s="74" t="s">
        <v>3077</v>
      </c>
      <c r="O39" s="74" t="s">
        <v>3796</v>
      </c>
    </row>
    <row r="40" spans="1:15">
      <c r="A40" s="64" t="s">
        <v>1885</v>
      </c>
      <c r="B40" s="63" t="s">
        <v>1884</v>
      </c>
      <c r="C40" s="64" t="s">
        <v>2684</v>
      </c>
      <c r="D40" s="64" t="s">
        <v>2685</v>
      </c>
      <c r="E40" s="64" t="s">
        <v>3190</v>
      </c>
      <c r="F40" s="64" t="s">
        <v>1854</v>
      </c>
      <c r="G40" s="64" t="s">
        <v>1762</v>
      </c>
      <c r="H40" s="64" t="s">
        <v>1854</v>
      </c>
      <c r="I40" s="64" t="s">
        <v>1762</v>
      </c>
      <c r="J40" s="64" t="s">
        <v>1854</v>
      </c>
      <c r="K40" s="64" t="s">
        <v>2617</v>
      </c>
      <c r="L40" s="64" t="s">
        <v>2617</v>
      </c>
      <c r="M40" s="64" t="s">
        <v>1886</v>
      </c>
      <c r="N40" s="74" t="s">
        <v>3098</v>
      </c>
      <c r="O40" s="74" t="s">
        <v>3797</v>
      </c>
    </row>
    <row r="41" spans="1:15">
      <c r="A41" s="64" t="s">
        <v>1888</v>
      </c>
      <c r="B41" s="63" t="s">
        <v>1887</v>
      </c>
      <c r="C41" s="64" t="s">
        <v>2686</v>
      </c>
      <c r="D41" s="64" t="s">
        <v>2687</v>
      </c>
      <c r="E41" s="64" t="s">
        <v>3191</v>
      </c>
      <c r="F41" s="64" t="s">
        <v>1854</v>
      </c>
      <c r="G41" s="64" t="s">
        <v>1762</v>
      </c>
      <c r="H41" s="64" t="s">
        <v>1854</v>
      </c>
      <c r="I41" s="64" t="s">
        <v>1762</v>
      </c>
      <c r="J41" s="64" t="s">
        <v>1854</v>
      </c>
      <c r="K41" s="64" t="s">
        <v>2617</v>
      </c>
      <c r="L41" s="64" t="s">
        <v>2617</v>
      </c>
      <c r="M41" s="64" t="s">
        <v>1886</v>
      </c>
      <c r="N41" s="74" t="s">
        <v>3099</v>
      </c>
      <c r="O41" s="74" t="s">
        <v>3798</v>
      </c>
    </row>
    <row r="42" spans="1:15">
      <c r="A42" s="64" t="s">
        <v>1890</v>
      </c>
      <c r="B42" s="63" t="s">
        <v>1889</v>
      </c>
      <c r="C42" s="64" t="s">
        <v>2688</v>
      </c>
      <c r="D42" s="64" t="s">
        <v>2689</v>
      </c>
      <c r="E42" s="64" t="s">
        <v>1891</v>
      </c>
      <c r="F42" s="64" t="s">
        <v>1892</v>
      </c>
      <c r="G42" s="64" t="s">
        <v>1772</v>
      </c>
      <c r="H42" s="64" t="s">
        <v>1893</v>
      </c>
      <c r="I42" s="64" t="s">
        <v>1772</v>
      </c>
      <c r="J42" s="64" t="s">
        <v>1893</v>
      </c>
      <c r="K42" s="64" t="s">
        <v>2617</v>
      </c>
      <c r="L42" s="64" t="s">
        <v>2617</v>
      </c>
      <c r="M42" s="64" t="s">
        <v>1894</v>
      </c>
      <c r="N42" s="74" t="s">
        <v>3100</v>
      </c>
      <c r="O42" s="74" t="s">
        <v>3799</v>
      </c>
    </row>
    <row r="43" spans="1:15">
      <c r="A43" s="64" t="s">
        <v>1896</v>
      </c>
      <c r="B43" s="63" t="s">
        <v>1895</v>
      </c>
      <c r="C43" s="64" t="s">
        <v>2690</v>
      </c>
      <c r="D43" s="64" t="s">
        <v>2691</v>
      </c>
      <c r="E43" s="64" t="s">
        <v>3192</v>
      </c>
      <c r="F43" s="64" t="s">
        <v>1892</v>
      </c>
      <c r="G43" s="64" t="s">
        <v>1772</v>
      </c>
      <c r="H43" s="64" t="s">
        <v>1893</v>
      </c>
      <c r="I43" s="64" t="s">
        <v>1772</v>
      </c>
      <c r="J43" s="64" t="s">
        <v>1893</v>
      </c>
      <c r="K43" s="64" t="s">
        <v>2617</v>
      </c>
      <c r="L43" s="64" t="s">
        <v>2617</v>
      </c>
      <c r="M43" s="64" t="s">
        <v>1894</v>
      </c>
      <c r="N43" s="74" t="s">
        <v>3100</v>
      </c>
      <c r="O43" s="74" t="s">
        <v>3800</v>
      </c>
    </row>
    <row r="44" spans="1:15">
      <c r="A44" s="64" t="s">
        <v>2803</v>
      </c>
      <c r="B44" s="63" t="s">
        <v>2074</v>
      </c>
      <c r="C44" s="64" t="s">
        <v>2804</v>
      </c>
      <c r="D44" s="64" t="s">
        <v>2805</v>
      </c>
      <c r="E44" s="64" t="s">
        <v>2075</v>
      </c>
      <c r="F44" s="64" t="s">
        <v>1841</v>
      </c>
      <c r="G44" s="64" t="s">
        <v>1762</v>
      </c>
      <c r="H44" s="64" t="s">
        <v>1841</v>
      </c>
      <c r="I44" s="64" t="s">
        <v>1762</v>
      </c>
      <c r="J44" s="64" t="s">
        <v>1842</v>
      </c>
      <c r="K44" s="64" t="s">
        <v>2613</v>
      </c>
      <c r="L44" s="64" t="s">
        <v>2617</v>
      </c>
      <c r="N44" s="74" t="s">
        <v>3801</v>
      </c>
      <c r="O44" s="74" t="s">
        <v>3802</v>
      </c>
    </row>
    <row r="45" spans="1:15">
      <c r="A45" s="64" t="s">
        <v>1902</v>
      </c>
      <c r="B45" s="63" t="s">
        <v>1901</v>
      </c>
      <c r="C45" s="64" t="s">
        <v>2694</v>
      </c>
      <c r="D45" s="64" t="s">
        <v>2695</v>
      </c>
      <c r="E45" s="64" t="s">
        <v>3193</v>
      </c>
      <c r="F45" s="64" t="s">
        <v>1899</v>
      </c>
      <c r="G45" s="64" t="s">
        <v>1778</v>
      </c>
      <c r="H45" s="64" t="s">
        <v>1899</v>
      </c>
      <c r="I45" s="64" t="s">
        <v>1778</v>
      </c>
      <c r="J45" s="64" t="s">
        <v>1899</v>
      </c>
      <c r="K45" s="64" t="s">
        <v>2617</v>
      </c>
      <c r="L45" s="64" t="s">
        <v>2617</v>
      </c>
      <c r="M45" s="64" t="s">
        <v>1903</v>
      </c>
      <c r="N45" s="74" t="s">
        <v>3101</v>
      </c>
      <c r="O45" s="74" t="s">
        <v>3803</v>
      </c>
    </row>
    <row r="46" spans="1:15">
      <c r="A46" s="64" t="s">
        <v>1898</v>
      </c>
      <c r="B46" s="63" t="s">
        <v>1897</v>
      </c>
      <c r="C46" s="64" t="s">
        <v>2692</v>
      </c>
      <c r="D46" s="64" t="s">
        <v>2693</v>
      </c>
      <c r="E46" s="64" t="s">
        <v>3194</v>
      </c>
      <c r="F46" s="64" t="s">
        <v>1899</v>
      </c>
      <c r="G46" s="64" t="s">
        <v>1778</v>
      </c>
      <c r="H46" s="64" t="s">
        <v>1899</v>
      </c>
      <c r="I46" s="64" t="s">
        <v>1778</v>
      </c>
      <c r="J46" s="64" t="s">
        <v>1899</v>
      </c>
      <c r="K46" s="64" t="s">
        <v>2617</v>
      </c>
      <c r="L46" s="64" t="s">
        <v>2617</v>
      </c>
      <c r="M46" s="64" t="s">
        <v>1900</v>
      </c>
      <c r="N46" s="74" t="s">
        <v>3804</v>
      </c>
      <c r="O46" s="74" t="s">
        <v>3805</v>
      </c>
    </row>
    <row r="47" spans="1:15">
      <c r="A47" s="64" t="s">
        <v>1905</v>
      </c>
      <c r="B47" s="63" t="s">
        <v>1904</v>
      </c>
      <c r="C47" s="64" t="s">
        <v>2696</v>
      </c>
      <c r="D47" s="64" t="s">
        <v>2697</v>
      </c>
      <c r="E47" s="64" t="s">
        <v>3195</v>
      </c>
      <c r="F47" s="64" t="s">
        <v>1784</v>
      </c>
      <c r="G47" s="64" t="s">
        <v>1772</v>
      </c>
      <c r="H47" s="64" t="s">
        <v>1906</v>
      </c>
      <c r="I47" s="64" t="s">
        <v>1772</v>
      </c>
      <c r="J47" s="64" t="s">
        <v>1784</v>
      </c>
      <c r="K47" s="64" t="s">
        <v>2617</v>
      </c>
      <c r="L47" s="64" t="s">
        <v>2617</v>
      </c>
      <c r="M47" s="64" t="s">
        <v>1907</v>
      </c>
      <c r="N47" s="74" t="s">
        <v>3102</v>
      </c>
      <c r="O47" s="74" t="s">
        <v>3806</v>
      </c>
    </row>
    <row r="48" spans="1:15">
      <c r="A48" s="64" t="s">
        <v>1912</v>
      </c>
      <c r="B48" s="63" t="s">
        <v>1911</v>
      </c>
      <c r="C48" s="64" t="s">
        <v>2700</v>
      </c>
      <c r="D48" s="64" t="s">
        <v>2701</v>
      </c>
      <c r="E48" s="64" t="s">
        <v>3196</v>
      </c>
      <c r="F48" s="64" t="s">
        <v>1873</v>
      </c>
      <c r="G48" s="64" t="s">
        <v>1826</v>
      </c>
      <c r="H48" s="64" t="s">
        <v>1873</v>
      </c>
      <c r="I48" s="64" t="s">
        <v>1826</v>
      </c>
      <c r="J48" s="64" t="s">
        <v>1873</v>
      </c>
      <c r="K48" s="64" t="s">
        <v>2617</v>
      </c>
      <c r="L48" s="64" t="s">
        <v>2617</v>
      </c>
      <c r="M48" s="64" t="s">
        <v>2946</v>
      </c>
      <c r="N48" s="74" t="s">
        <v>3103</v>
      </c>
      <c r="O48" s="74" t="s">
        <v>3807</v>
      </c>
    </row>
    <row r="49" spans="1:15">
      <c r="A49" s="64" t="s">
        <v>1909</v>
      </c>
      <c r="B49" s="63" t="s">
        <v>1908</v>
      </c>
      <c r="C49" s="64" t="s">
        <v>2698</v>
      </c>
      <c r="D49" s="64" t="s">
        <v>2699</v>
      </c>
      <c r="E49" s="64" t="s">
        <v>3197</v>
      </c>
      <c r="F49" s="64" t="s">
        <v>1873</v>
      </c>
      <c r="G49" s="64" t="s">
        <v>1826</v>
      </c>
      <c r="H49" s="64" t="s">
        <v>1873</v>
      </c>
      <c r="I49" s="64" t="s">
        <v>1826</v>
      </c>
      <c r="J49" s="64" t="s">
        <v>1873</v>
      </c>
      <c r="K49" s="64" t="s">
        <v>2617</v>
      </c>
      <c r="L49" s="64" t="s">
        <v>2617</v>
      </c>
      <c r="M49" s="64" t="s">
        <v>1910</v>
      </c>
      <c r="N49" s="74" t="s">
        <v>3104</v>
      </c>
      <c r="O49" s="74" t="s">
        <v>3808</v>
      </c>
    </row>
    <row r="50" spans="1:15">
      <c r="A50" s="64" t="s">
        <v>1914</v>
      </c>
      <c r="B50" s="63" t="s">
        <v>1913</v>
      </c>
      <c r="C50" s="64" t="s">
        <v>2702</v>
      </c>
      <c r="D50" s="64" t="s">
        <v>2703</v>
      </c>
      <c r="E50" s="64" t="s">
        <v>1915</v>
      </c>
      <c r="F50" s="64" t="s">
        <v>1916</v>
      </c>
      <c r="G50" s="64" t="s">
        <v>1917</v>
      </c>
      <c r="H50" s="64" t="s">
        <v>1918</v>
      </c>
      <c r="I50" s="64" t="s">
        <v>1805</v>
      </c>
      <c r="J50" s="64" t="s">
        <v>1917</v>
      </c>
      <c r="K50" s="64" t="s">
        <v>2617</v>
      </c>
      <c r="L50" s="64" t="s">
        <v>2617</v>
      </c>
      <c r="M50" s="64" t="s">
        <v>1919</v>
      </c>
      <c r="N50" s="74" t="s">
        <v>3105</v>
      </c>
      <c r="O50" s="74" t="s">
        <v>3809</v>
      </c>
    </row>
    <row r="51" spans="1:15">
      <c r="A51" s="64" t="s">
        <v>1921</v>
      </c>
      <c r="B51" s="63" t="s">
        <v>1920</v>
      </c>
      <c r="C51" s="64" t="s">
        <v>2704</v>
      </c>
      <c r="D51" s="64" t="s">
        <v>2705</v>
      </c>
      <c r="E51" s="64" t="s">
        <v>3198</v>
      </c>
      <c r="F51" s="64" t="s">
        <v>1916</v>
      </c>
      <c r="G51" s="64" t="s">
        <v>1917</v>
      </c>
      <c r="H51" s="64" t="s">
        <v>1918</v>
      </c>
      <c r="I51" s="64" t="s">
        <v>1805</v>
      </c>
      <c r="J51" s="64" t="s">
        <v>1917</v>
      </c>
      <c r="K51" s="64" t="s">
        <v>2617</v>
      </c>
      <c r="L51" s="64" t="s">
        <v>2617</v>
      </c>
      <c r="M51" s="64" t="s">
        <v>1919</v>
      </c>
      <c r="N51" s="74" t="s">
        <v>3106</v>
      </c>
      <c r="O51" s="74" t="s">
        <v>3810</v>
      </c>
    </row>
    <row r="52" spans="1:15">
      <c r="A52" s="64" t="s">
        <v>1927</v>
      </c>
      <c r="B52" s="63" t="s">
        <v>1926</v>
      </c>
      <c r="C52" s="64" t="s">
        <v>2708</v>
      </c>
      <c r="D52" s="64" t="s">
        <v>2709</v>
      </c>
      <c r="E52" s="64" t="s">
        <v>3199</v>
      </c>
      <c r="F52" s="64" t="s">
        <v>1924</v>
      </c>
      <c r="G52" s="64" t="s">
        <v>1917</v>
      </c>
      <c r="H52" s="64" t="s">
        <v>1924</v>
      </c>
      <c r="I52" s="64" t="s">
        <v>1805</v>
      </c>
      <c r="J52" s="64" t="s">
        <v>1917</v>
      </c>
      <c r="K52" s="64" t="s">
        <v>2617</v>
      </c>
      <c r="L52" s="64" t="s">
        <v>2617</v>
      </c>
      <c r="M52" s="64" t="s">
        <v>1928</v>
      </c>
      <c r="N52" s="74" t="s">
        <v>3106</v>
      </c>
      <c r="O52" s="74" t="s">
        <v>3811</v>
      </c>
    </row>
    <row r="53" spans="1:15">
      <c r="A53" s="64" t="s">
        <v>1923</v>
      </c>
      <c r="B53" s="63" t="s">
        <v>1922</v>
      </c>
      <c r="C53" s="64" t="s">
        <v>2706</v>
      </c>
      <c r="D53" s="64" t="s">
        <v>2707</v>
      </c>
      <c r="E53" s="64" t="s">
        <v>3200</v>
      </c>
      <c r="F53" s="64" t="s">
        <v>1924</v>
      </c>
      <c r="G53" s="64" t="s">
        <v>1917</v>
      </c>
      <c r="H53" s="64" t="s">
        <v>1924</v>
      </c>
      <c r="I53" s="64" t="s">
        <v>1805</v>
      </c>
      <c r="J53" s="64" t="s">
        <v>1917</v>
      </c>
      <c r="K53" s="64" t="s">
        <v>2617</v>
      </c>
      <c r="L53" s="64" t="s">
        <v>2613</v>
      </c>
      <c r="M53" s="64" t="s">
        <v>1925</v>
      </c>
      <c r="N53" s="74" t="s">
        <v>3107</v>
      </c>
      <c r="O53" s="74" t="s">
        <v>3812</v>
      </c>
    </row>
    <row r="54" spans="1:15">
      <c r="A54" s="64" t="s">
        <v>1930</v>
      </c>
      <c r="B54" s="63" t="s">
        <v>1929</v>
      </c>
      <c r="C54" s="64" t="s">
        <v>2710</v>
      </c>
      <c r="D54" s="64" t="s">
        <v>2711</v>
      </c>
      <c r="E54" s="64" t="s">
        <v>3201</v>
      </c>
      <c r="F54" s="64" t="s">
        <v>1916</v>
      </c>
      <c r="G54" s="64" t="s">
        <v>1917</v>
      </c>
      <c r="H54" s="64" t="s">
        <v>1931</v>
      </c>
      <c r="I54" s="64" t="s">
        <v>1805</v>
      </c>
      <c r="J54" s="64" t="s">
        <v>1917</v>
      </c>
      <c r="K54" s="64" t="s">
        <v>2617</v>
      </c>
      <c r="L54" s="64" t="s">
        <v>2617</v>
      </c>
      <c r="M54" s="64" t="s">
        <v>1932</v>
      </c>
      <c r="N54" s="74" t="s">
        <v>3813</v>
      </c>
      <c r="O54" s="74" t="s">
        <v>3814</v>
      </c>
    </row>
    <row r="55" spans="1:15">
      <c r="A55" s="64" t="s">
        <v>448</v>
      </c>
      <c r="B55" s="63" t="s">
        <v>1933</v>
      </c>
      <c r="C55" s="64" t="s">
        <v>2712</v>
      </c>
      <c r="D55" s="64" t="s">
        <v>2713</v>
      </c>
      <c r="E55" s="64" t="s">
        <v>1934</v>
      </c>
      <c r="F55" s="64" t="s">
        <v>1796</v>
      </c>
      <c r="G55" s="64" t="s">
        <v>25</v>
      </c>
      <c r="H55" s="64" t="s">
        <v>1935</v>
      </c>
      <c r="I55" s="64" t="s">
        <v>25</v>
      </c>
      <c r="J55" s="64" t="s">
        <v>1796</v>
      </c>
      <c r="K55" s="64" t="s">
        <v>2617</v>
      </c>
      <c r="L55" s="64" t="s">
        <v>2617</v>
      </c>
      <c r="M55" s="64" t="s">
        <v>3816</v>
      </c>
      <c r="N55" s="74" t="s">
        <v>3110</v>
      </c>
      <c r="O55" s="74" t="s">
        <v>3815</v>
      </c>
    </row>
    <row r="56" spans="1:15">
      <c r="A56" s="64" t="s">
        <v>449</v>
      </c>
      <c r="B56" s="63" t="s">
        <v>1936</v>
      </c>
      <c r="C56" s="64" t="s">
        <v>2714</v>
      </c>
      <c r="D56" s="64" t="s">
        <v>2715</v>
      </c>
      <c r="E56" s="64" t="s">
        <v>3202</v>
      </c>
      <c r="F56" s="64" t="s">
        <v>1796</v>
      </c>
      <c r="G56" s="64" t="s">
        <v>25</v>
      </c>
      <c r="H56" s="64" t="s">
        <v>1935</v>
      </c>
      <c r="I56" s="64" t="s">
        <v>25</v>
      </c>
      <c r="J56" s="64" t="s">
        <v>1796</v>
      </c>
      <c r="K56" s="64" t="s">
        <v>2617</v>
      </c>
      <c r="L56" s="64" t="s">
        <v>2617</v>
      </c>
      <c r="M56" s="64" t="s">
        <v>3816</v>
      </c>
      <c r="N56" s="74" t="s">
        <v>3110</v>
      </c>
      <c r="O56" s="74" t="s">
        <v>3817</v>
      </c>
    </row>
    <row r="57" spans="1:15">
      <c r="A57" s="64" t="s">
        <v>447</v>
      </c>
      <c r="B57" s="63" t="s">
        <v>1937</v>
      </c>
      <c r="C57" s="64" t="s">
        <v>2716</v>
      </c>
      <c r="D57" s="64" t="s">
        <v>2717</v>
      </c>
      <c r="E57" s="64" t="s">
        <v>1458</v>
      </c>
      <c r="F57" s="64" t="s">
        <v>1796</v>
      </c>
      <c r="G57" s="64" t="s">
        <v>25</v>
      </c>
      <c r="H57" s="64" t="s">
        <v>1938</v>
      </c>
      <c r="I57" s="64" t="s">
        <v>25</v>
      </c>
      <c r="J57" s="64" t="s">
        <v>1796</v>
      </c>
      <c r="K57" s="64" t="s">
        <v>2617</v>
      </c>
      <c r="L57" s="64" t="s">
        <v>2617</v>
      </c>
      <c r="M57" s="64" t="s">
        <v>3816</v>
      </c>
      <c r="N57" s="74" t="s">
        <v>3111</v>
      </c>
      <c r="O57" s="74" t="s">
        <v>3818</v>
      </c>
    </row>
    <row r="58" spans="1:15">
      <c r="A58" s="64" t="s">
        <v>450</v>
      </c>
      <c r="B58" s="63" t="s">
        <v>1939</v>
      </c>
      <c r="C58" s="64" t="s">
        <v>2718</v>
      </c>
      <c r="D58" s="64" t="s">
        <v>2719</v>
      </c>
      <c r="E58" s="64" t="s">
        <v>3203</v>
      </c>
      <c r="F58" s="64" t="s">
        <v>1796</v>
      </c>
      <c r="G58" s="64" t="s">
        <v>25</v>
      </c>
      <c r="H58" s="64" t="s">
        <v>1938</v>
      </c>
      <c r="I58" s="64" t="s">
        <v>25</v>
      </c>
      <c r="J58" s="64" t="s">
        <v>1796</v>
      </c>
      <c r="K58" s="64" t="s">
        <v>2617</v>
      </c>
      <c r="L58" s="64" t="s">
        <v>2613</v>
      </c>
      <c r="M58" s="64" t="s">
        <v>3816</v>
      </c>
      <c r="N58" s="74" t="s">
        <v>3112</v>
      </c>
      <c r="O58" s="74" t="s">
        <v>3819</v>
      </c>
    </row>
    <row r="59" spans="1:15">
      <c r="A59" s="64" t="s">
        <v>444</v>
      </c>
      <c r="B59" s="63" t="s">
        <v>1940</v>
      </c>
      <c r="C59" s="64" t="s">
        <v>2720</v>
      </c>
      <c r="D59" s="64" t="s">
        <v>2721</v>
      </c>
      <c r="E59" s="64" t="s">
        <v>3204</v>
      </c>
      <c r="F59" s="64" t="s">
        <v>1941</v>
      </c>
      <c r="G59" s="64" t="s">
        <v>25</v>
      </c>
      <c r="H59" s="64" t="s">
        <v>1941</v>
      </c>
      <c r="I59" s="64" t="s">
        <v>25</v>
      </c>
      <c r="J59" s="64" t="s">
        <v>1941</v>
      </c>
      <c r="K59" s="64" t="s">
        <v>2617</v>
      </c>
      <c r="L59" s="64" t="s">
        <v>2617</v>
      </c>
      <c r="M59" s="64" t="s">
        <v>3821</v>
      </c>
      <c r="N59" s="74" t="s">
        <v>3115</v>
      </c>
      <c r="O59" s="74" t="s">
        <v>3820</v>
      </c>
    </row>
    <row r="60" spans="1:15">
      <c r="A60" s="64" t="s">
        <v>443</v>
      </c>
      <c r="B60" s="63" t="s">
        <v>1942</v>
      </c>
      <c r="C60" s="64" t="s">
        <v>2722</v>
      </c>
      <c r="D60" s="64" t="s">
        <v>2723</v>
      </c>
      <c r="E60" s="64" t="s">
        <v>3205</v>
      </c>
      <c r="F60" s="64" t="s">
        <v>1941</v>
      </c>
      <c r="G60" s="64" t="s">
        <v>25</v>
      </c>
      <c r="H60" s="64" t="s">
        <v>1941</v>
      </c>
      <c r="I60" s="64" t="s">
        <v>25</v>
      </c>
      <c r="J60" s="64" t="s">
        <v>1941</v>
      </c>
      <c r="K60" s="64" t="s">
        <v>2617</v>
      </c>
      <c r="L60" s="64" t="s">
        <v>2617</v>
      </c>
      <c r="M60" s="64" t="s">
        <v>3823</v>
      </c>
      <c r="N60" s="74" t="s">
        <v>3114</v>
      </c>
      <c r="O60" s="74" t="s">
        <v>3822</v>
      </c>
    </row>
    <row r="61" spans="1:15">
      <c r="A61" s="64" t="s">
        <v>445</v>
      </c>
      <c r="B61" s="63" t="s">
        <v>1943</v>
      </c>
      <c r="C61" s="64" t="s">
        <v>2724</v>
      </c>
      <c r="D61" s="64" t="s">
        <v>2725</v>
      </c>
      <c r="E61" s="64" t="s">
        <v>3206</v>
      </c>
      <c r="F61" s="64" t="s">
        <v>1941</v>
      </c>
      <c r="G61" s="64" t="s">
        <v>25</v>
      </c>
      <c r="H61" s="64" t="s">
        <v>1944</v>
      </c>
      <c r="I61" s="64" t="s">
        <v>25</v>
      </c>
      <c r="J61" s="64" t="s">
        <v>1941</v>
      </c>
      <c r="K61" s="64" t="s">
        <v>2617</v>
      </c>
      <c r="L61" s="64" t="s">
        <v>2617</v>
      </c>
      <c r="M61" s="64" t="s">
        <v>3825</v>
      </c>
      <c r="N61" s="74" t="s">
        <v>3113</v>
      </c>
      <c r="O61" s="74" t="s">
        <v>3824</v>
      </c>
    </row>
    <row r="62" spans="1:15">
      <c r="A62" s="64" t="s">
        <v>446</v>
      </c>
      <c r="B62" s="63" t="s">
        <v>1945</v>
      </c>
      <c r="C62" s="64" t="s">
        <v>2726</v>
      </c>
      <c r="D62" s="64" t="s">
        <v>2727</v>
      </c>
      <c r="E62" s="64" t="s">
        <v>1457</v>
      </c>
      <c r="F62" s="64" t="s">
        <v>1941</v>
      </c>
      <c r="G62" s="64" t="s">
        <v>25</v>
      </c>
      <c r="H62" s="64" t="s">
        <v>1944</v>
      </c>
      <c r="I62" s="64" t="s">
        <v>25</v>
      </c>
      <c r="J62" s="64" t="s">
        <v>1941</v>
      </c>
      <c r="K62" s="64" t="s">
        <v>2617</v>
      </c>
      <c r="L62" s="64" t="s">
        <v>2617</v>
      </c>
      <c r="M62" s="64" t="s">
        <v>3825</v>
      </c>
      <c r="N62" s="74" t="s">
        <v>3116</v>
      </c>
      <c r="O62" s="74" t="s">
        <v>3826</v>
      </c>
    </row>
    <row r="63" spans="1:15">
      <c r="A63" s="64" t="s">
        <v>1947</v>
      </c>
      <c r="B63" s="63" t="s">
        <v>1946</v>
      </c>
      <c r="C63" s="64" t="s">
        <v>2728</v>
      </c>
      <c r="D63" s="64" t="s">
        <v>2729</v>
      </c>
      <c r="E63" s="64" t="s">
        <v>3207</v>
      </c>
      <c r="F63" s="64" t="s">
        <v>1899</v>
      </c>
      <c r="G63" s="64" t="s">
        <v>1778</v>
      </c>
      <c r="H63" s="64" t="s">
        <v>1948</v>
      </c>
      <c r="I63" s="64" t="s">
        <v>1778</v>
      </c>
      <c r="J63" s="64" t="s">
        <v>1899</v>
      </c>
      <c r="K63" s="64" t="s">
        <v>2617</v>
      </c>
      <c r="L63" s="64" t="s">
        <v>2617</v>
      </c>
      <c r="M63" s="64" t="s">
        <v>1949</v>
      </c>
      <c r="N63" s="74" t="s">
        <v>3117</v>
      </c>
      <c r="O63" s="74" t="s">
        <v>3827</v>
      </c>
    </row>
    <row r="64" spans="1:15">
      <c r="A64" s="64" t="s">
        <v>1951</v>
      </c>
      <c r="B64" s="63" t="s">
        <v>1950</v>
      </c>
      <c r="C64" s="64" t="s">
        <v>3828</v>
      </c>
      <c r="D64" s="64" t="s">
        <v>2730</v>
      </c>
      <c r="E64" s="64" t="s">
        <v>1952</v>
      </c>
      <c r="F64" s="64" t="s">
        <v>1899</v>
      </c>
      <c r="G64" s="64" t="s">
        <v>1778</v>
      </c>
      <c r="H64" s="64" t="s">
        <v>1948</v>
      </c>
      <c r="I64" s="64" t="s">
        <v>1778</v>
      </c>
      <c r="J64" s="64" t="s">
        <v>1899</v>
      </c>
      <c r="K64" s="64" t="s">
        <v>2617</v>
      </c>
      <c r="L64" s="64" t="s">
        <v>2617</v>
      </c>
      <c r="M64" s="64" t="s">
        <v>1949</v>
      </c>
      <c r="N64" s="74" t="s">
        <v>3117</v>
      </c>
      <c r="O64" s="74" t="s">
        <v>3829</v>
      </c>
    </row>
    <row r="65" spans="1:15">
      <c r="A65" s="64" t="s">
        <v>1954</v>
      </c>
      <c r="B65" s="63" t="s">
        <v>1953</v>
      </c>
      <c r="C65" s="64" t="s">
        <v>2731</v>
      </c>
      <c r="D65" s="64" t="s">
        <v>2732</v>
      </c>
      <c r="E65" s="64" t="s">
        <v>3208</v>
      </c>
      <c r="F65" s="64" t="s">
        <v>1859</v>
      </c>
      <c r="G65" s="64" t="s">
        <v>1860</v>
      </c>
      <c r="H65" s="64" t="s">
        <v>1955</v>
      </c>
      <c r="I65" s="64" t="s">
        <v>1862</v>
      </c>
      <c r="J65" s="64" t="s">
        <v>1955</v>
      </c>
      <c r="K65" s="64" t="s">
        <v>2617</v>
      </c>
      <c r="L65" s="64" t="s">
        <v>2617</v>
      </c>
      <c r="M65" s="64" t="s">
        <v>1956</v>
      </c>
      <c r="N65" s="74" t="s">
        <v>1955</v>
      </c>
      <c r="O65" s="74" t="s">
        <v>3830</v>
      </c>
    </row>
    <row r="66" spans="1:15">
      <c r="A66" s="64" t="s">
        <v>1958</v>
      </c>
      <c r="B66" s="63" t="s">
        <v>1957</v>
      </c>
      <c r="C66" s="64" t="s">
        <v>2733</v>
      </c>
      <c r="D66" s="64" t="s">
        <v>2734</v>
      </c>
      <c r="E66" s="64" t="s">
        <v>3209</v>
      </c>
      <c r="F66" s="64" t="s">
        <v>1841</v>
      </c>
      <c r="G66" s="64" t="s">
        <v>1762</v>
      </c>
      <c r="H66" s="64" t="s">
        <v>1841</v>
      </c>
      <c r="I66" s="64" t="s">
        <v>1762</v>
      </c>
      <c r="K66" s="64" t="s">
        <v>2617</v>
      </c>
      <c r="L66" s="64" t="s">
        <v>2613</v>
      </c>
      <c r="M66" s="64" t="s">
        <v>2944</v>
      </c>
      <c r="N66" s="74" t="s">
        <v>3091</v>
      </c>
      <c r="O66" s="74" t="s">
        <v>3831</v>
      </c>
    </row>
    <row r="67" spans="1:15">
      <c r="A67" s="64" t="s">
        <v>1963</v>
      </c>
      <c r="B67" s="63" t="s">
        <v>1962</v>
      </c>
      <c r="C67" s="64" t="s">
        <v>2737</v>
      </c>
      <c r="D67" s="64" t="s">
        <v>2738</v>
      </c>
      <c r="E67" s="64" t="s">
        <v>3210</v>
      </c>
      <c r="F67" s="64" t="s">
        <v>1892</v>
      </c>
      <c r="G67" s="64" t="s">
        <v>1772</v>
      </c>
      <c r="H67" s="64" t="s">
        <v>1892</v>
      </c>
      <c r="I67" s="64" t="s">
        <v>1772</v>
      </c>
      <c r="J67" s="64" t="s">
        <v>1892</v>
      </c>
      <c r="K67" s="64" t="s">
        <v>2617</v>
      </c>
      <c r="L67" s="64" t="s">
        <v>2617</v>
      </c>
      <c r="M67" s="64" t="s">
        <v>1964</v>
      </c>
      <c r="N67" s="74" t="s">
        <v>3118</v>
      </c>
      <c r="O67" s="74" t="s">
        <v>3832</v>
      </c>
    </row>
    <row r="68" spans="1:15">
      <c r="A68" s="64" t="s">
        <v>1960</v>
      </c>
      <c r="B68" s="63" t="s">
        <v>1959</v>
      </c>
      <c r="C68" s="64" t="s">
        <v>2735</v>
      </c>
      <c r="D68" s="64" t="s">
        <v>2736</v>
      </c>
      <c r="E68" s="64" t="s">
        <v>3211</v>
      </c>
      <c r="F68" s="64" t="s">
        <v>1892</v>
      </c>
      <c r="G68" s="64" t="s">
        <v>1772</v>
      </c>
      <c r="H68" s="64" t="s">
        <v>1892</v>
      </c>
      <c r="I68" s="64" t="s">
        <v>1772</v>
      </c>
      <c r="J68" s="64" t="s">
        <v>1892</v>
      </c>
      <c r="K68" s="64" t="s">
        <v>2617</v>
      </c>
      <c r="L68" s="64" t="s">
        <v>2617</v>
      </c>
      <c r="M68" s="64" t="s">
        <v>1961</v>
      </c>
      <c r="N68" s="74" t="s">
        <v>3119</v>
      </c>
      <c r="O68" s="74" t="s">
        <v>3833</v>
      </c>
    </row>
    <row r="69" spans="1:15">
      <c r="A69" s="64" t="s">
        <v>1966</v>
      </c>
      <c r="B69" s="63" t="s">
        <v>1965</v>
      </c>
      <c r="C69" s="64" t="s">
        <v>2739</v>
      </c>
      <c r="D69" s="64" t="s">
        <v>2740</v>
      </c>
      <c r="E69" s="64" t="s">
        <v>3212</v>
      </c>
      <c r="F69" s="64" t="s">
        <v>1761</v>
      </c>
      <c r="G69" s="64" t="s">
        <v>1762</v>
      </c>
      <c r="H69" s="64" t="s">
        <v>1842</v>
      </c>
      <c r="I69" s="64" t="s">
        <v>1762</v>
      </c>
      <c r="J69" s="64" t="s">
        <v>1842</v>
      </c>
      <c r="K69" s="64" t="s">
        <v>2617</v>
      </c>
      <c r="L69" s="64" t="s">
        <v>2617</v>
      </c>
      <c r="M69" s="64" t="s">
        <v>3835</v>
      </c>
      <c r="N69" s="74" t="s">
        <v>3120</v>
      </c>
      <c r="O69" s="74" t="s">
        <v>3834</v>
      </c>
    </row>
    <row r="70" spans="1:15">
      <c r="A70" s="64" t="s">
        <v>1968</v>
      </c>
      <c r="B70" s="63" t="s">
        <v>1967</v>
      </c>
      <c r="C70" s="64" t="s">
        <v>2741</v>
      </c>
      <c r="D70" s="64" t="s">
        <v>2742</v>
      </c>
      <c r="E70" s="64" t="s">
        <v>1969</v>
      </c>
      <c r="F70" s="64" t="s">
        <v>1761</v>
      </c>
      <c r="G70" s="64" t="s">
        <v>1762</v>
      </c>
      <c r="H70" s="64" t="s">
        <v>1842</v>
      </c>
      <c r="I70" s="64" t="s">
        <v>1762</v>
      </c>
      <c r="J70" s="64" t="s">
        <v>1842</v>
      </c>
      <c r="K70" s="64" t="s">
        <v>2617</v>
      </c>
      <c r="L70" s="64" t="s">
        <v>2617</v>
      </c>
      <c r="M70" s="64" t="s">
        <v>3837</v>
      </c>
      <c r="N70" s="74" t="s">
        <v>3121</v>
      </c>
      <c r="O70" s="74" t="s">
        <v>3836</v>
      </c>
    </row>
    <row r="71" spans="1:15">
      <c r="A71" s="64" t="s">
        <v>1972</v>
      </c>
      <c r="B71" s="63" t="s">
        <v>1971</v>
      </c>
      <c r="C71" s="64" t="s">
        <v>2743</v>
      </c>
      <c r="D71" s="64" t="s">
        <v>2744</v>
      </c>
      <c r="E71" s="64" t="s">
        <v>3213</v>
      </c>
      <c r="F71" s="64" t="s">
        <v>1860</v>
      </c>
      <c r="G71" s="64" t="s">
        <v>1860</v>
      </c>
      <c r="H71" s="64" t="s">
        <v>1970</v>
      </c>
      <c r="I71" s="64" t="s">
        <v>1862</v>
      </c>
      <c r="J71" s="64" t="s">
        <v>1860</v>
      </c>
      <c r="K71" s="64" t="s">
        <v>2617</v>
      </c>
      <c r="L71" s="64" t="s">
        <v>2617</v>
      </c>
      <c r="M71" s="64" t="s">
        <v>1973</v>
      </c>
      <c r="N71" s="74" t="s">
        <v>1970</v>
      </c>
      <c r="O71" s="74" t="s">
        <v>3838</v>
      </c>
    </row>
    <row r="72" spans="1:15">
      <c r="A72" s="64" t="s">
        <v>1975</v>
      </c>
      <c r="B72" s="63" t="s">
        <v>1974</v>
      </c>
      <c r="C72" s="64" t="s">
        <v>2745</v>
      </c>
      <c r="D72" s="64" t="s">
        <v>2746</v>
      </c>
      <c r="E72" s="64" t="s">
        <v>3214</v>
      </c>
      <c r="F72" s="64" t="s">
        <v>1761</v>
      </c>
      <c r="G72" s="64" t="s">
        <v>1762</v>
      </c>
      <c r="H72" s="64" t="s">
        <v>1761</v>
      </c>
      <c r="I72" s="64" t="s">
        <v>1762</v>
      </c>
      <c r="K72" s="64" t="s">
        <v>2617</v>
      </c>
      <c r="L72" s="64" t="s">
        <v>2613</v>
      </c>
      <c r="M72" s="64" t="s">
        <v>1976</v>
      </c>
      <c r="N72" s="74" t="s">
        <v>3122</v>
      </c>
      <c r="O72" s="74" t="s">
        <v>3839</v>
      </c>
    </row>
    <row r="73" spans="1:15">
      <c r="A73" s="64" t="s">
        <v>1978</v>
      </c>
      <c r="B73" s="63" t="s">
        <v>1977</v>
      </c>
      <c r="C73" s="64" t="s">
        <v>2747</v>
      </c>
      <c r="D73" s="64" t="s">
        <v>2748</v>
      </c>
      <c r="E73" s="64" t="s">
        <v>3215</v>
      </c>
      <c r="F73" s="64" t="s">
        <v>1771</v>
      </c>
      <c r="G73" s="64" t="s">
        <v>1772</v>
      </c>
      <c r="H73" s="64" t="s">
        <v>1773</v>
      </c>
      <c r="I73" s="64" t="s">
        <v>1772</v>
      </c>
      <c r="J73" s="64" t="s">
        <v>1773</v>
      </c>
      <c r="K73" s="64" t="s">
        <v>2617</v>
      </c>
      <c r="L73" s="64" t="s">
        <v>2617</v>
      </c>
      <c r="M73" s="64" t="s">
        <v>3841</v>
      </c>
      <c r="N73" s="74" t="s">
        <v>3123</v>
      </c>
      <c r="O73" s="74" t="s">
        <v>3840</v>
      </c>
    </row>
    <row r="74" spans="1:15">
      <c r="A74" s="64" t="s">
        <v>1980</v>
      </c>
      <c r="B74" s="63" t="s">
        <v>1979</v>
      </c>
      <c r="C74" s="64" t="s">
        <v>2749</v>
      </c>
      <c r="D74" s="64" t="s">
        <v>2750</v>
      </c>
      <c r="E74" s="64" t="s">
        <v>3216</v>
      </c>
      <c r="F74" s="64" t="s">
        <v>1755</v>
      </c>
      <c r="G74" s="64" t="s">
        <v>1756</v>
      </c>
      <c r="H74" s="64" t="s">
        <v>1755</v>
      </c>
      <c r="I74" s="64" t="s">
        <v>1756</v>
      </c>
      <c r="J74" s="64" t="s">
        <v>1755</v>
      </c>
      <c r="K74" s="64" t="s">
        <v>2617</v>
      </c>
      <c r="L74" s="64" t="s">
        <v>2617</v>
      </c>
      <c r="M74" s="64" t="s">
        <v>1981</v>
      </c>
      <c r="N74" s="74" t="s">
        <v>3090</v>
      </c>
      <c r="O74" s="74" t="s">
        <v>3842</v>
      </c>
    </row>
    <row r="75" spans="1:15">
      <c r="A75" s="64" t="s">
        <v>1983</v>
      </c>
      <c r="B75" s="63" t="s">
        <v>1982</v>
      </c>
      <c r="C75" s="64" t="s">
        <v>2751</v>
      </c>
      <c r="D75" s="64" t="s">
        <v>2752</v>
      </c>
      <c r="E75" s="64" t="s">
        <v>3217</v>
      </c>
      <c r="F75" s="64" t="s">
        <v>1755</v>
      </c>
      <c r="G75" s="64" t="s">
        <v>1756</v>
      </c>
      <c r="H75" s="64" t="s">
        <v>1755</v>
      </c>
      <c r="I75" s="64" t="s">
        <v>1756</v>
      </c>
      <c r="J75" s="64" t="s">
        <v>1755</v>
      </c>
      <c r="K75" s="64" t="s">
        <v>2617</v>
      </c>
      <c r="L75" s="64" t="s">
        <v>2617</v>
      </c>
      <c r="M75" s="64" t="s">
        <v>1981</v>
      </c>
      <c r="N75" s="74" t="s">
        <v>3089</v>
      </c>
      <c r="O75" s="74" t="s">
        <v>3843</v>
      </c>
    </row>
    <row r="76" spans="1:15">
      <c r="A76" s="64" t="s">
        <v>1985</v>
      </c>
      <c r="B76" s="63" t="s">
        <v>1984</v>
      </c>
      <c r="C76" s="64" t="s">
        <v>2753</v>
      </c>
      <c r="D76" s="64" t="s">
        <v>2754</v>
      </c>
      <c r="E76" s="64" t="s">
        <v>3218</v>
      </c>
      <c r="F76" s="64" t="s">
        <v>1771</v>
      </c>
      <c r="G76" s="64" t="s">
        <v>1772</v>
      </c>
      <c r="H76" s="64" t="s">
        <v>1986</v>
      </c>
      <c r="I76" s="64" t="s">
        <v>1772</v>
      </c>
      <c r="J76" s="64" t="s">
        <v>1773</v>
      </c>
      <c r="K76" s="64" t="s">
        <v>2617</v>
      </c>
      <c r="L76" s="64" t="s">
        <v>2617</v>
      </c>
      <c r="M76" s="64" t="s">
        <v>1774</v>
      </c>
      <c r="N76" s="74" t="s">
        <v>1771</v>
      </c>
      <c r="O76" s="74" t="s">
        <v>3844</v>
      </c>
    </row>
    <row r="77" spans="1:15">
      <c r="A77" s="64" t="s">
        <v>1988</v>
      </c>
      <c r="B77" s="63" t="s">
        <v>1987</v>
      </c>
      <c r="C77" s="64" t="s">
        <v>2755</v>
      </c>
      <c r="D77" s="64" t="s">
        <v>2756</v>
      </c>
      <c r="E77" s="64" t="s">
        <v>3219</v>
      </c>
      <c r="F77" s="64" t="s">
        <v>1989</v>
      </c>
      <c r="G77" s="64" t="s">
        <v>1989</v>
      </c>
      <c r="H77" s="64" t="s">
        <v>1990</v>
      </c>
      <c r="I77" s="64" t="s">
        <v>1862</v>
      </c>
      <c r="J77" s="64" t="s">
        <v>1989</v>
      </c>
      <c r="K77" s="64" t="s">
        <v>2617</v>
      </c>
      <c r="L77" s="64" t="s">
        <v>2617</v>
      </c>
      <c r="M77" s="64" t="s">
        <v>1991</v>
      </c>
      <c r="N77" s="74" t="s">
        <v>3124</v>
      </c>
      <c r="O77" s="74" t="s">
        <v>3845</v>
      </c>
    </row>
    <row r="78" spans="1:15">
      <c r="A78" s="64" t="s">
        <v>1993</v>
      </c>
      <c r="B78" s="63" t="s">
        <v>1992</v>
      </c>
      <c r="C78" s="64" t="s">
        <v>2757</v>
      </c>
      <c r="D78" s="64" t="s">
        <v>2758</v>
      </c>
      <c r="E78" s="64" t="s">
        <v>3220</v>
      </c>
      <c r="F78" s="64" t="s">
        <v>1989</v>
      </c>
      <c r="G78" s="64" t="s">
        <v>1989</v>
      </c>
      <c r="H78" s="64" t="s">
        <v>1990</v>
      </c>
      <c r="I78" s="64" t="s">
        <v>1862</v>
      </c>
      <c r="J78" s="64" t="s">
        <v>1989</v>
      </c>
      <c r="K78" s="64" t="s">
        <v>2617</v>
      </c>
      <c r="L78" s="64" t="s">
        <v>2617</v>
      </c>
      <c r="M78" s="64" t="s">
        <v>1991</v>
      </c>
      <c r="N78" s="74" t="s">
        <v>3125</v>
      </c>
      <c r="O78" s="74" t="s">
        <v>3846</v>
      </c>
    </row>
    <row r="79" spans="1:15">
      <c r="A79" s="64" t="s">
        <v>1999</v>
      </c>
      <c r="B79" s="63" t="s">
        <v>1998</v>
      </c>
      <c r="C79" s="64" t="s">
        <v>2761</v>
      </c>
      <c r="D79" s="64" t="s">
        <v>2762</v>
      </c>
      <c r="E79" s="64" t="s">
        <v>2000</v>
      </c>
      <c r="F79" s="64" t="s">
        <v>1989</v>
      </c>
      <c r="G79" s="64" t="s">
        <v>1989</v>
      </c>
      <c r="H79" s="64" t="s">
        <v>1996</v>
      </c>
      <c r="I79" s="64" t="s">
        <v>1862</v>
      </c>
      <c r="J79" s="64" t="s">
        <v>1989</v>
      </c>
      <c r="K79" s="64" t="s">
        <v>2617</v>
      </c>
      <c r="L79" s="64" t="s">
        <v>2617</v>
      </c>
      <c r="M79" s="64" t="s">
        <v>2001</v>
      </c>
      <c r="N79" s="74" t="s">
        <v>3125</v>
      </c>
      <c r="O79" s="74" t="s">
        <v>3847</v>
      </c>
    </row>
    <row r="80" spans="1:15">
      <c r="A80" s="64" t="s">
        <v>1995</v>
      </c>
      <c r="B80" s="63" t="s">
        <v>1994</v>
      </c>
      <c r="C80" s="64" t="s">
        <v>2759</v>
      </c>
      <c r="D80" s="64" t="s">
        <v>2760</v>
      </c>
      <c r="E80" s="64" t="s">
        <v>3221</v>
      </c>
      <c r="F80" s="64" t="s">
        <v>1989</v>
      </c>
      <c r="G80" s="64" t="s">
        <v>1989</v>
      </c>
      <c r="H80" s="64" t="s">
        <v>1996</v>
      </c>
      <c r="I80" s="64" t="s">
        <v>1862</v>
      </c>
      <c r="J80" s="64" t="s">
        <v>1989</v>
      </c>
      <c r="K80" s="64" t="s">
        <v>2617</v>
      </c>
      <c r="L80" s="64" t="s">
        <v>2617</v>
      </c>
      <c r="M80" s="64" t="s">
        <v>1997</v>
      </c>
      <c r="N80" s="74" t="s">
        <v>3848</v>
      </c>
      <c r="O80" s="74" t="s">
        <v>3849</v>
      </c>
    </row>
    <row r="81" spans="1:15">
      <c r="A81" s="64" t="s">
        <v>2003</v>
      </c>
      <c r="B81" s="63" t="s">
        <v>2002</v>
      </c>
      <c r="C81" s="64" t="s">
        <v>2763</v>
      </c>
      <c r="D81" s="64" t="s">
        <v>2764</v>
      </c>
      <c r="E81" s="64" t="s">
        <v>3222</v>
      </c>
      <c r="F81" s="64" t="s">
        <v>2004</v>
      </c>
      <c r="G81" s="64" t="s">
        <v>1826</v>
      </c>
      <c r="H81" s="64" t="s">
        <v>2004</v>
      </c>
      <c r="I81" s="64" t="s">
        <v>1826</v>
      </c>
      <c r="J81" s="64" t="s">
        <v>2004</v>
      </c>
      <c r="K81" s="64" t="s">
        <v>2617</v>
      </c>
      <c r="L81" s="64" t="s">
        <v>2617</v>
      </c>
      <c r="M81" s="64" t="s">
        <v>2005</v>
      </c>
      <c r="N81" s="74" t="s">
        <v>3126</v>
      </c>
      <c r="O81" s="74" t="s">
        <v>3850</v>
      </c>
    </row>
    <row r="82" spans="1:15">
      <c r="A82" s="64" t="s">
        <v>2007</v>
      </c>
      <c r="B82" s="63" t="s">
        <v>2006</v>
      </c>
      <c r="C82" s="64" t="s">
        <v>2765</v>
      </c>
      <c r="D82" s="64" t="s">
        <v>2766</v>
      </c>
      <c r="E82" s="64" t="s">
        <v>2008</v>
      </c>
      <c r="F82" s="64" t="s">
        <v>2004</v>
      </c>
      <c r="G82" s="64" t="s">
        <v>1826</v>
      </c>
      <c r="H82" s="64" t="s">
        <v>2004</v>
      </c>
      <c r="I82" s="64" t="s">
        <v>1826</v>
      </c>
      <c r="J82" s="64" t="s">
        <v>2004</v>
      </c>
      <c r="K82" s="64" t="s">
        <v>2617</v>
      </c>
      <c r="L82" s="64" t="s">
        <v>2617</v>
      </c>
      <c r="M82" s="64" t="s">
        <v>2005</v>
      </c>
      <c r="N82" s="74" t="s">
        <v>3126</v>
      </c>
      <c r="O82" s="74" t="s">
        <v>3851</v>
      </c>
    </row>
    <row r="83" spans="1:15">
      <c r="A83" s="64" t="s">
        <v>2010</v>
      </c>
      <c r="B83" s="63" t="s">
        <v>2009</v>
      </c>
      <c r="C83" s="64" t="s">
        <v>2767</v>
      </c>
      <c r="D83" s="64" t="s">
        <v>2768</v>
      </c>
      <c r="E83" s="64" t="s">
        <v>3967</v>
      </c>
      <c r="F83" s="64" t="s">
        <v>2004</v>
      </c>
      <c r="G83" s="64" t="s">
        <v>1826</v>
      </c>
      <c r="H83" s="64" t="s">
        <v>2004</v>
      </c>
      <c r="I83" s="64" t="s">
        <v>1826</v>
      </c>
      <c r="J83" s="64" t="s">
        <v>2004</v>
      </c>
      <c r="K83" s="64" t="s">
        <v>2617</v>
      </c>
      <c r="L83" s="64" t="s">
        <v>2617</v>
      </c>
      <c r="M83" s="64" t="s">
        <v>2005</v>
      </c>
      <c r="N83" s="74" t="s">
        <v>3127</v>
      </c>
      <c r="O83" s="74" t="s">
        <v>3852</v>
      </c>
    </row>
    <row r="84" spans="1:15">
      <c r="A84" s="64" t="s">
        <v>2012</v>
      </c>
      <c r="B84" s="63" t="s">
        <v>2011</v>
      </c>
      <c r="C84" s="64" t="s">
        <v>2769</v>
      </c>
      <c r="D84" s="64" t="s">
        <v>2770</v>
      </c>
      <c r="E84" s="64" t="s">
        <v>3968</v>
      </c>
      <c r="F84" s="64" t="s">
        <v>1848</v>
      </c>
      <c r="G84" s="64" t="s">
        <v>1826</v>
      </c>
      <c r="H84" s="64" t="s">
        <v>1848</v>
      </c>
      <c r="I84" s="64" t="s">
        <v>1826</v>
      </c>
      <c r="J84" s="64" t="s">
        <v>1848</v>
      </c>
      <c r="K84" s="64" t="s">
        <v>2617</v>
      </c>
      <c r="L84" s="64" t="s">
        <v>2617</v>
      </c>
      <c r="M84" s="64" t="s">
        <v>2013</v>
      </c>
      <c r="N84" s="74" t="s">
        <v>1848</v>
      </c>
      <c r="O84" s="74" t="s">
        <v>3853</v>
      </c>
    </row>
    <row r="85" spans="1:15">
      <c r="A85" s="64" t="s">
        <v>2015</v>
      </c>
      <c r="B85" s="63" t="s">
        <v>2014</v>
      </c>
      <c r="C85" s="64" t="s">
        <v>2771</v>
      </c>
      <c r="D85" s="64" t="s">
        <v>2772</v>
      </c>
      <c r="E85" s="64" t="s">
        <v>2016</v>
      </c>
      <c r="F85" s="64" t="s">
        <v>1848</v>
      </c>
      <c r="G85" s="64" t="s">
        <v>1826</v>
      </c>
      <c r="H85" s="64" t="s">
        <v>1848</v>
      </c>
      <c r="I85" s="64" t="s">
        <v>1826</v>
      </c>
      <c r="J85" s="64" t="s">
        <v>1848</v>
      </c>
      <c r="K85" s="64" t="s">
        <v>2617</v>
      </c>
      <c r="L85" s="64" t="s">
        <v>2613</v>
      </c>
      <c r="M85" s="64" t="s">
        <v>2017</v>
      </c>
      <c r="N85" s="74" t="s">
        <v>3128</v>
      </c>
      <c r="O85" s="74" t="s">
        <v>3854</v>
      </c>
    </row>
    <row r="86" spans="1:15">
      <c r="A86" s="64" t="s">
        <v>2019</v>
      </c>
      <c r="B86" s="63" t="s">
        <v>2018</v>
      </c>
      <c r="C86" s="64" t="s">
        <v>2773</v>
      </c>
      <c r="D86" s="64" t="s">
        <v>2774</v>
      </c>
      <c r="E86" s="64" t="s">
        <v>3223</v>
      </c>
      <c r="F86" s="64" t="s">
        <v>2020</v>
      </c>
      <c r="G86" s="64" t="s">
        <v>1756</v>
      </c>
      <c r="H86" s="64" t="s">
        <v>2021</v>
      </c>
      <c r="I86" s="64" t="s">
        <v>1756</v>
      </c>
      <c r="J86" s="64" t="s">
        <v>2020</v>
      </c>
      <c r="K86" s="64" t="s">
        <v>2617</v>
      </c>
      <c r="L86" s="64" t="s">
        <v>2617</v>
      </c>
      <c r="M86" s="64" t="s">
        <v>2022</v>
      </c>
      <c r="N86" s="74" t="s">
        <v>2021</v>
      </c>
      <c r="O86" s="74" t="s">
        <v>3855</v>
      </c>
    </row>
    <row r="87" spans="1:15">
      <c r="A87" s="64" t="s">
        <v>2023</v>
      </c>
      <c r="B87" s="63" t="s">
        <v>3856</v>
      </c>
      <c r="C87" s="64" t="s">
        <v>2775</v>
      </c>
      <c r="D87" s="64" t="s">
        <v>2776</v>
      </c>
      <c r="E87" s="64" t="s">
        <v>3224</v>
      </c>
      <c r="F87" s="64" t="s">
        <v>2024</v>
      </c>
      <c r="G87" s="64" t="s">
        <v>1917</v>
      </c>
      <c r="H87" s="64" t="s">
        <v>2024</v>
      </c>
      <c r="I87" s="64" t="s">
        <v>1805</v>
      </c>
      <c r="J87" s="64" t="s">
        <v>2024</v>
      </c>
      <c r="K87" s="64" t="s">
        <v>2617</v>
      </c>
      <c r="L87" s="64" t="s">
        <v>2617</v>
      </c>
      <c r="M87" s="64" t="s">
        <v>2025</v>
      </c>
      <c r="N87" s="74" t="s">
        <v>3857</v>
      </c>
      <c r="O87" s="74" t="s">
        <v>3858</v>
      </c>
    </row>
    <row r="88" spans="1:15">
      <c r="A88" s="64" t="s">
        <v>2027</v>
      </c>
      <c r="B88" s="63" t="s">
        <v>2026</v>
      </c>
      <c r="C88" s="64" t="s">
        <v>2777</v>
      </c>
      <c r="D88" s="64" t="s">
        <v>2778</v>
      </c>
      <c r="E88" s="64" t="s">
        <v>3225</v>
      </c>
      <c r="F88" s="64" t="s">
        <v>2024</v>
      </c>
      <c r="G88" s="64" t="s">
        <v>1917</v>
      </c>
      <c r="H88" s="64" t="s">
        <v>2024</v>
      </c>
      <c r="I88" s="64" t="s">
        <v>1805</v>
      </c>
      <c r="J88" s="64" t="s">
        <v>2024</v>
      </c>
      <c r="K88" s="64" t="s">
        <v>2617</v>
      </c>
      <c r="L88" s="64" t="s">
        <v>2617</v>
      </c>
      <c r="M88" s="64" t="s">
        <v>2028</v>
      </c>
      <c r="N88" s="74" t="s">
        <v>3129</v>
      </c>
      <c r="O88" s="74" t="s">
        <v>3859</v>
      </c>
    </row>
    <row r="89" spans="1:15">
      <c r="A89" s="64" t="s">
        <v>2030</v>
      </c>
      <c r="B89" s="63" t="s">
        <v>2029</v>
      </c>
      <c r="C89" s="64" t="s">
        <v>2779</v>
      </c>
      <c r="D89" s="64" t="s">
        <v>2780</v>
      </c>
      <c r="E89" s="64" t="s">
        <v>2031</v>
      </c>
      <c r="F89" s="64" t="s">
        <v>2020</v>
      </c>
      <c r="G89" s="64" t="s">
        <v>1756</v>
      </c>
      <c r="H89" s="64" t="s">
        <v>2032</v>
      </c>
      <c r="I89" s="64" t="s">
        <v>1756</v>
      </c>
      <c r="J89" s="64" t="s">
        <v>2020</v>
      </c>
      <c r="K89" s="64" t="s">
        <v>2617</v>
      </c>
      <c r="L89" s="64" t="s">
        <v>2617</v>
      </c>
      <c r="M89" s="64" t="s">
        <v>2033</v>
      </c>
      <c r="N89" s="74" t="s">
        <v>3130</v>
      </c>
      <c r="O89" s="74" t="s">
        <v>3860</v>
      </c>
    </row>
    <row r="90" spans="1:15">
      <c r="A90" s="64" t="s">
        <v>2035</v>
      </c>
      <c r="B90" s="63" t="s">
        <v>2034</v>
      </c>
      <c r="C90" s="64" t="s">
        <v>2781</v>
      </c>
      <c r="D90" s="64" t="s">
        <v>2782</v>
      </c>
      <c r="E90" s="64" t="s">
        <v>2036</v>
      </c>
      <c r="F90" s="64" t="s">
        <v>2020</v>
      </c>
      <c r="G90" s="64" t="s">
        <v>1756</v>
      </c>
      <c r="H90" s="64" t="s">
        <v>2037</v>
      </c>
      <c r="I90" s="64" t="s">
        <v>1756</v>
      </c>
      <c r="J90" s="64" t="s">
        <v>2020</v>
      </c>
      <c r="K90" s="64" t="s">
        <v>2617</v>
      </c>
      <c r="L90" s="64" t="s">
        <v>2617</v>
      </c>
      <c r="M90" s="64" t="s">
        <v>2033</v>
      </c>
      <c r="N90" s="74" t="s">
        <v>3130</v>
      </c>
      <c r="O90" s="74" t="s">
        <v>3861</v>
      </c>
    </row>
    <row r="91" spans="1:15">
      <c r="A91" s="64" t="s">
        <v>2039</v>
      </c>
      <c r="B91" s="63" t="s">
        <v>2038</v>
      </c>
      <c r="C91" s="64" t="s">
        <v>2783</v>
      </c>
      <c r="D91" s="64" t="s">
        <v>2784</v>
      </c>
      <c r="E91" s="64" t="s">
        <v>3226</v>
      </c>
      <c r="F91" s="64" t="s">
        <v>2020</v>
      </c>
      <c r="G91" s="64" t="s">
        <v>1756</v>
      </c>
      <c r="H91" s="64" t="s">
        <v>2037</v>
      </c>
      <c r="I91" s="64" t="s">
        <v>1756</v>
      </c>
      <c r="J91" s="64" t="s">
        <v>2020</v>
      </c>
      <c r="K91" s="64" t="s">
        <v>2617</v>
      </c>
      <c r="L91" s="64" t="s">
        <v>2617</v>
      </c>
      <c r="M91" s="64" t="s">
        <v>2033</v>
      </c>
      <c r="N91" s="74" t="s">
        <v>2021</v>
      </c>
      <c r="O91" s="74" t="s">
        <v>3862</v>
      </c>
    </row>
    <row r="92" spans="1:15">
      <c r="A92" s="64" t="s">
        <v>456</v>
      </c>
      <c r="B92" s="63" t="s">
        <v>2040</v>
      </c>
      <c r="C92" s="64" t="s">
        <v>2785</v>
      </c>
      <c r="D92" s="64" t="s">
        <v>2786</v>
      </c>
      <c r="E92" s="64" t="s">
        <v>3227</v>
      </c>
      <c r="F92" s="64" t="s">
        <v>2041</v>
      </c>
      <c r="G92" s="64" t="s">
        <v>25</v>
      </c>
      <c r="H92" s="64" t="s">
        <v>2042</v>
      </c>
      <c r="I92" s="64" t="s">
        <v>25</v>
      </c>
      <c r="J92" s="64" t="s">
        <v>2041</v>
      </c>
      <c r="K92" s="64" t="s">
        <v>2617</v>
      </c>
      <c r="L92" s="64" t="s">
        <v>2617</v>
      </c>
      <c r="M92" s="64" t="s">
        <v>3864</v>
      </c>
      <c r="N92" s="74" t="s">
        <v>3131</v>
      </c>
      <c r="O92" s="74" t="s">
        <v>3863</v>
      </c>
    </row>
    <row r="93" spans="1:15">
      <c r="A93" s="64" t="s">
        <v>457</v>
      </c>
      <c r="B93" s="63" t="s">
        <v>2043</v>
      </c>
      <c r="C93" s="64" t="s">
        <v>2787</v>
      </c>
      <c r="D93" s="64" t="s">
        <v>2788</v>
      </c>
      <c r="E93" s="64" t="s">
        <v>1461</v>
      </c>
      <c r="F93" s="64" t="s">
        <v>2041</v>
      </c>
      <c r="G93" s="64" t="s">
        <v>25</v>
      </c>
      <c r="H93" s="64" t="s">
        <v>2042</v>
      </c>
      <c r="I93" s="64" t="s">
        <v>25</v>
      </c>
      <c r="J93" s="64" t="s">
        <v>2041</v>
      </c>
      <c r="K93" s="64" t="s">
        <v>2617</v>
      </c>
      <c r="L93" s="64" t="s">
        <v>2617</v>
      </c>
      <c r="M93" s="64" t="s">
        <v>3866</v>
      </c>
      <c r="N93" s="74" t="s">
        <v>3132</v>
      </c>
      <c r="O93" s="74" t="s">
        <v>3865</v>
      </c>
    </row>
    <row r="94" spans="1:15">
      <c r="A94" s="64" t="s">
        <v>458</v>
      </c>
      <c r="B94" s="63" t="s">
        <v>2044</v>
      </c>
      <c r="C94" s="7" t="s">
        <v>2789</v>
      </c>
      <c r="D94" s="7" t="s">
        <v>2790</v>
      </c>
      <c r="E94" s="64" t="s">
        <v>3228</v>
      </c>
      <c r="F94" s="64" t="s">
        <v>2041</v>
      </c>
      <c r="G94" s="64" t="s">
        <v>25</v>
      </c>
      <c r="H94" s="64" t="s">
        <v>2045</v>
      </c>
      <c r="I94" s="64" t="s">
        <v>25</v>
      </c>
      <c r="J94" s="64" t="s">
        <v>2041</v>
      </c>
      <c r="K94" s="64" t="s">
        <v>2617</v>
      </c>
      <c r="L94" s="64" t="s">
        <v>2617</v>
      </c>
      <c r="M94" s="64" t="s">
        <v>2046</v>
      </c>
      <c r="N94" s="74" t="s">
        <v>3131</v>
      </c>
      <c r="O94" s="74" t="s">
        <v>3867</v>
      </c>
    </row>
    <row r="95" spans="1:15">
      <c r="A95" s="64" t="s">
        <v>3161</v>
      </c>
      <c r="B95" s="63" t="s">
        <v>2058</v>
      </c>
      <c r="C95" s="7" t="s">
        <v>3162</v>
      </c>
      <c r="D95" s="7" t="s">
        <v>3163</v>
      </c>
      <c r="E95" s="73" t="s">
        <v>3229</v>
      </c>
      <c r="F95" s="64" t="s">
        <v>2048</v>
      </c>
      <c r="G95" s="64" t="s">
        <v>1989</v>
      </c>
      <c r="H95" s="64" t="s">
        <v>2049</v>
      </c>
      <c r="I95" s="64" t="s">
        <v>1862</v>
      </c>
      <c r="J95" s="64" t="s">
        <v>2048</v>
      </c>
      <c r="K95" s="64" t="s">
        <v>2617</v>
      </c>
      <c r="L95" s="64" t="s">
        <v>2617</v>
      </c>
      <c r="M95" s="64" t="s">
        <v>2050</v>
      </c>
      <c r="N95" s="74" t="s">
        <v>3135</v>
      </c>
      <c r="O95" s="74" t="s">
        <v>3868</v>
      </c>
    </row>
    <row r="96" spans="1:15">
      <c r="A96" s="64" t="s">
        <v>2052</v>
      </c>
      <c r="B96" s="63" t="s">
        <v>2051</v>
      </c>
      <c r="C96" s="7" t="s">
        <v>2791</v>
      </c>
      <c r="D96" s="7" t="s">
        <v>2792</v>
      </c>
      <c r="E96" s="73" t="s">
        <v>3230</v>
      </c>
      <c r="F96" s="64" t="s">
        <v>2048</v>
      </c>
      <c r="G96" s="64" t="s">
        <v>1989</v>
      </c>
      <c r="H96" s="64" t="s">
        <v>2053</v>
      </c>
      <c r="I96" s="64" t="s">
        <v>1862</v>
      </c>
      <c r="J96" s="64" t="s">
        <v>2048</v>
      </c>
      <c r="K96" s="64" t="s">
        <v>2617</v>
      </c>
      <c r="L96" s="64" t="s">
        <v>2617</v>
      </c>
      <c r="M96" s="64" t="s">
        <v>2054</v>
      </c>
      <c r="N96" s="74" t="s">
        <v>3134</v>
      </c>
      <c r="O96" s="74" t="s">
        <v>3869</v>
      </c>
    </row>
    <row r="97" spans="1:15">
      <c r="A97" s="64" t="s">
        <v>2056</v>
      </c>
      <c r="B97" s="63" t="s">
        <v>2055</v>
      </c>
      <c r="C97" s="7" t="s">
        <v>2793</v>
      </c>
      <c r="D97" s="7" t="s">
        <v>2794</v>
      </c>
      <c r="E97" s="64" t="s">
        <v>3231</v>
      </c>
      <c r="F97" s="64" t="s">
        <v>2048</v>
      </c>
      <c r="G97" s="64" t="s">
        <v>1989</v>
      </c>
      <c r="H97" s="64" t="s">
        <v>2053</v>
      </c>
      <c r="I97" s="64" t="s">
        <v>1862</v>
      </c>
      <c r="J97" s="64" t="s">
        <v>2048</v>
      </c>
      <c r="K97" s="64" t="s">
        <v>2617</v>
      </c>
      <c r="L97" s="64" t="s">
        <v>2617</v>
      </c>
      <c r="M97" s="64" t="s">
        <v>2057</v>
      </c>
      <c r="N97" s="74" t="s">
        <v>3133</v>
      </c>
      <c r="O97" s="74" t="s">
        <v>3870</v>
      </c>
    </row>
    <row r="98" spans="1:15">
      <c r="A98" s="64" t="s">
        <v>3164</v>
      </c>
      <c r="B98" s="63" t="s">
        <v>2047</v>
      </c>
      <c r="C98" s="7" t="s">
        <v>3165</v>
      </c>
      <c r="D98" s="7" t="s">
        <v>3166</v>
      </c>
      <c r="E98" s="64" t="s">
        <v>3969</v>
      </c>
      <c r="F98" s="64" t="s">
        <v>2048</v>
      </c>
      <c r="G98" s="64" t="s">
        <v>1989</v>
      </c>
      <c r="H98" s="64" t="s">
        <v>2059</v>
      </c>
      <c r="I98" s="64" t="s">
        <v>1862</v>
      </c>
      <c r="J98" s="64" t="s">
        <v>2048</v>
      </c>
      <c r="K98" s="64" t="s">
        <v>2617</v>
      </c>
      <c r="L98" s="64" t="s">
        <v>2617</v>
      </c>
      <c r="M98" s="64" t="s">
        <v>3872</v>
      </c>
      <c r="N98" s="74" t="s">
        <v>3133</v>
      </c>
      <c r="O98" s="74" t="s">
        <v>3871</v>
      </c>
    </row>
    <row r="99" spans="1:15">
      <c r="A99" s="64" t="s">
        <v>2061</v>
      </c>
      <c r="B99" s="63" t="s">
        <v>2060</v>
      </c>
      <c r="C99" s="7" t="s">
        <v>2795</v>
      </c>
      <c r="D99" s="7" t="s">
        <v>2796</v>
      </c>
      <c r="E99" s="64" t="s">
        <v>3232</v>
      </c>
      <c r="F99" s="64" t="s">
        <v>2062</v>
      </c>
      <c r="G99" s="64" t="s">
        <v>1989</v>
      </c>
      <c r="H99" s="64" t="s">
        <v>2062</v>
      </c>
      <c r="I99" s="64" t="s">
        <v>1862</v>
      </c>
      <c r="J99" s="64" t="s">
        <v>2062</v>
      </c>
      <c r="K99" s="64" t="s">
        <v>2617</v>
      </c>
      <c r="L99" s="64" t="s">
        <v>2617</v>
      </c>
      <c r="M99" s="64" t="s">
        <v>2063</v>
      </c>
      <c r="N99" s="74" t="s">
        <v>3873</v>
      </c>
      <c r="O99" s="74" t="s">
        <v>3874</v>
      </c>
    </row>
    <row r="100" spans="1:15">
      <c r="A100" s="64" t="s">
        <v>2065</v>
      </c>
      <c r="B100" s="63" t="s">
        <v>2064</v>
      </c>
      <c r="C100" s="7" t="s">
        <v>2797</v>
      </c>
      <c r="D100" s="7" t="s">
        <v>2798</v>
      </c>
      <c r="E100" s="64" t="s">
        <v>3233</v>
      </c>
      <c r="F100" s="64" t="s">
        <v>2062</v>
      </c>
      <c r="G100" s="64" t="s">
        <v>1989</v>
      </c>
      <c r="H100" s="64" t="s">
        <v>2062</v>
      </c>
      <c r="I100" s="64" t="s">
        <v>1862</v>
      </c>
      <c r="J100" s="64" t="s">
        <v>2062</v>
      </c>
      <c r="K100" s="64" t="s">
        <v>2617</v>
      </c>
      <c r="L100" s="64" t="s">
        <v>2617</v>
      </c>
      <c r="M100" s="64" t="s">
        <v>2066</v>
      </c>
      <c r="N100" s="74" t="s">
        <v>3875</v>
      </c>
      <c r="O100" s="74" t="s">
        <v>3876</v>
      </c>
    </row>
    <row r="101" spans="1:15">
      <c r="A101" s="64" t="s">
        <v>2068</v>
      </c>
      <c r="B101" s="63" t="s">
        <v>2067</v>
      </c>
      <c r="C101" s="7" t="s">
        <v>2799</v>
      </c>
      <c r="D101" s="7" t="s">
        <v>2800</v>
      </c>
      <c r="E101" s="73" t="s">
        <v>2069</v>
      </c>
      <c r="F101" s="64" t="s">
        <v>1860</v>
      </c>
      <c r="G101" s="64" t="s">
        <v>1860</v>
      </c>
      <c r="H101" s="64" t="s">
        <v>1860</v>
      </c>
      <c r="I101" s="64" t="s">
        <v>1862</v>
      </c>
      <c r="J101" s="64" t="s">
        <v>1860</v>
      </c>
      <c r="K101" s="64" t="s">
        <v>2617</v>
      </c>
      <c r="L101" s="64" t="s">
        <v>2617</v>
      </c>
      <c r="M101" s="64" t="s">
        <v>2070</v>
      </c>
      <c r="N101" s="74" t="s">
        <v>3877</v>
      </c>
      <c r="O101" s="74" t="s">
        <v>3878</v>
      </c>
    </row>
    <row r="102" spans="1:15">
      <c r="A102" s="64" t="s">
        <v>2072</v>
      </c>
      <c r="B102" s="63" t="s">
        <v>2071</v>
      </c>
      <c r="C102" s="7" t="s">
        <v>2801</v>
      </c>
      <c r="D102" s="7" t="s">
        <v>2802</v>
      </c>
      <c r="E102" s="73" t="s">
        <v>3234</v>
      </c>
      <c r="F102" s="64" t="s">
        <v>1860</v>
      </c>
      <c r="G102" s="64" t="s">
        <v>1860</v>
      </c>
      <c r="H102" s="64" t="s">
        <v>1860</v>
      </c>
      <c r="I102" s="64" t="s">
        <v>1862</v>
      </c>
      <c r="J102" s="64" t="s">
        <v>1860</v>
      </c>
      <c r="K102" s="64" t="s">
        <v>2617</v>
      </c>
      <c r="L102" s="64" t="s">
        <v>2617</v>
      </c>
      <c r="M102" s="64" t="s">
        <v>2073</v>
      </c>
      <c r="N102" s="74" t="s">
        <v>3136</v>
      </c>
      <c r="O102" s="74" t="s">
        <v>3879</v>
      </c>
    </row>
    <row r="103" spans="1:15">
      <c r="A103" s="74"/>
      <c r="B103" s="75"/>
      <c r="C103" s="7"/>
      <c r="D103" s="7"/>
      <c r="E103" s="74"/>
      <c r="F103" s="74"/>
      <c r="G103" s="74"/>
      <c r="H103" s="74"/>
      <c r="I103" s="74"/>
      <c r="J103" s="74"/>
      <c r="K103" s="74"/>
      <c r="L103" s="74"/>
      <c r="M103" s="74"/>
      <c r="N103" s="74"/>
      <c r="O103" s="74"/>
    </row>
    <row r="104" spans="1:15">
      <c r="A104" s="74"/>
      <c r="B104" s="75"/>
      <c r="C104" s="7"/>
      <c r="D104" s="7"/>
      <c r="E104" s="74"/>
      <c r="F104" s="74"/>
      <c r="G104" s="74"/>
      <c r="H104" s="74"/>
      <c r="I104" s="74"/>
      <c r="J104" s="74"/>
      <c r="K104" s="74"/>
      <c r="L104" s="74"/>
      <c r="M104" s="74"/>
      <c r="N104" s="74"/>
      <c r="O104" s="74"/>
    </row>
  </sheetData>
  <conditionalFormatting sqref="B1:B1048576">
    <cfRule type="duplicateValues" dxfId="204" priority="1"/>
  </conditionalFormatting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>
    <pageSetUpPr fitToPage="1"/>
  </sheetPr>
  <dimension ref="A1:D11"/>
  <sheetViews>
    <sheetView workbookViewId="0">
      <selection activeCell="D25" sqref="D25"/>
    </sheetView>
  </sheetViews>
  <sheetFormatPr defaultRowHeight="15"/>
  <cols>
    <col min="1" max="1" width="20.5703125" bestFit="1" customWidth="1"/>
    <col min="2" max="2" width="9.7109375" bestFit="1" customWidth="1"/>
    <col min="3" max="3" width="20.5703125" bestFit="1" customWidth="1"/>
    <col min="4" max="4" width="9.140625" customWidth="1"/>
  </cols>
  <sheetData>
    <row r="1" spans="1:4">
      <c r="A1" s="7" t="s">
        <v>13</v>
      </c>
      <c r="B1" s="2">
        <v>42505</v>
      </c>
      <c r="C1" s="7" t="s">
        <v>0</v>
      </c>
      <c r="D1" s="7">
        <f>YEAR(DATE)</f>
        <v>2016</v>
      </c>
    </row>
    <row r="2" spans="1:4">
      <c r="A2" t="s">
        <v>27</v>
      </c>
      <c r="B2" s="1">
        <v>7</v>
      </c>
      <c r="C2" s="7" t="s">
        <v>1</v>
      </c>
      <c r="D2" s="7">
        <f>MONTH(DATE)</f>
        <v>5</v>
      </c>
    </row>
    <row r="3" spans="1:4">
      <c r="C3" s="7" t="s">
        <v>12</v>
      </c>
      <c r="D3" s="7">
        <f>INT((DAY(DATE)-1)/7)+1</f>
        <v>3</v>
      </c>
    </row>
    <row r="4" spans="1:4">
      <c r="C4" s="7" t="s">
        <v>992</v>
      </c>
      <c r="D4" s="7">
        <f>WEEKDAY(DATE,2)</f>
        <v>7</v>
      </c>
    </row>
    <row r="5" spans="1:4">
      <c r="C5" s="39" t="s">
        <v>14</v>
      </c>
      <c r="D5">
        <f>DAY(DATE)</f>
        <v>15</v>
      </c>
    </row>
    <row r="11" spans="1:4">
      <c r="D11" s="28"/>
    </row>
  </sheetData>
  <protectedRanges>
    <protectedRange sqref="D1 D3:D4" name="Date_1"/>
    <protectedRange sqref="D2" name="Date_2"/>
  </protectedRanges>
  <pageMargins left="0.70866141732283472" right="0.70866141732283472" top="0.74803149606299213" bottom="0.74803149606299213" header="0.31496062992125984" footer="0.31496062992125984"/>
  <pageSetup paperSize="9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>
    <pageSetUpPr fitToPage="1"/>
  </sheetPr>
  <dimension ref="A1:S17"/>
  <sheetViews>
    <sheetView tabSelected="1" topLeftCell="E1" zoomScaleNormal="100" zoomScaleSheetLayoutView="115" workbookViewId="0">
      <selection activeCell="F21" sqref="F21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1135</v>
      </c>
      <c r="E1" s="36" t="str">
        <f>$A$2</f>
        <v>Taiwan Taipei Mission</v>
      </c>
      <c r="F1" s="32"/>
      <c r="G1" s="33"/>
      <c r="H1" s="33"/>
      <c r="I1" s="33"/>
      <c r="J1" s="33"/>
      <c r="K1" s="33"/>
      <c r="L1" s="33"/>
      <c r="M1" s="93" t="s">
        <v>1739</v>
      </c>
      <c r="N1" s="96" t="s">
        <v>21</v>
      </c>
      <c r="O1" s="76" t="s">
        <v>22</v>
      </c>
      <c r="P1" s="76" t="s">
        <v>23</v>
      </c>
      <c r="Q1" s="76" t="s">
        <v>33</v>
      </c>
      <c r="R1" s="76" t="s">
        <v>34</v>
      </c>
      <c r="S1" s="76" t="s">
        <v>24</v>
      </c>
    </row>
    <row r="2" spans="1:19" ht="15" customHeight="1">
      <c r="A2" s="1" t="s">
        <v>1462</v>
      </c>
      <c r="E2" s="78" t="str">
        <f>$A$3</f>
        <v>臺灣臺北傳道部</v>
      </c>
      <c r="F2" s="26" t="s">
        <v>793</v>
      </c>
      <c r="G2" s="80">
        <f>$A$6</f>
        <v>785</v>
      </c>
      <c r="H2" s="82" t="s">
        <v>35</v>
      </c>
      <c r="I2" s="83"/>
      <c r="J2" s="83"/>
      <c r="K2" s="84"/>
      <c r="L2" s="66" t="s">
        <v>28</v>
      </c>
      <c r="M2" s="94"/>
      <c r="N2" s="97"/>
      <c r="O2" s="77"/>
      <c r="P2" s="77"/>
      <c r="Q2" s="77"/>
      <c r="R2" s="77"/>
      <c r="S2" s="77"/>
    </row>
    <row r="3" spans="1:19" ht="15" customHeight="1">
      <c r="A3" s="1" t="s">
        <v>2233</v>
      </c>
      <c r="E3" s="79"/>
      <c r="F3" s="25" t="s">
        <v>794</v>
      </c>
      <c r="G3" s="81"/>
      <c r="H3" s="82" t="s">
        <v>788</v>
      </c>
      <c r="I3" s="83"/>
      <c r="J3" s="83"/>
      <c r="K3" s="84"/>
      <c r="L3" s="66" t="s">
        <v>787</v>
      </c>
      <c r="M3" s="94"/>
      <c r="N3" s="97"/>
      <c r="O3" s="77"/>
      <c r="P3" s="77"/>
      <c r="Q3" s="77"/>
      <c r="R3" s="77"/>
      <c r="S3" s="77"/>
    </row>
    <row r="4" spans="1:19" ht="15" customHeight="1">
      <c r="A4" s="1"/>
      <c r="E4" s="85">
        <f>DATE</f>
        <v>42505</v>
      </c>
      <c r="F4" s="23" t="s">
        <v>791</v>
      </c>
      <c r="G4" s="24"/>
      <c r="H4" s="87">
        <f>ROUND($G$2/12*MONTH,0)</f>
        <v>327</v>
      </c>
      <c r="I4" s="88"/>
      <c r="J4" s="88"/>
      <c r="K4" s="89"/>
      <c r="L4" s="44">
        <f>ROUND($G$2/12,0)</f>
        <v>65</v>
      </c>
      <c r="M4" s="94"/>
      <c r="N4" s="97"/>
      <c r="O4" s="77"/>
      <c r="P4" s="77"/>
      <c r="Q4" s="77"/>
      <c r="R4" s="77"/>
      <c r="S4" s="77"/>
    </row>
    <row r="5" spans="1:19" ht="15" customHeight="1">
      <c r="A5" s="1"/>
      <c r="E5" s="86"/>
      <c r="F5" s="5" t="s">
        <v>792</v>
      </c>
      <c r="G5" s="6"/>
      <c r="H5" s="90">
        <f ca="1">MISSION_GRAPH!$AC$89</f>
        <v>175</v>
      </c>
      <c r="I5" s="91"/>
      <c r="J5" s="91"/>
      <c r="K5" s="92"/>
      <c r="L5" s="45">
        <f>$M$17</f>
        <v>20</v>
      </c>
      <c r="M5" s="95"/>
      <c r="N5" s="97"/>
      <c r="O5" s="77"/>
      <c r="P5" s="77"/>
      <c r="Q5" s="77"/>
      <c r="R5" s="77"/>
      <c r="S5" s="77"/>
    </row>
    <row r="6" spans="1:19" ht="15" customHeight="1">
      <c r="A6" s="1">
        <v>785</v>
      </c>
      <c r="E6" s="34"/>
      <c r="F6" s="25" t="s">
        <v>804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5"/>
      <c r="F7" s="25" t="s">
        <v>789</v>
      </c>
      <c r="G7" s="25"/>
      <c r="H7" s="20"/>
      <c r="I7" s="20"/>
      <c r="J7" s="20"/>
      <c r="K7" s="20"/>
      <c r="L7" s="46" t="s">
        <v>790</v>
      </c>
      <c r="M7" s="61" t="s">
        <v>795</v>
      </c>
      <c r="N7" s="38" t="s">
        <v>796</v>
      </c>
      <c r="O7" s="38" t="s">
        <v>797</v>
      </c>
      <c r="P7" s="38" t="s">
        <v>798</v>
      </c>
      <c r="Q7" s="38" t="s">
        <v>799</v>
      </c>
      <c r="R7" s="38" t="s">
        <v>800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E11" s="12" t="s">
        <v>1113</v>
      </c>
      <c r="F11" s="15"/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</row>
    <row r="12" spans="1:19" ht="15" customHeight="1">
      <c r="C12" s="64" t="str">
        <f>CONCATENATE(YEAR,":",MONTH,":1:",WEEKLY_REPORT_DAY,":", $A$1)</f>
        <v>2016:5:1:7:MISSION</v>
      </c>
      <c r="D12" s="64">
        <f>MATCH($C12,REPORT_DATA_BY_MISSION!$A:$A, 0)</f>
        <v>17</v>
      </c>
      <c r="E12" s="19" t="s">
        <v>783</v>
      </c>
      <c r="F12" s="13"/>
      <c r="G12" s="13"/>
      <c r="H12" s="10">
        <f>IFERROR(INDEX(REPORT_DATA_BY_MISSION!$A:$AI,$D12,MATCH(H$8,REPORT_DATA_BY_MISSION!$A$1:$AI$1,0)), "")</f>
        <v>6</v>
      </c>
      <c r="I12" s="10">
        <f>IFERROR(INDEX(REPORT_DATA_BY_MISSION!$A:$AI,$D12,MATCH(I$8,REPORT_DATA_BY_MISSION!$A$1:$AI$1,0)), "")</f>
        <v>23</v>
      </c>
      <c r="J12" s="10">
        <f>IFERROR(INDEX(REPORT_DATA_BY_MISSION!$A:$AI,$D12,MATCH(J$8,REPORT_DATA_BY_MISSION!$A$1:$AI$1,0)), "")</f>
        <v>184</v>
      </c>
      <c r="K12" s="10">
        <f>IFERROR(INDEX(REPORT_DATA_BY_MISSION!$A:$AI,$D12,MATCH(K$8,REPORT_DATA_BY_MISSION!$A$1:$AI$1,0)), "")</f>
        <v>233</v>
      </c>
      <c r="L12" s="47">
        <f>IFERROR(INDEX(REPORT_DATA_BY_MISSION!$A:$AI,$D12,MATCH(L$8,REPORT_DATA_BY_MISSION!$A$1:$AI$1,0)), "")</f>
        <v>13</v>
      </c>
      <c r="M12" s="10">
        <f>IFERROR(INDEX(REPORT_DATA_BY_MISSION!$A:$AI,$D12,MATCH(M$8,REPORT_DATA_BY_MISSION!$A$1:$AI$1,0)), "")</f>
        <v>7</v>
      </c>
      <c r="N12" s="50">
        <f>IFERROR(INDEX(REPORT_DATA_BY_MISSION!$A:$AI,$D12,MATCH(N$8,REPORT_DATA_BY_MISSION!$A$1:$AI$1,0)), "")</f>
        <v>596</v>
      </c>
      <c r="O12" s="10">
        <f>IFERROR(INDEX(REPORT_DATA_BY_MISSION!$A:$AI,$D12,MATCH(O$8,REPORT_DATA_BY_MISSION!$A$1:$AI$1,0)), "")</f>
        <v>248</v>
      </c>
      <c r="P12" s="10">
        <f>IFERROR(INDEX(REPORT_DATA_BY_MISSION!$A:$AI,$D12,MATCH(P$8,REPORT_DATA_BY_MISSION!$A$1:$AI$1,0)), "")</f>
        <v>767</v>
      </c>
      <c r="Q12" s="10">
        <f>IFERROR(INDEX(REPORT_DATA_BY_MISSION!$A:$AI,$D12,MATCH(Q$8,REPORT_DATA_BY_MISSION!$A$1:$AI$1,0)), "")</f>
        <v>548</v>
      </c>
      <c r="R12" s="10">
        <f>IFERROR(INDEX(REPORT_DATA_BY_MISSION!$A:$AI,$D12,MATCH(R$8,REPORT_DATA_BY_MISSION!$A$1:$AI$1,0)), "")</f>
        <v>44</v>
      </c>
      <c r="S12" s="10">
        <f>IFERROR(INDEX(REPORT_DATA_BY_MISSION!$A:$AI,$D12,MATCH(S$8,REPORT_DATA_BY_MISSION!$A$1:$AI$1,0)), "")</f>
        <v>828</v>
      </c>
    </row>
    <row r="13" spans="1:19" ht="15" customHeight="1">
      <c r="C13" s="64" t="str">
        <f>CONCATENATE(YEAR,":",MONTH,":2:",WEEKLY_REPORT_DAY,":", $A$1)</f>
        <v>2016:5:2:7:MISSION</v>
      </c>
      <c r="D13" s="64">
        <f>MATCH($C13,REPORT_DATA_BY_MISSION!$A:$A, 0)</f>
        <v>18</v>
      </c>
      <c r="E13" s="19" t="s">
        <v>782</v>
      </c>
      <c r="F13" s="13"/>
      <c r="G13" s="13"/>
      <c r="H13" s="10">
        <f>IFERROR(INDEX(REPORT_DATA_BY_MISSION!$A:$AI,$D13,MATCH(H$8,REPORT_DATA_BY_MISSION!$A$1:$AI$1,0)), "")</f>
        <v>8</v>
      </c>
      <c r="I13" s="10">
        <f>IFERROR(INDEX(REPORT_DATA_BY_MISSION!$A:$AI,$D13,MATCH(I$8,REPORT_DATA_BY_MISSION!$A$1:$AI$1,0)), "")</f>
        <v>29</v>
      </c>
      <c r="J13" s="10">
        <f>IFERROR(INDEX(REPORT_DATA_BY_MISSION!$A:$AI,$D13,MATCH(J$8,REPORT_DATA_BY_MISSION!$A$1:$AI$1,0)), "")</f>
        <v>177</v>
      </c>
      <c r="K13" s="10">
        <f>IFERROR(INDEX(REPORT_DATA_BY_MISSION!$A:$AI,$D13,MATCH(K$8,REPORT_DATA_BY_MISSION!$A$1:$AI$1,0)), "")</f>
        <v>218</v>
      </c>
      <c r="L13" s="47">
        <f>IFERROR(INDEX(REPORT_DATA_BY_MISSION!$A:$AI,$D13,MATCH(L$8,REPORT_DATA_BY_MISSION!$A$1:$AI$1,0)), "")</f>
        <v>11</v>
      </c>
      <c r="M13" s="10">
        <f>IFERROR(INDEX(REPORT_DATA_BY_MISSION!$A:$AI,$D13,MATCH(M$8,REPORT_DATA_BY_MISSION!$A$1:$AI$1,0)), "")</f>
        <v>8</v>
      </c>
      <c r="N13" s="50">
        <f>IFERROR(INDEX(REPORT_DATA_BY_MISSION!$A:$AI,$D13,MATCH(N$8,REPORT_DATA_BY_MISSION!$A$1:$AI$1,0)), "")</f>
        <v>556</v>
      </c>
      <c r="O13" s="10">
        <f>IFERROR(INDEX(REPORT_DATA_BY_MISSION!$A:$AI,$D13,MATCH(O$8,REPORT_DATA_BY_MISSION!$A$1:$AI$1,0)), "")</f>
        <v>241</v>
      </c>
      <c r="P13" s="10">
        <f>IFERROR(INDEX(REPORT_DATA_BY_MISSION!$A:$AI,$D13,MATCH(P$8,REPORT_DATA_BY_MISSION!$A$1:$AI$1,0)), "")</f>
        <v>746</v>
      </c>
      <c r="Q13" s="10">
        <f>IFERROR(INDEX(REPORT_DATA_BY_MISSION!$A:$AI,$D13,MATCH(Q$8,REPORT_DATA_BY_MISSION!$A$1:$AI$1,0)), "")</f>
        <v>528</v>
      </c>
      <c r="R13" s="10">
        <f>IFERROR(INDEX(REPORT_DATA_BY_MISSION!$A:$AI,$D13,MATCH(R$8,REPORT_DATA_BY_MISSION!$A$1:$AI$1,0)), "")</f>
        <v>59</v>
      </c>
      <c r="S13" s="10">
        <f>IFERROR(INDEX(REPORT_DATA_BY_MISSION!$A:$AI,$D13,MATCH(S$8,REPORT_DATA_BY_MISSION!$A$1:$AI$1,0)), "")</f>
        <v>787</v>
      </c>
    </row>
    <row r="14" spans="1:19" ht="15" customHeight="1">
      <c r="C14" s="64" t="str">
        <f>CONCATENATE(YEAR,":",MONTH,":3:",WEEKLY_REPORT_DAY,":", $A$1)</f>
        <v>2016:5:3:7:MISSION</v>
      </c>
      <c r="D14" s="64">
        <f>MATCH($C14,REPORT_DATA_BY_MISSION!$A:$A, 0)</f>
        <v>19</v>
      </c>
      <c r="E14" s="19" t="s">
        <v>784</v>
      </c>
      <c r="F14" s="13"/>
      <c r="G14" s="13"/>
      <c r="H14" s="10">
        <f>IFERROR(INDEX(REPORT_DATA_BY_MISSION!$A:$AI,$D14,MATCH(H$8,REPORT_DATA_BY_MISSION!$A$1:$AI$1,0)), "")</f>
        <v>17</v>
      </c>
      <c r="I14" s="10">
        <f>IFERROR(INDEX(REPORT_DATA_BY_MISSION!$A:$AI,$D14,MATCH(I$8,REPORT_DATA_BY_MISSION!$A$1:$AI$1,0)), "")</f>
        <v>32</v>
      </c>
      <c r="J14" s="10">
        <f>IFERROR(INDEX(REPORT_DATA_BY_MISSION!$A:$AI,$D14,MATCH(J$8,REPORT_DATA_BY_MISSION!$A$1:$AI$1,0)), "")</f>
        <v>169</v>
      </c>
      <c r="K14" s="10">
        <f>IFERROR(INDEX(REPORT_DATA_BY_MISSION!$A:$AI,$D14,MATCH(K$8,REPORT_DATA_BY_MISSION!$A$1:$AI$1,0)), "")</f>
        <v>219</v>
      </c>
      <c r="L14" s="47">
        <f>IFERROR(INDEX(REPORT_DATA_BY_MISSION!$A:$AI,$D14,MATCH(L$8,REPORT_DATA_BY_MISSION!$A$1:$AI$1,0)), "")</f>
        <v>42</v>
      </c>
      <c r="M14" s="10">
        <f>IFERROR(INDEX(REPORT_DATA_BY_MISSION!$A:$AI,$D14,MATCH(M$8,REPORT_DATA_BY_MISSION!$A$1:$AI$1,0)), "")</f>
        <v>5</v>
      </c>
      <c r="N14" s="50">
        <f>IFERROR(INDEX(REPORT_DATA_BY_MISSION!$A:$AI,$D14,MATCH(N$8,REPORT_DATA_BY_MISSION!$A$1:$AI$1,0)), "")</f>
        <v>572</v>
      </c>
      <c r="O14" s="10">
        <f>IFERROR(INDEX(REPORT_DATA_BY_MISSION!$A:$AI,$D14,MATCH(O$8,REPORT_DATA_BY_MISSION!$A$1:$AI$1,0)), "")</f>
        <v>225</v>
      </c>
      <c r="P14" s="10">
        <f>IFERROR(INDEX(REPORT_DATA_BY_MISSION!$A:$AI,$D14,MATCH(P$8,REPORT_DATA_BY_MISSION!$A$1:$AI$1,0)), "")</f>
        <v>801</v>
      </c>
      <c r="Q14" s="10">
        <f>IFERROR(INDEX(REPORT_DATA_BY_MISSION!$A:$AI,$D14,MATCH(Q$8,REPORT_DATA_BY_MISSION!$A$1:$AI$1,0)), "")</f>
        <v>542</v>
      </c>
      <c r="R14" s="10">
        <f>IFERROR(INDEX(REPORT_DATA_BY_MISSION!$A:$AI,$D14,MATCH(R$8,REPORT_DATA_BY_MISSION!$A$1:$AI$1,0)), "")</f>
        <v>50</v>
      </c>
      <c r="S14" s="10">
        <f>IFERROR(INDEX(REPORT_DATA_BY_MISSION!$A:$AI,$D14,MATCH(S$8,REPORT_DATA_BY_MISSION!$A$1:$AI$1,0)), "")</f>
        <v>828</v>
      </c>
    </row>
    <row r="15" spans="1:19" ht="15" customHeight="1">
      <c r="C15" s="64" t="str">
        <f>CONCATENATE(YEAR,":",MONTH,":4:",WEEKLY_REPORT_DAY,":", $A$1)</f>
        <v>2016:5:4:7:MISSION</v>
      </c>
      <c r="D15" s="64" t="e">
        <f>MATCH($C15,REPORT_DATA_BY_MISSION!$A:$A, 0)</f>
        <v>#N/A</v>
      </c>
      <c r="E15" s="19" t="s">
        <v>785</v>
      </c>
      <c r="F15" s="13"/>
      <c r="G15" s="13"/>
      <c r="H15" s="10" t="str">
        <f>IFERROR(INDEX(REPORT_DATA_BY_MISSION!$A:$AI,$D15,MATCH(H$8,REPORT_DATA_BY_MISSION!$A$1:$AI$1,0)), "")</f>
        <v/>
      </c>
      <c r="I15" s="10" t="str">
        <f>IFERROR(INDEX(REPORT_DATA_BY_MISSION!$A:$AI,$D15,MATCH(I$8,REPORT_DATA_BY_MISSION!$A$1:$AI$1,0)), "")</f>
        <v/>
      </c>
      <c r="J15" s="10" t="str">
        <f>IFERROR(INDEX(REPORT_DATA_BY_MISSION!$A:$AI,$D15,MATCH(J$8,REPORT_DATA_BY_MISSION!$A$1:$AI$1,0)), "")</f>
        <v/>
      </c>
      <c r="K15" s="10" t="str">
        <f>IFERROR(INDEX(REPORT_DATA_BY_MISSION!$A:$AI,$D15,MATCH(K$8,REPORT_DATA_BY_MISSION!$A$1:$AI$1,0)), "")</f>
        <v/>
      </c>
      <c r="L15" s="47" t="str">
        <f>IFERROR(INDEX(REPORT_DATA_BY_MISSION!$A:$AI,$D15,MATCH(L$8,REPORT_DATA_BY_MISSION!$A$1:$AI$1,0)), "")</f>
        <v/>
      </c>
      <c r="M15" s="10" t="str">
        <f>IFERROR(INDEX(REPORT_DATA_BY_MISSION!$A:$AI,$D15,MATCH(M$8,REPORT_DATA_BY_MISSION!$A$1:$AI$1,0)), "")</f>
        <v/>
      </c>
      <c r="N15" s="50" t="str">
        <f>IFERROR(INDEX(REPORT_DATA_BY_MISSION!$A:$AI,$D15,MATCH(N$8,REPORT_DATA_BY_MISSION!$A$1:$AI$1,0)), "")</f>
        <v/>
      </c>
      <c r="O15" s="10" t="str">
        <f>IFERROR(INDEX(REPORT_DATA_BY_MISSION!$A:$AI,$D15,MATCH(O$8,REPORT_DATA_BY_MISSION!$A$1:$AI$1,0)), "")</f>
        <v/>
      </c>
      <c r="P15" s="10" t="str">
        <f>IFERROR(INDEX(REPORT_DATA_BY_MISSION!$A:$AI,$D15,MATCH(P$8,REPORT_DATA_BY_MISSION!$A$1:$AI$1,0)), "")</f>
        <v/>
      </c>
      <c r="Q15" s="10" t="str">
        <f>IFERROR(INDEX(REPORT_DATA_BY_MISSION!$A:$AI,$D15,MATCH(Q$8,REPORT_DATA_BY_MISSION!$A$1:$AI$1,0)), "")</f>
        <v/>
      </c>
      <c r="R15" s="10" t="str">
        <f>IFERROR(INDEX(REPORT_DATA_BY_MISSION!$A:$AI,$D15,MATCH(R$8,REPORT_DATA_BY_MISSION!$A$1:$AI$1,0)), "")</f>
        <v/>
      </c>
      <c r="S15" s="10" t="str">
        <f>IFERROR(INDEX(REPORT_DATA_BY_MISSION!$A:$AI,$D15,MATCH(S$8,REPORT_DATA_BY_MISSION!$A$1:$AI$1,0)), "")</f>
        <v/>
      </c>
    </row>
    <row r="16" spans="1:19" ht="15" customHeight="1">
      <c r="C16" s="64" t="str">
        <f>CONCATENATE(YEAR,":",MONTH,":5:",WEEKLY_REPORT_DAY,":", $A$1)</f>
        <v>2016:5:5:7:MISSION</v>
      </c>
      <c r="D16" s="64" t="e">
        <f>MATCH($C16,REPORT_DATA_BY_MISSION!$A:$A, 0)</f>
        <v>#N/A</v>
      </c>
      <c r="E16" s="19" t="s">
        <v>786</v>
      </c>
      <c r="F16" s="13"/>
      <c r="G16" s="13"/>
      <c r="H16" s="10" t="str">
        <f>IFERROR(INDEX(REPORT_DATA_BY_MISSION!$A:$AI,$D16,MATCH(H$8,REPORT_DATA_BY_MISSION!$A$1:$AI$1,0)), "")</f>
        <v/>
      </c>
      <c r="I16" s="10" t="str">
        <f>IFERROR(INDEX(REPORT_DATA_BY_MISSION!$A:$AI,$D16,MATCH(I$8,REPORT_DATA_BY_MISSION!$A$1:$AI$1,0)), "")</f>
        <v/>
      </c>
      <c r="J16" s="10" t="str">
        <f>IFERROR(INDEX(REPORT_DATA_BY_MISSION!$A:$AI,$D16,MATCH(J$8,REPORT_DATA_BY_MISSION!$A$1:$AI$1,0)), "")</f>
        <v/>
      </c>
      <c r="K16" s="10" t="str">
        <f>IFERROR(INDEX(REPORT_DATA_BY_MISSION!$A:$AI,$D16,MATCH(K$8,REPORT_DATA_BY_MISSION!$A$1:$AI$1,0)), "")</f>
        <v/>
      </c>
      <c r="L16" s="47" t="str">
        <f>IFERROR(INDEX(REPORT_DATA_BY_MISSION!$A:$AI,$D16,MATCH(L$8,REPORT_DATA_BY_MISSION!$A$1:$AI$1,0)), "")</f>
        <v/>
      </c>
      <c r="M16" s="10" t="str">
        <f>IFERROR(INDEX(REPORT_DATA_BY_MISSION!$A:$AI,$D16,MATCH(M$8,REPORT_DATA_BY_MISSION!$A$1:$AI$1,0)), "")</f>
        <v/>
      </c>
      <c r="N16" s="50" t="str">
        <f>IFERROR(INDEX(REPORT_DATA_BY_MISSION!$A:$AI,$D16,MATCH(N$8,REPORT_DATA_BY_MISSION!$A$1:$AI$1,0)), "")</f>
        <v/>
      </c>
      <c r="O16" s="10" t="str">
        <f>IFERROR(INDEX(REPORT_DATA_BY_MISSION!$A:$AI,$D16,MATCH(O$8,REPORT_DATA_BY_MISSION!$A$1:$AI$1,0)), "")</f>
        <v/>
      </c>
      <c r="P16" s="10" t="str">
        <f>IFERROR(INDEX(REPORT_DATA_BY_MISSION!$A:$AI,$D16,MATCH(P$8,REPORT_DATA_BY_MISSION!$A$1:$AI$1,0)), "")</f>
        <v/>
      </c>
      <c r="Q16" s="10" t="str">
        <f>IFERROR(INDEX(REPORT_DATA_BY_MISSION!$A:$AI,$D16,MATCH(Q$8,REPORT_DATA_BY_MISSION!$A$1:$AI$1,0)), "")</f>
        <v/>
      </c>
      <c r="R16" s="10" t="str">
        <f>IFERROR(INDEX(REPORT_DATA_BY_MISSION!$A:$AI,$D16,MATCH(R$8,REPORT_DATA_BY_MISSION!$A$1:$AI$1,0)), "")</f>
        <v/>
      </c>
      <c r="S16" s="10" t="str">
        <f>IFERROR(INDEX(REPORT_DATA_BY_MISSION!$A:$AI,$D16,MATCH(S$8,REPORT_DATA_BY_MISSION!$A$1:$AI$1,0)), "")</f>
        <v/>
      </c>
    </row>
    <row r="17" spans="5:19" ht="15" customHeight="1">
      <c r="E17" s="16" t="s">
        <v>806</v>
      </c>
      <c r="F17" s="14"/>
      <c r="G17" s="14"/>
      <c r="H17" s="17">
        <f>SUM(H12:H16)</f>
        <v>31</v>
      </c>
      <c r="I17" s="17">
        <f t="shared" ref="I17:R17" si="0">SUM(I12:I16)</f>
        <v>84</v>
      </c>
      <c r="J17" s="17">
        <f t="shared" si="0"/>
        <v>530</v>
      </c>
      <c r="K17" s="17">
        <f t="shared" si="0"/>
        <v>670</v>
      </c>
      <c r="L17" s="49">
        <f t="shared" si="0"/>
        <v>66</v>
      </c>
      <c r="M17" s="17">
        <f t="shared" si="0"/>
        <v>20</v>
      </c>
      <c r="N17" s="52">
        <f t="shared" si="0"/>
        <v>1724</v>
      </c>
      <c r="O17" s="17">
        <f t="shared" si="0"/>
        <v>714</v>
      </c>
      <c r="P17" s="17">
        <f t="shared" si="0"/>
        <v>2314</v>
      </c>
      <c r="Q17" s="17">
        <f t="shared" si="0"/>
        <v>1618</v>
      </c>
      <c r="R17" s="17">
        <f t="shared" si="0"/>
        <v>153</v>
      </c>
      <c r="S17" s="17">
        <f>SUM(S12:S16)</f>
        <v>2443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4">
    <pageSetUpPr fitToPage="1"/>
  </sheetPr>
  <dimension ref="W1:BA106"/>
  <sheetViews>
    <sheetView zoomScale="85" zoomScaleNormal="85" workbookViewId="0">
      <selection activeCell="W17" sqref="W17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7109375" style="7" customWidth="1"/>
    <col min="49" max="49" width="10.42578125" style="7" bestFit="1" customWidth="1"/>
    <col min="50" max="50" width="9.42578125" style="7" bestFit="1" customWidth="1"/>
    <col min="51" max="51" width="10.28515625" style="7" bestFit="1" customWidth="1"/>
    <col min="52" max="52" width="18" style="7" bestFit="1" customWidth="1"/>
    <col min="53" max="53" width="16.5703125" style="7" bestFit="1" customWidth="1"/>
    <col min="54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3" ht="15" customHeight="1"/>
    <row r="50" spans="23:53" ht="15" customHeight="1"/>
    <row r="51" spans="23:53" ht="120">
      <c r="AC51" s="29" t="s">
        <v>437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440</v>
      </c>
      <c r="AT51" s="29" t="s">
        <v>33</v>
      </c>
      <c r="AU51" s="29" t="s">
        <v>34</v>
      </c>
      <c r="AV51" s="29"/>
    </row>
    <row r="52" spans="23:53">
      <c r="W52" s="7" t="s">
        <v>812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810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813</v>
      </c>
      <c r="AM52" s="7" t="s">
        <v>13</v>
      </c>
      <c r="AN52" s="27" t="s">
        <v>814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3964</v>
      </c>
      <c r="AW52" s="27" t="s">
        <v>44</v>
      </c>
      <c r="AX52" s="27" t="s">
        <v>45</v>
      </c>
      <c r="AY52" s="27" t="s">
        <v>46</v>
      </c>
      <c r="AZ52" s="27" t="s">
        <v>47</v>
      </c>
      <c r="BA52" s="27" t="s">
        <v>48</v>
      </c>
    </row>
    <row r="53" spans="23:53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CONCATENATE($X53,":",$Y53,":0:0:",$X$89)</f>
        <v>2014:1:0:0:MISSION</v>
      </c>
      <c r="AB53" s="27">
        <f t="shared" ref="AB53:AB88" ca="1" si="3">MATCH($AA53,INDIRECT(CONCATENATE($X$91,"$A:$A")),0)</f>
        <v>5</v>
      </c>
      <c r="AC53" s="21">
        <f t="shared" ref="AC53:AC88" ca="1" si="4">INDEX(INDIRECT(CONCATENATE($X$91,"$A:$AG")),$AB53,MATCH(AC$52,INDIRECT(CONCATENATE($X$91,"$A$1:$AG$1")),0))</f>
        <v>28</v>
      </c>
      <c r="AD53" s="21">
        <f t="shared" ref="AD53:AD88" si="5">$X$95</f>
        <v>65</v>
      </c>
      <c r="AE53" s="27" t="e">
        <f t="shared" ref="AE53:AE88" ca="1" si="6">MATCH($AA53,INDIRECT(CONCATENATE($X$92,"$A:$A")), 0)</f>
        <v>#N/A</v>
      </c>
      <c r="AF53" s="10" t="str">
        <f t="shared" ref="AF53:AK62" ca="1" si="7">IFERROR(INDEX(INDIRECT(CONCATENATE($X$92,"$A:$Z")),$AE53,MATCH(AF$52,INDIRECT(CONCATENATE($X$92,"$A1:$Z1")),0)),"")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</row>
    <row r="54" spans="23:53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2014:2:0:0:MISSION</v>
      </c>
      <c r="AB54" s="27">
        <f t="shared" ca="1" si="3"/>
        <v>6</v>
      </c>
      <c r="AC54" s="21">
        <f t="shared" ca="1" si="4"/>
        <v>28</v>
      </c>
      <c r="AD54" s="21">
        <f t="shared" si="5"/>
        <v>65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</row>
    <row r="55" spans="23:53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2014:3:0:0:MISSION</v>
      </c>
      <c r="AB55" s="27">
        <f t="shared" ca="1" si="3"/>
        <v>7</v>
      </c>
      <c r="AC55" s="21">
        <f t="shared" ca="1" si="4"/>
        <v>44</v>
      </c>
      <c r="AD55" s="21">
        <f t="shared" si="5"/>
        <v>65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</row>
    <row r="56" spans="23:53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2014:4:0:0:MISSION</v>
      </c>
      <c r="AB56" s="27">
        <f t="shared" ca="1" si="3"/>
        <v>8</v>
      </c>
      <c r="AC56" s="21">
        <f t="shared" ca="1" si="4"/>
        <v>56</v>
      </c>
      <c r="AD56" s="21">
        <f t="shared" si="5"/>
        <v>65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</row>
    <row r="57" spans="23:53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2014:5:0:0:MISSION</v>
      </c>
      <c r="AB57" s="27">
        <f t="shared" ca="1" si="3"/>
        <v>9</v>
      </c>
      <c r="AC57" s="21">
        <f t="shared" ca="1" si="4"/>
        <v>35</v>
      </c>
      <c r="AD57" s="21">
        <f t="shared" si="5"/>
        <v>65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</row>
    <row r="58" spans="23:53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2014:6:0:0:MISSION</v>
      </c>
      <c r="AB58" s="27">
        <f t="shared" ca="1" si="3"/>
        <v>10</v>
      </c>
      <c r="AC58" s="21">
        <f t="shared" ca="1" si="4"/>
        <v>43</v>
      </c>
      <c r="AD58" s="21">
        <f t="shared" si="5"/>
        <v>65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</row>
    <row r="59" spans="23:53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2014:7:0:0:MISSION</v>
      </c>
      <c r="AB59" s="27">
        <f t="shared" ca="1" si="3"/>
        <v>11</v>
      </c>
      <c r="AC59" s="21">
        <f t="shared" ca="1" si="4"/>
        <v>31</v>
      </c>
      <c r="AD59" s="21">
        <f t="shared" si="5"/>
        <v>65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</row>
    <row r="60" spans="23:53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2014:8:0:0:MISSION</v>
      </c>
      <c r="AB60" s="27">
        <f t="shared" ca="1" si="3"/>
        <v>12</v>
      </c>
      <c r="AC60" s="21">
        <f t="shared" ca="1" si="4"/>
        <v>31</v>
      </c>
      <c r="AD60" s="21">
        <f t="shared" si="5"/>
        <v>65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</row>
    <row r="61" spans="23:53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2014:9:0:0:MISSION</v>
      </c>
      <c r="AB61" s="27">
        <f t="shared" ca="1" si="3"/>
        <v>13</v>
      </c>
      <c r="AC61" s="21">
        <f t="shared" ca="1" si="4"/>
        <v>55</v>
      </c>
      <c r="AD61" s="21">
        <f t="shared" si="5"/>
        <v>65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</row>
    <row r="62" spans="23:53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2014:10:0:0:MISSION</v>
      </c>
      <c r="AB62" s="27">
        <f t="shared" ca="1" si="3"/>
        <v>2</v>
      </c>
      <c r="AC62" s="21">
        <f t="shared" ca="1" si="4"/>
        <v>26</v>
      </c>
      <c r="AD62" s="21">
        <f t="shared" si="5"/>
        <v>65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</row>
    <row r="63" spans="23:53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2014:11:0:0:MISSION</v>
      </c>
      <c r="AB63" s="27">
        <f t="shared" ca="1" si="3"/>
        <v>3</v>
      </c>
      <c r="AC63" s="21">
        <f t="shared" ca="1" si="4"/>
        <v>29</v>
      </c>
      <c r="AD63" s="21">
        <f t="shared" si="5"/>
        <v>65</v>
      </c>
      <c r="AE63" s="27" t="e">
        <f t="shared" ca="1" si="6"/>
        <v>#N/A</v>
      </c>
      <c r="AF63" s="10" t="str">
        <f t="shared" ref="AF63:AK72" ca="1" si="8">IFERROR(INDEX(INDIRECT(CONCATENATE($X$92,"$A:$Z")),$AE63,MATCH(AF$52,INDIRECT(CONCATENATE($X$92,"$A1:$Z1")),0)),"")</f>
        <v/>
      </c>
      <c r="AG63" s="10" t="str">
        <f t="shared" ca="1" si="8"/>
        <v/>
      </c>
      <c r="AH63" s="10" t="str">
        <f t="shared" ca="1" si="8"/>
        <v/>
      </c>
      <c r="AI63" s="10" t="str">
        <f t="shared" ca="1" si="8"/>
        <v/>
      </c>
      <c r="AJ63" s="10" t="str">
        <f t="shared" ca="1" si="8"/>
        <v/>
      </c>
      <c r="AK63" s="10" t="str">
        <f t="shared" ca="1" si="8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</row>
    <row r="64" spans="23:53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2014:12:0:0:MISSION</v>
      </c>
      <c r="AB64" s="27">
        <f t="shared" ca="1" si="3"/>
        <v>4</v>
      </c>
      <c r="AC64" s="21">
        <f t="shared" ca="1" si="4"/>
        <v>55</v>
      </c>
      <c r="AD64" s="21">
        <f t="shared" si="5"/>
        <v>65</v>
      </c>
      <c r="AE64" s="27" t="e">
        <f t="shared" ca="1" si="6"/>
        <v>#N/A</v>
      </c>
      <c r="AF64" s="10" t="str">
        <f t="shared" ca="1" si="8"/>
        <v/>
      </c>
      <c r="AG64" s="10" t="str">
        <f t="shared" ca="1" si="8"/>
        <v/>
      </c>
      <c r="AH64" s="10" t="str">
        <f t="shared" ca="1" si="8"/>
        <v/>
      </c>
      <c r="AI64" s="10" t="str">
        <f t="shared" ca="1" si="8"/>
        <v/>
      </c>
      <c r="AJ64" s="10" t="str">
        <f t="shared" ca="1" si="8"/>
        <v/>
      </c>
      <c r="AK64" s="10" t="str">
        <f t="shared" ca="1" si="8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</row>
    <row r="65" spans="23:53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2015:1:0:0:MISSION</v>
      </c>
      <c r="AB65" s="27">
        <f t="shared" ca="1" si="3"/>
        <v>17</v>
      </c>
      <c r="AC65" s="21">
        <f t="shared" ca="1" si="4"/>
        <v>26</v>
      </c>
      <c r="AD65" s="21">
        <f t="shared" si="5"/>
        <v>65</v>
      </c>
      <c r="AE65" s="27" t="e">
        <f t="shared" ca="1" si="6"/>
        <v>#N/A</v>
      </c>
      <c r="AF65" s="10" t="str">
        <f t="shared" ca="1" si="8"/>
        <v/>
      </c>
      <c r="AG65" s="10" t="str">
        <f t="shared" ca="1" si="8"/>
        <v/>
      </c>
      <c r="AH65" s="10" t="str">
        <f t="shared" ca="1" si="8"/>
        <v/>
      </c>
      <c r="AI65" s="10" t="str">
        <f t="shared" ca="1" si="8"/>
        <v/>
      </c>
      <c r="AJ65" s="10" t="str">
        <f t="shared" ca="1" si="8"/>
        <v/>
      </c>
      <c r="AK65" s="10" t="str">
        <f t="shared" ca="1" si="8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</row>
    <row r="66" spans="23:53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2015:2:0:0:MISSION</v>
      </c>
      <c r="AB66" s="27">
        <f t="shared" ca="1" si="3"/>
        <v>18</v>
      </c>
      <c r="AC66" s="21">
        <f t="shared" ca="1" si="4"/>
        <v>31</v>
      </c>
      <c r="AD66" s="21">
        <f t="shared" si="5"/>
        <v>65</v>
      </c>
      <c r="AE66" s="27" t="e">
        <f t="shared" ca="1" si="6"/>
        <v>#N/A</v>
      </c>
      <c r="AF66" s="10" t="str">
        <f t="shared" ca="1" si="8"/>
        <v/>
      </c>
      <c r="AG66" s="10" t="str">
        <f t="shared" ca="1" si="8"/>
        <v/>
      </c>
      <c r="AH66" s="10" t="str">
        <f t="shared" ca="1" si="8"/>
        <v/>
      </c>
      <c r="AI66" s="10" t="str">
        <f t="shared" ca="1" si="8"/>
        <v/>
      </c>
      <c r="AJ66" s="10" t="str">
        <f t="shared" ca="1" si="8"/>
        <v/>
      </c>
      <c r="AK66" s="10" t="str">
        <f t="shared" ca="1" si="8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</row>
    <row r="67" spans="23:53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2015:3:0:0:MISSION</v>
      </c>
      <c r="AB67" s="27">
        <f t="shared" ca="1" si="3"/>
        <v>19</v>
      </c>
      <c r="AC67" s="21">
        <f t="shared" ca="1" si="4"/>
        <v>42</v>
      </c>
      <c r="AD67" s="21">
        <f t="shared" si="5"/>
        <v>65</v>
      </c>
      <c r="AE67" s="27" t="e">
        <f t="shared" ca="1" si="6"/>
        <v>#N/A</v>
      </c>
      <c r="AF67" s="10" t="str">
        <f t="shared" ca="1" si="8"/>
        <v/>
      </c>
      <c r="AG67" s="10" t="str">
        <f t="shared" ca="1" si="8"/>
        <v/>
      </c>
      <c r="AH67" s="10" t="str">
        <f t="shared" ca="1" si="8"/>
        <v/>
      </c>
      <c r="AI67" s="10" t="str">
        <f t="shared" ca="1" si="8"/>
        <v/>
      </c>
      <c r="AJ67" s="10" t="str">
        <f t="shared" ca="1" si="8"/>
        <v/>
      </c>
      <c r="AK67" s="10" t="str">
        <f t="shared" ca="1" si="8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</row>
    <row r="68" spans="23:53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2015:4:0:0:MISSION</v>
      </c>
      <c r="AB68" s="27">
        <f t="shared" ca="1" si="3"/>
        <v>20</v>
      </c>
      <c r="AC68" s="21">
        <f t="shared" ca="1" si="4"/>
        <v>43</v>
      </c>
      <c r="AD68" s="21">
        <f t="shared" si="5"/>
        <v>65</v>
      </c>
      <c r="AE68" s="27" t="e">
        <f t="shared" ca="1" si="6"/>
        <v>#N/A</v>
      </c>
      <c r="AF68" s="10" t="str">
        <f t="shared" ca="1" si="8"/>
        <v/>
      </c>
      <c r="AG68" s="10" t="str">
        <f t="shared" ca="1" si="8"/>
        <v/>
      </c>
      <c r="AH68" s="10" t="str">
        <f t="shared" ca="1" si="8"/>
        <v/>
      </c>
      <c r="AI68" s="10" t="str">
        <f t="shared" ca="1" si="8"/>
        <v/>
      </c>
      <c r="AJ68" s="10" t="str">
        <f t="shared" ca="1" si="8"/>
        <v/>
      </c>
      <c r="AK68" s="10" t="str">
        <f t="shared" ca="1" si="8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</row>
    <row r="69" spans="23:53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2015:5:0:0:MISSION</v>
      </c>
      <c r="AB69" s="27">
        <f t="shared" ca="1" si="3"/>
        <v>21</v>
      </c>
      <c r="AC69" s="21">
        <f t="shared" ca="1" si="4"/>
        <v>24</v>
      </c>
      <c r="AD69" s="21">
        <f t="shared" si="5"/>
        <v>65</v>
      </c>
      <c r="AE69" s="27" t="e">
        <f t="shared" ca="1" si="6"/>
        <v>#N/A</v>
      </c>
      <c r="AF69" s="10" t="str">
        <f t="shared" ca="1" si="8"/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</row>
    <row r="70" spans="23:53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2015:6:0:0:MISSION</v>
      </c>
      <c r="AB70" s="27">
        <f t="shared" ca="1" si="3"/>
        <v>22</v>
      </c>
      <c r="AC70" s="21">
        <f t="shared" ca="1" si="4"/>
        <v>44</v>
      </c>
      <c r="AD70" s="21">
        <f t="shared" si="5"/>
        <v>65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</row>
    <row r="71" spans="23:53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2015:7:0:0:MISSION</v>
      </c>
      <c r="AB71" s="27">
        <f t="shared" ca="1" si="3"/>
        <v>23</v>
      </c>
      <c r="AC71" s="21">
        <f t="shared" ca="1" si="4"/>
        <v>22</v>
      </c>
      <c r="AD71" s="21">
        <f t="shared" si="5"/>
        <v>65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</row>
    <row r="72" spans="23:53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2015:8:0:0:MISSION</v>
      </c>
      <c r="AB72" s="27">
        <f t="shared" ca="1" si="3"/>
        <v>24</v>
      </c>
      <c r="AC72" s="21">
        <f t="shared" ca="1" si="4"/>
        <v>45</v>
      </c>
      <c r="AD72" s="21">
        <f t="shared" si="5"/>
        <v>65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</row>
    <row r="73" spans="23:53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2015:9:0:0:MISSION</v>
      </c>
      <c r="AB73" s="27">
        <f t="shared" ca="1" si="3"/>
        <v>25</v>
      </c>
      <c r="AC73" s="21">
        <f t="shared" ca="1" si="4"/>
        <v>40</v>
      </c>
      <c r="AD73" s="21">
        <f t="shared" si="5"/>
        <v>65</v>
      </c>
      <c r="AE73" s="27" t="e">
        <f t="shared" ca="1" si="6"/>
        <v>#N/A</v>
      </c>
      <c r="AF73" s="10" t="str">
        <f t="shared" ref="AF73:AK82" ca="1" si="9">IFERROR(INDEX(INDIRECT(CONCATENATE($X$92,"$A:$Z")),$AE73,MATCH(AF$52,INDIRECT(CONCATENATE($X$92,"$A1:$Z1")),0)),"")</f>
        <v/>
      </c>
      <c r="AG73" s="10" t="str">
        <f t="shared" ca="1" si="9"/>
        <v/>
      </c>
      <c r="AH73" s="10" t="str">
        <f t="shared" ca="1" si="9"/>
        <v/>
      </c>
      <c r="AI73" s="10" t="str">
        <f t="shared" ca="1" si="9"/>
        <v/>
      </c>
      <c r="AJ73" s="10" t="str">
        <f t="shared" ca="1" si="9"/>
        <v/>
      </c>
      <c r="AK73" s="10" t="str">
        <f t="shared" ca="1" si="9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</row>
    <row r="74" spans="23:53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2015:10:0:0:MISSION</v>
      </c>
      <c r="AB74" s="27">
        <f t="shared" ca="1" si="3"/>
        <v>14</v>
      </c>
      <c r="AC74" s="21">
        <f t="shared" ca="1" si="4"/>
        <v>35</v>
      </c>
      <c r="AD74" s="21">
        <f t="shared" si="5"/>
        <v>65</v>
      </c>
      <c r="AE74" s="27" t="e">
        <f t="shared" ca="1" si="6"/>
        <v>#N/A</v>
      </c>
      <c r="AF74" s="10" t="str">
        <f t="shared" ca="1" si="9"/>
        <v/>
      </c>
      <c r="AG74" s="10" t="str">
        <f t="shared" ca="1" si="9"/>
        <v/>
      </c>
      <c r="AH74" s="10" t="str">
        <f t="shared" ca="1" si="9"/>
        <v/>
      </c>
      <c r="AI74" s="10" t="str">
        <f t="shared" ca="1" si="9"/>
        <v/>
      </c>
      <c r="AJ74" s="10" t="str">
        <f t="shared" ca="1" si="9"/>
        <v/>
      </c>
      <c r="AK74" s="10" t="str">
        <f t="shared" ca="1" si="9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</row>
    <row r="75" spans="23:53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2015:11:0:0:MISSION</v>
      </c>
      <c r="AB75" s="27">
        <f t="shared" ca="1" si="3"/>
        <v>15</v>
      </c>
      <c r="AC75" s="21">
        <f t="shared" ca="1" si="4"/>
        <v>42</v>
      </c>
      <c r="AD75" s="21">
        <f t="shared" si="5"/>
        <v>65</v>
      </c>
      <c r="AE75" s="27" t="e">
        <f t="shared" ca="1" si="6"/>
        <v>#N/A</v>
      </c>
      <c r="AF75" s="10" t="str">
        <f t="shared" ca="1" si="9"/>
        <v/>
      </c>
      <c r="AG75" s="10" t="str">
        <f t="shared" ca="1" si="9"/>
        <v/>
      </c>
      <c r="AH75" s="10" t="str">
        <f t="shared" ca="1" si="9"/>
        <v/>
      </c>
      <c r="AI75" s="10" t="str">
        <f t="shared" ca="1" si="9"/>
        <v/>
      </c>
      <c r="AJ75" s="10" t="str">
        <f t="shared" ca="1" si="9"/>
        <v/>
      </c>
      <c r="AK75" s="10" t="str">
        <f t="shared" ca="1" si="9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</row>
    <row r="76" spans="23:53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2015:12:0:0:MISSION</v>
      </c>
      <c r="AB76" s="27">
        <f t="shared" ca="1" si="3"/>
        <v>16</v>
      </c>
      <c r="AC76" s="21">
        <f t="shared" ca="1" si="4"/>
        <v>47</v>
      </c>
      <c r="AD76" s="21">
        <f t="shared" si="5"/>
        <v>65</v>
      </c>
      <c r="AE76" s="27">
        <f t="shared" ca="1" si="6"/>
        <v>2</v>
      </c>
      <c r="AF76" s="10">
        <f t="shared" ca="1" si="9"/>
        <v>45</v>
      </c>
      <c r="AG76" s="10">
        <f t="shared" ca="1" si="9"/>
        <v>0</v>
      </c>
      <c r="AH76" s="10">
        <f t="shared" ca="1" si="9"/>
        <v>2</v>
      </c>
      <c r="AI76" s="10">
        <f t="shared" ca="1" si="9"/>
        <v>69</v>
      </c>
      <c r="AJ76" s="10">
        <f t="shared" ca="1" si="9"/>
        <v>9</v>
      </c>
      <c r="AK76" s="10">
        <f t="shared" ca="1" si="9"/>
        <v>4</v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</row>
    <row r="77" spans="23:53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2016:1:0:0:MISSION</v>
      </c>
      <c r="AB77" s="27">
        <f t="shared" ca="1" si="3"/>
        <v>26</v>
      </c>
      <c r="AC77" s="21">
        <f t="shared" ca="1" si="4"/>
        <v>49</v>
      </c>
      <c r="AD77" s="21">
        <f t="shared" si="5"/>
        <v>65</v>
      </c>
      <c r="AE77" s="27" t="e">
        <f t="shared" ca="1" si="6"/>
        <v>#N/A</v>
      </c>
      <c r="AF77" s="10" t="str">
        <f t="shared" ca="1" si="9"/>
        <v/>
      </c>
      <c r="AG77" s="10" t="str">
        <f t="shared" ca="1" si="9"/>
        <v/>
      </c>
      <c r="AH77" s="10" t="str">
        <f t="shared" ca="1" si="9"/>
        <v/>
      </c>
      <c r="AI77" s="10" t="str">
        <f t="shared" ca="1" si="9"/>
        <v/>
      </c>
      <c r="AJ77" s="10" t="str">
        <f t="shared" ca="1" si="9"/>
        <v/>
      </c>
      <c r="AK77" s="10" t="str">
        <f t="shared" ca="1" si="9"/>
        <v/>
      </c>
      <c r="AL77" s="7">
        <v>-11</v>
      </c>
      <c r="AM77" s="28">
        <f t="shared" ref="AM77:AM88" si="10">DATE(YEAR, MONTH,DAY + 7*AL77 )</f>
        <v>42428</v>
      </c>
      <c r="AN77" s="27">
        <f>INT((DAY($AM77)-1)/7)+1</f>
        <v>4</v>
      </c>
      <c r="AO77" s="28" t="str">
        <f t="shared" ref="AO77:AO88" si="11">CONCATENATE(YEAR(AM77),":",MONTH(AM77),":",AN77,":",WEEKLY_REPORT_DAY,":", $X$89)</f>
        <v>2016:2:4:7:MISSION</v>
      </c>
      <c r="AP77" s="27">
        <f t="shared" ref="AP77:AP88" ca="1" si="12">MATCH(AO77,INDIRECT(CONCATENATE($X$90,"$A:$A")),0)</f>
        <v>8</v>
      </c>
      <c r="AQ77" s="21">
        <f t="shared" ref="AQ77:AV88" ca="1" si="13">INDEX(INDIRECT(CONCATENATE($X$90,"$A:$AG")),$AP77,MATCH(AQ$52,INDIRECT(CONCATENATE($X$90,"$A1:$AG1")),0))</f>
        <v>15</v>
      </c>
      <c r="AR77" s="21">
        <f t="shared" ca="1" si="13"/>
        <v>522</v>
      </c>
      <c r="AS77" s="21">
        <f t="shared" ca="1" si="13"/>
        <v>229</v>
      </c>
      <c r="AT77" s="21">
        <f t="shared" ca="1" si="13"/>
        <v>437</v>
      </c>
      <c r="AU77" s="21">
        <f t="shared" ca="1" si="13"/>
        <v>54</v>
      </c>
      <c r="AV77" s="21">
        <f t="shared" ca="1" si="13"/>
        <v>0</v>
      </c>
      <c r="AW77" s="21">
        <f ca="1">ROUND(1*$AV77/$X$96,0)</f>
        <v>0</v>
      </c>
      <c r="AX77" s="21">
        <f ca="1">6*$AV77</f>
        <v>0</v>
      </c>
      <c r="AY77" s="21">
        <f ca="1">3*$AV77</f>
        <v>0</v>
      </c>
      <c r="AZ77" s="21">
        <f ca="1">5*$AV77</f>
        <v>0</v>
      </c>
      <c r="BA77" s="21">
        <f ca="1">1*$AV77</f>
        <v>0</v>
      </c>
    </row>
    <row r="78" spans="23:53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2016:2:0:0:MISSION</v>
      </c>
      <c r="AB78" s="27">
        <f t="shared" ca="1" si="3"/>
        <v>27</v>
      </c>
      <c r="AC78" s="21">
        <f t="shared" ca="1" si="4"/>
        <v>35</v>
      </c>
      <c r="AD78" s="21">
        <f t="shared" si="5"/>
        <v>65</v>
      </c>
      <c r="AE78" s="27">
        <f t="shared" ca="1" si="6"/>
        <v>3</v>
      </c>
      <c r="AF78" s="10">
        <f t="shared" ca="1" si="9"/>
        <v>2</v>
      </c>
      <c r="AG78" s="10">
        <f t="shared" ca="1" si="9"/>
        <v>0</v>
      </c>
      <c r="AH78" s="10">
        <f t="shared" ca="1" si="9"/>
        <v>1</v>
      </c>
      <c r="AI78" s="10">
        <f t="shared" ca="1" si="9"/>
        <v>9</v>
      </c>
      <c r="AJ78" s="10">
        <f t="shared" ca="1" si="9"/>
        <v>1</v>
      </c>
      <c r="AK78" s="10">
        <f t="shared" ca="1" si="9"/>
        <v>1</v>
      </c>
      <c r="AL78" s="7">
        <v>-10</v>
      </c>
      <c r="AM78" s="28">
        <f t="shared" si="10"/>
        <v>42435</v>
      </c>
      <c r="AN78" s="27">
        <f t="shared" ref="AN78:AN88" si="14">INT((DAY($AM78)-1)/7)+1</f>
        <v>1</v>
      </c>
      <c r="AO78" s="28" t="str">
        <f t="shared" si="11"/>
        <v>2016:3:1:7:MISSION</v>
      </c>
      <c r="AP78" s="27">
        <f t="shared" ca="1" si="12"/>
        <v>9</v>
      </c>
      <c r="AQ78" s="21">
        <f t="shared" ca="1" si="13"/>
        <v>8</v>
      </c>
      <c r="AR78" s="21">
        <f t="shared" ca="1" si="13"/>
        <v>521</v>
      </c>
      <c r="AS78" s="21">
        <f t="shared" ca="1" si="13"/>
        <v>232</v>
      </c>
      <c r="AT78" s="21">
        <f t="shared" ca="1" si="13"/>
        <v>438</v>
      </c>
      <c r="AU78" s="21">
        <f t="shared" ca="1" si="13"/>
        <v>37</v>
      </c>
      <c r="AV78" s="21">
        <f t="shared" ca="1" si="13"/>
        <v>0</v>
      </c>
      <c r="AW78" s="21">
        <f t="shared" ref="AW78:AW88" ca="1" si="15">ROUND(1*$AV78/$X$96,0)</f>
        <v>0</v>
      </c>
      <c r="AX78" s="21">
        <f t="shared" ref="AX78:AX88" ca="1" si="16">6*$AV78</f>
        <v>0</v>
      </c>
      <c r="AY78" s="21">
        <f t="shared" ref="AY78:AY88" ca="1" si="17">3*$AV78</f>
        <v>0</v>
      </c>
      <c r="AZ78" s="21">
        <f t="shared" ref="AZ78:AZ88" ca="1" si="18">5*$AV78</f>
        <v>0</v>
      </c>
      <c r="BA78" s="21">
        <f t="shared" ref="BA78:BA88" ca="1" si="19">1*$AV78</f>
        <v>0</v>
      </c>
    </row>
    <row r="79" spans="23:53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2016:3:0:0:MISSION</v>
      </c>
      <c r="AB79" s="27">
        <f t="shared" ca="1" si="3"/>
        <v>28</v>
      </c>
      <c r="AC79" s="21">
        <f t="shared" ca="1" si="4"/>
        <v>31</v>
      </c>
      <c r="AD79" s="21">
        <f t="shared" si="5"/>
        <v>65</v>
      </c>
      <c r="AE79" s="27">
        <f t="shared" ca="1" si="6"/>
        <v>4</v>
      </c>
      <c r="AF79" s="10">
        <f t="shared" ca="1" si="9"/>
        <v>1</v>
      </c>
      <c r="AG79" s="10">
        <f t="shared" ca="1" si="9"/>
        <v>1</v>
      </c>
      <c r="AH79" s="10">
        <f t="shared" ca="1" si="9"/>
        <v>1</v>
      </c>
      <c r="AI79" s="10">
        <f t="shared" ca="1" si="9"/>
        <v>27</v>
      </c>
      <c r="AJ79" s="10">
        <f t="shared" ca="1" si="9"/>
        <v>2</v>
      </c>
      <c r="AK79" s="10">
        <f t="shared" ca="1" si="9"/>
        <v>0</v>
      </c>
      <c r="AL79" s="7">
        <v>-9</v>
      </c>
      <c r="AM79" s="28">
        <f t="shared" si="10"/>
        <v>42442</v>
      </c>
      <c r="AN79" s="27">
        <f t="shared" si="14"/>
        <v>2</v>
      </c>
      <c r="AO79" s="28" t="str">
        <f t="shared" si="11"/>
        <v>2016:3:2:7:MISSION</v>
      </c>
      <c r="AP79" s="27">
        <f t="shared" ca="1" si="12"/>
        <v>10</v>
      </c>
      <c r="AQ79" s="21">
        <f t="shared" ca="1" si="13"/>
        <v>8</v>
      </c>
      <c r="AR79" s="21">
        <f t="shared" ca="1" si="13"/>
        <v>514</v>
      </c>
      <c r="AS79" s="21">
        <f t="shared" ca="1" si="13"/>
        <v>193</v>
      </c>
      <c r="AT79" s="21">
        <f t="shared" ca="1" si="13"/>
        <v>407</v>
      </c>
      <c r="AU79" s="21">
        <f t="shared" ca="1" si="13"/>
        <v>37</v>
      </c>
      <c r="AV79" s="21">
        <f t="shared" ca="1" si="13"/>
        <v>0</v>
      </c>
      <c r="AW79" s="21">
        <f t="shared" ca="1" si="15"/>
        <v>0</v>
      </c>
      <c r="AX79" s="21">
        <f t="shared" ca="1" si="16"/>
        <v>0</v>
      </c>
      <c r="AY79" s="21">
        <f t="shared" ca="1" si="17"/>
        <v>0</v>
      </c>
      <c r="AZ79" s="21">
        <f t="shared" ca="1" si="18"/>
        <v>0</v>
      </c>
      <c r="BA79" s="21">
        <f t="shared" ca="1" si="19"/>
        <v>0</v>
      </c>
    </row>
    <row r="80" spans="23:53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2016:4:0:0:MISSION</v>
      </c>
      <c r="AB80" s="27">
        <f t="shared" ca="1" si="3"/>
        <v>29</v>
      </c>
      <c r="AC80" s="21">
        <f t="shared" ca="1" si="4"/>
        <v>40</v>
      </c>
      <c r="AD80" s="21">
        <f t="shared" si="5"/>
        <v>65</v>
      </c>
      <c r="AE80" s="27">
        <f t="shared" ca="1" si="6"/>
        <v>5</v>
      </c>
      <c r="AF80" s="10">
        <f t="shared" ca="1" si="9"/>
        <v>4</v>
      </c>
      <c r="AG80" s="10">
        <f t="shared" ca="1" si="9"/>
        <v>2</v>
      </c>
      <c r="AH80" s="10">
        <f t="shared" ca="1" si="9"/>
        <v>2</v>
      </c>
      <c r="AI80" s="10">
        <f t="shared" ca="1" si="9"/>
        <v>13</v>
      </c>
      <c r="AJ80" s="10">
        <f t="shared" ca="1" si="9"/>
        <v>2</v>
      </c>
      <c r="AK80" s="10">
        <f t="shared" ca="1" si="9"/>
        <v>0</v>
      </c>
      <c r="AL80" s="7">
        <v>-8</v>
      </c>
      <c r="AM80" s="28">
        <f t="shared" si="10"/>
        <v>42449</v>
      </c>
      <c r="AN80" s="27">
        <f t="shared" si="14"/>
        <v>3</v>
      </c>
      <c r="AO80" s="28" t="str">
        <f t="shared" si="11"/>
        <v>2016:3:3:7:MISSION</v>
      </c>
      <c r="AP80" s="27">
        <f t="shared" ca="1" si="12"/>
        <v>11</v>
      </c>
      <c r="AQ80" s="21">
        <f t="shared" ca="1" si="13"/>
        <v>4</v>
      </c>
      <c r="AR80" s="21">
        <f t="shared" ca="1" si="13"/>
        <v>606</v>
      </c>
      <c r="AS80" s="21">
        <f t="shared" ca="1" si="13"/>
        <v>251</v>
      </c>
      <c r="AT80" s="21">
        <f t="shared" ca="1" si="13"/>
        <v>585</v>
      </c>
      <c r="AU80" s="21">
        <f t="shared" ca="1" si="13"/>
        <v>33</v>
      </c>
      <c r="AV80" s="21">
        <f t="shared" ca="1" si="13"/>
        <v>0</v>
      </c>
      <c r="AW80" s="21">
        <f t="shared" ca="1" si="15"/>
        <v>0</v>
      </c>
      <c r="AX80" s="21">
        <f t="shared" ca="1" si="16"/>
        <v>0</v>
      </c>
      <c r="AY80" s="21">
        <f t="shared" ca="1" si="17"/>
        <v>0</v>
      </c>
      <c r="AZ80" s="21">
        <f t="shared" ca="1" si="18"/>
        <v>0</v>
      </c>
      <c r="BA80" s="21">
        <f t="shared" ca="1" si="19"/>
        <v>0</v>
      </c>
    </row>
    <row r="81" spans="23:53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2016:5:0:0:MISSION</v>
      </c>
      <c r="AB81" s="27">
        <f t="shared" ca="1" si="3"/>
        <v>30</v>
      </c>
      <c r="AC81" s="21">
        <f t="shared" ca="1" si="4"/>
        <v>20</v>
      </c>
      <c r="AD81" s="21">
        <f t="shared" si="5"/>
        <v>65</v>
      </c>
      <c r="AE81" s="27">
        <f t="shared" ca="1" si="6"/>
        <v>6</v>
      </c>
      <c r="AF81" s="10">
        <f t="shared" ca="1" si="9"/>
        <v>3</v>
      </c>
      <c r="AG81" s="10">
        <f t="shared" ca="1" si="9"/>
        <v>0</v>
      </c>
      <c r="AH81" s="10">
        <f t="shared" ca="1" si="9"/>
        <v>1</v>
      </c>
      <c r="AI81" s="10">
        <f t="shared" ca="1" si="9"/>
        <v>7</v>
      </c>
      <c r="AJ81" s="10">
        <f t="shared" ca="1" si="9"/>
        <v>2</v>
      </c>
      <c r="AK81" s="10">
        <f t="shared" ca="1" si="9"/>
        <v>0</v>
      </c>
      <c r="AL81" s="7">
        <v>-7</v>
      </c>
      <c r="AM81" s="28">
        <f t="shared" si="10"/>
        <v>42456</v>
      </c>
      <c r="AN81" s="27">
        <f t="shared" si="14"/>
        <v>4</v>
      </c>
      <c r="AO81" s="28" t="str">
        <f t="shared" si="11"/>
        <v>2016:3:4:7:MISSION</v>
      </c>
      <c r="AP81" s="27">
        <f t="shared" ca="1" si="12"/>
        <v>12</v>
      </c>
      <c r="AQ81" s="21">
        <f t="shared" ca="1" si="13"/>
        <v>11</v>
      </c>
      <c r="AR81" s="21">
        <f t="shared" ca="1" si="13"/>
        <v>558</v>
      </c>
      <c r="AS81" s="21">
        <f t="shared" ca="1" si="13"/>
        <v>251</v>
      </c>
      <c r="AT81" s="21">
        <f t="shared" ca="1" si="13"/>
        <v>477</v>
      </c>
      <c r="AU81" s="21">
        <f t="shared" ca="1" si="13"/>
        <v>45</v>
      </c>
      <c r="AV81" s="21">
        <f t="shared" ca="1" si="13"/>
        <v>0</v>
      </c>
      <c r="AW81" s="21">
        <f t="shared" ca="1" si="15"/>
        <v>0</v>
      </c>
      <c r="AX81" s="21">
        <f t="shared" ca="1" si="16"/>
        <v>0</v>
      </c>
      <c r="AY81" s="21">
        <f t="shared" ca="1" si="17"/>
        <v>0</v>
      </c>
      <c r="AZ81" s="21">
        <f t="shared" ca="1" si="18"/>
        <v>0</v>
      </c>
      <c r="BA81" s="21">
        <f t="shared" ca="1" si="19"/>
        <v>0</v>
      </c>
    </row>
    <row r="82" spans="23:53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2016:6:0:0:MISSION</v>
      </c>
      <c r="AB82" s="27" t="e">
        <f t="shared" ca="1" si="3"/>
        <v>#N/A</v>
      </c>
      <c r="AC82" s="21" t="e">
        <f t="shared" ca="1" si="4"/>
        <v>#N/A</v>
      </c>
      <c r="AD82" s="21">
        <f t="shared" si="5"/>
        <v>65</v>
      </c>
      <c r="AE82" s="27" t="e">
        <f t="shared" ca="1" si="6"/>
        <v>#N/A</v>
      </c>
      <c r="AF82" s="10" t="str">
        <f t="shared" ca="1" si="9"/>
        <v/>
      </c>
      <c r="AG82" s="10" t="str">
        <f t="shared" ca="1" si="9"/>
        <v/>
      </c>
      <c r="AH82" s="10" t="str">
        <f t="shared" ca="1" si="9"/>
        <v/>
      </c>
      <c r="AI82" s="10" t="str">
        <f t="shared" ca="1" si="9"/>
        <v/>
      </c>
      <c r="AJ82" s="10" t="str">
        <f t="shared" ca="1" si="9"/>
        <v/>
      </c>
      <c r="AK82" s="10" t="str">
        <f t="shared" ca="1" si="9"/>
        <v/>
      </c>
      <c r="AL82" s="7">
        <v>-6</v>
      </c>
      <c r="AM82" s="28">
        <f t="shared" si="10"/>
        <v>42463</v>
      </c>
      <c r="AN82" s="27">
        <f t="shared" si="14"/>
        <v>1</v>
      </c>
      <c r="AO82" s="28" t="str">
        <f t="shared" si="11"/>
        <v>2016:4:1:7:MISSION</v>
      </c>
      <c r="AP82" s="27">
        <f t="shared" ca="1" si="12"/>
        <v>13</v>
      </c>
      <c r="AQ82" s="21">
        <f t="shared" ca="1" si="13"/>
        <v>14</v>
      </c>
      <c r="AR82" s="21">
        <f t="shared" ca="1" si="13"/>
        <v>534</v>
      </c>
      <c r="AS82" s="21">
        <f t="shared" ca="1" si="13"/>
        <v>225</v>
      </c>
      <c r="AT82" s="21">
        <f t="shared" ca="1" si="13"/>
        <v>480</v>
      </c>
      <c r="AU82" s="21">
        <f t="shared" ca="1" si="13"/>
        <v>50</v>
      </c>
      <c r="AV82" s="21">
        <f t="shared" ca="1" si="13"/>
        <v>0</v>
      </c>
      <c r="AW82" s="21">
        <f t="shared" ca="1" si="15"/>
        <v>0</v>
      </c>
      <c r="AX82" s="21">
        <f t="shared" ca="1" si="16"/>
        <v>0</v>
      </c>
      <c r="AY82" s="21">
        <f t="shared" ca="1" si="17"/>
        <v>0</v>
      </c>
      <c r="AZ82" s="21">
        <f t="shared" ca="1" si="18"/>
        <v>0</v>
      </c>
      <c r="BA82" s="21">
        <f t="shared" ca="1" si="19"/>
        <v>0</v>
      </c>
    </row>
    <row r="83" spans="23:53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2016:7:0:0:MISSION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65</v>
      </c>
      <c r="AE83" s="27" t="e">
        <f t="shared" ca="1" si="6"/>
        <v>#N/A</v>
      </c>
      <c r="AF83" s="10" t="str">
        <f t="shared" ref="AF83:AK88" ca="1" si="20">IFERROR(INDEX(INDIRECT(CONCATENATE($X$92,"$A:$Z")),$AE83,MATCH(AF$52,INDIRECT(CONCATENATE($X$92,"$A1:$Z1")),0)),"")</f>
        <v/>
      </c>
      <c r="AG83" s="10" t="str">
        <f t="shared" ca="1" si="20"/>
        <v/>
      </c>
      <c r="AH83" s="10" t="str">
        <f t="shared" ca="1" si="20"/>
        <v/>
      </c>
      <c r="AI83" s="10" t="str">
        <f t="shared" ca="1" si="20"/>
        <v/>
      </c>
      <c r="AJ83" s="10" t="str">
        <f t="shared" ca="1" si="20"/>
        <v/>
      </c>
      <c r="AK83" s="10" t="str">
        <f t="shared" ca="1" si="20"/>
        <v/>
      </c>
      <c r="AL83" s="7">
        <v>-5</v>
      </c>
      <c r="AM83" s="28">
        <f t="shared" si="10"/>
        <v>42470</v>
      </c>
      <c r="AN83" s="27">
        <f t="shared" si="14"/>
        <v>2</v>
      </c>
      <c r="AO83" s="28" t="str">
        <f t="shared" si="11"/>
        <v>2016:4:2:7:MISSION</v>
      </c>
      <c r="AP83" s="27">
        <f t="shared" ca="1" si="12"/>
        <v>14</v>
      </c>
      <c r="AQ83" s="21">
        <f t="shared" ca="1" si="13"/>
        <v>1</v>
      </c>
      <c r="AR83" s="21">
        <f t="shared" ca="1" si="13"/>
        <v>568</v>
      </c>
      <c r="AS83" s="21">
        <f t="shared" ca="1" si="13"/>
        <v>253</v>
      </c>
      <c r="AT83" s="21">
        <f t="shared" ca="1" si="13"/>
        <v>451</v>
      </c>
      <c r="AU83" s="21">
        <f t="shared" ca="1" si="13"/>
        <v>26</v>
      </c>
      <c r="AV83" s="21">
        <f t="shared" ca="1" si="13"/>
        <v>0</v>
      </c>
      <c r="AW83" s="21">
        <f t="shared" ca="1" si="15"/>
        <v>0</v>
      </c>
      <c r="AX83" s="21">
        <f t="shared" ca="1" si="16"/>
        <v>0</v>
      </c>
      <c r="AY83" s="21">
        <f t="shared" ca="1" si="17"/>
        <v>0</v>
      </c>
      <c r="AZ83" s="21">
        <f t="shared" ca="1" si="18"/>
        <v>0</v>
      </c>
      <c r="BA83" s="21">
        <f t="shared" ca="1" si="19"/>
        <v>0</v>
      </c>
    </row>
    <row r="84" spans="23:53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2016:8:0:0:MISSION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65</v>
      </c>
      <c r="AE84" s="27" t="e">
        <f t="shared" ca="1" si="6"/>
        <v>#N/A</v>
      </c>
      <c r="AF84" s="10" t="str">
        <f t="shared" ca="1" si="20"/>
        <v/>
      </c>
      <c r="AG84" s="10" t="str">
        <f t="shared" ca="1" si="20"/>
        <v/>
      </c>
      <c r="AH84" s="10" t="str">
        <f t="shared" ca="1" si="20"/>
        <v/>
      </c>
      <c r="AI84" s="10" t="str">
        <f t="shared" ca="1" si="20"/>
        <v/>
      </c>
      <c r="AJ84" s="10" t="str">
        <f t="shared" ca="1" si="20"/>
        <v/>
      </c>
      <c r="AK84" s="10" t="str">
        <f t="shared" ca="1" si="20"/>
        <v/>
      </c>
      <c r="AL84" s="7">
        <v>-4</v>
      </c>
      <c r="AM84" s="28">
        <f t="shared" si="10"/>
        <v>42477</v>
      </c>
      <c r="AN84" s="27">
        <f t="shared" si="14"/>
        <v>3</v>
      </c>
      <c r="AO84" s="28" t="str">
        <f t="shared" si="11"/>
        <v>2016:4:3:7:MISSION</v>
      </c>
      <c r="AP84" s="27">
        <f t="shared" ca="1" si="12"/>
        <v>15</v>
      </c>
      <c r="AQ84" s="21">
        <f t="shared" ca="1" si="13"/>
        <v>21</v>
      </c>
      <c r="AR84" s="21">
        <f t="shared" ca="1" si="13"/>
        <v>554</v>
      </c>
      <c r="AS84" s="21">
        <f t="shared" ca="1" si="13"/>
        <v>215</v>
      </c>
      <c r="AT84" s="21">
        <f t="shared" ca="1" si="13"/>
        <v>478</v>
      </c>
      <c r="AU84" s="21">
        <f t="shared" ca="1" si="13"/>
        <v>49</v>
      </c>
      <c r="AV84" s="21">
        <f t="shared" ca="1" si="13"/>
        <v>0</v>
      </c>
      <c r="AW84" s="21">
        <f t="shared" ca="1" si="15"/>
        <v>0</v>
      </c>
      <c r="AX84" s="21">
        <f t="shared" ca="1" si="16"/>
        <v>0</v>
      </c>
      <c r="AY84" s="21">
        <f t="shared" ca="1" si="17"/>
        <v>0</v>
      </c>
      <c r="AZ84" s="21">
        <f t="shared" ca="1" si="18"/>
        <v>0</v>
      </c>
      <c r="BA84" s="21">
        <f t="shared" ca="1" si="19"/>
        <v>0</v>
      </c>
    </row>
    <row r="85" spans="23:53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2016:9:0:0:MISSION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65</v>
      </c>
      <c r="AE85" s="27" t="e">
        <f t="shared" ca="1" si="6"/>
        <v>#N/A</v>
      </c>
      <c r="AF85" s="10" t="str">
        <f t="shared" ca="1" si="20"/>
        <v/>
      </c>
      <c r="AG85" s="10" t="str">
        <f t="shared" ca="1" si="20"/>
        <v/>
      </c>
      <c r="AH85" s="10" t="str">
        <f t="shared" ca="1" si="20"/>
        <v/>
      </c>
      <c r="AI85" s="10" t="str">
        <f t="shared" ca="1" si="20"/>
        <v/>
      </c>
      <c r="AJ85" s="10" t="str">
        <f t="shared" ca="1" si="20"/>
        <v/>
      </c>
      <c r="AK85" s="10" t="str">
        <f t="shared" ca="1" si="20"/>
        <v/>
      </c>
      <c r="AL85" s="7">
        <v>-3</v>
      </c>
      <c r="AM85" s="28">
        <f t="shared" si="10"/>
        <v>42484</v>
      </c>
      <c r="AN85" s="27">
        <f t="shared" si="14"/>
        <v>4</v>
      </c>
      <c r="AO85" s="28" t="str">
        <f t="shared" si="11"/>
        <v>2016:4:4:7:MISSION</v>
      </c>
      <c r="AP85" s="27">
        <f t="shared" ca="1" si="12"/>
        <v>16</v>
      </c>
      <c r="AQ85" s="21">
        <f t="shared" ca="1" si="13"/>
        <v>7</v>
      </c>
      <c r="AR85" s="21">
        <f t="shared" ca="1" si="13"/>
        <v>569</v>
      </c>
      <c r="AS85" s="21">
        <f t="shared" ca="1" si="13"/>
        <v>213</v>
      </c>
      <c r="AT85" s="21">
        <f t="shared" ca="1" si="13"/>
        <v>498</v>
      </c>
      <c r="AU85" s="21">
        <f t="shared" ca="1" si="13"/>
        <v>32</v>
      </c>
      <c r="AV85" s="21">
        <f t="shared" ca="1" si="13"/>
        <v>0</v>
      </c>
      <c r="AW85" s="21">
        <f t="shared" ca="1" si="15"/>
        <v>0</v>
      </c>
      <c r="AX85" s="21">
        <f t="shared" ca="1" si="16"/>
        <v>0</v>
      </c>
      <c r="AY85" s="21">
        <f t="shared" ca="1" si="17"/>
        <v>0</v>
      </c>
      <c r="AZ85" s="21">
        <f t="shared" ca="1" si="18"/>
        <v>0</v>
      </c>
      <c r="BA85" s="21">
        <f t="shared" ca="1" si="19"/>
        <v>0</v>
      </c>
    </row>
    <row r="86" spans="23:53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2016:10:0:0:MISSION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65</v>
      </c>
      <c r="AE86" s="27" t="e">
        <f t="shared" ca="1" si="6"/>
        <v>#N/A</v>
      </c>
      <c r="AF86" s="10" t="str">
        <f t="shared" ca="1" si="20"/>
        <v/>
      </c>
      <c r="AG86" s="10" t="str">
        <f t="shared" ca="1" si="20"/>
        <v/>
      </c>
      <c r="AH86" s="10" t="str">
        <f t="shared" ca="1" si="20"/>
        <v/>
      </c>
      <c r="AI86" s="10" t="str">
        <f t="shared" ca="1" si="20"/>
        <v/>
      </c>
      <c r="AJ86" s="10" t="str">
        <f t="shared" ca="1" si="20"/>
        <v/>
      </c>
      <c r="AK86" s="10" t="str">
        <f t="shared" ca="1" si="20"/>
        <v/>
      </c>
      <c r="AL86" s="7">
        <v>-2</v>
      </c>
      <c r="AM86" s="28">
        <f t="shared" si="10"/>
        <v>42491</v>
      </c>
      <c r="AN86" s="27">
        <f t="shared" si="14"/>
        <v>1</v>
      </c>
      <c r="AO86" s="28" t="str">
        <f t="shared" si="11"/>
        <v>2016:5:1:7:MISSION</v>
      </c>
      <c r="AP86" s="27">
        <f t="shared" ca="1" si="12"/>
        <v>17</v>
      </c>
      <c r="AQ86" s="21">
        <f t="shared" ca="1" si="13"/>
        <v>7</v>
      </c>
      <c r="AR86" s="21">
        <f t="shared" ca="1" si="13"/>
        <v>596</v>
      </c>
      <c r="AS86" s="21">
        <f t="shared" ca="1" si="13"/>
        <v>248</v>
      </c>
      <c r="AT86" s="21">
        <f t="shared" ca="1" si="13"/>
        <v>548</v>
      </c>
      <c r="AU86" s="21">
        <f t="shared" ca="1" si="13"/>
        <v>44</v>
      </c>
      <c r="AV86" s="21">
        <f t="shared" ca="1" si="13"/>
        <v>0</v>
      </c>
      <c r="AW86" s="21">
        <f t="shared" ca="1" si="15"/>
        <v>0</v>
      </c>
      <c r="AX86" s="21">
        <f t="shared" ca="1" si="16"/>
        <v>0</v>
      </c>
      <c r="AY86" s="21">
        <f t="shared" ca="1" si="17"/>
        <v>0</v>
      </c>
      <c r="AZ86" s="21">
        <f t="shared" ca="1" si="18"/>
        <v>0</v>
      </c>
      <c r="BA86" s="21">
        <f t="shared" ca="1" si="19"/>
        <v>0</v>
      </c>
    </row>
    <row r="87" spans="23:53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2016:11:0:0:MISSION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65</v>
      </c>
      <c r="AE87" s="27" t="e">
        <f t="shared" ca="1" si="6"/>
        <v>#N/A</v>
      </c>
      <c r="AF87" s="10" t="str">
        <f t="shared" ca="1" si="20"/>
        <v/>
      </c>
      <c r="AG87" s="10" t="str">
        <f t="shared" ca="1" si="20"/>
        <v/>
      </c>
      <c r="AH87" s="10" t="str">
        <f t="shared" ca="1" si="20"/>
        <v/>
      </c>
      <c r="AI87" s="10" t="str">
        <f t="shared" ca="1" si="20"/>
        <v/>
      </c>
      <c r="AJ87" s="10" t="str">
        <f t="shared" ca="1" si="20"/>
        <v/>
      </c>
      <c r="AK87" s="10" t="str">
        <f t="shared" ca="1" si="20"/>
        <v/>
      </c>
      <c r="AL87" s="7">
        <v>-1</v>
      </c>
      <c r="AM87" s="28">
        <f t="shared" si="10"/>
        <v>42498</v>
      </c>
      <c r="AN87" s="27">
        <f t="shared" si="14"/>
        <v>2</v>
      </c>
      <c r="AO87" s="28" t="str">
        <f t="shared" si="11"/>
        <v>2016:5:2:7:MISSION</v>
      </c>
      <c r="AP87" s="27">
        <f t="shared" ca="1" si="12"/>
        <v>18</v>
      </c>
      <c r="AQ87" s="21">
        <f t="shared" ca="1" si="13"/>
        <v>8</v>
      </c>
      <c r="AR87" s="21">
        <f t="shared" ca="1" si="13"/>
        <v>556</v>
      </c>
      <c r="AS87" s="21">
        <f t="shared" ca="1" si="13"/>
        <v>241</v>
      </c>
      <c r="AT87" s="21">
        <f t="shared" ca="1" si="13"/>
        <v>528</v>
      </c>
      <c r="AU87" s="21">
        <f t="shared" ca="1" si="13"/>
        <v>59</v>
      </c>
      <c r="AV87" s="21">
        <f t="shared" ca="1" si="13"/>
        <v>0</v>
      </c>
      <c r="AW87" s="21">
        <f t="shared" ca="1" si="15"/>
        <v>0</v>
      </c>
      <c r="AX87" s="21">
        <f t="shared" ca="1" si="16"/>
        <v>0</v>
      </c>
      <c r="AY87" s="21">
        <f t="shared" ca="1" si="17"/>
        <v>0</v>
      </c>
      <c r="AZ87" s="21">
        <f t="shared" ca="1" si="18"/>
        <v>0</v>
      </c>
      <c r="BA87" s="21">
        <f t="shared" ca="1" si="19"/>
        <v>0</v>
      </c>
    </row>
    <row r="88" spans="23:53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2016:12:0:0:MISSION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65</v>
      </c>
      <c r="AE88" s="27" t="e">
        <f t="shared" ca="1" si="6"/>
        <v>#N/A</v>
      </c>
      <c r="AF88" s="10" t="str">
        <f t="shared" ca="1" si="20"/>
        <v/>
      </c>
      <c r="AG88" s="10" t="str">
        <f t="shared" ca="1" si="20"/>
        <v/>
      </c>
      <c r="AH88" s="10" t="str">
        <f t="shared" ca="1" si="20"/>
        <v/>
      </c>
      <c r="AI88" s="10" t="str">
        <f t="shared" ca="1" si="20"/>
        <v/>
      </c>
      <c r="AJ88" s="10" t="str">
        <f t="shared" ca="1" si="20"/>
        <v/>
      </c>
      <c r="AK88" s="10" t="str">
        <f t="shared" ca="1" si="20"/>
        <v/>
      </c>
      <c r="AL88" s="7">
        <v>0</v>
      </c>
      <c r="AM88" s="28">
        <f t="shared" si="10"/>
        <v>42505</v>
      </c>
      <c r="AN88" s="27">
        <f t="shared" si="14"/>
        <v>3</v>
      </c>
      <c r="AO88" s="28" t="str">
        <f t="shared" si="11"/>
        <v>2016:5:3:7:MISSION</v>
      </c>
      <c r="AP88" s="27">
        <f t="shared" ca="1" si="12"/>
        <v>19</v>
      </c>
      <c r="AQ88" s="21">
        <f t="shared" ca="1" si="13"/>
        <v>5</v>
      </c>
      <c r="AR88" s="21">
        <f t="shared" ca="1" si="13"/>
        <v>572</v>
      </c>
      <c r="AS88" s="21">
        <f t="shared" ca="1" si="13"/>
        <v>225</v>
      </c>
      <c r="AT88" s="21">
        <f t="shared" ca="1" si="13"/>
        <v>542</v>
      </c>
      <c r="AU88" s="21">
        <f t="shared" ca="1" si="13"/>
        <v>50</v>
      </c>
      <c r="AV88" s="21">
        <f t="shared" ca="1" si="13"/>
        <v>97</v>
      </c>
      <c r="AW88" s="21">
        <f t="shared" ca="1" si="15"/>
        <v>24</v>
      </c>
      <c r="AX88" s="21">
        <f t="shared" ca="1" si="16"/>
        <v>582</v>
      </c>
      <c r="AY88" s="21">
        <f t="shared" ca="1" si="17"/>
        <v>291</v>
      </c>
      <c r="AZ88" s="21">
        <f t="shared" ca="1" si="18"/>
        <v>485</v>
      </c>
      <c r="BA88" s="21">
        <f t="shared" ca="1" si="19"/>
        <v>97</v>
      </c>
    </row>
    <row r="89" spans="23:53">
      <c r="W89" s="7" t="s">
        <v>1456</v>
      </c>
      <c r="X89" s="2" t="s">
        <v>1135</v>
      </c>
      <c r="AC89" s="7">
        <f ca="1">SUMIFS(AC53:AC88, $X53:$X88,YEAR,AC53:AC88,"&lt;&gt;#N/A")</f>
        <v>175</v>
      </c>
      <c r="AD89" s="27"/>
      <c r="AF89" s="7">
        <f t="shared" ref="AF89:AK89" ca="1" si="21">SUM(AF53:AF88)</f>
        <v>55</v>
      </c>
      <c r="AG89" s="7">
        <f t="shared" ca="1" si="21"/>
        <v>3</v>
      </c>
      <c r="AH89" s="7">
        <f t="shared" ca="1" si="21"/>
        <v>7</v>
      </c>
      <c r="AI89" s="7">
        <f t="shared" ca="1" si="21"/>
        <v>125</v>
      </c>
      <c r="AJ89" s="7">
        <f t="shared" ca="1" si="21"/>
        <v>16</v>
      </c>
      <c r="AK89" s="7">
        <f t="shared" ca="1" si="21"/>
        <v>5</v>
      </c>
      <c r="AN89" s="27"/>
    </row>
    <row r="90" spans="23:53">
      <c r="W90" s="7" t="s">
        <v>815</v>
      </c>
      <c r="X90" s="2" t="s">
        <v>1124</v>
      </c>
      <c r="Y90" s="27"/>
      <c r="Z90" s="27"/>
      <c r="AD90" s="27"/>
      <c r="AN90" s="27"/>
    </row>
    <row r="91" spans="23:53">
      <c r="W91" s="7" t="s">
        <v>816</v>
      </c>
      <c r="X91" s="2" t="s">
        <v>1125</v>
      </c>
      <c r="Y91" s="27"/>
      <c r="Z91" s="27"/>
      <c r="AD91" s="27"/>
      <c r="AN91" s="27"/>
    </row>
    <row r="92" spans="23:53">
      <c r="W92" s="39" t="s">
        <v>819</v>
      </c>
      <c r="X92" s="2" t="s">
        <v>1126</v>
      </c>
      <c r="Y92" s="27"/>
      <c r="Z92" s="27"/>
      <c r="AD92" s="27"/>
      <c r="AN92" s="27"/>
    </row>
    <row r="93" spans="23:53">
      <c r="W93" s="39" t="s">
        <v>1455</v>
      </c>
      <c r="X93" s="1">
        <v>785</v>
      </c>
      <c r="AD93" s="27"/>
      <c r="AE93" s="27"/>
      <c r="AH93" s="27"/>
      <c r="AI93" s="27"/>
      <c r="AJ93" s="27"/>
      <c r="AK93" s="27"/>
      <c r="AM93" s="28"/>
      <c r="AN93" s="27"/>
    </row>
    <row r="94" spans="23:53">
      <c r="W94" s="7" t="s">
        <v>811</v>
      </c>
      <c r="X94" s="1">
        <v>100</v>
      </c>
      <c r="AD94" s="27"/>
      <c r="AE94" s="27"/>
      <c r="AH94" s="27"/>
      <c r="AI94" s="27"/>
      <c r="AJ94" s="27"/>
      <c r="AK94" s="27"/>
      <c r="AM94" s="28"/>
      <c r="AN94" s="27"/>
    </row>
    <row r="95" spans="23:53">
      <c r="W95" s="7" t="s">
        <v>808</v>
      </c>
      <c r="X95" s="7">
        <f>ROUND($X$93/12,0)</f>
        <v>65</v>
      </c>
      <c r="AD95" s="27"/>
      <c r="AE95" s="27"/>
      <c r="AH95" s="27"/>
      <c r="AI95" s="27"/>
      <c r="AJ95" s="27"/>
      <c r="AK95" s="27"/>
      <c r="AN95" s="27"/>
    </row>
    <row r="96" spans="23:53">
      <c r="W96" s="7" t="s">
        <v>807</v>
      </c>
      <c r="X96" s="7">
        <v>4</v>
      </c>
      <c r="AN96" s="27"/>
    </row>
    <row r="97" spans="23:51">
      <c r="W97" s="7" t="s">
        <v>438</v>
      </c>
      <c r="X97" s="7">
        <f ca="1">SUM($AI$89:$AK$89)</f>
        <v>146</v>
      </c>
      <c r="AN97" s="27"/>
    </row>
    <row r="98" spans="23:51">
      <c r="W98" s="7" t="s">
        <v>439</v>
      </c>
      <c r="X98" s="7">
        <f ca="1">SUM($AF$89:$AH$89)</f>
        <v>65</v>
      </c>
      <c r="AN98" s="27"/>
    </row>
    <row r="99" spans="23:51" ht="60">
      <c r="W99" s="7" t="s">
        <v>441</v>
      </c>
      <c r="X99" s="29" t="str">
        <f ca="1">CONCATENATE("Member Referral Goal 成員回條目標:     50%+ 
Member Referral Actual 成員回條實際:  ",$Z$99)</f>
        <v>Member Referral Goal 成員回條目標:     50%+ 
Member Referral Actual 成員回條實際:  31%</v>
      </c>
      <c r="Y99" s="30">
        <f ca="1">IFERROR(X98/SUM(X97:X98),"0")</f>
        <v>0.30805687203791471</v>
      </c>
      <c r="Z99" s="7" t="str">
        <f ca="1">TEXT(Y99,"00%")</f>
        <v>31%</v>
      </c>
      <c r="AM99" s="28"/>
      <c r="AN99" s="27"/>
      <c r="AS99" s="29"/>
      <c r="AU99" s="29"/>
      <c r="AV99" s="29"/>
      <c r="AY99" s="29"/>
    </row>
    <row r="100" spans="23:51" ht="30">
      <c r="W100" s="7" t="s">
        <v>442</v>
      </c>
      <c r="X100" s="29" t="str">
        <f>CONCATENATE("Annual Goal 年度目標:  ",$X$93,"
Actual YTD 年度實際:    ",$X$95)</f>
        <v>Annual Goal 年度目標:  785
Actual YTD 年度實際:    65</v>
      </c>
      <c r="AN100" s="27"/>
    </row>
    <row r="101" spans="23:51">
      <c r="W101" s="7" t="s">
        <v>1454</v>
      </c>
      <c r="X101" s="7" t="str">
        <f ca="1">CONCATENATE($X$53,"  ",SUMIF($AC$53:$AC$64,"&lt;&gt;#N/A"))</f>
        <v>2014  461</v>
      </c>
      <c r="AN101" s="27"/>
    </row>
    <row r="102" spans="23:51">
      <c r="W102" s="7" t="s">
        <v>1453</v>
      </c>
      <c r="X102" s="7" t="str">
        <f ca="1">CONCATENATE($X$65,"  ", SUMIF($AC$65:$AC$76,"&lt;&gt;#N/A"))</f>
        <v>2015  441</v>
      </c>
      <c r="AN102" s="27"/>
    </row>
    <row r="103" spans="23:51">
      <c r="W103" s="7" t="s">
        <v>1452</v>
      </c>
      <c r="X103" s="7" t="str">
        <f ca="1">CONCATENATE($X$77,"  ",SUMIF($AC$77:$AC$88,"&lt;&gt;#N/A"))</f>
        <v>2016  175</v>
      </c>
      <c r="AN103" s="27"/>
    </row>
    <row r="104" spans="23:51" ht="23.25">
      <c r="W104" s="7" t="s">
        <v>1451</v>
      </c>
      <c r="X104" s="42" t="s">
        <v>1111</v>
      </c>
    </row>
    <row r="105" spans="23:51">
      <c r="X105" s="40" t="s">
        <v>1112</v>
      </c>
    </row>
    <row r="106" spans="23:51">
      <c r="X106" s="41">
        <f>DATE</f>
        <v>42505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>
    <pageSetUpPr fitToPage="1"/>
  </sheetPr>
  <dimension ref="A1:S42"/>
  <sheetViews>
    <sheetView topLeftCell="E20" zoomScaleNormal="100" zoomScaleSheetLayoutView="115" workbookViewId="0">
      <selection activeCell="H34" sqref="H34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25</v>
      </c>
      <c r="E1" s="36" t="str">
        <f>$A$2</f>
        <v>Taoyuan Zone</v>
      </c>
      <c r="F1" s="32"/>
      <c r="G1" s="33"/>
      <c r="H1" s="33"/>
      <c r="I1" s="33"/>
      <c r="J1" s="33"/>
      <c r="K1" s="33"/>
      <c r="L1" s="33"/>
      <c r="M1" s="93" t="s">
        <v>1739</v>
      </c>
      <c r="N1" s="96" t="s">
        <v>21</v>
      </c>
      <c r="O1" s="76" t="s">
        <v>22</v>
      </c>
      <c r="P1" s="76" t="s">
        <v>23</v>
      </c>
      <c r="Q1" s="76" t="s">
        <v>33</v>
      </c>
      <c r="R1" s="76" t="s">
        <v>34</v>
      </c>
      <c r="S1" s="76" t="s">
        <v>24</v>
      </c>
    </row>
    <row r="2" spans="1:19" ht="15" customHeight="1">
      <c r="A2" s="1" t="s">
        <v>461</v>
      </c>
      <c r="E2" s="78" t="str">
        <f>$A$3</f>
        <v>桃園地帶</v>
      </c>
      <c r="F2" s="26" t="s">
        <v>793</v>
      </c>
      <c r="G2" s="80">
        <f>$A$6</f>
        <v>100</v>
      </c>
      <c r="H2" s="82" t="s">
        <v>35</v>
      </c>
      <c r="I2" s="83"/>
      <c r="J2" s="83"/>
      <c r="K2" s="84"/>
      <c r="L2" s="62" t="s">
        <v>28</v>
      </c>
      <c r="M2" s="94"/>
      <c r="N2" s="97"/>
      <c r="O2" s="77"/>
      <c r="P2" s="77"/>
      <c r="Q2" s="77"/>
      <c r="R2" s="77"/>
      <c r="S2" s="77"/>
    </row>
    <row r="3" spans="1:19" ht="15" customHeight="1">
      <c r="A3" s="1" t="s">
        <v>809</v>
      </c>
      <c r="E3" s="79"/>
      <c r="F3" s="25" t="s">
        <v>794</v>
      </c>
      <c r="G3" s="81"/>
      <c r="H3" s="82" t="s">
        <v>788</v>
      </c>
      <c r="I3" s="83"/>
      <c r="J3" s="83"/>
      <c r="K3" s="84"/>
      <c r="L3" s="62" t="s">
        <v>787</v>
      </c>
      <c r="M3" s="94"/>
      <c r="N3" s="97"/>
      <c r="O3" s="77"/>
      <c r="P3" s="77"/>
      <c r="Q3" s="77"/>
      <c r="R3" s="77"/>
      <c r="S3" s="77"/>
    </row>
    <row r="4" spans="1:19" ht="15" customHeight="1">
      <c r="A4" s="1" t="s">
        <v>459</v>
      </c>
      <c r="E4" s="85">
        <f>DATE</f>
        <v>42505</v>
      </c>
      <c r="F4" s="23" t="s">
        <v>791</v>
      </c>
      <c r="G4" s="24"/>
      <c r="H4" s="87">
        <f>ROUND($G$2/12*MONTH,0)</f>
        <v>42</v>
      </c>
      <c r="I4" s="88"/>
      <c r="J4" s="88"/>
      <c r="K4" s="89"/>
      <c r="L4" s="44">
        <f>ROUND($G$2/12,0)</f>
        <v>8</v>
      </c>
      <c r="M4" s="94"/>
      <c r="N4" s="97"/>
      <c r="O4" s="77"/>
      <c r="P4" s="77"/>
      <c r="Q4" s="77"/>
      <c r="R4" s="77"/>
      <c r="S4" s="77"/>
    </row>
    <row r="5" spans="1:19" ht="15" customHeight="1">
      <c r="A5" s="1" t="s">
        <v>460</v>
      </c>
      <c r="E5" s="86"/>
      <c r="F5" s="5" t="s">
        <v>792</v>
      </c>
      <c r="G5" s="6"/>
      <c r="H5" s="90">
        <f ca="1">TAOYUAN_ZONE_GRAPH!$AC$89</f>
        <v>27</v>
      </c>
      <c r="I5" s="91"/>
      <c r="J5" s="91"/>
      <c r="K5" s="92"/>
      <c r="L5" s="45">
        <f>$M$42</f>
        <v>6</v>
      </c>
      <c r="M5" s="95"/>
      <c r="N5" s="97"/>
      <c r="O5" s="77"/>
      <c r="P5" s="77"/>
      <c r="Q5" s="77"/>
      <c r="R5" s="77"/>
      <c r="S5" s="77"/>
    </row>
    <row r="6" spans="1:19" ht="15" customHeight="1">
      <c r="A6" s="1">
        <v>100</v>
      </c>
      <c r="E6" s="34" t="str">
        <f>$A$4</f>
        <v>Taoyuan Stake</v>
      </c>
      <c r="F6" s="25" t="s">
        <v>804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桃園支聯會</v>
      </c>
      <c r="F7" s="25" t="s">
        <v>789</v>
      </c>
      <c r="G7" s="25"/>
      <c r="H7" s="20"/>
      <c r="I7" s="20"/>
      <c r="J7" s="20"/>
      <c r="K7" s="20"/>
      <c r="L7" s="46" t="s">
        <v>790</v>
      </c>
      <c r="M7" s="61" t="s">
        <v>795</v>
      </c>
      <c r="N7" s="38" t="s">
        <v>796</v>
      </c>
      <c r="O7" s="38" t="s">
        <v>797</v>
      </c>
      <c r="P7" s="38" t="s">
        <v>798</v>
      </c>
      <c r="Q7" s="38" t="s">
        <v>799</v>
      </c>
      <c r="R7" s="38" t="s">
        <v>800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801</v>
      </c>
      <c r="B11" s="1"/>
      <c r="E11" s="5" t="str">
        <f>$A11</f>
        <v>Taoyuan 3 桃園3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443</v>
      </c>
      <c r="C12" s="64" t="str">
        <f>CONCATENATE(YEAR,":",MONTH,":",WEEK,":",WEEKDAY,":",$B12)</f>
        <v>2016:5:3:7:TAO_3_E_ZL</v>
      </c>
      <c r="D12" s="64">
        <f>MATCH($C12,REPORT_DATA_BY_COMP!$A:$A,0)</f>
        <v>1711</v>
      </c>
      <c r="E12" s="65" t="str">
        <f>SUBSTITUTE(VLOOKUP($B12,COMP_LIST!$A:$AC,5,FALSE),"EL","")</f>
        <v>E. Barton / Clawson ZL</v>
      </c>
      <c r="F12" s="4" t="str">
        <f>VLOOKUP($B12,COMP_LIST!$A:$AC,3,FALSE)</f>
        <v>Taoyuan 3 ZL</v>
      </c>
      <c r="G12" s="4" t="str">
        <f>VLOOKUP($B12,COMP_LIST!$A:$AC,4,FALSE)</f>
        <v>桃園3 ZL</v>
      </c>
      <c r="H12" s="10">
        <f>IFERROR(INDEX(REPORT_DATA_BY_COMP!$A:$AI,$D12,MATCH(H$8,REPORT_DATA_BY_COMP!$A$1:$AI$1,0)), "")</f>
        <v>0</v>
      </c>
      <c r="I12" s="10">
        <f>IFERROR(INDEX(REPORT_DATA_BY_COMP!$A:$AI,$D12,MATCH(I$8,REPORT_DATA_BY_COMP!$A$1:$AI$1,0)), "")</f>
        <v>1</v>
      </c>
      <c r="J12" s="10">
        <f>IFERROR(INDEX(REPORT_DATA_BY_COMP!$A:$AI,$D12,MATCH(J$8,REPORT_DATA_BY_COMP!$A$1:$AI$1,0)), "")</f>
        <v>3</v>
      </c>
      <c r="K12" s="10">
        <f>IFERROR(INDEX(REPORT_DATA_BY_COMP!$A:$AI,$D12,MATCH(K$8,REPORT_DATA_BY_COMP!$A$1:$AI$1,0)), "")</f>
        <v>5</v>
      </c>
      <c r="L12" s="47">
        <f>IFERROR(INDEX(REPORT_DATA_BY_COMP!$A:$AI,$D12,MATCH(L$8,REPORT_DATA_BY_COMP!$A$1:$AI$1,0)), "")</f>
        <v>0</v>
      </c>
      <c r="M12" s="59">
        <f>IFERROR(INDEX(REPORT_DATA_BY_COMP!$A:$AI,$D12,MATCH(M$8,REPORT_DATA_BY_COMP!$A$1:$AI$1,0)), "")</f>
        <v>0</v>
      </c>
      <c r="N12" s="50">
        <f>IFERROR(INDEX(REPORT_DATA_BY_COMP!$A:$AI,$D12,MATCH(N$8,REPORT_DATA_BY_COMP!$A$1:$AI$1,0)), "")</f>
        <v>12</v>
      </c>
      <c r="O12" s="10">
        <f>IFERROR(INDEX(REPORT_DATA_BY_COMP!$A:$AI,$D12,MATCH(O$8,REPORT_DATA_BY_COMP!$A$1:$AI$1,0)), "")</f>
        <v>5</v>
      </c>
      <c r="P12" s="10">
        <f>IFERROR(INDEX(REPORT_DATA_BY_COMP!$A:$AI,$D12,MATCH(P$8,REPORT_DATA_BY_COMP!$A$1:$AI$1,0)), "")</f>
        <v>11</v>
      </c>
      <c r="Q12" s="10">
        <f>IFERROR(INDEX(REPORT_DATA_BY_COMP!$A:$AI,$D12,MATCH(Q$8,REPORT_DATA_BY_COMP!$A$1:$AI$1,0)), "")</f>
        <v>4</v>
      </c>
      <c r="R12" s="10">
        <f>IFERROR(INDEX(REPORT_DATA_BY_COMP!$A:$AI,$D12,MATCH(R$8,REPORT_DATA_BY_COMP!$A$1:$AI$1,0)), "")</f>
        <v>1</v>
      </c>
      <c r="S12" s="10">
        <f>IFERROR(INDEX(REPORT_DATA_BY_COMP!$A:$AI,$D12,MATCH(S$8,REPORT_DATA_BY_COMP!$A$1:$AI$1,0)), "")</f>
        <v>10</v>
      </c>
    </row>
    <row r="13" spans="1:19" ht="15" customHeight="1">
      <c r="A13" s="1"/>
      <c r="B13" s="1" t="s">
        <v>444</v>
      </c>
      <c r="C13" s="64" t="str">
        <f>CONCATENATE(YEAR,":",MONTH,":",WEEK,":",WEEKDAY,":",$B13)</f>
        <v>2016:5:3:7:TAO_3_E</v>
      </c>
      <c r="D13" s="64">
        <f>MATCH($C13,REPORT_DATA_BY_COMP!$A:$A,0)</f>
        <v>1710</v>
      </c>
      <c r="E13" s="65" t="str">
        <f>SUBSTITUTE(VLOOKUP($B13,COMP_LIST!$A:$AC,5,FALSE),"EL","")</f>
        <v>E. Young / Landes</v>
      </c>
      <c r="F13" s="4" t="str">
        <f>VLOOKUP($B13,COMP_LIST!$A:$AC,3,FALSE)</f>
        <v>Taoyuan 3 E</v>
      </c>
      <c r="G13" s="4" t="str">
        <f>VLOOKUP($B13,COMP_LIST!$A:$AC,4,FALSE)</f>
        <v>桃園3 長老</v>
      </c>
      <c r="H13" s="10">
        <f>IFERROR(INDEX(REPORT_DATA_BY_COMP!$A:$AI,$D13,MATCH(H$8,REPORT_DATA_BY_COMP!$A$1:$AI$1,0)), "")</f>
        <v>0</v>
      </c>
      <c r="I13" s="10">
        <f>IFERROR(INDEX(REPORT_DATA_BY_COMP!$A:$AI,$D13,MATCH(I$8,REPORT_DATA_BY_COMP!$A$1:$AI$1,0)), "")</f>
        <v>0</v>
      </c>
      <c r="J13" s="10">
        <f>IFERROR(INDEX(REPORT_DATA_BY_COMP!$A:$AI,$D13,MATCH(J$8,REPORT_DATA_BY_COMP!$A$1:$AI$1,0)), "")</f>
        <v>0</v>
      </c>
      <c r="K13" s="10">
        <f>IFERROR(INDEX(REPORT_DATA_BY_COMP!$A:$AI,$D13,MATCH(K$8,REPORT_DATA_BY_COMP!$A$1:$AI$1,0)), "")</f>
        <v>0</v>
      </c>
      <c r="L13" s="47">
        <f>IFERROR(INDEX(REPORT_DATA_BY_COMP!$A:$AI,$D13,MATCH(L$8,REPORT_DATA_BY_COMP!$A$1:$AI$1,0)), "")</f>
        <v>0</v>
      </c>
      <c r="M13" s="56">
        <f>IFERROR(INDEX(REPORT_DATA_BY_COMP!$A:$AI,$D13,MATCH(M$8,REPORT_DATA_BY_COMP!$A$1:$AI$1,0)), "")</f>
        <v>0</v>
      </c>
      <c r="N13" s="50">
        <f>IFERROR(INDEX(REPORT_DATA_BY_COMP!$A:$AI,$D13,MATCH(N$8,REPORT_DATA_BY_COMP!$A$1:$AI$1,0)), "")</f>
        <v>1</v>
      </c>
      <c r="O13" s="10">
        <f>IFERROR(INDEX(REPORT_DATA_BY_COMP!$A:$AI,$D13,MATCH(O$8,REPORT_DATA_BY_COMP!$A$1:$AI$1,0)), "")</f>
        <v>2</v>
      </c>
      <c r="P13" s="10">
        <f>IFERROR(INDEX(REPORT_DATA_BY_COMP!$A:$AI,$D13,MATCH(P$8,REPORT_DATA_BY_COMP!$A$1:$AI$1,0)), "")</f>
        <v>0</v>
      </c>
      <c r="Q13" s="10">
        <f>IFERROR(INDEX(REPORT_DATA_BY_COMP!$A:$AI,$D13,MATCH(Q$8,REPORT_DATA_BY_COMP!$A$1:$AI$1,0)), "")</f>
        <v>5</v>
      </c>
      <c r="R13" s="10">
        <f>IFERROR(INDEX(REPORT_DATA_BY_COMP!$A:$AI,$D13,MATCH(R$8,REPORT_DATA_BY_COMP!$A$1:$AI$1,0)), "")</f>
        <v>0</v>
      </c>
      <c r="S13" s="10">
        <f>IFERROR(INDEX(REPORT_DATA_BY_COMP!$A:$AI,$D13,MATCH(S$8,REPORT_DATA_BY_COMP!$A$1:$AI$1,0)), "")</f>
        <v>7</v>
      </c>
    </row>
    <row r="14" spans="1:19" ht="15" customHeight="1">
      <c r="A14" s="1"/>
      <c r="B14" s="1" t="s">
        <v>445</v>
      </c>
      <c r="C14" s="64" t="str">
        <f>CONCATENATE(YEAR,":",MONTH,":",WEEK,":",WEEKDAY,":",$B14)</f>
        <v>2016:5:3:7:TAO_4_E</v>
      </c>
      <c r="D14" s="64">
        <f>MATCH($C14,REPORT_DATA_BY_COMP!$A:$A,0)</f>
        <v>1712</v>
      </c>
      <c r="E14" s="65" t="str">
        <f>SUBSTITUTE(VLOOKUP($B14,COMP_LIST!$A:$AC,5,FALSE),"EL","")</f>
        <v>E. Alder DL / Omer</v>
      </c>
      <c r="F14" s="4" t="str">
        <f>VLOOKUP($B14,COMP_LIST!$A:$AC,3,FALSE)</f>
        <v>Taoyuan 4 E</v>
      </c>
      <c r="G14" s="4" t="str">
        <f>VLOOKUP($B14,COMP_LIST!$A:$AC,4,FALSE)</f>
        <v>桃園 4 長老</v>
      </c>
      <c r="H14" s="10">
        <f>IFERROR(INDEX(REPORT_DATA_BY_COMP!$A:$AI,$D14,MATCH(H$8,REPORT_DATA_BY_COMP!$A$1:$AI$1,0)), "")</f>
        <v>0</v>
      </c>
      <c r="I14" s="10">
        <f>IFERROR(INDEX(REPORT_DATA_BY_COMP!$A:$AI,$D14,MATCH(I$8,REPORT_DATA_BY_COMP!$A$1:$AI$1,0)), "")</f>
        <v>0</v>
      </c>
      <c r="J14" s="10">
        <f>IFERROR(INDEX(REPORT_DATA_BY_COMP!$A:$AI,$D14,MATCH(J$8,REPORT_DATA_BY_COMP!$A$1:$AI$1,0)), "")</f>
        <v>0</v>
      </c>
      <c r="K14" s="10">
        <f>IFERROR(INDEX(REPORT_DATA_BY_COMP!$A:$AI,$D14,MATCH(K$8,REPORT_DATA_BY_COMP!$A$1:$AI$1,0)), "")</f>
        <v>1</v>
      </c>
      <c r="L14" s="47">
        <f>IFERROR(INDEX(REPORT_DATA_BY_COMP!$A:$AI,$D14,MATCH(L$8,REPORT_DATA_BY_COMP!$A$1:$AI$1,0)), "")</f>
        <v>0</v>
      </c>
      <c r="M14" s="56">
        <f>IFERROR(INDEX(REPORT_DATA_BY_COMP!$A:$AI,$D14,MATCH(M$8,REPORT_DATA_BY_COMP!$A$1:$AI$1,0)), "")</f>
        <v>0</v>
      </c>
      <c r="N14" s="50">
        <f>IFERROR(INDEX(REPORT_DATA_BY_COMP!$A:$AI,$D14,MATCH(N$8,REPORT_DATA_BY_COMP!$A$1:$AI$1,0)), "")</f>
        <v>5</v>
      </c>
      <c r="O14" s="10">
        <f>IFERROR(INDEX(REPORT_DATA_BY_COMP!$A:$AI,$D14,MATCH(O$8,REPORT_DATA_BY_COMP!$A$1:$AI$1,0)), "")</f>
        <v>0</v>
      </c>
      <c r="P14" s="10">
        <f>IFERROR(INDEX(REPORT_DATA_BY_COMP!$A:$AI,$D14,MATCH(P$8,REPORT_DATA_BY_COMP!$A$1:$AI$1,0)), "")</f>
        <v>2</v>
      </c>
      <c r="Q14" s="10">
        <f>IFERROR(INDEX(REPORT_DATA_BY_COMP!$A:$AI,$D14,MATCH(Q$8,REPORT_DATA_BY_COMP!$A$1:$AI$1,0)), "")</f>
        <v>4</v>
      </c>
      <c r="R14" s="10">
        <f>IFERROR(INDEX(REPORT_DATA_BY_COMP!$A:$AI,$D14,MATCH(R$8,REPORT_DATA_BY_COMP!$A$1:$AI$1,0)), "")</f>
        <v>0</v>
      </c>
      <c r="S14" s="10">
        <f>IFERROR(INDEX(REPORT_DATA_BY_COMP!$A:$AI,$D14,MATCH(S$8,REPORT_DATA_BY_COMP!$A$1:$AI$1,0)), "")</f>
        <v>13</v>
      </c>
    </row>
    <row r="15" spans="1:19" ht="15" customHeight="1">
      <c r="A15" s="1"/>
      <c r="B15" s="1" t="s">
        <v>446</v>
      </c>
      <c r="C15" s="64" t="str">
        <f>CONCATENATE(YEAR,":",MONTH,":",WEEK,":",WEEKDAY,":",$B15)</f>
        <v>2016:5:3:7:TAO_4_S</v>
      </c>
      <c r="D15" s="64">
        <f>MATCH($C15,REPORT_DATA_BY_COMP!$A:$A,0)</f>
        <v>1713</v>
      </c>
      <c r="E15" s="65" t="str">
        <f>SUBSTITUTE(VLOOKUP($B15,COMP_LIST!$A:$AC,5,FALSE),"EL","")</f>
        <v>S. Pendergrass / Nanney STL</v>
      </c>
      <c r="F15" s="4" t="str">
        <f>VLOOKUP($B15,COMP_LIST!$A:$AC,3,FALSE)</f>
        <v>Taoyuan 4 S</v>
      </c>
      <c r="G15" s="4" t="str">
        <f>VLOOKUP($B15,COMP_LIST!$A:$AC,4,FALSE)</f>
        <v>桃園 4 姐妹</v>
      </c>
      <c r="H15" s="10">
        <f>IFERROR(INDEX(REPORT_DATA_BY_COMP!$A:$AI,$D15,MATCH(H$8,REPORT_DATA_BY_COMP!$A$1:$AI$1,0)), "")</f>
        <v>0</v>
      </c>
      <c r="I15" s="10">
        <f>IFERROR(INDEX(REPORT_DATA_BY_COMP!$A:$AI,$D15,MATCH(I$8,REPORT_DATA_BY_COMP!$A$1:$AI$1,0)), "")</f>
        <v>0</v>
      </c>
      <c r="J15" s="10">
        <f>IFERROR(INDEX(REPORT_DATA_BY_COMP!$A:$AI,$D15,MATCH(J$8,REPORT_DATA_BY_COMP!$A$1:$AI$1,0)), "")</f>
        <v>2</v>
      </c>
      <c r="K15" s="10">
        <f>IFERROR(INDEX(REPORT_DATA_BY_COMP!$A:$AI,$D15,MATCH(K$8,REPORT_DATA_BY_COMP!$A$1:$AI$1,0)), "")</f>
        <v>0</v>
      </c>
      <c r="L15" s="47">
        <f>IFERROR(INDEX(REPORT_DATA_BY_COMP!$A:$AI,$D15,MATCH(L$8,REPORT_DATA_BY_COMP!$A$1:$AI$1,0)), "")</f>
        <v>0</v>
      </c>
      <c r="M15" s="56">
        <f>IFERROR(INDEX(REPORT_DATA_BY_COMP!$A:$AI,$D15,MATCH(M$8,REPORT_DATA_BY_COMP!$A$1:$AI$1,0)), "")</f>
        <v>0</v>
      </c>
      <c r="N15" s="50">
        <f>IFERROR(INDEX(REPORT_DATA_BY_COMP!$A:$AI,$D15,MATCH(N$8,REPORT_DATA_BY_COMP!$A$1:$AI$1,0)), "")</f>
        <v>6</v>
      </c>
      <c r="O15" s="10">
        <f>IFERROR(INDEX(REPORT_DATA_BY_COMP!$A:$AI,$D15,MATCH(O$8,REPORT_DATA_BY_COMP!$A$1:$AI$1,0)), "")</f>
        <v>2</v>
      </c>
      <c r="P15" s="10">
        <f>IFERROR(INDEX(REPORT_DATA_BY_COMP!$A:$AI,$D15,MATCH(P$8,REPORT_DATA_BY_COMP!$A$1:$AI$1,0)), "")</f>
        <v>7</v>
      </c>
      <c r="Q15" s="10">
        <f>IFERROR(INDEX(REPORT_DATA_BY_COMP!$A:$AI,$D15,MATCH(Q$8,REPORT_DATA_BY_COMP!$A$1:$AI$1,0)), "")</f>
        <v>6</v>
      </c>
      <c r="R15" s="10">
        <f>IFERROR(INDEX(REPORT_DATA_BY_COMP!$A:$AI,$D15,MATCH(R$8,REPORT_DATA_BY_COMP!$A$1:$AI$1,0)), "")</f>
        <v>3</v>
      </c>
      <c r="S15" s="10">
        <f>IFERROR(INDEX(REPORT_DATA_BY_COMP!$A:$AI,$D15,MATCH(S$8,REPORT_DATA_BY_COMP!$A$1:$AI$1,0)), "")</f>
        <v>9</v>
      </c>
    </row>
    <row r="16" spans="1:19" ht="15" customHeight="1">
      <c r="A16" s="1"/>
      <c r="B16" s="1"/>
      <c r="E16" s="8" t="s">
        <v>806</v>
      </c>
      <c r="F16" s="9"/>
      <c r="G16" s="9"/>
      <c r="H16" s="11">
        <f>SUM(H12:H15)</f>
        <v>0</v>
      </c>
      <c r="I16" s="11">
        <f t="shared" ref="I16:R16" si="0">SUM(I12:I15)</f>
        <v>1</v>
      </c>
      <c r="J16" s="11">
        <f t="shared" si="0"/>
        <v>5</v>
      </c>
      <c r="K16" s="11">
        <f t="shared" si="0"/>
        <v>6</v>
      </c>
      <c r="L16" s="48">
        <f t="shared" si="0"/>
        <v>0</v>
      </c>
      <c r="M16" s="57">
        <f t="shared" si="0"/>
        <v>0</v>
      </c>
      <c r="N16" s="51">
        <f t="shared" si="0"/>
        <v>24</v>
      </c>
      <c r="O16" s="11">
        <f t="shared" si="0"/>
        <v>9</v>
      </c>
      <c r="P16" s="11">
        <f t="shared" si="0"/>
        <v>20</v>
      </c>
      <c r="Q16" s="11">
        <f t="shared" si="0"/>
        <v>19</v>
      </c>
      <c r="R16" s="11">
        <f t="shared" si="0"/>
        <v>4</v>
      </c>
      <c r="S16" s="11">
        <f>SUM(S12:S15)</f>
        <v>39</v>
      </c>
    </row>
    <row r="17" spans="1:19" ht="15" customHeight="1">
      <c r="A17" s="1" t="s">
        <v>802</v>
      </c>
      <c r="B17" s="1"/>
      <c r="E17" s="5" t="str">
        <f>$A17</f>
        <v>Taoyuan 1/2 桃園1/2</v>
      </c>
      <c r="F17" s="6"/>
      <c r="G17" s="6"/>
      <c r="H17" s="6"/>
      <c r="I17" s="6"/>
      <c r="J17" s="6"/>
      <c r="K17" s="6"/>
      <c r="L17" s="6"/>
      <c r="M17" s="55"/>
      <c r="N17" s="6"/>
      <c r="O17" s="6"/>
      <c r="P17" s="6"/>
      <c r="Q17" s="6"/>
      <c r="R17" s="6"/>
      <c r="S17" s="6"/>
    </row>
    <row r="18" spans="1:19" ht="15" customHeight="1">
      <c r="A18" s="1"/>
      <c r="B18" s="1" t="s">
        <v>447</v>
      </c>
      <c r="C18" s="64" t="str">
        <f>CONCATENATE(YEAR,":",MONTH,":",WEEK,":",WEEKDAY,":",$B18)</f>
        <v>2016:5:3:7:TAO_2_E</v>
      </c>
      <c r="D18" s="64">
        <f>MATCH($C18,REPORT_DATA_BY_COMP!$A:$A,0)</f>
        <v>1708</v>
      </c>
      <c r="E18" s="65" t="str">
        <f>SUBSTITUTE(VLOOKUP($B18,COMP_LIST!$A:$AC,5,FALSE),"EL","")</f>
        <v>E. Boyce / Bell</v>
      </c>
      <c r="F18" s="4" t="str">
        <f>VLOOKUP($B18,COMP_LIST!$A:$AC,3,FALSE)</f>
        <v>Taoyuan 2 E</v>
      </c>
      <c r="G18" s="4" t="str">
        <f>VLOOKUP($B18,COMP_LIST!$A:$AC,4,FALSE)</f>
        <v>桃園 2 長老</v>
      </c>
      <c r="H18" s="10">
        <f>IFERROR(INDEX(REPORT_DATA_BY_COMP!$A:$AI,$D18,MATCH(H$8,REPORT_DATA_BY_COMP!$A$1:$AI$1,0)), "")</f>
        <v>0</v>
      </c>
      <c r="I18" s="10">
        <f>IFERROR(INDEX(REPORT_DATA_BY_COMP!$A:$AI,$D18,MATCH(I$8,REPORT_DATA_BY_COMP!$A$1:$AI$1,0)), "")</f>
        <v>0</v>
      </c>
      <c r="J18" s="10">
        <f>IFERROR(INDEX(REPORT_DATA_BY_COMP!$A:$AI,$D18,MATCH(J$8,REPORT_DATA_BY_COMP!$A$1:$AI$1,0)), "")</f>
        <v>1</v>
      </c>
      <c r="K18" s="10">
        <f>IFERROR(INDEX(REPORT_DATA_BY_COMP!$A:$AI,$D18,MATCH(K$8,REPORT_DATA_BY_COMP!$A$1:$AI$1,0)), "")</f>
        <v>0</v>
      </c>
      <c r="L18" s="47">
        <f>IFERROR(INDEX(REPORT_DATA_BY_COMP!$A:$AI,$D18,MATCH(L$8,REPORT_DATA_BY_COMP!$A$1:$AI$1,0)), "")</f>
        <v>0</v>
      </c>
      <c r="M18" s="56">
        <f>IFERROR(INDEX(REPORT_DATA_BY_COMP!$A:$AI,$D18,MATCH(M$8,REPORT_DATA_BY_COMP!$A$1:$AI$1,0)), "")</f>
        <v>0</v>
      </c>
      <c r="N18" s="50">
        <f>IFERROR(INDEX(REPORT_DATA_BY_COMP!$A:$AI,$D18,MATCH(N$8,REPORT_DATA_BY_COMP!$A$1:$AI$1,0)), "")</f>
        <v>2</v>
      </c>
      <c r="O18" s="10">
        <f>IFERROR(INDEX(REPORT_DATA_BY_COMP!$A:$AI,$D18,MATCH(O$8,REPORT_DATA_BY_COMP!$A$1:$AI$1,0)), "")</f>
        <v>0</v>
      </c>
      <c r="P18" s="10">
        <f>IFERROR(INDEX(REPORT_DATA_BY_COMP!$A:$AI,$D18,MATCH(P$8,REPORT_DATA_BY_COMP!$A$1:$AI$1,0)), "")</f>
        <v>4</v>
      </c>
      <c r="Q18" s="10">
        <f>IFERROR(INDEX(REPORT_DATA_BY_COMP!$A:$AI,$D18,MATCH(Q$8,REPORT_DATA_BY_COMP!$A$1:$AI$1,0)), "")</f>
        <v>3</v>
      </c>
      <c r="R18" s="10">
        <f>IFERROR(INDEX(REPORT_DATA_BY_COMP!$A:$AI,$D18,MATCH(R$8,REPORT_DATA_BY_COMP!$A$1:$AI$1,0)), "")</f>
        <v>1</v>
      </c>
      <c r="S18" s="10">
        <f>IFERROR(INDEX(REPORT_DATA_BY_COMP!$A:$AI,$D18,MATCH(S$8,REPORT_DATA_BY_COMP!$A$1:$AI$1,0)), "")</f>
        <v>10</v>
      </c>
    </row>
    <row r="19" spans="1:19" ht="15" customHeight="1">
      <c r="A19" s="1"/>
      <c r="B19" s="1" t="s">
        <v>448</v>
      </c>
      <c r="C19" s="64" t="str">
        <f>CONCATENATE(YEAR,":",MONTH,":",WEEK,":",WEEKDAY,":",$B19)</f>
        <v>2016:5:3:7:TAO_1_A</v>
      </c>
      <c r="D19" s="64">
        <f>MATCH($C19,REPORT_DATA_BY_COMP!$A:$A,0)</f>
        <v>1706</v>
      </c>
      <c r="E19" s="65" t="str">
        <f>SUBSTITUTE(VLOOKUP($B19,COMP_LIST!$A:$AC,5,FALSE),"EL","")</f>
        <v>E. Love / Shih</v>
      </c>
      <c r="F19" s="4" t="str">
        <f>VLOOKUP($B19,COMP_LIST!$A:$AC,3,FALSE)</f>
        <v>Taoyuan 1 A E</v>
      </c>
      <c r="G19" s="4" t="str">
        <f>VLOOKUP($B19,COMP_LIST!$A:$AC,4,FALSE)</f>
        <v>桃園 1 A 長老</v>
      </c>
      <c r="H19" s="10">
        <f>IFERROR(INDEX(REPORT_DATA_BY_COMP!$A:$AI,$D19,MATCH(H$8,REPORT_DATA_BY_COMP!$A$1:$AI$1,0)), "")</f>
        <v>0</v>
      </c>
      <c r="I19" s="10">
        <f>IFERROR(INDEX(REPORT_DATA_BY_COMP!$A:$AI,$D19,MATCH(I$8,REPORT_DATA_BY_COMP!$A$1:$AI$1,0)), "")</f>
        <v>1</v>
      </c>
      <c r="J19" s="10">
        <f>IFERROR(INDEX(REPORT_DATA_BY_COMP!$A:$AI,$D19,MATCH(J$8,REPORT_DATA_BY_COMP!$A$1:$AI$1,0)), "")</f>
        <v>2</v>
      </c>
      <c r="K19" s="10">
        <f>IFERROR(INDEX(REPORT_DATA_BY_COMP!$A:$AI,$D19,MATCH(K$8,REPORT_DATA_BY_COMP!$A$1:$AI$1,0)), "")</f>
        <v>1</v>
      </c>
      <c r="L19" s="47">
        <f>IFERROR(INDEX(REPORT_DATA_BY_COMP!$A:$AI,$D19,MATCH(L$8,REPORT_DATA_BY_COMP!$A$1:$AI$1,0)), "")</f>
        <v>1</v>
      </c>
      <c r="M19" s="56">
        <f>IFERROR(INDEX(REPORT_DATA_BY_COMP!$A:$AI,$D19,MATCH(M$8,REPORT_DATA_BY_COMP!$A$1:$AI$1,0)), "")</f>
        <v>0</v>
      </c>
      <c r="N19" s="50">
        <f>IFERROR(INDEX(REPORT_DATA_BY_COMP!$A:$AI,$D19,MATCH(N$8,REPORT_DATA_BY_COMP!$A$1:$AI$1,0)), "")</f>
        <v>4</v>
      </c>
      <c r="O19" s="10">
        <f>IFERROR(INDEX(REPORT_DATA_BY_COMP!$A:$AI,$D19,MATCH(O$8,REPORT_DATA_BY_COMP!$A$1:$AI$1,0)), "")</f>
        <v>5</v>
      </c>
      <c r="P19" s="10">
        <f>IFERROR(INDEX(REPORT_DATA_BY_COMP!$A:$AI,$D19,MATCH(P$8,REPORT_DATA_BY_COMP!$A$1:$AI$1,0)), "")</f>
        <v>8</v>
      </c>
      <c r="Q19" s="10">
        <f>IFERROR(INDEX(REPORT_DATA_BY_COMP!$A:$AI,$D19,MATCH(Q$8,REPORT_DATA_BY_COMP!$A$1:$AI$1,0)), "")</f>
        <v>5</v>
      </c>
      <c r="R19" s="10">
        <f>IFERROR(INDEX(REPORT_DATA_BY_COMP!$A:$AI,$D19,MATCH(R$8,REPORT_DATA_BY_COMP!$A$1:$AI$1,0)), "")</f>
        <v>2</v>
      </c>
      <c r="S19" s="10">
        <f>IFERROR(INDEX(REPORT_DATA_BY_COMP!$A:$AI,$D19,MATCH(S$8,REPORT_DATA_BY_COMP!$A$1:$AI$1,0)), "")</f>
        <v>8</v>
      </c>
    </row>
    <row r="20" spans="1:19" ht="15" customHeight="1">
      <c r="A20" s="1"/>
      <c r="B20" s="1" t="s">
        <v>449</v>
      </c>
      <c r="C20" s="64" t="str">
        <f>CONCATENATE(YEAR,":",MONTH,":",WEEK,":",WEEKDAY,":",$B20)</f>
        <v>2016:5:3:7:TAO_1_B</v>
      </c>
      <c r="D20" s="64">
        <f>MATCH($C20,REPORT_DATA_BY_COMP!$A:$A,0)</f>
        <v>1707</v>
      </c>
      <c r="E20" s="65" t="str">
        <f>SUBSTITUTE(VLOOKUP($B20,COMP_LIST!$A:$AC,5,FALSE),"EL","")</f>
        <v>E. Pincock / Chuang</v>
      </c>
      <c r="F20" s="4" t="str">
        <f>VLOOKUP($B20,COMP_LIST!$A:$AC,3,FALSE)</f>
        <v>Taoyuan 1 B E</v>
      </c>
      <c r="G20" s="4" t="str">
        <f>VLOOKUP($B20,COMP_LIST!$A:$AC,4,FALSE)</f>
        <v>桃園 1 B 長老</v>
      </c>
      <c r="H20" s="10">
        <f>IFERROR(INDEX(REPORT_DATA_BY_COMP!$A:$AI,$D20,MATCH(H$8,REPORT_DATA_BY_COMP!$A$1:$AI$1,0)), "")</f>
        <v>0</v>
      </c>
      <c r="I20" s="10">
        <f>IFERROR(INDEX(REPORT_DATA_BY_COMP!$A:$AI,$D20,MATCH(I$8,REPORT_DATA_BY_COMP!$A$1:$AI$1,0)), "")</f>
        <v>0</v>
      </c>
      <c r="J20" s="10">
        <f>IFERROR(INDEX(REPORT_DATA_BY_COMP!$A:$AI,$D20,MATCH(J$8,REPORT_DATA_BY_COMP!$A$1:$AI$1,0)), "")</f>
        <v>0</v>
      </c>
      <c r="K20" s="10">
        <f>IFERROR(INDEX(REPORT_DATA_BY_COMP!$A:$AI,$D20,MATCH(K$8,REPORT_DATA_BY_COMP!$A$1:$AI$1,0)), "")</f>
        <v>3</v>
      </c>
      <c r="L20" s="47">
        <f>IFERROR(INDEX(REPORT_DATA_BY_COMP!$A:$AI,$D20,MATCH(L$8,REPORT_DATA_BY_COMP!$A$1:$AI$1,0)), "")</f>
        <v>0</v>
      </c>
      <c r="M20" s="56">
        <f>IFERROR(INDEX(REPORT_DATA_BY_COMP!$A:$AI,$D20,MATCH(M$8,REPORT_DATA_BY_COMP!$A$1:$AI$1,0)), "")</f>
        <v>0</v>
      </c>
      <c r="N20" s="50">
        <f>IFERROR(INDEX(REPORT_DATA_BY_COMP!$A:$AI,$D20,MATCH(N$8,REPORT_DATA_BY_COMP!$A$1:$AI$1,0)), "")</f>
        <v>4</v>
      </c>
      <c r="O20" s="10">
        <f>IFERROR(INDEX(REPORT_DATA_BY_COMP!$A:$AI,$D20,MATCH(O$8,REPORT_DATA_BY_COMP!$A$1:$AI$1,0)), "")</f>
        <v>4</v>
      </c>
      <c r="P20" s="10">
        <f>IFERROR(INDEX(REPORT_DATA_BY_COMP!$A:$AI,$D20,MATCH(P$8,REPORT_DATA_BY_COMP!$A$1:$AI$1,0)), "")</f>
        <v>5</v>
      </c>
      <c r="Q20" s="10">
        <f>IFERROR(INDEX(REPORT_DATA_BY_COMP!$A:$AI,$D20,MATCH(Q$8,REPORT_DATA_BY_COMP!$A$1:$AI$1,0)), "")</f>
        <v>0</v>
      </c>
      <c r="R20" s="10">
        <f>IFERROR(INDEX(REPORT_DATA_BY_COMP!$A:$AI,$D20,MATCH(R$8,REPORT_DATA_BY_COMP!$A$1:$AI$1,0)), "")</f>
        <v>0</v>
      </c>
      <c r="S20" s="10">
        <f>IFERROR(INDEX(REPORT_DATA_BY_COMP!$A:$AI,$D20,MATCH(S$8,REPORT_DATA_BY_COMP!$A$1:$AI$1,0)), "")</f>
        <v>7</v>
      </c>
    </row>
    <row r="21" spans="1:19" ht="15" customHeight="1">
      <c r="A21" s="1"/>
      <c r="B21" s="1" t="s">
        <v>450</v>
      </c>
      <c r="C21" s="64" t="str">
        <f>CONCATENATE(YEAR,":",MONTH,":",WEEK,":",WEEKDAY,":",$B21)</f>
        <v>2016:5:3:7:TAO_2_S</v>
      </c>
      <c r="D21" s="64">
        <f>MATCH($C21,REPORT_DATA_BY_COMP!$A:$A,0)</f>
        <v>1709</v>
      </c>
      <c r="E21" s="65" t="str">
        <f>SUBSTITUTE(VLOOKUP($B21,COMP_LIST!$A:$AC,5,FALSE),"EL","")</f>
        <v>S. Denison / Apsley</v>
      </c>
      <c r="F21" s="4" t="str">
        <f>VLOOKUP($B21,COMP_LIST!$A:$AC,3,FALSE)</f>
        <v>Taoyuan 2 S</v>
      </c>
      <c r="G21" s="4" t="str">
        <f>VLOOKUP($B21,COMP_LIST!$A:$AC,4,FALSE)</f>
        <v>桃園 2 姐妹</v>
      </c>
      <c r="H21" s="10">
        <f>IFERROR(INDEX(REPORT_DATA_BY_COMP!$A:$AI,$D21,MATCH(H$8,REPORT_DATA_BY_COMP!$A$1:$AI$1,0)), "")</f>
        <v>0</v>
      </c>
      <c r="I21" s="10">
        <f>IFERROR(INDEX(REPORT_DATA_BY_COMP!$A:$AI,$D21,MATCH(I$8,REPORT_DATA_BY_COMP!$A$1:$AI$1,0)), "")</f>
        <v>0</v>
      </c>
      <c r="J21" s="10">
        <f>IFERROR(INDEX(REPORT_DATA_BY_COMP!$A:$AI,$D21,MATCH(J$8,REPORT_DATA_BY_COMP!$A$1:$AI$1,0)), "")</f>
        <v>2</v>
      </c>
      <c r="K21" s="10">
        <f>IFERROR(INDEX(REPORT_DATA_BY_COMP!$A:$AI,$D21,MATCH(K$8,REPORT_DATA_BY_COMP!$A$1:$AI$1,0)), "")</f>
        <v>2</v>
      </c>
      <c r="L21" s="47">
        <f>IFERROR(INDEX(REPORT_DATA_BY_COMP!$A:$AI,$D21,MATCH(L$8,REPORT_DATA_BY_COMP!$A$1:$AI$1,0)), "")</f>
        <v>0</v>
      </c>
      <c r="M21" s="56">
        <f>IFERROR(INDEX(REPORT_DATA_BY_COMP!$A:$AI,$D21,MATCH(M$8,REPORT_DATA_BY_COMP!$A$1:$AI$1,0)), "")</f>
        <v>0</v>
      </c>
      <c r="N21" s="50">
        <f>IFERROR(INDEX(REPORT_DATA_BY_COMP!$A:$AI,$D21,MATCH(N$8,REPORT_DATA_BY_COMP!$A$1:$AI$1,0)), "")</f>
        <v>0</v>
      </c>
      <c r="O21" s="10">
        <f>IFERROR(INDEX(REPORT_DATA_BY_COMP!$A:$AI,$D21,MATCH(O$8,REPORT_DATA_BY_COMP!$A$1:$AI$1,0)), "")</f>
        <v>1</v>
      </c>
      <c r="P21" s="10">
        <f>IFERROR(INDEX(REPORT_DATA_BY_COMP!$A:$AI,$D21,MATCH(P$8,REPORT_DATA_BY_COMP!$A$1:$AI$1,0)), "")</f>
        <v>2</v>
      </c>
      <c r="Q21" s="10">
        <f>IFERROR(INDEX(REPORT_DATA_BY_COMP!$A:$AI,$D21,MATCH(Q$8,REPORT_DATA_BY_COMP!$A$1:$AI$1,0)), "")</f>
        <v>4</v>
      </c>
      <c r="R21" s="10">
        <f>IFERROR(INDEX(REPORT_DATA_BY_COMP!$A:$AI,$D21,MATCH(R$8,REPORT_DATA_BY_COMP!$A$1:$AI$1,0)), "")</f>
        <v>0</v>
      </c>
      <c r="S21" s="10">
        <f>IFERROR(INDEX(REPORT_DATA_BY_COMP!$A:$AI,$D21,MATCH(S$8,REPORT_DATA_BY_COMP!$A$1:$AI$1,0)), "")</f>
        <v>4</v>
      </c>
    </row>
    <row r="22" spans="1:19" ht="15" customHeight="1">
      <c r="A22" s="1"/>
      <c r="B22" s="1" t="s">
        <v>451</v>
      </c>
      <c r="C22" s="64" t="str">
        <f>CONCATENATE(YEAR,":",MONTH,":",WEEK,":",WEEKDAY,":",$B22)</f>
        <v>2016:5:3:7:GUISHAN_E</v>
      </c>
      <c r="D22" s="64">
        <f>MATCH($C22,REPORT_DATA_BY_COMP!$A:$A,0)</f>
        <v>1668</v>
      </c>
      <c r="E22" s="65" t="str">
        <f>SUBSTITUTE(VLOOKUP($B22,COMP_LIST!$A:$AC,5,FALSE),"EL","")</f>
        <v>E. Miner DL / Welch</v>
      </c>
      <c r="F22" s="4" t="str">
        <f>VLOOKUP($B22,COMP_LIST!$A:$AC,3,FALSE)</f>
        <v>Guishan E</v>
      </c>
      <c r="G22" s="4" t="str">
        <f>VLOOKUP($B22,COMP_LIST!$A:$AC,4,FALSE)</f>
        <v>龜山長老</v>
      </c>
      <c r="H22" s="10">
        <f>IFERROR(INDEX(REPORT_DATA_BY_COMP!$A:$AI,$D22,MATCH(H$8,REPORT_DATA_BY_COMP!$A$1:$AI$1,0)), "")</f>
        <v>1</v>
      </c>
      <c r="I22" s="10">
        <f>IFERROR(INDEX(REPORT_DATA_BY_COMP!$A:$AI,$D22,MATCH(I$8,REPORT_DATA_BY_COMP!$A$1:$AI$1,0)), "")</f>
        <v>0</v>
      </c>
      <c r="J22" s="10">
        <f>IFERROR(INDEX(REPORT_DATA_BY_COMP!$A:$AI,$D22,MATCH(J$8,REPORT_DATA_BY_COMP!$A$1:$AI$1,0)), "")</f>
        <v>3</v>
      </c>
      <c r="K22" s="10">
        <f>IFERROR(INDEX(REPORT_DATA_BY_COMP!$A:$AI,$D22,MATCH(K$8,REPORT_DATA_BY_COMP!$A$1:$AI$1,0)), "")</f>
        <v>0</v>
      </c>
      <c r="L22" s="47">
        <f>IFERROR(INDEX(REPORT_DATA_BY_COMP!$A:$AI,$D22,MATCH(L$8,REPORT_DATA_BY_COMP!$A$1:$AI$1,0)), "")</f>
        <v>0</v>
      </c>
      <c r="M22" s="56">
        <f>IFERROR(INDEX(REPORT_DATA_BY_COMP!$A:$AI,$D22,MATCH(M$8,REPORT_DATA_BY_COMP!$A$1:$AI$1,0)), "")</f>
        <v>0</v>
      </c>
      <c r="N22" s="50">
        <f>IFERROR(INDEX(REPORT_DATA_BY_COMP!$A:$AI,$D22,MATCH(N$8,REPORT_DATA_BY_COMP!$A$1:$AI$1,0)), "")</f>
        <v>4</v>
      </c>
      <c r="O22" s="10">
        <f>IFERROR(INDEX(REPORT_DATA_BY_COMP!$A:$AI,$D22,MATCH(O$8,REPORT_DATA_BY_COMP!$A$1:$AI$1,0)), "")</f>
        <v>2</v>
      </c>
      <c r="P22" s="10">
        <f>IFERROR(INDEX(REPORT_DATA_BY_COMP!$A:$AI,$D22,MATCH(P$8,REPORT_DATA_BY_COMP!$A$1:$AI$1,0)), "")</f>
        <v>10</v>
      </c>
      <c r="Q22" s="10">
        <f>IFERROR(INDEX(REPORT_DATA_BY_COMP!$A:$AI,$D22,MATCH(Q$8,REPORT_DATA_BY_COMP!$A$1:$AI$1,0)), "")</f>
        <v>4</v>
      </c>
      <c r="R22" s="10">
        <f>IFERROR(INDEX(REPORT_DATA_BY_COMP!$A:$AI,$D22,MATCH(R$8,REPORT_DATA_BY_COMP!$A$1:$AI$1,0)), "")</f>
        <v>0</v>
      </c>
      <c r="S22" s="10">
        <f>IFERROR(INDEX(REPORT_DATA_BY_COMP!$A:$AI,$D22,MATCH(S$8,REPORT_DATA_BY_COMP!$A$1:$AI$1,0)), "")</f>
        <v>4</v>
      </c>
    </row>
    <row r="23" spans="1:19" ht="15" customHeight="1">
      <c r="A23" s="1"/>
      <c r="B23" s="1"/>
      <c r="E23" s="8" t="s">
        <v>806</v>
      </c>
      <c r="F23" s="9"/>
      <c r="G23" s="9"/>
      <c r="H23" s="11">
        <f>SUM(H18:H22)</f>
        <v>1</v>
      </c>
      <c r="I23" s="11">
        <f t="shared" ref="I23:S23" si="1">SUM(I18:I22)</f>
        <v>1</v>
      </c>
      <c r="J23" s="11">
        <f t="shared" si="1"/>
        <v>8</v>
      </c>
      <c r="K23" s="11">
        <f t="shared" si="1"/>
        <v>6</v>
      </c>
      <c r="L23" s="48">
        <f t="shared" si="1"/>
        <v>1</v>
      </c>
      <c r="M23" s="57">
        <f t="shared" si="1"/>
        <v>0</v>
      </c>
      <c r="N23" s="51">
        <f t="shared" si="1"/>
        <v>14</v>
      </c>
      <c r="O23" s="11">
        <f t="shared" si="1"/>
        <v>12</v>
      </c>
      <c r="P23" s="11">
        <f t="shared" si="1"/>
        <v>29</v>
      </c>
      <c r="Q23" s="11">
        <f t="shared" si="1"/>
        <v>16</v>
      </c>
      <c r="R23" s="11">
        <f t="shared" si="1"/>
        <v>3</v>
      </c>
      <c r="S23" s="11">
        <f t="shared" si="1"/>
        <v>33</v>
      </c>
    </row>
    <row r="24" spans="1:19" ht="15" customHeight="1">
      <c r="A24" s="1" t="s">
        <v>2309</v>
      </c>
      <c r="B24" s="1"/>
      <c r="E24" s="5" t="str">
        <f>$A24</f>
        <v>Bade 八德</v>
      </c>
      <c r="F24" s="6"/>
      <c r="G24" s="6"/>
      <c r="H24" s="6"/>
      <c r="I24" s="6"/>
      <c r="J24" s="6"/>
      <c r="K24" s="6"/>
      <c r="L24" s="6"/>
      <c r="M24" s="55"/>
      <c r="N24" s="6"/>
      <c r="O24" s="6"/>
      <c r="P24" s="6"/>
      <c r="Q24" s="6"/>
      <c r="R24" s="6"/>
      <c r="S24" s="6"/>
    </row>
    <row r="25" spans="1:19" ht="15" customHeight="1">
      <c r="A25" s="1"/>
      <c r="B25" s="1" t="s">
        <v>452</v>
      </c>
      <c r="C25" s="64" t="str">
        <f>CONCATENATE(YEAR,":",MONTH,":",WEEK,":",WEEKDAY,":",$B25)</f>
        <v>2016:5:3:7:BADE_A_E</v>
      </c>
      <c r="D25" s="64">
        <f>MATCH($C25,REPORT_DATA_BY_COMP!$A:$A,0)</f>
        <v>1660</v>
      </c>
      <c r="E25" s="65" t="str">
        <f>SUBSTITUTE(VLOOKUP($B25,COMP_LIST!$A:$AC,5,FALSE),"EL","")</f>
        <v>E. Welker DL / Tan</v>
      </c>
      <c r="F25" s="4" t="str">
        <f>VLOOKUP($B25,COMP_LIST!$A:$AC,3,FALSE)</f>
        <v>Bade A E</v>
      </c>
      <c r="G25" s="4" t="str">
        <f>VLOOKUP($B25,COMP_LIST!$A:$AC,4,FALSE)</f>
        <v>八德A長老</v>
      </c>
      <c r="H25" s="10">
        <f>IFERROR(INDEX(REPORT_DATA_BY_COMP!$A:$AI,$D25,MATCH(H$8,REPORT_DATA_BY_COMP!$A$1:$AI$1,0)), "")</f>
        <v>0</v>
      </c>
      <c r="I25" s="10">
        <f>IFERROR(INDEX(REPORT_DATA_BY_COMP!$A:$AI,$D25,MATCH(I$8,REPORT_DATA_BY_COMP!$A$1:$AI$1,0)), "")</f>
        <v>0</v>
      </c>
      <c r="J25" s="10">
        <f>IFERROR(INDEX(REPORT_DATA_BY_COMP!$A:$AI,$D25,MATCH(J$8,REPORT_DATA_BY_COMP!$A$1:$AI$1,0)), "")</f>
        <v>2</v>
      </c>
      <c r="K25" s="10">
        <f>IFERROR(INDEX(REPORT_DATA_BY_COMP!$A:$AI,$D25,MATCH(K$8,REPORT_DATA_BY_COMP!$A$1:$AI$1,0)), "")</f>
        <v>2</v>
      </c>
      <c r="L25" s="47">
        <f>IFERROR(INDEX(REPORT_DATA_BY_COMP!$A:$AI,$D25,MATCH(L$8,REPORT_DATA_BY_COMP!$A$1:$AI$1,0)), "")</f>
        <v>0</v>
      </c>
      <c r="M25" s="56">
        <f>IFERROR(INDEX(REPORT_DATA_BY_COMP!$A:$AI,$D25,MATCH(M$8,REPORT_DATA_BY_COMP!$A$1:$AI$1,0)), "")</f>
        <v>0</v>
      </c>
      <c r="N25" s="50">
        <f>IFERROR(INDEX(REPORT_DATA_BY_COMP!$A:$AI,$D25,MATCH(N$8,REPORT_DATA_BY_COMP!$A$1:$AI$1,0)), "")</f>
        <v>5</v>
      </c>
      <c r="O25" s="10">
        <f>IFERROR(INDEX(REPORT_DATA_BY_COMP!$A:$AI,$D25,MATCH(O$8,REPORT_DATA_BY_COMP!$A$1:$AI$1,0)), "")</f>
        <v>2</v>
      </c>
      <c r="P25" s="10">
        <f>IFERROR(INDEX(REPORT_DATA_BY_COMP!$A:$AI,$D25,MATCH(P$8,REPORT_DATA_BY_COMP!$A$1:$AI$1,0)), "")</f>
        <v>10</v>
      </c>
      <c r="Q25" s="10">
        <f>IFERROR(INDEX(REPORT_DATA_BY_COMP!$A:$AI,$D25,MATCH(Q$8,REPORT_DATA_BY_COMP!$A$1:$AI$1,0)), "")</f>
        <v>4</v>
      </c>
      <c r="R25" s="10">
        <f>IFERROR(INDEX(REPORT_DATA_BY_COMP!$A:$AI,$D25,MATCH(R$8,REPORT_DATA_BY_COMP!$A$1:$AI$1,0)), "")</f>
        <v>0</v>
      </c>
      <c r="S25" s="10">
        <f>IFERROR(INDEX(REPORT_DATA_BY_COMP!$A:$AI,$D25,MATCH(S$8,REPORT_DATA_BY_COMP!$A$1:$AI$1,0)), "")</f>
        <v>4</v>
      </c>
    </row>
    <row r="26" spans="1:19" ht="15" customHeight="1">
      <c r="A26" s="1"/>
      <c r="B26" s="1" t="s">
        <v>453</v>
      </c>
      <c r="C26" s="64" t="str">
        <f>CONCATENATE(YEAR,":",MONTH,":",WEEK,":",WEEKDAY,":",$B26)</f>
        <v>2016:5:3:7:BADE_B_E</v>
      </c>
      <c r="D26" s="64">
        <f>MATCH($C26,REPORT_DATA_BY_COMP!$A:$A,0)</f>
        <v>1661</v>
      </c>
      <c r="E26" s="65" t="str">
        <f>SUBSTITUTE(VLOOKUP($B26,COMP_LIST!$A:$AC,5,FALSE),"EL","")</f>
        <v>E. Casper / Turner</v>
      </c>
      <c r="F26" s="4" t="str">
        <f>VLOOKUP($B26,COMP_LIST!$A:$AC,3,FALSE)</f>
        <v>Bade B E</v>
      </c>
      <c r="G26" s="4" t="str">
        <f>VLOOKUP($B26,COMP_LIST!$A:$AC,4,FALSE)</f>
        <v>八德B長老</v>
      </c>
      <c r="H26" s="10">
        <f>IFERROR(INDEX(REPORT_DATA_BY_COMP!$A:$AI,$D26,MATCH(H$8,REPORT_DATA_BY_COMP!$A$1:$AI$1,0)), "")</f>
        <v>0</v>
      </c>
      <c r="I26" s="10">
        <f>IFERROR(INDEX(REPORT_DATA_BY_COMP!$A:$AI,$D26,MATCH(I$8,REPORT_DATA_BY_COMP!$A$1:$AI$1,0)), "")</f>
        <v>0</v>
      </c>
      <c r="J26" s="10">
        <f>IFERROR(INDEX(REPORT_DATA_BY_COMP!$A:$AI,$D26,MATCH(J$8,REPORT_DATA_BY_COMP!$A$1:$AI$1,0)), "")</f>
        <v>1</v>
      </c>
      <c r="K26" s="10">
        <f>IFERROR(INDEX(REPORT_DATA_BY_COMP!$A:$AI,$D26,MATCH(K$8,REPORT_DATA_BY_COMP!$A$1:$AI$1,0)), "")</f>
        <v>4</v>
      </c>
      <c r="L26" s="47">
        <f>IFERROR(INDEX(REPORT_DATA_BY_COMP!$A:$AI,$D26,MATCH(L$8,REPORT_DATA_BY_COMP!$A$1:$AI$1,0)), "")</f>
        <v>0</v>
      </c>
      <c r="M26" s="56">
        <f>IFERROR(INDEX(REPORT_DATA_BY_COMP!$A:$AI,$D26,MATCH(M$8,REPORT_DATA_BY_COMP!$A$1:$AI$1,0)), "")</f>
        <v>0</v>
      </c>
      <c r="N26" s="50">
        <f>IFERROR(INDEX(REPORT_DATA_BY_COMP!$A:$AI,$D26,MATCH(N$8,REPORT_DATA_BY_COMP!$A$1:$AI$1,0)), "")</f>
        <v>5</v>
      </c>
      <c r="O26" s="10">
        <f>IFERROR(INDEX(REPORT_DATA_BY_COMP!$A:$AI,$D26,MATCH(O$8,REPORT_DATA_BY_COMP!$A$1:$AI$1,0)), "")</f>
        <v>1</v>
      </c>
      <c r="P26" s="10">
        <f>IFERROR(INDEX(REPORT_DATA_BY_COMP!$A:$AI,$D26,MATCH(P$8,REPORT_DATA_BY_COMP!$A$1:$AI$1,0)), "")</f>
        <v>6</v>
      </c>
      <c r="Q26" s="10">
        <f>IFERROR(INDEX(REPORT_DATA_BY_COMP!$A:$AI,$D26,MATCH(Q$8,REPORT_DATA_BY_COMP!$A$1:$AI$1,0)), "")</f>
        <v>6</v>
      </c>
      <c r="R26" s="10">
        <f>IFERROR(INDEX(REPORT_DATA_BY_COMP!$A:$AI,$D26,MATCH(R$8,REPORT_DATA_BY_COMP!$A$1:$AI$1,0)), "")</f>
        <v>0</v>
      </c>
      <c r="S26" s="10">
        <f>IFERROR(INDEX(REPORT_DATA_BY_COMP!$A:$AI,$D26,MATCH(S$8,REPORT_DATA_BY_COMP!$A$1:$AI$1,0)), "")</f>
        <v>9</v>
      </c>
    </row>
    <row r="27" spans="1:19" ht="15" customHeight="1">
      <c r="A27" s="1"/>
      <c r="B27" s="1" t="s">
        <v>454</v>
      </c>
      <c r="C27" s="64" t="str">
        <f>CONCATENATE(YEAR,":",MONTH,":",WEEK,":",WEEKDAY,":",$B27)</f>
        <v>2016:5:3:7:BADE_S</v>
      </c>
      <c r="D27" s="64">
        <f>MATCH($C27,REPORT_DATA_BY_COMP!$A:$A,0)</f>
        <v>1662</v>
      </c>
      <c r="E27" s="65" t="str">
        <f>SUBSTITUTE(VLOOKUP($B27,COMP_LIST!$A:$AC,5,FALSE),"EL","")</f>
        <v>S. Bain / Brinkerhoff</v>
      </c>
      <c r="F27" s="4" t="str">
        <f>VLOOKUP($B27,COMP_LIST!$A:$AC,3,FALSE)</f>
        <v>Bade S</v>
      </c>
      <c r="G27" s="4" t="str">
        <f>VLOOKUP($B27,COMP_LIST!$A:$AC,4,FALSE)</f>
        <v>八德姐妹</v>
      </c>
      <c r="H27" s="10">
        <f>IFERROR(INDEX(REPORT_DATA_BY_COMP!$A:$AI,$D27,MATCH(H$8,REPORT_DATA_BY_COMP!$A$1:$AI$1,0)), "")</f>
        <v>0</v>
      </c>
      <c r="I27" s="10">
        <f>IFERROR(INDEX(REPORT_DATA_BY_COMP!$A:$AI,$D27,MATCH(I$8,REPORT_DATA_BY_COMP!$A$1:$AI$1,0)), "")</f>
        <v>0</v>
      </c>
      <c r="J27" s="10">
        <f>IFERROR(INDEX(REPORT_DATA_BY_COMP!$A:$AI,$D27,MATCH(J$8,REPORT_DATA_BY_COMP!$A$1:$AI$1,0)), "")</f>
        <v>0</v>
      </c>
      <c r="K27" s="10">
        <f>IFERROR(INDEX(REPORT_DATA_BY_COMP!$A:$AI,$D27,MATCH(K$8,REPORT_DATA_BY_COMP!$A$1:$AI$1,0)), "")</f>
        <v>2</v>
      </c>
      <c r="L27" s="47">
        <f>IFERROR(INDEX(REPORT_DATA_BY_COMP!$A:$AI,$D27,MATCH(L$8,REPORT_DATA_BY_COMP!$A$1:$AI$1,0)), "")</f>
        <v>0</v>
      </c>
      <c r="M27" s="56">
        <f>IFERROR(INDEX(REPORT_DATA_BY_COMP!$A:$AI,$D27,MATCH(M$8,REPORT_DATA_BY_COMP!$A$1:$AI$1,0)), "")</f>
        <v>0</v>
      </c>
      <c r="N27" s="50">
        <f>IFERROR(INDEX(REPORT_DATA_BY_COMP!$A:$AI,$D27,MATCH(N$8,REPORT_DATA_BY_COMP!$A$1:$AI$1,0)), "")</f>
        <v>5</v>
      </c>
      <c r="O27" s="10">
        <f>IFERROR(INDEX(REPORT_DATA_BY_COMP!$A:$AI,$D27,MATCH(O$8,REPORT_DATA_BY_COMP!$A$1:$AI$1,0)), "")</f>
        <v>0</v>
      </c>
      <c r="P27" s="10">
        <f>IFERROR(INDEX(REPORT_DATA_BY_COMP!$A:$AI,$D27,MATCH(P$8,REPORT_DATA_BY_COMP!$A$1:$AI$1,0)), "")</f>
        <v>4</v>
      </c>
      <c r="Q27" s="10">
        <f>IFERROR(INDEX(REPORT_DATA_BY_COMP!$A:$AI,$D27,MATCH(Q$8,REPORT_DATA_BY_COMP!$A$1:$AI$1,0)), "")</f>
        <v>5</v>
      </c>
      <c r="R27" s="10">
        <f>IFERROR(INDEX(REPORT_DATA_BY_COMP!$A:$AI,$D27,MATCH(R$8,REPORT_DATA_BY_COMP!$A$1:$AI$1,0)), "")</f>
        <v>0</v>
      </c>
      <c r="S27" s="10">
        <f>IFERROR(INDEX(REPORT_DATA_BY_COMP!$A:$AI,$D27,MATCH(S$8,REPORT_DATA_BY_COMP!$A$1:$AI$1,0)), "")</f>
        <v>7</v>
      </c>
    </row>
    <row r="28" spans="1:19" ht="15" customHeight="1">
      <c r="A28" s="1"/>
      <c r="B28" s="1" t="s">
        <v>455</v>
      </c>
      <c r="C28" s="64" t="str">
        <f>CONCATENATE(YEAR,":",MONTH,":",WEEK,":",WEEKDAY,":",$B28)</f>
        <v>2016:5:3:7:LONGTAN_E</v>
      </c>
      <c r="D28" s="64">
        <f>MATCH($C28,REPORT_DATA_BY_COMP!$A:$A,0)</f>
        <v>1681</v>
      </c>
      <c r="E28" s="65" t="str">
        <f>SUBSTITUTE(VLOOKUP($B28,COMP_LIST!$A:$AC,5,FALSE),"EL","")</f>
        <v>E. Jacobson / Petermann</v>
      </c>
      <c r="F28" s="4" t="str">
        <f>VLOOKUP($B28,COMP_LIST!$A:$AC,3,FALSE)</f>
        <v>Longtan E</v>
      </c>
      <c r="G28" s="4" t="str">
        <f>VLOOKUP($B28,COMP_LIST!$A:$AC,4,FALSE)</f>
        <v>龍潭長老</v>
      </c>
      <c r="H28" s="10">
        <f>IFERROR(INDEX(REPORT_DATA_BY_COMP!$A:$AI,$D28,MATCH(H$8,REPORT_DATA_BY_COMP!$A$1:$AI$1,0)), "")</f>
        <v>0</v>
      </c>
      <c r="I28" s="10">
        <f>IFERROR(INDEX(REPORT_DATA_BY_COMP!$A:$AI,$D28,MATCH(I$8,REPORT_DATA_BY_COMP!$A$1:$AI$1,0)), "")</f>
        <v>0</v>
      </c>
      <c r="J28" s="10">
        <f>IFERROR(INDEX(REPORT_DATA_BY_COMP!$A:$AI,$D28,MATCH(J$8,REPORT_DATA_BY_COMP!$A$1:$AI$1,0)), "")</f>
        <v>0</v>
      </c>
      <c r="K28" s="10">
        <f>IFERROR(INDEX(REPORT_DATA_BY_COMP!$A:$AI,$D28,MATCH(K$8,REPORT_DATA_BY_COMP!$A$1:$AI$1,0)), "")</f>
        <v>0</v>
      </c>
      <c r="L28" s="47">
        <f>IFERROR(INDEX(REPORT_DATA_BY_COMP!$A:$AI,$D28,MATCH(L$8,REPORT_DATA_BY_COMP!$A$1:$AI$1,0)), "")</f>
        <v>0</v>
      </c>
      <c r="M28" s="56">
        <f>IFERROR(INDEX(REPORT_DATA_BY_COMP!$A:$AI,$D28,MATCH(M$8,REPORT_DATA_BY_COMP!$A$1:$AI$1,0)), "")</f>
        <v>0</v>
      </c>
      <c r="N28" s="50">
        <f>IFERROR(INDEX(REPORT_DATA_BY_COMP!$A:$AI,$D28,MATCH(N$8,REPORT_DATA_BY_COMP!$A$1:$AI$1,0)), "")</f>
        <v>0</v>
      </c>
      <c r="O28" s="10">
        <f>IFERROR(INDEX(REPORT_DATA_BY_COMP!$A:$AI,$D28,MATCH(O$8,REPORT_DATA_BY_COMP!$A$1:$AI$1,0)), "")</f>
        <v>1</v>
      </c>
      <c r="P28" s="10">
        <f>IFERROR(INDEX(REPORT_DATA_BY_COMP!$A:$AI,$D28,MATCH(P$8,REPORT_DATA_BY_COMP!$A$1:$AI$1,0)), "")</f>
        <v>11</v>
      </c>
      <c r="Q28" s="10">
        <f>IFERROR(INDEX(REPORT_DATA_BY_COMP!$A:$AI,$D28,MATCH(Q$8,REPORT_DATA_BY_COMP!$A$1:$AI$1,0)), "")</f>
        <v>1</v>
      </c>
      <c r="R28" s="10">
        <f>IFERROR(INDEX(REPORT_DATA_BY_COMP!$A:$AI,$D28,MATCH(R$8,REPORT_DATA_BY_COMP!$A$1:$AI$1,0)), "")</f>
        <v>0</v>
      </c>
      <c r="S28" s="10">
        <f>IFERROR(INDEX(REPORT_DATA_BY_COMP!$A:$AI,$D28,MATCH(S$8,REPORT_DATA_BY_COMP!$A$1:$AI$1,0)), "")</f>
        <v>2</v>
      </c>
    </row>
    <row r="29" spans="1:19" ht="15" customHeight="1">
      <c r="A29" s="1"/>
      <c r="B29" s="1"/>
      <c r="E29" s="8" t="s">
        <v>806</v>
      </c>
      <c r="F29" s="9"/>
      <c r="G29" s="9"/>
      <c r="H29" s="11">
        <f>SUM(H25:H28)</f>
        <v>0</v>
      </c>
      <c r="I29" s="11">
        <f t="shared" ref="I29:R29" si="2">SUM(I25:I28)</f>
        <v>0</v>
      </c>
      <c r="J29" s="11">
        <f t="shared" si="2"/>
        <v>3</v>
      </c>
      <c r="K29" s="11">
        <f t="shared" si="2"/>
        <v>8</v>
      </c>
      <c r="L29" s="48">
        <f t="shared" si="2"/>
        <v>0</v>
      </c>
      <c r="M29" s="57">
        <f t="shared" si="2"/>
        <v>0</v>
      </c>
      <c r="N29" s="51">
        <f t="shared" si="2"/>
        <v>15</v>
      </c>
      <c r="O29" s="11">
        <f t="shared" si="2"/>
        <v>4</v>
      </c>
      <c r="P29" s="11">
        <f t="shared" si="2"/>
        <v>31</v>
      </c>
      <c r="Q29" s="11">
        <f t="shared" si="2"/>
        <v>16</v>
      </c>
      <c r="R29" s="11">
        <f t="shared" si="2"/>
        <v>0</v>
      </c>
      <c r="S29" s="11">
        <f>SUM(S25:S28)</f>
        <v>22</v>
      </c>
    </row>
    <row r="30" spans="1:19" ht="15" customHeight="1">
      <c r="A30" s="1" t="s">
        <v>803</v>
      </c>
      <c r="B30" s="1"/>
      <c r="E30" s="5" t="str">
        <f>$A30</f>
        <v>Zhongli 中壢</v>
      </c>
      <c r="F30" s="6"/>
      <c r="G30" s="6"/>
      <c r="H30" s="6"/>
      <c r="I30" s="6"/>
      <c r="J30" s="6"/>
      <c r="K30" s="6"/>
      <c r="L30" s="6"/>
      <c r="M30" s="55"/>
      <c r="N30" s="6"/>
      <c r="O30" s="6"/>
      <c r="P30" s="6"/>
      <c r="Q30" s="6"/>
      <c r="R30" s="6"/>
      <c r="S30" s="6"/>
    </row>
    <row r="31" spans="1:19" ht="15" customHeight="1">
      <c r="A31" s="1"/>
      <c r="B31" s="1" t="s">
        <v>456</v>
      </c>
      <c r="C31" s="64" t="str">
        <f>CONCATENATE(YEAR,":",MONTH,":",WEEK,":",WEEKDAY,":",$B31)</f>
        <v>2016:5:3:7:ZHONGLI_1_E</v>
      </c>
      <c r="D31" s="64">
        <f>MATCH($C31,REPORT_DATA_BY_COMP!$A:$A,0)</f>
        <v>1743</v>
      </c>
      <c r="E31" s="65" t="str">
        <f>SUBSTITUTE(VLOOKUP($B31,COMP_LIST!$A:$AC,5,FALSE),"EL","")</f>
        <v>E. Magness / Lloyd</v>
      </c>
      <c r="F31" s="4" t="str">
        <f>VLOOKUP($B31,COMP_LIST!$A:$AC,3,FALSE)</f>
        <v>Zhongli 1 E</v>
      </c>
      <c r="G31" s="4" t="str">
        <f>VLOOKUP($B31,COMP_LIST!$A:$AC,4,FALSE)</f>
        <v>中壢 1 長老</v>
      </c>
      <c r="H31" s="10">
        <f>IFERROR(INDEX(REPORT_DATA_BY_COMP!$A:$AI,$D31,MATCH(H$8,REPORT_DATA_BY_COMP!$A$1:$AI$1,0)), "")</f>
        <v>0</v>
      </c>
      <c r="I31" s="10">
        <f>IFERROR(INDEX(REPORT_DATA_BY_COMP!$A:$AI,$D31,MATCH(I$8,REPORT_DATA_BY_COMP!$A$1:$AI$1,0)), "")</f>
        <v>0</v>
      </c>
      <c r="J31" s="10">
        <f>IFERROR(INDEX(REPORT_DATA_BY_COMP!$A:$AI,$D31,MATCH(J$8,REPORT_DATA_BY_COMP!$A$1:$AI$1,0)), "")</f>
        <v>1</v>
      </c>
      <c r="K31" s="10">
        <f>IFERROR(INDEX(REPORT_DATA_BY_COMP!$A:$AI,$D31,MATCH(K$8,REPORT_DATA_BY_COMP!$A$1:$AI$1,0)), "")</f>
        <v>1</v>
      </c>
      <c r="L31" s="47">
        <f>IFERROR(INDEX(REPORT_DATA_BY_COMP!$A:$AI,$D31,MATCH(L$8,REPORT_DATA_BY_COMP!$A$1:$AI$1,0)), "")</f>
        <v>0</v>
      </c>
      <c r="M31" s="56">
        <f>IFERROR(INDEX(REPORT_DATA_BY_COMP!$A:$AI,$D31,MATCH(M$8,REPORT_DATA_BY_COMP!$A$1:$AI$1,0)), "")</f>
        <v>0</v>
      </c>
      <c r="N31" s="50">
        <f>IFERROR(INDEX(REPORT_DATA_BY_COMP!$A:$AI,$D31,MATCH(N$8,REPORT_DATA_BY_COMP!$A$1:$AI$1,0)), "")</f>
        <v>4</v>
      </c>
      <c r="O31" s="10">
        <f>IFERROR(INDEX(REPORT_DATA_BY_COMP!$A:$AI,$D31,MATCH(O$8,REPORT_DATA_BY_COMP!$A$1:$AI$1,0)), "")</f>
        <v>0</v>
      </c>
      <c r="P31" s="10">
        <f>IFERROR(INDEX(REPORT_DATA_BY_COMP!$A:$AI,$D31,MATCH(P$8,REPORT_DATA_BY_COMP!$A$1:$AI$1,0)), "")</f>
        <v>8</v>
      </c>
      <c r="Q31" s="10">
        <f>IFERROR(INDEX(REPORT_DATA_BY_COMP!$A:$AI,$D31,MATCH(Q$8,REPORT_DATA_BY_COMP!$A$1:$AI$1,0)), "")</f>
        <v>2</v>
      </c>
      <c r="R31" s="10">
        <f>IFERROR(INDEX(REPORT_DATA_BY_COMP!$A:$AI,$D31,MATCH(R$8,REPORT_DATA_BY_COMP!$A$1:$AI$1,0)), "")</f>
        <v>1</v>
      </c>
      <c r="S31" s="10">
        <f>IFERROR(INDEX(REPORT_DATA_BY_COMP!$A:$AI,$D31,MATCH(S$8,REPORT_DATA_BY_COMP!$A$1:$AI$1,0)), "")</f>
        <v>3</v>
      </c>
    </row>
    <row r="32" spans="1:19" ht="15" customHeight="1">
      <c r="A32" s="1"/>
      <c r="B32" s="1" t="s">
        <v>457</v>
      </c>
      <c r="C32" s="64" t="str">
        <f>CONCATENATE(YEAR,":",MONTH,":",WEEK,":",WEEKDAY,":",$B32)</f>
        <v>2016:5:3:7:ZHONGLI_1_S</v>
      </c>
      <c r="D32" s="64">
        <f>MATCH($C32,REPORT_DATA_BY_COMP!$A:$A,0)</f>
        <v>1744</v>
      </c>
      <c r="E32" s="65" t="str">
        <f>SUBSTITUTE(VLOOKUP($B32,COMP_LIST!$A:$AC,5,FALSE),"EL","")</f>
        <v>S. Komatsu / Clawson</v>
      </c>
      <c r="F32" s="4" t="str">
        <f>VLOOKUP($B32,COMP_LIST!$A:$AC,3,FALSE)</f>
        <v>Zhongli 1 S</v>
      </c>
      <c r="G32" s="4" t="str">
        <f>VLOOKUP($B32,COMP_LIST!$A:$AC,4,FALSE)</f>
        <v>中壢 1 姐妹</v>
      </c>
      <c r="H32" s="10">
        <f>IFERROR(INDEX(REPORT_DATA_BY_COMP!$A:$AI,$D32,MATCH(H$8,REPORT_DATA_BY_COMP!$A$1:$AI$1,0)), "")</f>
        <v>0</v>
      </c>
      <c r="I32" s="10">
        <f>IFERROR(INDEX(REPORT_DATA_BY_COMP!$A:$AI,$D32,MATCH(I$8,REPORT_DATA_BY_COMP!$A$1:$AI$1,0)), "")</f>
        <v>0</v>
      </c>
      <c r="J32" s="10">
        <f>IFERROR(INDEX(REPORT_DATA_BY_COMP!$A:$AI,$D32,MATCH(J$8,REPORT_DATA_BY_COMP!$A$1:$AI$1,0)), "")</f>
        <v>0</v>
      </c>
      <c r="K32" s="10">
        <f>IFERROR(INDEX(REPORT_DATA_BY_COMP!$A:$AI,$D32,MATCH(K$8,REPORT_DATA_BY_COMP!$A$1:$AI$1,0)), "")</f>
        <v>6</v>
      </c>
      <c r="L32" s="47">
        <f>IFERROR(INDEX(REPORT_DATA_BY_COMP!$A:$AI,$D32,MATCH(L$8,REPORT_DATA_BY_COMP!$A$1:$AI$1,0)), "")</f>
        <v>0</v>
      </c>
      <c r="M32" s="56">
        <f>IFERROR(INDEX(REPORT_DATA_BY_COMP!$A:$AI,$D32,MATCH(M$8,REPORT_DATA_BY_COMP!$A$1:$AI$1,0)), "")</f>
        <v>0</v>
      </c>
      <c r="N32" s="50">
        <f>IFERROR(INDEX(REPORT_DATA_BY_COMP!$A:$AI,$D32,MATCH(N$8,REPORT_DATA_BY_COMP!$A$1:$AI$1,0)), "")</f>
        <v>10</v>
      </c>
      <c r="O32" s="10">
        <f>IFERROR(INDEX(REPORT_DATA_BY_COMP!$A:$AI,$D32,MATCH(O$8,REPORT_DATA_BY_COMP!$A$1:$AI$1,0)), "")</f>
        <v>0</v>
      </c>
      <c r="P32" s="10">
        <f>IFERROR(INDEX(REPORT_DATA_BY_COMP!$A:$AI,$D32,MATCH(P$8,REPORT_DATA_BY_COMP!$A$1:$AI$1,0)), "")</f>
        <v>7</v>
      </c>
      <c r="Q32" s="10">
        <f>IFERROR(INDEX(REPORT_DATA_BY_COMP!$A:$AI,$D32,MATCH(Q$8,REPORT_DATA_BY_COMP!$A$1:$AI$1,0)), "")</f>
        <v>5</v>
      </c>
      <c r="R32" s="10">
        <f>IFERROR(INDEX(REPORT_DATA_BY_COMP!$A:$AI,$D32,MATCH(R$8,REPORT_DATA_BY_COMP!$A$1:$AI$1,0)), "")</f>
        <v>0</v>
      </c>
      <c r="S32" s="10">
        <f>IFERROR(INDEX(REPORT_DATA_BY_COMP!$A:$AI,$D32,MATCH(S$8,REPORT_DATA_BY_COMP!$A$1:$AI$1,0)), "")</f>
        <v>13</v>
      </c>
    </row>
    <row r="33" spans="1:19" ht="15" customHeight="1">
      <c r="A33" s="1"/>
      <c r="B33" s="1" t="s">
        <v>458</v>
      </c>
      <c r="C33" s="64" t="str">
        <f>CONCATENATE(YEAR,":",MONTH,":",WEEK,":",WEEKDAY,":",$B33)</f>
        <v>2016:5:3:7:ZHONGLI_2_E</v>
      </c>
      <c r="D33" s="64">
        <f>MATCH($C33,REPORT_DATA_BY_COMP!$A:$A,0)</f>
        <v>1745</v>
      </c>
      <c r="E33" s="65" t="str">
        <f>SUBSTITUTE(VLOOKUP($B33,COMP_LIST!$A:$AC,5,FALSE),"EL","")</f>
        <v>E. Seamons DL / Clark</v>
      </c>
      <c r="F33" s="4" t="str">
        <f>VLOOKUP($B33,COMP_LIST!$A:$AC,3,FALSE)</f>
        <v>Zhongli 2 E</v>
      </c>
      <c r="G33" s="4" t="str">
        <f>VLOOKUP($B33,COMP_LIST!$A:$AC,4,FALSE)</f>
        <v>中壢 2 長老</v>
      </c>
      <c r="H33" s="10">
        <f>IFERROR(INDEX(REPORT_DATA_BY_COMP!$A:$AI,$D33,MATCH(H$8,REPORT_DATA_BY_COMP!$A$1:$AI$1,0)), "")</f>
        <v>0</v>
      </c>
      <c r="I33" s="10">
        <f>IFERROR(INDEX(REPORT_DATA_BY_COMP!$A:$AI,$D33,MATCH(I$8,REPORT_DATA_BY_COMP!$A$1:$AI$1,0)), "")</f>
        <v>0</v>
      </c>
      <c r="J33" s="10">
        <f>IFERROR(INDEX(REPORT_DATA_BY_COMP!$A:$AI,$D33,MATCH(J$8,REPORT_DATA_BY_COMP!$A$1:$AI$1,0)), "")</f>
        <v>4</v>
      </c>
      <c r="K33" s="10">
        <f>IFERROR(INDEX(REPORT_DATA_BY_COMP!$A:$AI,$D33,MATCH(K$8,REPORT_DATA_BY_COMP!$A$1:$AI$1,0)), "")</f>
        <v>7</v>
      </c>
      <c r="L33" s="47">
        <f>IFERROR(INDEX(REPORT_DATA_BY_COMP!$A:$AI,$D33,MATCH(L$8,REPORT_DATA_BY_COMP!$A$1:$AI$1,0)), "")</f>
        <v>0</v>
      </c>
      <c r="M33" s="56">
        <f>IFERROR(INDEX(REPORT_DATA_BY_COMP!$A:$AI,$D33,MATCH(M$8,REPORT_DATA_BY_COMP!$A$1:$AI$1,0)), "")</f>
        <v>0</v>
      </c>
      <c r="N33" s="50">
        <f>IFERROR(INDEX(REPORT_DATA_BY_COMP!$A:$AI,$D33,MATCH(N$8,REPORT_DATA_BY_COMP!$A$1:$AI$1,0)), "")</f>
        <v>11</v>
      </c>
      <c r="O33" s="10">
        <f>IFERROR(INDEX(REPORT_DATA_BY_COMP!$A:$AI,$D33,MATCH(O$8,REPORT_DATA_BY_COMP!$A$1:$AI$1,0)), "")</f>
        <v>4</v>
      </c>
      <c r="P33" s="10">
        <f>IFERROR(INDEX(REPORT_DATA_BY_COMP!$A:$AI,$D33,MATCH(P$8,REPORT_DATA_BY_COMP!$A$1:$AI$1,0)), "")</f>
        <v>6</v>
      </c>
      <c r="Q33" s="10">
        <f>IFERROR(INDEX(REPORT_DATA_BY_COMP!$A:$AI,$D33,MATCH(Q$8,REPORT_DATA_BY_COMP!$A$1:$AI$1,0)), "")</f>
        <v>3</v>
      </c>
      <c r="R33" s="10">
        <f>IFERROR(INDEX(REPORT_DATA_BY_COMP!$A:$AI,$D33,MATCH(R$8,REPORT_DATA_BY_COMP!$A$1:$AI$1,0)), "")</f>
        <v>0</v>
      </c>
      <c r="S33" s="10">
        <f>IFERROR(INDEX(REPORT_DATA_BY_COMP!$A:$AI,$D33,MATCH(S$8,REPORT_DATA_BY_COMP!$A$1:$AI$1,0)), "")</f>
        <v>6</v>
      </c>
    </row>
    <row r="34" spans="1:19" ht="15" customHeight="1" thickBot="1">
      <c r="E34" s="8" t="s">
        <v>806</v>
      </c>
      <c r="F34" s="9"/>
      <c r="G34" s="9"/>
      <c r="H34" s="11">
        <f t="shared" ref="H34:S34" si="3">SUM(H31:H33)</f>
        <v>0</v>
      </c>
      <c r="I34" s="11">
        <f t="shared" si="3"/>
        <v>0</v>
      </c>
      <c r="J34" s="11">
        <f t="shared" si="3"/>
        <v>5</v>
      </c>
      <c r="K34" s="11">
        <f t="shared" si="3"/>
        <v>14</v>
      </c>
      <c r="L34" s="48">
        <f t="shared" si="3"/>
        <v>0</v>
      </c>
      <c r="M34" s="58">
        <f t="shared" si="3"/>
        <v>0</v>
      </c>
      <c r="N34" s="51">
        <f t="shared" si="3"/>
        <v>25</v>
      </c>
      <c r="O34" s="11">
        <f t="shared" si="3"/>
        <v>4</v>
      </c>
      <c r="P34" s="11">
        <f t="shared" si="3"/>
        <v>21</v>
      </c>
      <c r="Q34" s="11">
        <f t="shared" si="3"/>
        <v>10</v>
      </c>
      <c r="R34" s="11">
        <f t="shared" si="3"/>
        <v>1</v>
      </c>
      <c r="S34" s="11">
        <f t="shared" si="3"/>
        <v>22</v>
      </c>
    </row>
    <row r="35" spans="1:19" ht="15" customHeight="1" thickTop="1">
      <c r="E35" s="31"/>
      <c r="F35" s="22"/>
      <c r="G35" s="22"/>
      <c r="H35" s="22"/>
      <c r="I35" s="22"/>
      <c r="J35" s="22"/>
      <c r="K35" s="22"/>
      <c r="L35" s="22"/>
      <c r="M35" s="43"/>
      <c r="N35" s="22"/>
      <c r="O35" s="22"/>
      <c r="P35" s="22"/>
      <c r="Q35" s="22"/>
      <c r="R35" s="22"/>
      <c r="S35" s="22"/>
    </row>
    <row r="36" spans="1:19" ht="15" customHeight="1">
      <c r="E36" s="12" t="s">
        <v>805</v>
      </c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</row>
    <row r="37" spans="1:19" ht="15" customHeight="1">
      <c r="C37" s="64" t="str">
        <f>CONCATENATE(YEAR,":",MONTH,":1:",WEEKLY_REPORT_DAY,":", $A$1)</f>
        <v>2016:5:1:7:TAOYUAN</v>
      </c>
      <c r="D37" s="64">
        <f>MATCH($C37,REPORT_DATA_BY_ZONE!$A:$A, 0)</f>
        <v>167</v>
      </c>
      <c r="E37" s="19" t="s">
        <v>783</v>
      </c>
      <c r="F37" s="13"/>
      <c r="G37" s="13"/>
      <c r="H37" s="10">
        <f>IFERROR(INDEX(REPORT_DATA_BY_ZONE!$A:$AI,$D37,MATCH(H$8,REPORT_DATA_BY_ZONE!$A$1:$AI$1,0)), "")</f>
        <v>0</v>
      </c>
      <c r="I37" s="10">
        <f>IFERROR(INDEX(REPORT_DATA_BY_ZONE!$A:$AI,$D37,MATCH(I$8,REPORT_DATA_BY_ZONE!$A$1:$AI$1,0)), "")</f>
        <v>5</v>
      </c>
      <c r="J37" s="10">
        <f>IFERROR(INDEX(REPORT_DATA_BY_ZONE!$A:$AI,$D37,MATCH(J$8,REPORT_DATA_BY_ZONE!$A$1:$AI$1,0)), "")</f>
        <v>28</v>
      </c>
      <c r="K37" s="10">
        <f>IFERROR(INDEX(REPORT_DATA_BY_ZONE!$A:$AI,$D37,MATCH(K$8,REPORT_DATA_BY_ZONE!$A$1:$AI$1,0)), "")</f>
        <v>33</v>
      </c>
      <c r="L37" s="47">
        <f>IFERROR(INDEX(REPORT_DATA_BY_ZONE!$A:$AI,$D37,MATCH(L$8,REPORT_DATA_BY_ZONE!$A$1:$AI$1,0)), "")</f>
        <v>4</v>
      </c>
      <c r="M37" s="10">
        <f>IFERROR(INDEX(REPORT_DATA_BY_ZONE!$A:$AI,$D37,MATCH(M$8,REPORT_DATA_BY_ZONE!$A$1:$AI$1,0)), "")</f>
        <v>2</v>
      </c>
      <c r="N37" s="50">
        <f>IFERROR(INDEX(REPORT_DATA_BY_ZONE!$A:$AI,$D37,MATCH(N$8,REPORT_DATA_BY_ZONE!$A$1:$AI$1,0)), "")</f>
        <v>88</v>
      </c>
      <c r="O37" s="10">
        <f>IFERROR(INDEX(REPORT_DATA_BY_ZONE!$A:$AI,$D37,MATCH(O$8,REPORT_DATA_BY_ZONE!$A$1:$AI$1,0)), "")</f>
        <v>45</v>
      </c>
      <c r="P37" s="10">
        <f>IFERROR(INDEX(REPORT_DATA_BY_ZONE!$A:$AI,$D37,MATCH(P$8,REPORT_DATA_BY_ZONE!$A$1:$AI$1,0)), "")</f>
        <v>123</v>
      </c>
      <c r="Q37" s="10">
        <f>IFERROR(INDEX(REPORT_DATA_BY_ZONE!$A:$AI,$D37,MATCH(Q$8,REPORT_DATA_BY_ZONE!$A$1:$AI$1,0)), "")</f>
        <v>95</v>
      </c>
      <c r="R37" s="10">
        <f>IFERROR(INDEX(REPORT_DATA_BY_ZONE!$A:$AI,$D37,MATCH(R$8,REPORT_DATA_BY_ZONE!$A$1:$AI$1,0)), "")</f>
        <v>4</v>
      </c>
      <c r="S37" s="10">
        <f>IFERROR(INDEX(REPORT_DATA_BY_ZONE!$A:$AI,$D37,MATCH(S$8,REPORT_DATA_BY_ZONE!$A$1:$AI$1,0)), "")</f>
        <v>121</v>
      </c>
    </row>
    <row r="38" spans="1:19" ht="15" customHeight="1">
      <c r="C38" s="64" t="str">
        <f>CONCATENATE(YEAR,":",MONTH,":2:",WEEKLY_REPORT_DAY,":", $A$1)</f>
        <v>2016:5:2:7:TAOYUAN</v>
      </c>
      <c r="D38" s="64">
        <f>MATCH($C38,REPORT_DATA_BY_ZONE!$A:$A, 0)</f>
        <v>177</v>
      </c>
      <c r="E38" s="19" t="s">
        <v>782</v>
      </c>
      <c r="F38" s="13"/>
      <c r="G38" s="13"/>
      <c r="H38" s="10">
        <f>IFERROR(INDEX(REPORT_DATA_BY_ZONE!$A:$AI,$D38,MATCH(H$8,REPORT_DATA_BY_ZONE!$A$1:$AI$1,0)), "")</f>
        <v>0</v>
      </c>
      <c r="I38" s="10">
        <f>IFERROR(INDEX(REPORT_DATA_BY_ZONE!$A:$AI,$D38,MATCH(I$8,REPORT_DATA_BY_ZONE!$A$1:$AI$1,0)), "")</f>
        <v>1</v>
      </c>
      <c r="J38" s="10">
        <f>IFERROR(INDEX(REPORT_DATA_BY_ZONE!$A:$AI,$D38,MATCH(J$8,REPORT_DATA_BY_ZONE!$A$1:$AI$1,0)), "")</f>
        <v>25</v>
      </c>
      <c r="K38" s="10">
        <f>IFERROR(INDEX(REPORT_DATA_BY_ZONE!$A:$AI,$D38,MATCH(K$8,REPORT_DATA_BY_ZONE!$A$1:$AI$1,0)), "")</f>
        <v>36</v>
      </c>
      <c r="L38" s="47">
        <f>IFERROR(INDEX(REPORT_DATA_BY_ZONE!$A:$AI,$D38,MATCH(L$8,REPORT_DATA_BY_ZONE!$A$1:$AI$1,0)), "")</f>
        <v>0</v>
      </c>
      <c r="M38" s="10">
        <f>IFERROR(INDEX(REPORT_DATA_BY_ZONE!$A:$AI,$D38,MATCH(M$8,REPORT_DATA_BY_ZONE!$A$1:$AI$1,0)), "")</f>
        <v>4</v>
      </c>
      <c r="N38" s="50">
        <f>IFERROR(INDEX(REPORT_DATA_BY_ZONE!$A:$AI,$D38,MATCH(N$8,REPORT_DATA_BY_ZONE!$A$1:$AI$1,0)), "")</f>
        <v>75</v>
      </c>
      <c r="O38" s="10">
        <f>IFERROR(INDEX(REPORT_DATA_BY_ZONE!$A:$AI,$D38,MATCH(O$8,REPORT_DATA_BY_ZONE!$A$1:$AI$1,0)), "")</f>
        <v>27</v>
      </c>
      <c r="P38" s="10">
        <f>IFERROR(INDEX(REPORT_DATA_BY_ZONE!$A:$AI,$D38,MATCH(P$8,REPORT_DATA_BY_ZONE!$A$1:$AI$1,0)), "")</f>
        <v>107</v>
      </c>
      <c r="Q38" s="10">
        <f>IFERROR(INDEX(REPORT_DATA_BY_ZONE!$A:$AI,$D38,MATCH(Q$8,REPORT_DATA_BY_ZONE!$A$1:$AI$1,0)), "")</f>
        <v>67</v>
      </c>
      <c r="R38" s="10">
        <f>IFERROR(INDEX(REPORT_DATA_BY_ZONE!$A:$AI,$D38,MATCH(R$8,REPORT_DATA_BY_ZONE!$A$1:$AI$1,0)), "")</f>
        <v>8</v>
      </c>
      <c r="S38" s="10">
        <f>IFERROR(INDEX(REPORT_DATA_BY_ZONE!$A:$AI,$D38,MATCH(S$8,REPORT_DATA_BY_ZONE!$A$1:$AI$1,0)), "")</f>
        <v>110</v>
      </c>
    </row>
    <row r="39" spans="1:19" ht="15" customHeight="1">
      <c r="C39" s="64" t="str">
        <f>CONCATENATE(YEAR,":",MONTH,":3:",WEEKLY_REPORT_DAY,":", $A$1)</f>
        <v>2016:5:3:7:TAOYUAN</v>
      </c>
      <c r="D39" s="64">
        <f>MATCH($C39,REPORT_DATA_BY_ZONE!$A:$A, 0)</f>
        <v>187</v>
      </c>
      <c r="E39" s="19" t="s">
        <v>784</v>
      </c>
      <c r="F39" s="13"/>
      <c r="G39" s="13"/>
      <c r="H39" s="10">
        <f>IFERROR(INDEX(REPORT_DATA_BY_ZONE!$A:$AI,$D39,MATCH(H$8,REPORT_DATA_BY_ZONE!$A$1:$AI$1,0)), "")</f>
        <v>1</v>
      </c>
      <c r="I39" s="10">
        <f>IFERROR(INDEX(REPORT_DATA_BY_ZONE!$A:$AI,$D39,MATCH(I$8,REPORT_DATA_BY_ZONE!$A$1:$AI$1,0)), "")</f>
        <v>2</v>
      </c>
      <c r="J39" s="10">
        <f>IFERROR(INDEX(REPORT_DATA_BY_ZONE!$A:$AI,$D39,MATCH(J$8,REPORT_DATA_BY_ZONE!$A$1:$AI$1,0)), "")</f>
        <v>21</v>
      </c>
      <c r="K39" s="10">
        <f>IFERROR(INDEX(REPORT_DATA_BY_ZONE!$A:$AI,$D39,MATCH(K$8,REPORT_DATA_BY_ZONE!$A$1:$AI$1,0)), "")</f>
        <v>34</v>
      </c>
      <c r="L39" s="47">
        <f>IFERROR(INDEX(REPORT_DATA_BY_ZONE!$A:$AI,$D39,MATCH(L$8,REPORT_DATA_BY_ZONE!$A$1:$AI$1,0)), "")</f>
        <v>1</v>
      </c>
      <c r="M39" s="10">
        <f>IFERROR(INDEX(REPORT_DATA_BY_ZONE!$A:$AI,$D39,MATCH(M$8,REPORT_DATA_BY_ZONE!$A$1:$AI$1,0)), "")</f>
        <v>0</v>
      </c>
      <c r="N39" s="50">
        <f>IFERROR(INDEX(REPORT_DATA_BY_ZONE!$A:$AI,$D39,MATCH(N$8,REPORT_DATA_BY_ZONE!$A$1:$AI$1,0)), "")</f>
        <v>78</v>
      </c>
      <c r="O39" s="10">
        <f>IFERROR(INDEX(REPORT_DATA_BY_ZONE!$A:$AI,$D39,MATCH(O$8,REPORT_DATA_BY_ZONE!$A$1:$AI$1,0)), "")</f>
        <v>29</v>
      </c>
      <c r="P39" s="10">
        <f>IFERROR(INDEX(REPORT_DATA_BY_ZONE!$A:$AI,$D39,MATCH(P$8,REPORT_DATA_BY_ZONE!$A$1:$AI$1,0)), "")</f>
        <v>101</v>
      </c>
      <c r="Q39" s="10">
        <f>IFERROR(INDEX(REPORT_DATA_BY_ZONE!$A:$AI,$D39,MATCH(Q$8,REPORT_DATA_BY_ZONE!$A$1:$AI$1,0)), "")</f>
        <v>61</v>
      </c>
      <c r="R39" s="10">
        <f>IFERROR(INDEX(REPORT_DATA_BY_ZONE!$A:$AI,$D39,MATCH(R$8,REPORT_DATA_BY_ZONE!$A$1:$AI$1,0)), "")</f>
        <v>8</v>
      </c>
      <c r="S39" s="10">
        <f>IFERROR(INDEX(REPORT_DATA_BY_ZONE!$A:$AI,$D39,MATCH(S$8,REPORT_DATA_BY_ZONE!$A$1:$AI$1,0)), "")</f>
        <v>116</v>
      </c>
    </row>
    <row r="40" spans="1:19" ht="15" customHeight="1">
      <c r="C40" s="64" t="str">
        <f>CONCATENATE(YEAR,":",MONTH,":4:",WEEKLY_REPORT_DAY,":", $A$1)</f>
        <v>2016:5:4:7:TAOYUAN</v>
      </c>
      <c r="D40" s="64" t="e">
        <f>MATCH($C40,REPORT_DATA_BY_ZONE!$A:$A, 0)</f>
        <v>#N/A</v>
      </c>
      <c r="E40" s="19" t="s">
        <v>785</v>
      </c>
      <c r="F40" s="13"/>
      <c r="G40" s="13"/>
      <c r="H40" s="10" t="str">
        <f>IFERROR(INDEX(REPORT_DATA_BY_ZONE!$A:$AI,$D40,MATCH(H$8,REPORT_DATA_BY_ZONE!$A$1:$AI$1,0)), "")</f>
        <v/>
      </c>
      <c r="I40" s="10" t="str">
        <f>IFERROR(INDEX(REPORT_DATA_BY_ZONE!$A:$AI,$D40,MATCH(I$8,REPORT_DATA_BY_ZONE!$A$1:$AI$1,0)), "")</f>
        <v/>
      </c>
      <c r="J40" s="10" t="str">
        <f>IFERROR(INDEX(REPORT_DATA_BY_ZONE!$A:$AI,$D40,MATCH(J$8,REPORT_DATA_BY_ZONE!$A$1:$AI$1,0)), "")</f>
        <v/>
      </c>
      <c r="K40" s="10" t="str">
        <f>IFERROR(INDEX(REPORT_DATA_BY_ZONE!$A:$AI,$D40,MATCH(K$8,REPORT_DATA_BY_ZONE!$A$1:$AI$1,0)), "")</f>
        <v/>
      </c>
      <c r="L40" s="47" t="str">
        <f>IFERROR(INDEX(REPORT_DATA_BY_ZONE!$A:$AI,$D40,MATCH(L$8,REPORT_DATA_BY_ZONE!$A$1:$AI$1,0)), "")</f>
        <v/>
      </c>
      <c r="M40" s="10" t="str">
        <f>IFERROR(INDEX(REPORT_DATA_BY_ZONE!$A:$AI,$D40,MATCH(M$8,REPORT_DATA_BY_ZONE!$A$1:$AI$1,0)), "")</f>
        <v/>
      </c>
      <c r="N40" s="50" t="str">
        <f>IFERROR(INDEX(REPORT_DATA_BY_ZONE!$A:$AI,$D40,MATCH(N$8,REPORT_DATA_BY_ZONE!$A$1:$AI$1,0)), "")</f>
        <v/>
      </c>
      <c r="O40" s="10" t="str">
        <f>IFERROR(INDEX(REPORT_DATA_BY_ZONE!$A:$AI,$D40,MATCH(O$8,REPORT_DATA_BY_ZONE!$A$1:$AI$1,0)), "")</f>
        <v/>
      </c>
      <c r="P40" s="10" t="str">
        <f>IFERROR(INDEX(REPORT_DATA_BY_ZONE!$A:$AI,$D40,MATCH(P$8,REPORT_DATA_BY_ZONE!$A$1:$AI$1,0)), "")</f>
        <v/>
      </c>
      <c r="Q40" s="10" t="str">
        <f>IFERROR(INDEX(REPORT_DATA_BY_ZONE!$A:$AI,$D40,MATCH(Q$8,REPORT_DATA_BY_ZONE!$A$1:$AI$1,0)), "")</f>
        <v/>
      </c>
      <c r="R40" s="10" t="str">
        <f>IFERROR(INDEX(REPORT_DATA_BY_ZONE!$A:$AI,$D40,MATCH(R$8,REPORT_DATA_BY_ZONE!$A$1:$AI$1,0)), "")</f>
        <v/>
      </c>
      <c r="S40" s="10" t="str">
        <f>IFERROR(INDEX(REPORT_DATA_BY_ZONE!$A:$AI,$D40,MATCH(S$8,REPORT_DATA_BY_ZONE!$A$1:$AI$1,0)), "")</f>
        <v/>
      </c>
    </row>
    <row r="41" spans="1:19" ht="15" customHeight="1">
      <c r="C41" s="64" t="str">
        <f>CONCATENATE(YEAR,":",MONTH,":5:",WEEKLY_REPORT_DAY,":", $A$1)</f>
        <v>2016:5:5:7:TAOYUAN</v>
      </c>
      <c r="D41" s="64" t="e">
        <f>MATCH($C41,REPORT_DATA_BY_ZONE!$A:$A, 0)</f>
        <v>#N/A</v>
      </c>
      <c r="E41" s="19" t="s">
        <v>786</v>
      </c>
      <c r="F41" s="13"/>
      <c r="G41" s="13"/>
      <c r="H41" s="10" t="str">
        <f>IFERROR(INDEX(REPORT_DATA_BY_ZONE!$A:$AI,$D41,MATCH(H$8,REPORT_DATA_BY_ZONE!$A$1:$AI$1,0)), "")</f>
        <v/>
      </c>
      <c r="I41" s="10" t="str">
        <f>IFERROR(INDEX(REPORT_DATA_BY_ZONE!$A:$AI,$D41,MATCH(I$8,REPORT_DATA_BY_ZONE!$A$1:$AI$1,0)), "")</f>
        <v/>
      </c>
      <c r="J41" s="10" t="str">
        <f>IFERROR(INDEX(REPORT_DATA_BY_ZONE!$A:$AI,$D41,MATCH(J$8,REPORT_DATA_BY_ZONE!$A$1:$AI$1,0)), "")</f>
        <v/>
      </c>
      <c r="K41" s="10" t="str">
        <f>IFERROR(INDEX(REPORT_DATA_BY_ZONE!$A:$AI,$D41,MATCH(K$8,REPORT_DATA_BY_ZONE!$A$1:$AI$1,0)), "")</f>
        <v/>
      </c>
      <c r="L41" s="47" t="str">
        <f>IFERROR(INDEX(REPORT_DATA_BY_ZONE!$A:$AI,$D41,MATCH(L$8,REPORT_DATA_BY_ZONE!$A$1:$AI$1,0)), "")</f>
        <v/>
      </c>
      <c r="M41" s="10" t="str">
        <f>IFERROR(INDEX(REPORT_DATA_BY_ZONE!$A:$AI,$D41,MATCH(M$8,REPORT_DATA_BY_ZONE!$A$1:$AI$1,0)), "")</f>
        <v/>
      </c>
      <c r="N41" s="50" t="str">
        <f>IFERROR(INDEX(REPORT_DATA_BY_ZONE!$A:$AI,$D41,MATCH(N$8,REPORT_DATA_BY_ZONE!$A$1:$AI$1,0)), "")</f>
        <v/>
      </c>
      <c r="O41" s="10" t="str">
        <f>IFERROR(INDEX(REPORT_DATA_BY_ZONE!$A:$AI,$D41,MATCH(O$8,REPORT_DATA_BY_ZONE!$A$1:$AI$1,0)), "")</f>
        <v/>
      </c>
      <c r="P41" s="10" t="str">
        <f>IFERROR(INDEX(REPORT_DATA_BY_ZONE!$A:$AI,$D41,MATCH(P$8,REPORT_DATA_BY_ZONE!$A$1:$AI$1,0)), "")</f>
        <v/>
      </c>
      <c r="Q41" s="10" t="str">
        <f>IFERROR(INDEX(REPORT_DATA_BY_ZONE!$A:$AI,$D41,MATCH(Q$8,REPORT_DATA_BY_ZONE!$A$1:$AI$1,0)), "")</f>
        <v/>
      </c>
      <c r="R41" s="10" t="str">
        <f>IFERROR(INDEX(REPORT_DATA_BY_ZONE!$A:$AI,$D41,MATCH(R$8,REPORT_DATA_BY_ZONE!$A$1:$AI$1,0)), "")</f>
        <v/>
      </c>
      <c r="S41" s="10" t="str">
        <f>IFERROR(INDEX(REPORT_DATA_BY_ZONE!$A:$AI,$D41,MATCH(S$8,REPORT_DATA_BY_ZONE!$A$1:$AI$1,0)), "")</f>
        <v/>
      </c>
    </row>
    <row r="42" spans="1:19" ht="15" customHeight="1">
      <c r="E42" s="16" t="s">
        <v>806</v>
      </c>
      <c r="F42" s="14"/>
      <c r="G42" s="14"/>
      <c r="H42" s="17">
        <f>SUM(H37:H41)</f>
        <v>1</v>
      </c>
      <c r="I42" s="17">
        <f t="shared" ref="I42:R42" si="4">SUM(I37:I41)</f>
        <v>8</v>
      </c>
      <c r="J42" s="17">
        <f t="shared" si="4"/>
        <v>74</v>
      </c>
      <c r="K42" s="17">
        <f t="shared" si="4"/>
        <v>103</v>
      </c>
      <c r="L42" s="49">
        <f t="shared" si="4"/>
        <v>5</v>
      </c>
      <c r="M42" s="17">
        <f t="shared" si="4"/>
        <v>6</v>
      </c>
      <c r="N42" s="52">
        <f t="shared" si="4"/>
        <v>241</v>
      </c>
      <c r="O42" s="17">
        <f t="shared" si="4"/>
        <v>101</v>
      </c>
      <c r="P42" s="17">
        <f t="shared" si="4"/>
        <v>331</v>
      </c>
      <c r="Q42" s="17">
        <f t="shared" si="4"/>
        <v>223</v>
      </c>
      <c r="R42" s="17">
        <f t="shared" si="4"/>
        <v>20</v>
      </c>
      <c r="S42" s="17">
        <f>SUM(S37:S41)</f>
        <v>347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20:S20 M25:S28 M31:S32 M12:S15 M22:S22">
    <cfRule type="expression" dxfId="203" priority="14">
      <formula>AND(M$9&lt;&gt;"",M12&gt;=M$9)</formula>
    </cfRule>
  </conditionalFormatting>
  <conditionalFormatting sqref="M12:S15 M20:S20 M25:S28 M31:S32 M22:S22">
    <cfRule type="expression" dxfId="202" priority="13">
      <formula>J12=""</formula>
    </cfRule>
    <cfRule type="expression" dxfId="201" priority="15">
      <formula>AND(M$10&lt;&gt;"",M12&lt;M$10)</formula>
    </cfRule>
    <cfRule type="expression" dxfId="200" priority="16">
      <formula>AND(M$10&lt;&gt;"",M12&gt;=M$10)</formula>
    </cfRule>
  </conditionalFormatting>
  <conditionalFormatting sqref="M33:S33">
    <cfRule type="expression" dxfId="199" priority="10">
      <formula>AND(M$9&lt;&gt;"",M33&gt;=M$9)</formula>
    </cfRule>
  </conditionalFormatting>
  <conditionalFormatting sqref="M33:S33">
    <cfRule type="expression" dxfId="198" priority="9">
      <formula>J33=""</formula>
    </cfRule>
    <cfRule type="expression" dxfId="197" priority="11">
      <formula>AND(M$10&lt;&gt;"",M33&lt;M$10)</formula>
    </cfRule>
    <cfRule type="expression" dxfId="196" priority="12">
      <formula>AND(M$10&lt;&gt;"",M33&gt;=M$10)</formula>
    </cfRule>
  </conditionalFormatting>
  <conditionalFormatting sqref="M18:S19">
    <cfRule type="expression" dxfId="195" priority="6">
      <formula>AND(M$9&lt;&gt;"",M18&gt;=M$9)</formula>
    </cfRule>
  </conditionalFormatting>
  <conditionalFormatting sqref="M18:S19">
    <cfRule type="expression" dxfId="194" priority="5">
      <formula>J18=""</formula>
    </cfRule>
    <cfRule type="expression" dxfId="193" priority="7">
      <formula>AND(M$10&lt;&gt;"",M18&lt;M$10)</formula>
    </cfRule>
    <cfRule type="expression" dxfId="192" priority="8">
      <formula>AND(M$10&lt;&gt;"",M18&gt;=M$10)</formula>
    </cfRule>
  </conditionalFormatting>
  <conditionalFormatting sqref="M21:S21">
    <cfRule type="expression" dxfId="191" priority="2">
      <formula>AND(M$9&lt;&gt;"",M21&gt;=M$9)</formula>
    </cfRule>
  </conditionalFormatting>
  <conditionalFormatting sqref="M21:S21">
    <cfRule type="expression" dxfId="190" priority="1">
      <formula>J21=""</formula>
    </cfRule>
    <cfRule type="expression" dxfId="189" priority="3">
      <formula>AND(M$10&lt;&gt;"",M21&lt;M$10)</formula>
    </cfRule>
    <cfRule type="expression" dxfId="188" priority="4">
      <formula>AND(M$10&lt;&gt;"",M21&gt;=M$10)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69" orientation="landscape"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6">
    <pageSetUpPr fitToPage="1"/>
  </sheetPr>
  <dimension ref="W1:BA109"/>
  <sheetViews>
    <sheetView zoomScale="85" zoomScaleNormal="85" workbookViewId="0">
      <selection activeCell="W28" sqref="W28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7109375" style="7" customWidth="1"/>
    <col min="49" max="49" width="10.42578125" style="7" bestFit="1" customWidth="1"/>
    <col min="50" max="50" width="9.42578125" style="7" bestFit="1" customWidth="1"/>
    <col min="51" max="51" width="10.28515625" style="7" bestFit="1" customWidth="1"/>
    <col min="52" max="52" width="18" style="7" bestFit="1" customWidth="1"/>
    <col min="53" max="53" width="16.5703125" style="7" bestFit="1" customWidth="1"/>
    <col min="54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3" ht="15" customHeight="1"/>
    <row r="50" spans="23:53" ht="15" customHeight="1"/>
    <row r="51" spans="23:53" ht="120">
      <c r="AC51" s="29" t="s">
        <v>437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440</v>
      </c>
      <c r="AT51" s="29" t="s">
        <v>33</v>
      </c>
      <c r="AU51" s="29" t="s">
        <v>34</v>
      </c>
      <c r="AV51" s="29"/>
    </row>
    <row r="52" spans="23:53">
      <c r="W52" s="7" t="s">
        <v>812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810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813</v>
      </c>
      <c r="AM52" s="7" t="s">
        <v>13</v>
      </c>
      <c r="AN52" s="27" t="s">
        <v>814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3964</v>
      </c>
      <c r="AW52" s="27" t="s">
        <v>44</v>
      </c>
      <c r="AX52" s="27" t="s">
        <v>45</v>
      </c>
      <c r="AY52" s="27" t="s">
        <v>46</v>
      </c>
      <c r="AZ52" s="27" t="s">
        <v>47</v>
      </c>
      <c r="BA52" s="27" t="s">
        <v>48</v>
      </c>
    </row>
    <row r="53" spans="23:53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2014:1:0:0:TAOYUAN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8</v>
      </c>
      <c r="AE53" s="27" t="e">
        <f t="shared" ref="AE53:AE88" ca="1" si="6">MATCH($AA53,INDIRECT(CONCATENATE($X$95,"$A:$A")), 0)</f>
        <v>#N/A</v>
      </c>
      <c r="AF53" s="10" t="str">
        <f t="shared" ref="AF53:AK62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</row>
    <row r="54" spans="23:53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2014:2:0:0:TAOYUAN</v>
      </c>
      <c r="AB54" s="27">
        <f t="shared" ca="1" si="3"/>
        <v>34</v>
      </c>
      <c r="AC54" s="21">
        <f t="shared" ca="1" si="4"/>
        <v>6</v>
      </c>
      <c r="AD54" s="21">
        <f t="shared" si="5"/>
        <v>8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</row>
    <row r="55" spans="23:53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2014:3:0:0:TAOYUAN</v>
      </c>
      <c r="AB55" s="27">
        <f t="shared" ca="1" si="3"/>
        <v>42</v>
      </c>
      <c r="AC55" s="21">
        <f t="shared" ca="1" si="4"/>
        <v>10</v>
      </c>
      <c r="AD55" s="21">
        <f t="shared" si="5"/>
        <v>8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</row>
    <row r="56" spans="23:53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2014:4:0:0:TAOYUAN</v>
      </c>
      <c r="AB56" s="27">
        <f t="shared" ca="1" si="3"/>
        <v>50</v>
      </c>
      <c r="AC56" s="21">
        <f t="shared" ca="1" si="4"/>
        <v>6</v>
      </c>
      <c r="AD56" s="21">
        <f t="shared" si="5"/>
        <v>8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</row>
    <row r="57" spans="23:53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2014:5:0:0:TAOYUAN</v>
      </c>
      <c r="AB57" s="27">
        <f t="shared" ca="1" si="3"/>
        <v>58</v>
      </c>
      <c r="AC57" s="21">
        <f t="shared" ca="1" si="4"/>
        <v>3</v>
      </c>
      <c r="AD57" s="21">
        <f t="shared" si="5"/>
        <v>8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</row>
    <row r="58" spans="23:53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2014:6:0:0:TAOYUAN</v>
      </c>
      <c r="AB58" s="27">
        <f t="shared" ca="1" si="3"/>
        <v>66</v>
      </c>
      <c r="AC58" s="21">
        <f t="shared" ca="1" si="4"/>
        <v>9</v>
      </c>
      <c r="AD58" s="21">
        <f t="shared" si="5"/>
        <v>8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</row>
    <row r="59" spans="23:53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2014:7:0:0:TAOYUAN</v>
      </c>
      <c r="AB59" s="27">
        <f t="shared" ca="1" si="3"/>
        <v>74</v>
      </c>
      <c r="AC59" s="21">
        <f t="shared" ca="1" si="4"/>
        <v>11</v>
      </c>
      <c r="AD59" s="21">
        <f t="shared" si="5"/>
        <v>8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</row>
    <row r="60" spans="23:53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2014:8:0:0:TAOYUAN</v>
      </c>
      <c r="AB60" s="27">
        <f t="shared" ca="1" si="3"/>
        <v>82</v>
      </c>
      <c r="AC60" s="21">
        <f t="shared" ca="1" si="4"/>
        <v>6</v>
      </c>
      <c r="AD60" s="21">
        <f t="shared" si="5"/>
        <v>8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</row>
    <row r="61" spans="23:53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2014:9:0:0:TAOYUAN</v>
      </c>
      <c r="AB61" s="27">
        <f t="shared" ca="1" si="3"/>
        <v>90</v>
      </c>
      <c r="AC61" s="21">
        <f t="shared" ca="1" si="4"/>
        <v>7</v>
      </c>
      <c r="AD61" s="21">
        <f t="shared" si="5"/>
        <v>8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</row>
    <row r="62" spans="23:53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2014:10:0:0:TAOYUAN</v>
      </c>
      <c r="AB62" s="27">
        <f t="shared" ca="1" si="3"/>
        <v>7</v>
      </c>
      <c r="AC62" s="21">
        <f t="shared" ca="1" si="4"/>
        <v>9</v>
      </c>
      <c r="AD62" s="21">
        <f t="shared" si="5"/>
        <v>8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</row>
    <row r="63" spans="23:53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2014:11:0:0:TAOYUAN</v>
      </c>
      <c r="AB63" s="27">
        <f t="shared" ca="1" si="3"/>
        <v>16</v>
      </c>
      <c r="AC63" s="21">
        <f t="shared" ca="1" si="4"/>
        <v>6</v>
      </c>
      <c r="AD63" s="21">
        <f t="shared" si="5"/>
        <v>8</v>
      </c>
      <c r="AE63" s="27" t="e">
        <f t="shared" ca="1" si="6"/>
        <v>#N/A</v>
      </c>
      <c r="AF63" s="10" t="str">
        <f t="shared" ref="AF63:AK72" ca="1" si="8">IFERROR(INDEX(INDIRECT(CONCATENATE($X$95,"$A:$Z")),$AE63,MATCH(AF$52,INDIRECT(CONCATENATE($X$95,"$A1:$Z1")),0)),"")</f>
        <v/>
      </c>
      <c r="AG63" s="10" t="str">
        <f t="shared" ca="1" si="8"/>
        <v/>
      </c>
      <c r="AH63" s="10" t="str">
        <f t="shared" ca="1" si="8"/>
        <v/>
      </c>
      <c r="AI63" s="10" t="str">
        <f t="shared" ca="1" si="8"/>
        <v/>
      </c>
      <c r="AJ63" s="10" t="str">
        <f t="shared" ca="1" si="8"/>
        <v/>
      </c>
      <c r="AK63" s="10" t="str">
        <f t="shared" ca="1" si="8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</row>
    <row r="64" spans="23:53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2014:12:0:0:TAOYUAN</v>
      </c>
      <c r="AB64" s="27">
        <f t="shared" ca="1" si="3"/>
        <v>25</v>
      </c>
      <c r="AC64" s="21">
        <f t="shared" ca="1" si="4"/>
        <v>7</v>
      </c>
      <c r="AD64" s="21">
        <f t="shared" si="5"/>
        <v>8</v>
      </c>
      <c r="AE64" s="27" t="e">
        <f t="shared" ca="1" si="6"/>
        <v>#N/A</v>
      </c>
      <c r="AF64" s="10" t="str">
        <f t="shared" ca="1" si="8"/>
        <v/>
      </c>
      <c r="AG64" s="10" t="str">
        <f t="shared" ca="1" si="8"/>
        <v/>
      </c>
      <c r="AH64" s="10" t="str">
        <f t="shared" ca="1" si="8"/>
        <v/>
      </c>
      <c r="AI64" s="10" t="str">
        <f t="shared" ca="1" si="8"/>
        <v/>
      </c>
      <c r="AJ64" s="10" t="str">
        <f t="shared" ca="1" si="8"/>
        <v/>
      </c>
      <c r="AK64" s="10" t="str">
        <f t="shared" ca="1" si="8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</row>
    <row r="65" spans="23:53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2015:1:0:0:TAOYUAN</v>
      </c>
      <c r="AB65" s="27">
        <f t="shared" ca="1" si="3"/>
        <v>129</v>
      </c>
      <c r="AC65" s="21">
        <f t="shared" ca="1" si="4"/>
        <v>6</v>
      </c>
      <c r="AD65" s="21">
        <f t="shared" si="5"/>
        <v>8</v>
      </c>
      <c r="AE65" s="27" t="e">
        <f t="shared" ca="1" si="6"/>
        <v>#N/A</v>
      </c>
      <c r="AF65" s="10" t="str">
        <f t="shared" ca="1" si="8"/>
        <v/>
      </c>
      <c r="AG65" s="10" t="str">
        <f t="shared" ca="1" si="8"/>
        <v/>
      </c>
      <c r="AH65" s="10" t="str">
        <f t="shared" ca="1" si="8"/>
        <v/>
      </c>
      <c r="AI65" s="10" t="str">
        <f t="shared" ca="1" si="8"/>
        <v/>
      </c>
      <c r="AJ65" s="10" t="str">
        <f t="shared" ca="1" si="8"/>
        <v/>
      </c>
      <c r="AK65" s="10" t="str">
        <f t="shared" ca="1" si="8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</row>
    <row r="66" spans="23:53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2015:2:0:0:TAOYUAN</v>
      </c>
      <c r="AB66" s="27">
        <f t="shared" ca="1" si="3"/>
        <v>139</v>
      </c>
      <c r="AC66" s="21">
        <f t="shared" ca="1" si="4"/>
        <v>7</v>
      </c>
      <c r="AD66" s="21">
        <f t="shared" si="5"/>
        <v>8</v>
      </c>
      <c r="AE66" s="27" t="e">
        <f t="shared" ca="1" si="6"/>
        <v>#N/A</v>
      </c>
      <c r="AF66" s="10" t="str">
        <f t="shared" ca="1" si="8"/>
        <v/>
      </c>
      <c r="AG66" s="10" t="str">
        <f t="shared" ca="1" si="8"/>
        <v/>
      </c>
      <c r="AH66" s="10" t="str">
        <f t="shared" ca="1" si="8"/>
        <v/>
      </c>
      <c r="AI66" s="10" t="str">
        <f t="shared" ca="1" si="8"/>
        <v/>
      </c>
      <c r="AJ66" s="10" t="str">
        <f t="shared" ca="1" si="8"/>
        <v/>
      </c>
      <c r="AK66" s="10" t="str">
        <f t="shared" ca="1" si="8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</row>
    <row r="67" spans="23:53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2015:3:0:0:TAOYUAN</v>
      </c>
      <c r="AB67" s="27">
        <f t="shared" ca="1" si="3"/>
        <v>149</v>
      </c>
      <c r="AC67" s="21">
        <f t="shared" ca="1" si="4"/>
        <v>4</v>
      </c>
      <c r="AD67" s="21">
        <f t="shared" si="5"/>
        <v>8</v>
      </c>
      <c r="AE67" s="27" t="e">
        <f t="shared" ca="1" si="6"/>
        <v>#N/A</v>
      </c>
      <c r="AF67" s="10" t="str">
        <f t="shared" ca="1" si="8"/>
        <v/>
      </c>
      <c r="AG67" s="10" t="str">
        <f t="shared" ca="1" si="8"/>
        <v/>
      </c>
      <c r="AH67" s="10" t="str">
        <f t="shared" ca="1" si="8"/>
        <v/>
      </c>
      <c r="AI67" s="10" t="str">
        <f t="shared" ca="1" si="8"/>
        <v/>
      </c>
      <c r="AJ67" s="10" t="str">
        <f t="shared" ca="1" si="8"/>
        <v/>
      </c>
      <c r="AK67" s="10" t="str">
        <f t="shared" ca="1" si="8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</row>
    <row r="68" spans="23:53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2015:4:0:0:TAOYUAN</v>
      </c>
      <c r="AB68" s="27">
        <f t="shared" ca="1" si="3"/>
        <v>159</v>
      </c>
      <c r="AC68" s="21">
        <f t="shared" ca="1" si="4"/>
        <v>6</v>
      </c>
      <c r="AD68" s="21">
        <f t="shared" si="5"/>
        <v>8</v>
      </c>
      <c r="AE68" s="27" t="e">
        <f t="shared" ca="1" si="6"/>
        <v>#N/A</v>
      </c>
      <c r="AF68" s="10" t="str">
        <f t="shared" ca="1" si="8"/>
        <v/>
      </c>
      <c r="AG68" s="10" t="str">
        <f t="shared" ca="1" si="8"/>
        <v/>
      </c>
      <c r="AH68" s="10" t="str">
        <f t="shared" ca="1" si="8"/>
        <v/>
      </c>
      <c r="AI68" s="10" t="str">
        <f t="shared" ca="1" si="8"/>
        <v/>
      </c>
      <c r="AJ68" s="10" t="str">
        <f t="shared" ca="1" si="8"/>
        <v/>
      </c>
      <c r="AK68" s="10" t="str">
        <f t="shared" ca="1" si="8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</row>
    <row r="69" spans="23:53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2015:5:0:0:TAOYUAN</v>
      </c>
      <c r="AB69" s="27">
        <f t="shared" ca="1" si="3"/>
        <v>169</v>
      </c>
      <c r="AC69" s="21">
        <f t="shared" ca="1" si="4"/>
        <v>6</v>
      </c>
      <c r="AD69" s="21">
        <f t="shared" si="5"/>
        <v>8</v>
      </c>
      <c r="AE69" s="27" t="e">
        <f t="shared" ca="1" si="6"/>
        <v>#N/A</v>
      </c>
      <c r="AF69" s="10" t="str">
        <f t="shared" ca="1" si="8"/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</row>
    <row r="70" spans="23:53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2015:6:0:0:TAOYUAN</v>
      </c>
      <c r="AB70" s="27">
        <f t="shared" ca="1" si="3"/>
        <v>179</v>
      </c>
      <c r="AC70" s="21">
        <f t="shared" ca="1" si="4"/>
        <v>11</v>
      </c>
      <c r="AD70" s="21">
        <f t="shared" si="5"/>
        <v>8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</row>
    <row r="71" spans="23:53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2015:7:0:0:TAOYUAN</v>
      </c>
      <c r="AB71" s="27">
        <f t="shared" ca="1" si="3"/>
        <v>189</v>
      </c>
      <c r="AC71" s="21">
        <f t="shared" ca="1" si="4"/>
        <v>8</v>
      </c>
      <c r="AD71" s="21">
        <f t="shared" si="5"/>
        <v>8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</row>
    <row r="72" spans="23:53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2015:8:0:0:TAOYUAN</v>
      </c>
      <c r="AB72" s="27">
        <f t="shared" ca="1" si="3"/>
        <v>199</v>
      </c>
      <c r="AC72" s="21">
        <f t="shared" ca="1" si="4"/>
        <v>10</v>
      </c>
      <c r="AD72" s="21">
        <f t="shared" si="5"/>
        <v>8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</row>
    <row r="73" spans="23:53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2015:9:0:0:TAOYUAN</v>
      </c>
      <c r="AB73" s="27">
        <f t="shared" ca="1" si="3"/>
        <v>209</v>
      </c>
      <c r="AC73" s="21">
        <f t="shared" ca="1" si="4"/>
        <v>5</v>
      </c>
      <c r="AD73" s="21">
        <f t="shared" si="5"/>
        <v>8</v>
      </c>
      <c r="AE73" s="27" t="e">
        <f t="shared" ca="1" si="6"/>
        <v>#N/A</v>
      </c>
      <c r="AF73" s="10" t="str">
        <f t="shared" ref="AF73:AK82" ca="1" si="9">IFERROR(INDEX(INDIRECT(CONCATENATE($X$95,"$A:$Z")),$AE73,MATCH(AF$52,INDIRECT(CONCATENATE($X$95,"$A1:$Z1")),0)),"")</f>
        <v/>
      </c>
      <c r="AG73" s="10" t="str">
        <f t="shared" ca="1" si="9"/>
        <v/>
      </c>
      <c r="AH73" s="10" t="str">
        <f t="shared" ca="1" si="9"/>
        <v/>
      </c>
      <c r="AI73" s="10" t="str">
        <f t="shared" ca="1" si="9"/>
        <v/>
      </c>
      <c r="AJ73" s="10" t="str">
        <f t="shared" ca="1" si="9"/>
        <v/>
      </c>
      <c r="AK73" s="10" t="str">
        <f t="shared" ca="1" si="9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</row>
    <row r="74" spans="23:53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2015:10:0:0:TAOYUAN</v>
      </c>
      <c r="AB74" s="27">
        <f t="shared" ca="1" si="3"/>
        <v>99</v>
      </c>
      <c r="AC74" s="21">
        <f t="shared" ca="1" si="4"/>
        <v>5</v>
      </c>
      <c r="AD74" s="21">
        <f t="shared" si="5"/>
        <v>8</v>
      </c>
      <c r="AE74" s="27" t="e">
        <f t="shared" ca="1" si="6"/>
        <v>#N/A</v>
      </c>
      <c r="AF74" s="10" t="str">
        <f t="shared" ca="1" si="9"/>
        <v/>
      </c>
      <c r="AG74" s="10" t="str">
        <f t="shared" ca="1" si="9"/>
        <v/>
      </c>
      <c r="AH74" s="10" t="str">
        <f t="shared" ca="1" si="9"/>
        <v/>
      </c>
      <c r="AI74" s="10" t="str">
        <f t="shared" ca="1" si="9"/>
        <v/>
      </c>
      <c r="AJ74" s="10" t="str">
        <f t="shared" ca="1" si="9"/>
        <v/>
      </c>
      <c r="AK74" s="10" t="str">
        <f t="shared" ca="1" si="9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</row>
    <row r="75" spans="23:53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2015:11:0:0:TAOYUAN</v>
      </c>
      <c r="AB75" s="27">
        <f t="shared" ca="1" si="3"/>
        <v>109</v>
      </c>
      <c r="AC75" s="21">
        <f t="shared" ca="1" si="4"/>
        <v>9</v>
      </c>
      <c r="AD75" s="21">
        <f t="shared" si="5"/>
        <v>8</v>
      </c>
      <c r="AE75" s="27" t="e">
        <f t="shared" ca="1" si="6"/>
        <v>#N/A</v>
      </c>
      <c r="AF75" s="10" t="str">
        <f t="shared" ca="1" si="9"/>
        <v/>
      </c>
      <c r="AG75" s="10" t="str">
        <f t="shared" ca="1" si="9"/>
        <v/>
      </c>
      <c r="AH75" s="10" t="str">
        <f t="shared" ca="1" si="9"/>
        <v/>
      </c>
      <c r="AI75" s="10" t="str">
        <f t="shared" ca="1" si="9"/>
        <v/>
      </c>
      <c r="AJ75" s="10" t="str">
        <f t="shared" ca="1" si="9"/>
        <v/>
      </c>
      <c r="AK75" s="10" t="str">
        <f t="shared" ca="1" si="9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</row>
    <row r="76" spans="23:53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2015:12:0:0:TAOYUAN</v>
      </c>
      <c r="AB76" s="27">
        <f t="shared" ca="1" si="3"/>
        <v>120</v>
      </c>
      <c r="AC76" s="21">
        <f t="shared" ca="1" si="4"/>
        <v>11</v>
      </c>
      <c r="AD76" s="21">
        <f t="shared" si="5"/>
        <v>8</v>
      </c>
      <c r="AE76" s="27" t="e">
        <f t="shared" ca="1" si="6"/>
        <v>#N/A</v>
      </c>
      <c r="AF76" s="10" t="str">
        <f t="shared" ca="1" si="9"/>
        <v/>
      </c>
      <c r="AG76" s="10" t="str">
        <f t="shared" ca="1" si="9"/>
        <v/>
      </c>
      <c r="AH76" s="10" t="str">
        <f t="shared" ca="1" si="9"/>
        <v/>
      </c>
      <c r="AI76" s="10" t="str">
        <f t="shared" ca="1" si="9"/>
        <v/>
      </c>
      <c r="AJ76" s="10" t="str">
        <f t="shared" ca="1" si="9"/>
        <v/>
      </c>
      <c r="AK76" s="10" t="str">
        <f t="shared" ca="1" si="9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</row>
    <row r="77" spans="23:53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2016:1:0:0:TAOYUAN</v>
      </c>
      <c r="AB77" s="27">
        <f t="shared" ca="1" si="3"/>
        <v>220</v>
      </c>
      <c r="AC77" s="21">
        <f t="shared" ca="1" si="4"/>
        <v>5</v>
      </c>
      <c r="AD77" s="21">
        <f t="shared" si="5"/>
        <v>8</v>
      </c>
      <c r="AE77" s="27">
        <f t="shared" ca="1" si="6"/>
        <v>9</v>
      </c>
      <c r="AF77" s="10">
        <f t="shared" ca="1" si="9"/>
        <v>10</v>
      </c>
      <c r="AG77" s="10">
        <f t="shared" ca="1" si="9"/>
        <v>0</v>
      </c>
      <c r="AH77" s="10">
        <f t="shared" ca="1" si="9"/>
        <v>0</v>
      </c>
      <c r="AI77" s="10">
        <f t="shared" ca="1" si="9"/>
        <v>10</v>
      </c>
      <c r="AJ77" s="10">
        <f t="shared" ca="1" si="9"/>
        <v>2</v>
      </c>
      <c r="AK77" s="10">
        <f t="shared" ca="1" si="9"/>
        <v>1</v>
      </c>
      <c r="AL77" s="7">
        <v>-11</v>
      </c>
      <c r="AM77" s="28">
        <f t="shared" ref="AM77:AM88" si="10">DATE(YEAR, MONTH,DAY + 7*AL77 )</f>
        <v>42428</v>
      </c>
      <c r="AN77" s="27">
        <f>INT((DAY($AM77)-1)/7)+1</f>
        <v>4</v>
      </c>
      <c r="AO77" s="28" t="str">
        <f t="shared" ref="AO77:AO88" si="11">CONCATENATE(YEAR(AM77),":",MONTH(AM77),":",AN77,":",WEEKLY_REPORT_DAY,":", $X$90)</f>
        <v>2016:2:4:7:TAOYUAN</v>
      </c>
      <c r="AP77" s="27">
        <f t="shared" ref="AP77:AP88" ca="1" si="12">MATCH(AO77,INDIRECT(CONCATENATE($X$93,"$A:$A")),0)</f>
        <v>75</v>
      </c>
      <c r="AQ77" s="21">
        <f t="shared" ref="AQ77:AV88" ca="1" si="13">INDEX(INDIRECT(CONCATENATE($X$93,"$A:$AG")),$AP77,MATCH(AQ$52,INDIRECT(CONCATENATE($X$93,"$A1:$AG1")),0))</f>
        <v>1</v>
      </c>
      <c r="AR77" s="21">
        <f t="shared" ca="1" si="13"/>
        <v>79</v>
      </c>
      <c r="AS77" s="21">
        <f t="shared" ca="1" si="13"/>
        <v>30</v>
      </c>
      <c r="AT77" s="21">
        <f t="shared" ca="1" si="13"/>
        <v>63</v>
      </c>
      <c r="AU77" s="21">
        <f t="shared" ca="1" si="13"/>
        <v>8</v>
      </c>
      <c r="AV77" s="21">
        <f t="shared" ca="1" si="13"/>
        <v>0</v>
      </c>
      <c r="AW77" s="21">
        <f ca="1">ROUND(1*$AV77/$X$99,0)</f>
        <v>0</v>
      </c>
      <c r="AX77" s="21">
        <f ca="1">6*$AV77</f>
        <v>0</v>
      </c>
      <c r="AY77" s="21">
        <f ca="1">3*$AV77</f>
        <v>0</v>
      </c>
      <c r="AZ77" s="21">
        <f ca="1">5*$AV77</f>
        <v>0</v>
      </c>
      <c r="BA77" s="21">
        <f ca="1">1*$AV77</f>
        <v>0</v>
      </c>
    </row>
    <row r="78" spans="23:53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2016:2:0:0:TAOYUAN</v>
      </c>
      <c r="AB78" s="27">
        <f t="shared" ca="1" si="3"/>
        <v>231</v>
      </c>
      <c r="AC78" s="21">
        <f t="shared" ca="1" si="4"/>
        <v>4</v>
      </c>
      <c r="AD78" s="21">
        <f t="shared" si="5"/>
        <v>8</v>
      </c>
      <c r="AE78" s="27">
        <f t="shared" ca="1" si="6"/>
        <v>19</v>
      </c>
      <c r="AF78" s="10">
        <f t="shared" ca="1" si="9"/>
        <v>1</v>
      </c>
      <c r="AG78" s="10">
        <f t="shared" ca="1" si="9"/>
        <v>0</v>
      </c>
      <c r="AH78" s="10">
        <f t="shared" ca="1" si="9"/>
        <v>0</v>
      </c>
      <c r="AI78" s="10">
        <f t="shared" ca="1" si="9"/>
        <v>0</v>
      </c>
      <c r="AJ78" s="10">
        <f t="shared" ca="1" si="9"/>
        <v>0</v>
      </c>
      <c r="AK78" s="10">
        <f t="shared" ca="1" si="9"/>
        <v>0</v>
      </c>
      <c r="AL78" s="7">
        <v>-10</v>
      </c>
      <c r="AM78" s="28">
        <f t="shared" si="10"/>
        <v>42435</v>
      </c>
      <c r="AN78" s="27">
        <f t="shared" ref="AN78:AN88" si="14">INT((DAY($AM78)-1)/7)+1</f>
        <v>1</v>
      </c>
      <c r="AO78" s="28" t="str">
        <f t="shared" si="11"/>
        <v>2016:3:1:7:TAOYUAN</v>
      </c>
      <c r="AP78" s="27">
        <f t="shared" ca="1" si="12"/>
        <v>86</v>
      </c>
      <c r="AQ78" s="21">
        <f t="shared" ca="1" si="13"/>
        <v>2</v>
      </c>
      <c r="AR78" s="21">
        <f t="shared" ca="1" si="13"/>
        <v>83</v>
      </c>
      <c r="AS78" s="21">
        <f t="shared" ca="1" si="13"/>
        <v>35</v>
      </c>
      <c r="AT78" s="21">
        <f t="shared" ca="1" si="13"/>
        <v>64</v>
      </c>
      <c r="AU78" s="21">
        <f t="shared" ca="1" si="13"/>
        <v>6</v>
      </c>
      <c r="AV78" s="21">
        <f t="shared" ca="1" si="13"/>
        <v>0</v>
      </c>
      <c r="AW78" s="21">
        <f t="shared" ref="AW78:AW88" ca="1" si="15">ROUND(1*$AV78/$X$99,0)</f>
        <v>0</v>
      </c>
      <c r="AX78" s="21">
        <f t="shared" ref="AX78:AX88" ca="1" si="16">6*$AV78</f>
        <v>0</v>
      </c>
      <c r="AY78" s="21">
        <f t="shared" ref="AY78:AY88" ca="1" si="17">3*$AV78</f>
        <v>0</v>
      </c>
      <c r="AZ78" s="21">
        <f t="shared" ref="AZ78:AZ88" ca="1" si="18">5*$AV78</f>
        <v>0</v>
      </c>
      <c r="BA78" s="21">
        <f t="shared" ref="BA78:BA88" ca="1" si="19">1*$AV78</f>
        <v>0</v>
      </c>
    </row>
    <row r="79" spans="23:53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2016:3:0:0:TAOYUAN</v>
      </c>
      <c r="AB79" s="27">
        <f t="shared" ca="1" si="3"/>
        <v>242</v>
      </c>
      <c r="AC79" s="21">
        <f t="shared" ca="1" si="4"/>
        <v>6</v>
      </c>
      <c r="AD79" s="21">
        <f t="shared" si="5"/>
        <v>8</v>
      </c>
      <c r="AE79" s="27">
        <f t="shared" ca="1" si="6"/>
        <v>29</v>
      </c>
      <c r="AF79" s="10">
        <f t="shared" ca="1" si="9"/>
        <v>0</v>
      </c>
      <c r="AG79" s="10">
        <f t="shared" ca="1" si="9"/>
        <v>0</v>
      </c>
      <c r="AH79" s="10">
        <f t="shared" ca="1" si="9"/>
        <v>0</v>
      </c>
      <c r="AI79" s="10">
        <f t="shared" ca="1" si="9"/>
        <v>3</v>
      </c>
      <c r="AJ79" s="10">
        <f t="shared" ca="1" si="9"/>
        <v>1</v>
      </c>
      <c r="AK79" s="10">
        <f t="shared" ca="1" si="9"/>
        <v>0</v>
      </c>
      <c r="AL79" s="7">
        <v>-9</v>
      </c>
      <c r="AM79" s="28">
        <f t="shared" si="10"/>
        <v>42442</v>
      </c>
      <c r="AN79" s="27">
        <f t="shared" si="14"/>
        <v>2</v>
      </c>
      <c r="AO79" s="28" t="str">
        <f t="shared" si="11"/>
        <v>2016:3:2:7:TAOYUAN</v>
      </c>
      <c r="AP79" s="27">
        <f t="shared" ca="1" si="12"/>
        <v>96</v>
      </c>
      <c r="AQ79" s="21">
        <f t="shared" ca="1" si="13"/>
        <v>3</v>
      </c>
      <c r="AR79" s="21">
        <f t="shared" ca="1" si="13"/>
        <v>78</v>
      </c>
      <c r="AS79" s="21">
        <f t="shared" ca="1" si="13"/>
        <v>26</v>
      </c>
      <c r="AT79" s="21">
        <f t="shared" ca="1" si="13"/>
        <v>47</v>
      </c>
      <c r="AU79" s="21">
        <f t="shared" ca="1" si="13"/>
        <v>10</v>
      </c>
      <c r="AV79" s="21">
        <f t="shared" ca="1" si="13"/>
        <v>0</v>
      </c>
      <c r="AW79" s="21">
        <f t="shared" ca="1" si="15"/>
        <v>0</v>
      </c>
      <c r="AX79" s="21">
        <f t="shared" ca="1" si="16"/>
        <v>0</v>
      </c>
      <c r="AY79" s="21">
        <f t="shared" ca="1" si="17"/>
        <v>0</v>
      </c>
      <c r="AZ79" s="21">
        <f t="shared" ca="1" si="18"/>
        <v>0</v>
      </c>
      <c r="BA79" s="21">
        <f t="shared" ca="1" si="19"/>
        <v>0</v>
      </c>
    </row>
    <row r="80" spans="23:53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2016:4:0:0:TAOYUAN</v>
      </c>
      <c r="AB80" s="27">
        <f t="shared" ca="1" si="3"/>
        <v>253</v>
      </c>
      <c r="AC80" s="21">
        <f t="shared" ca="1" si="4"/>
        <v>6</v>
      </c>
      <c r="AD80" s="21">
        <f t="shared" si="5"/>
        <v>8</v>
      </c>
      <c r="AE80" s="27">
        <f t="shared" ca="1" si="6"/>
        <v>39</v>
      </c>
      <c r="AF80" s="10">
        <f t="shared" ca="1" si="9"/>
        <v>0</v>
      </c>
      <c r="AG80" s="10">
        <f t="shared" ca="1" si="9"/>
        <v>0</v>
      </c>
      <c r="AH80" s="10">
        <f t="shared" ca="1" si="9"/>
        <v>1</v>
      </c>
      <c r="AI80" s="10">
        <f t="shared" ca="1" si="9"/>
        <v>2</v>
      </c>
      <c r="AJ80" s="10">
        <f t="shared" ca="1" si="9"/>
        <v>0</v>
      </c>
      <c r="AK80" s="10">
        <f t="shared" ca="1" si="9"/>
        <v>0</v>
      </c>
      <c r="AL80" s="7">
        <v>-8</v>
      </c>
      <c r="AM80" s="28">
        <f t="shared" si="10"/>
        <v>42449</v>
      </c>
      <c r="AN80" s="27">
        <f t="shared" si="14"/>
        <v>3</v>
      </c>
      <c r="AO80" s="28" t="str">
        <f t="shared" si="11"/>
        <v>2016:3:3:7:TAOYUAN</v>
      </c>
      <c r="AP80" s="27">
        <f t="shared" ca="1" si="12"/>
        <v>106</v>
      </c>
      <c r="AQ80" s="21">
        <f t="shared" ca="1" si="13"/>
        <v>1</v>
      </c>
      <c r="AR80" s="21">
        <f t="shared" ca="1" si="13"/>
        <v>76</v>
      </c>
      <c r="AS80" s="21">
        <f t="shared" ca="1" si="13"/>
        <v>37</v>
      </c>
      <c r="AT80" s="21">
        <f t="shared" ca="1" si="13"/>
        <v>75</v>
      </c>
      <c r="AU80" s="21">
        <f t="shared" ca="1" si="13"/>
        <v>7</v>
      </c>
      <c r="AV80" s="21">
        <f t="shared" ca="1" si="13"/>
        <v>0</v>
      </c>
      <c r="AW80" s="21">
        <f t="shared" ca="1" si="15"/>
        <v>0</v>
      </c>
      <c r="AX80" s="21">
        <f t="shared" ca="1" si="16"/>
        <v>0</v>
      </c>
      <c r="AY80" s="21">
        <f t="shared" ca="1" si="17"/>
        <v>0</v>
      </c>
      <c r="AZ80" s="21">
        <f t="shared" ca="1" si="18"/>
        <v>0</v>
      </c>
      <c r="BA80" s="21">
        <f t="shared" ca="1" si="19"/>
        <v>0</v>
      </c>
    </row>
    <row r="81" spans="23:53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2016:5:0:0:TAOYUAN</v>
      </c>
      <c r="AB81" s="27">
        <f t="shared" ca="1" si="3"/>
        <v>263</v>
      </c>
      <c r="AC81" s="21">
        <f t="shared" ca="1" si="4"/>
        <v>6</v>
      </c>
      <c r="AD81" s="21">
        <f t="shared" si="5"/>
        <v>8</v>
      </c>
      <c r="AE81" s="27">
        <f t="shared" ca="1" si="6"/>
        <v>48</v>
      </c>
      <c r="AF81" s="10">
        <f t="shared" ca="1" si="9"/>
        <v>2</v>
      </c>
      <c r="AG81" s="10">
        <f t="shared" ca="1" si="9"/>
        <v>0</v>
      </c>
      <c r="AH81" s="10">
        <f t="shared" ca="1" si="9"/>
        <v>0</v>
      </c>
      <c r="AI81" s="10">
        <f t="shared" ca="1" si="9"/>
        <v>1</v>
      </c>
      <c r="AJ81" s="10">
        <f t="shared" ca="1" si="9"/>
        <v>0</v>
      </c>
      <c r="AK81" s="10">
        <f t="shared" ca="1" si="9"/>
        <v>0</v>
      </c>
      <c r="AL81" s="7">
        <v>-7</v>
      </c>
      <c r="AM81" s="28">
        <f t="shared" si="10"/>
        <v>42456</v>
      </c>
      <c r="AN81" s="27">
        <f t="shared" si="14"/>
        <v>4</v>
      </c>
      <c r="AO81" s="28" t="str">
        <f t="shared" si="11"/>
        <v>2016:3:4:7:TAOYUAN</v>
      </c>
      <c r="AP81" s="27">
        <f t="shared" ca="1" si="12"/>
        <v>117</v>
      </c>
      <c r="AQ81" s="21">
        <f t="shared" ca="1" si="13"/>
        <v>0</v>
      </c>
      <c r="AR81" s="21">
        <f t="shared" ca="1" si="13"/>
        <v>83</v>
      </c>
      <c r="AS81" s="21">
        <f t="shared" ca="1" si="13"/>
        <v>47</v>
      </c>
      <c r="AT81" s="21">
        <f t="shared" ca="1" si="13"/>
        <v>74</v>
      </c>
      <c r="AU81" s="21">
        <f t="shared" ca="1" si="13"/>
        <v>7</v>
      </c>
      <c r="AV81" s="21">
        <f t="shared" ca="1" si="13"/>
        <v>0</v>
      </c>
      <c r="AW81" s="21">
        <f t="shared" ca="1" si="15"/>
        <v>0</v>
      </c>
      <c r="AX81" s="21">
        <f t="shared" ca="1" si="16"/>
        <v>0</v>
      </c>
      <c r="AY81" s="21">
        <f t="shared" ca="1" si="17"/>
        <v>0</v>
      </c>
      <c r="AZ81" s="21">
        <f t="shared" ca="1" si="18"/>
        <v>0</v>
      </c>
      <c r="BA81" s="21">
        <f t="shared" ca="1" si="19"/>
        <v>0</v>
      </c>
    </row>
    <row r="82" spans="23:53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2016:6:0:0:TAOYUAN</v>
      </c>
      <c r="AB82" s="27" t="e">
        <f t="shared" ca="1" si="3"/>
        <v>#N/A</v>
      </c>
      <c r="AC82" s="21" t="e">
        <f t="shared" ca="1" si="4"/>
        <v>#N/A</v>
      </c>
      <c r="AD82" s="21">
        <f t="shared" si="5"/>
        <v>8</v>
      </c>
      <c r="AE82" s="27" t="e">
        <f t="shared" ca="1" si="6"/>
        <v>#N/A</v>
      </c>
      <c r="AF82" s="10" t="str">
        <f t="shared" ca="1" si="9"/>
        <v/>
      </c>
      <c r="AG82" s="10" t="str">
        <f t="shared" ca="1" si="9"/>
        <v/>
      </c>
      <c r="AH82" s="10" t="str">
        <f t="shared" ca="1" si="9"/>
        <v/>
      </c>
      <c r="AI82" s="10" t="str">
        <f t="shared" ca="1" si="9"/>
        <v/>
      </c>
      <c r="AJ82" s="10" t="str">
        <f t="shared" ca="1" si="9"/>
        <v/>
      </c>
      <c r="AK82" s="10" t="str">
        <f t="shared" ca="1" si="9"/>
        <v/>
      </c>
      <c r="AL82" s="7">
        <v>-6</v>
      </c>
      <c r="AM82" s="28">
        <f t="shared" si="10"/>
        <v>42463</v>
      </c>
      <c r="AN82" s="27">
        <f t="shared" si="14"/>
        <v>1</v>
      </c>
      <c r="AO82" s="28" t="str">
        <f t="shared" si="11"/>
        <v>2016:4:1:7:TAOYUAN</v>
      </c>
      <c r="AP82" s="27">
        <f t="shared" ca="1" si="12"/>
        <v>127</v>
      </c>
      <c r="AQ82" s="21">
        <f t="shared" ca="1" si="13"/>
        <v>2</v>
      </c>
      <c r="AR82" s="21">
        <f t="shared" ca="1" si="13"/>
        <v>88</v>
      </c>
      <c r="AS82" s="21">
        <f t="shared" ca="1" si="13"/>
        <v>56</v>
      </c>
      <c r="AT82" s="21">
        <f t="shared" ca="1" si="13"/>
        <v>92</v>
      </c>
      <c r="AU82" s="21">
        <f t="shared" ca="1" si="13"/>
        <v>6</v>
      </c>
      <c r="AV82" s="21">
        <f t="shared" ca="1" si="13"/>
        <v>0</v>
      </c>
      <c r="AW82" s="21">
        <f t="shared" ca="1" si="15"/>
        <v>0</v>
      </c>
      <c r="AX82" s="21">
        <f t="shared" ca="1" si="16"/>
        <v>0</v>
      </c>
      <c r="AY82" s="21">
        <f t="shared" ca="1" si="17"/>
        <v>0</v>
      </c>
      <c r="AZ82" s="21">
        <f t="shared" ca="1" si="18"/>
        <v>0</v>
      </c>
      <c r="BA82" s="21">
        <f t="shared" ca="1" si="19"/>
        <v>0</v>
      </c>
    </row>
    <row r="83" spans="23:53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2016:7:0:0:TAOYUAN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8</v>
      </c>
      <c r="AE83" s="27" t="e">
        <f t="shared" ca="1" si="6"/>
        <v>#N/A</v>
      </c>
      <c r="AF83" s="10" t="str">
        <f t="shared" ref="AF83:AK88" ca="1" si="20">IFERROR(INDEX(INDIRECT(CONCATENATE($X$95,"$A:$Z")),$AE83,MATCH(AF$52,INDIRECT(CONCATENATE($X$95,"$A1:$Z1")),0)),"")</f>
        <v/>
      </c>
      <c r="AG83" s="10" t="str">
        <f t="shared" ca="1" si="20"/>
        <v/>
      </c>
      <c r="AH83" s="10" t="str">
        <f t="shared" ca="1" si="20"/>
        <v/>
      </c>
      <c r="AI83" s="10" t="str">
        <f t="shared" ca="1" si="20"/>
        <v/>
      </c>
      <c r="AJ83" s="10" t="str">
        <f t="shared" ca="1" si="20"/>
        <v/>
      </c>
      <c r="AK83" s="10" t="str">
        <f t="shared" ca="1" si="20"/>
        <v/>
      </c>
      <c r="AL83" s="7">
        <v>-5</v>
      </c>
      <c r="AM83" s="28">
        <f t="shared" si="10"/>
        <v>42470</v>
      </c>
      <c r="AN83" s="27">
        <f t="shared" si="14"/>
        <v>2</v>
      </c>
      <c r="AO83" s="28" t="str">
        <f t="shared" si="11"/>
        <v>2016:4:2:7:TAOYUAN</v>
      </c>
      <c r="AP83" s="27">
        <f t="shared" ca="1" si="12"/>
        <v>137</v>
      </c>
      <c r="AQ83" s="21">
        <f t="shared" ca="1" si="13"/>
        <v>0</v>
      </c>
      <c r="AR83" s="21">
        <f t="shared" ca="1" si="13"/>
        <v>111</v>
      </c>
      <c r="AS83" s="21">
        <f t="shared" ca="1" si="13"/>
        <v>50</v>
      </c>
      <c r="AT83" s="21">
        <f t="shared" ca="1" si="13"/>
        <v>79</v>
      </c>
      <c r="AU83" s="21">
        <f t="shared" ca="1" si="13"/>
        <v>3</v>
      </c>
      <c r="AV83" s="21">
        <f t="shared" ca="1" si="13"/>
        <v>0</v>
      </c>
      <c r="AW83" s="21">
        <f t="shared" ca="1" si="15"/>
        <v>0</v>
      </c>
      <c r="AX83" s="21">
        <f t="shared" ca="1" si="16"/>
        <v>0</v>
      </c>
      <c r="AY83" s="21">
        <f t="shared" ca="1" si="17"/>
        <v>0</v>
      </c>
      <c r="AZ83" s="21">
        <f t="shared" ca="1" si="18"/>
        <v>0</v>
      </c>
      <c r="BA83" s="21">
        <f t="shared" ca="1" si="19"/>
        <v>0</v>
      </c>
    </row>
    <row r="84" spans="23:53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2016:8:0:0:TAOYUAN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8</v>
      </c>
      <c r="AE84" s="27" t="e">
        <f t="shared" ca="1" si="6"/>
        <v>#N/A</v>
      </c>
      <c r="AF84" s="10" t="str">
        <f t="shared" ca="1" si="20"/>
        <v/>
      </c>
      <c r="AG84" s="10" t="str">
        <f t="shared" ca="1" si="20"/>
        <v/>
      </c>
      <c r="AH84" s="10" t="str">
        <f t="shared" ca="1" si="20"/>
        <v/>
      </c>
      <c r="AI84" s="10" t="str">
        <f t="shared" ca="1" si="20"/>
        <v/>
      </c>
      <c r="AJ84" s="10" t="str">
        <f t="shared" ca="1" si="20"/>
        <v/>
      </c>
      <c r="AK84" s="10" t="str">
        <f t="shared" ca="1" si="20"/>
        <v/>
      </c>
      <c r="AL84" s="7">
        <v>-4</v>
      </c>
      <c r="AM84" s="28">
        <f t="shared" si="10"/>
        <v>42477</v>
      </c>
      <c r="AN84" s="27">
        <f t="shared" si="14"/>
        <v>3</v>
      </c>
      <c r="AO84" s="28" t="str">
        <f t="shared" si="11"/>
        <v>2016:4:3:7:TAOYUAN</v>
      </c>
      <c r="AP84" s="27">
        <f t="shared" ca="1" si="12"/>
        <v>147</v>
      </c>
      <c r="AQ84" s="21">
        <f t="shared" ca="1" si="13"/>
        <v>2</v>
      </c>
      <c r="AR84" s="21">
        <f t="shared" ca="1" si="13"/>
        <v>103</v>
      </c>
      <c r="AS84" s="21">
        <f t="shared" ca="1" si="13"/>
        <v>34</v>
      </c>
      <c r="AT84" s="21">
        <f t="shared" ca="1" si="13"/>
        <v>64</v>
      </c>
      <c r="AU84" s="21">
        <f t="shared" ca="1" si="13"/>
        <v>8</v>
      </c>
      <c r="AV84" s="21">
        <f t="shared" ca="1" si="13"/>
        <v>0</v>
      </c>
      <c r="AW84" s="21">
        <f t="shared" ca="1" si="15"/>
        <v>0</v>
      </c>
      <c r="AX84" s="21">
        <f t="shared" ca="1" si="16"/>
        <v>0</v>
      </c>
      <c r="AY84" s="21">
        <f t="shared" ca="1" si="17"/>
        <v>0</v>
      </c>
      <c r="AZ84" s="21">
        <f t="shared" ca="1" si="18"/>
        <v>0</v>
      </c>
      <c r="BA84" s="21">
        <f t="shared" ca="1" si="19"/>
        <v>0</v>
      </c>
    </row>
    <row r="85" spans="23:53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2016:9:0:0:TAOYUAN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8</v>
      </c>
      <c r="AE85" s="27" t="e">
        <f t="shared" ca="1" si="6"/>
        <v>#N/A</v>
      </c>
      <c r="AF85" s="10" t="str">
        <f t="shared" ca="1" si="20"/>
        <v/>
      </c>
      <c r="AG85" s="10" t="str">
        <f t="shared" ca="1" si="20"/>
        <v/>
      </c>
      <c r="AH85" s="10" t="str">
        <f t="shared" ca="1" si="20"/>
        <v/>
      </c>
      <c r="AI85" s="10" t="str">
        <f t="shared" ca="1" si="20"/>
        <v/>
      </c>
      <c r="AJ85" s="10" t="str">
        <f t="shared" ca="1" si="20"/>
        <v/>
      </c>
      <c r="AK85" s="10" t="str">
        <f t="shared" ca="1" si="20"/>
        <v/>
      </c>
      <c r="AL85" s="7">
        <v>-3</v>
      </c>
      <c r="AM85" s="28">
        <f t="shared" si="10"/>
        <v>42484</v>
      </c>
      <c r="AN85" s="27">
        <f t="shared" si="14"/>
        <v>4</v>
      </c>
      <c r="AO85" s="28" t="str">
        <f t="shared" si="11"/>
        <v>2016:4:4:7:TAOYUAN</v>
      </c>
      <c r="AP85" s="27">
        <f t="shared" ca="1" si="12"/>
        <v>157</v>
      </c>
      <c r="AQ85" s="21">
        <f t="shared" ca="1" si="13"/>
        <v>2</v>
      </c>
      <c r="AR85" s="21">
        <f t="shared" ca="1" si="13"/>
        <v>90</v>
      </c>
      <c r="AS85" s="21">
        <f t="shared" ca="1" si="13"/>
        <v>22</v>
      </c>
      <c r="AT85" s="21">
        <f t="shared" ca="1" si="13"/>
        <v>58</v>
      </c>
      <c r="AU85" s="21">
        <f t="shared" ca="1" si="13"/>
        <v>5</v>
      </c>
      <c r="AV85" s="21">
        <f t="shared" ca="1" si="13"/>
        <v>0</v>
      </c>
      <c r="AW85" s="21">
        <f t="shared" ca="1" si="15"/>
        <v>0</v>
      </c>
      <c r="AX85" s="21">
        <f t="shared" ca="1" si="16"/>
        <v>0</v>
      </c>
      <c r="AY85" s="21">
        <f t="shared" ca="1" si="17"/>
        <v>0</v>
      </c>
      <c r="AZ85" s="21">
        <f t="shared" ca="1" si="18"/>
        <v>0</v>
      </c>
      <c r="BA85" s="21">
        <f t="shared" ca="1" si="19"/>
        <v>0</v>
      </c>
    </row>
    <row r="86" spans="23:53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2016:10:0:0:TAOYUAN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8</v>
      </c>
      <c r="AE86" s="27" t="e">
        <f t="shared" ca="1" si="6"/>
        <v>#N/A</v>
      </c>
      <c r="AF86" s="10" t="str">
        <f t="shared" ca="1" si="20"/>
        <v/>
      </c>
      <c r="AG86" s="10" t="str">
        <f t="shared" ca="1" si="20"/>
        <v/>
      </c>
      <c r="AH86" s="10" t="str">
        <f t="shared" ca="1" si="20"/>
        <v/>
      </c>
      <c r="AI86" s="10" t="str">
        <f t="shared" ca="1" si="20"/>
        <v/>
      </c>
      <c r="AJ86" s="10" t="str">
        <f t="shared" ca="1" si="20"/>
        <v/>
      </c>
      <c r="AK86" s="10" t="str">
        <f t="shared" ca="1" si="20"/>
        <v/>
      </c>
      <c r="AL86" s="7">
        <v>-2</v>
      </c>
      <c r="AM86" s="28">
        <f t="shared" si="10"/>
        <v>42491</v>
      </c>
      <c r="AN86" s="27">
        <f t="shared" si="14"/>
        <v>1</v>
      </c>
      <c r="AO86" s="28" t="str">
        <f t="shared" si="11"/>
        <v>2016:5:1:7:TAOYUAN</v>
      </c>
      <c r="AP86" s="27">
        <f t="shared" ca="1" si="12"/>
        <v>167</v>
      </c>
      <c r="AQ86" s="21">
        <f t="shared" ca="1" si="13"/>
        <v>2</v>
      </c>
      <c r="AR86" s="21">
        <f t="shared" ca="1" si="13"/>
        <v>88</v>
      </c>
      <c r="AS86" s="21">
        <f t="shared" ca="1" si="13"/>
        <v>45</v>
      </c>
      <c r="AT86" s="21">
        <f t="shared" ca="1" si="13"/>
        <v>95</v>
      </c>
      <c r="AU86" s="21">
        <f t="shared" ca="1" si="13"/>
        <v>4</v>
      </c>
      <c r="AV86" s="21">
        <f t="shared" ca="1" si="13"/>
        <v>0</v>
      </c>
      <c r="AW86" s="21">
        <f t="shared" ca="1" si="15"/>
        <v>0</v>
      </c>
      <c r="AX86" s="21">
        <f t="shared" ca="1" si="16"/>
        <v>0</v>
      </c>
      <c r="AY86" s="21">
        <f t="shared" ca="1" si="17"/>
        <v>0</v>
      </c>
      <c r="AZ86" s="21">
        <f t="shared" ca="1" si="18"/>
        <v>0</v>
      </c>
      <c r="BA86" s="21">
        <f t="shared" ca="1" si="19"/>
        <v>0</v>
      </c>
    </row>
    <row r="87" spans="23:53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2016:11:0:0:TAOYUAN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8</v>
      </c>
      <c r="AE87" s="27" t="e">
        <f t="shared" ca="1" si="6"/>
        <v>#N/A</v>
      </c>
      <c r="AF87" s="10" t="str">
        <f t="shared" ca="1" si="20"/>
        <v/>
      </c>
      <c r="AG87" s="10" t="str">
        <f t="shared" ca="1" si="20"/>
        <v/>
      </c>
      <c r="AH87" s="10" t="str">
        <f t="shared" ca="1" si="20"/>
        <v/>
      </c>
      <c r="AI87" s="10" t="str">
        <f t="shared" ca="1" si="20"/>
        <v/>
      </c>
      <c r="AJ87" s="10" t="str">
        <f t="shared" ca="1" si="20"/>
        <v/>
      </c>
      <c r="AK87" s="10" t="str">
        <f t="shared" ca="1" si="20"/>
        <v/>
      </c>
      <c r="AL87" s="7">
        <v>-1</v>
      </c>
      <c r="AM87" s="28">
        <f t="shared" si="10"/>
        <v>42498</v>
      </c>
      <c r="AN87" s="27">
        <f t="shared" si="14"/>
        <v>2</v>
      </c>
      <c r="AO87" s="28" t="str">
        <f t="shared" si="11"/>
        <v>2016:5:2:7:TAOYUAN</v>
      </c>
      <c r="AP87" s="27">
        <f t="shared" ca="1" si="12"/>
        <v>177</v>
      </c>
      <c r="AQ87" s="21">
        <f t="shared" ca="1" si="13"/>
        <v>4</v>
      </c>
      <c r="AR87" s="21">
        <f t="shared" ca="1" si="13"/>
        <v>75</v>
      </c>
      <c r="AS87" s="21">
        <f t="shared" ca="1" si="13"/>
        <v>27</v>
      </c>
      <c r="AT87" s="21">
        <f t="shared" ca="1" si="13"/>
        <v>67</v>
      </c>
      <c r="AU87" s="21">
        <f t="shared" ca="1" si="13"/>
        <v>8</v>
      </c>
      <c r="AV87" s="21">
        <f t="shared" ca="1" si="13"/>
        <v>0</v>
      </c>
      <c r="AW87" s="21">
        <f t="shared" ca="1" si="15"/>
        <v>0</v>
      </c>
      <c r="AX87" s="21">
        <f t="shared" ca="1" si="16"/>
        <v>0</v>
      </c>
      <c r="AY87" s="21">
        <f t="shared" ca="1" si="17"/>
        <v>0</v>
      </c>
      <c r="AZ87" s="21">
        <f t="shared" ca="1" si="18"/>
        <v>0</v>
      </c>
      <c r="BA87" s="21">
        <f t="shared" ca="1" si="19"/>
        <v>0</v>
      </c>
    </row>
    <row r="88" spans="23:53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2016:12:0:0:TAOYUAN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8</v>
      </c>
      <c r="AE88" s="27" t="e">
        <f t="shared" ca="1" si="6"/>
        <v>#N/A</v>
      </c>
      <c r="AF88" s="10" t="str">
        <f t="shared" ca="1" si="20"/>
        <v/>
      </c>
      <c r="AG88" s="10" t="str">
        <f t="shared" ca="1" si="20"/>
        <v/>
      </c>
      <c r="AH88" s="10" t="str">
        <f t="shared" ca="1" si="20"/>
        <v/>
      </c>
      <c r="AI88" s="10" t="str">
        <f t="shared" ca="1" si="20"/>
        <v/>
      </c>
      <c r="AJ88" s="10" t="str">
        <f t="shared" ca="1" si="20"/>
        <v/>
      </c>
      <c r="AK88" s="10" t="str">
        <f t="shared" ca="1" si="20"/>
        <v/>
      </c>
      <c r="AL88" s="7">
        <v>0</v>
      </c>
      <c r="AM88" s="28">
        <f t="shared" si="10"/>
        <v>42505</v>
      </c>
      <c r="AN88" s="27">
        <f t="shared" si="14"/>
        <v>3</v>
      </c>
      <c r="AO88" s="28" t="str">
        <f t="shared" si="11"/>
        <v>2016:5:3:7:TAOYUAN</v>
      </c>
      <c r="AP88" s="27">
        <f t="shared" ca="1" si="12"/>
        <v>187</v>
      </c>
      <c r="AQ88" s="21">
        <f t="shared" ca="1" si="13"/>
        <v>0</v>
      </c>
      <c r="AR88" s="21">
        <f t="shared" ca="1" si="13"/>
        <v>78</v>
      </c>
      <c r="AS88" s="21">
        <f t="shared" ca="1" si="13"/>
        <v>29</v>
      </c>
      <c r="AT88" s="21">
        <f t="shared" ca="1" si="13"/>
        <v>61</v>
      </c>
      <c r="AU88" s="21">
        <f t="shared" ca="1" si="13"/>
        <v>8</v>
      </c>
      <c r="AV88" s="21">
        <f t="shared" ca="1" si="13"/>
        <v>16</v>
      </c>
      <c r="AW88" s="21">
        <f t="shared" ca="1" si="15"/>
        <v>4</v>
      </c>
      <c r="AX88" s="21">
        <f t="shared" ca="1" si="16"/>
        <v>96</v>
      </c>
      <c r="AY88" s="21">
        <f t="shared" ca="1" si="17"/>
        <v>48</v>
      </c>
      <c r="AZ88" s="21">
        <f t="shared" ca="1" si="18"/>
        <v>80</v>
      </c>
      <c r="BA88" s="21">
        <f t="shared" ca="1" si="19"/>
        <v>16</v>
      </c>
    </row>
    <row r="89" spans="23:53">
      <c r="AC89" s="7">
        <f ca="1">SUMIFS(AC53:AC88, $X53:$X88,YEAR,AC53:AC88,"&lt;&gt;#N/A")</f>
        <v>27</v>
      </c>
      <c r="AD89" s="27"/>
      <c r="AF89" s="7">
        <f t="shared" ref="AF89:AK89" ca="1" si="21">SUM(AF53:AF88)</f>
        <v>13</v>
      </c>
      <c r="AG89" s="7">
        <f t="shared" ca="1" si="21"/>
        <v>0</v>
      </c>
      <c r="AH89" s="7">
        <f t="shared" ca="1" si="21"/>
        <v>1</v>
      </c>
      <c r="AI89" s="7">
        <f t="shared" ca="1" si="21"/>
        <v>16</v>
      </c>
      <c r="AJ89" s="7">
        <f t="shared" ca="1" si="21"/>
        <v>3</v>
      </c>
      <c r="AK89" s="7">
        <f t="shared" ca="1" si="21"/>
        <v>1</v>
      </c>
      <c r="AN89" s="27"/>
    </row>
    <row r="90" spans="23:53">
      <c r="W90" s="7" t="s">
        <v>1456</v>
      </c>
      <c r="X90" s="2" t="s">
        <v>25</v>
      </c>
      <c r="AD90" s="27"/>
      <c r="AE90" s="27"/>
      <c r="AH90" s="27"/>
      <c r="AI90" s="27"/>
      <c r="AJ90" s="27"/>
      <c r="AK90" s="27"/>
      <c r="AM90" s="28"/>
      <c r="AN90" s="27"/>
    </row>
    <row r="91" spans="23:53">
      <c r="W91" s="39" t="s">
        <v>2234</v>
      </c>
      <c r="X91" s="1" t="s">
        <v>461</v>
      </c>
      <c r="AD91" s="27"/>
      <c r="AE91" s="27"/>
      <c r="AH91" s="27"/>
      <c r="AI91" s="27"/>
      <c r="AJ91" s="27"/>
      <c r="AK91" s="27"/>
      <c r="AM91" s="28"/>
      <c r="AN91" s="27"/>
    </row>
    <row r="92" spans="23:53">
      <c r="W92" s="7" t="s">
        <v>2235</v>
      </c>
      <c r="X92" s="1" t="s">
        <v>809</v>
      </c>
      <c r="AD92" s="27"/>
      <c r="AN92" s="27"/>
    </row>
    <row r="93" spans="23:53">
      <c r="W93" s="7" t="s">
        <v>815</v>
      </c>
      <c r="X93" s="2" t="s">
        <v>818</v>
      </c>
      <c r="Y93" s="27"/>
      <c r="Z93" s="27"/>
      <c r="AD93" s="27"/>
      <c r="AN93" s="27"/>
    </row>
    <row r="94" spans="23:53">
      <c r="W94" s="7" t="s">
        <v>816</v>
      </c>
      <c r="X94" s="2" t="s">
        <v>817</v>
      </c>
      <c r="Y94" s="27"/>
      <c r="Z94" s="27"/>
      <c r="AD94" s="27"/>
      <c r="AN94" s="27"/>
    </row>
    <row r="95" spans="23:53">
      <c r="W95" s="39" t="s">
        <v>819</v>
      </c>
      <c r="X95" s="2" t="s">
        <v>820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3">
      <c r="W96" s="39" t="s">
        <v>1455</v>
      </c>
      <c r="X96" s="1">
        <v>100</v>
      </c>
      <c r="AD96" s="27"/>
      <c r="AE96" s="27"/>
      <c r="AH96" s="27"/>
      <c r="AI96" s="27"/>
      <c r="AJ96" s="27"/>
      <c r="AK96" s="27"/>
      <c r="AM96" s="28"/>
      <c r="AN96" s="27"/>
    </row>
    <row r="97" spans="23:51">
      <c r="W97" s="7" t="s">
        <v>811</v>
      </c>
      <c r="X97" s="1">
        <v>16</v>
      </c>
      <c r="AD97" s="27"/>
      <c r="AE97" s="27"/>
      <c r="AH97" s="27"/>
      <c r="AI97" s="27"/>
      <c r="AJ97" s="27"/>
      <c r="AK97" s="27"/>
      <c r="AN97" s="27"/>
    </row>
    <row r="98" spans="23:51">
      <c r="W98" s="7" t="s">
        <v>808</v>
      </c>
      <c r="X98" s="7">
        <f>ROUND($X$96/12,0)</f>
        <v>8</v>
      </c>
      <c r="AN98" s="27"/>
    </row>
    <row r="99" spans="23:51">
      <c r="W99" s="7" t="s">
        <v>807</v>
      </c>
      <c r="X99" s="7">
        <v>4</v>
      </c>
      <c r="AN99" s="27"/>
    </row>
    <row r="100" spans="23:51">
      <c r="W100" s="7" t="s">
        <v>438</v>
      </c>
      <c r="X100" s="7">
        <f ca="1">SUM($AI$89:$AK$89)</f>
        <v>20</v>
      </c>
      <c r="AN100" s="27"/>
    </row>
    <row r="101" spans="23:51">
      <c r="W101" s="7" t="s">
        <v>439</v>
      </c>
      <c r="X101" s="7">
        <f ca="1">SUM($AF$89:$AH$89)</f>
        <v>14</v>
      </c>
      <c r="AM101" s="28"/>
      <c r="AN101" s="27"/>
      <c r="AS101" s="29"/>
      <c r="AU101" s="29"/>
      <c r="AV101" s="29"/>
      <c r="AY101" s="29"/>
    </row>
    <row r="102" spans="23:51" ht="60">
      <c r="W102" s="7" t="s">
        <v>441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41%</v>
      </c>
      <c r="Y102" s="30">
        <f ca="1">IFERROR(X101/SUM(X100:X101),"0")</f>
        <v>0.41176470588235292</v>
      </c>
      <c r="Z102" s="7" t="str">
        <f ca="1">TEXT(Y102,"00%")</f>
        <v>41%</v>
      </c>
      <c r="AN102" s="27"/>
    </row>
    <row r="103" spans="23:51" ht="30">
      <c r="W103" s="7" t="s">
        <v>442</v>
      </c>
      <c r="X103" s="29" t="str">
        <f ca="1">CONCATENATE("Annual Goal 年度目標:  ",$X$96,"
Actual CDE YTD 年度實際:    ",$AC$89)</f>
        <v>Annual Goal 年度目標:  100
Actual CDE YTD 年度實際:    27</v>
      </c>
      <c r="AN103" s="27"/>
    </row>
    <row r="104" spans="23:51">
      <c r="W104" s="7" t="s">
        <v>1454</v>
      </c>
      <c r="X104" s="7" t="str">
        <f ca="1">CONCATENATE($X$53,"  ",SUMIF($AC$53:$AC$64,"&lt;&gt;#N/A"))</f>
        <v>2014  80</v>
      </c>
      <c r="AN104" s="27"/>
    </row>
    <row r="105" spans="23:51">
      <c r="W105" s="7" t="s">
        <v>1453</v>
      </c>
      <c r="X105" s="7" t="str">
        <f ca="1">CONCATENATE($X$65,"  ", SUMIF($AC$65:$AC$76,"&lt;&gt;#N/A"))</f>
        <v>2015  88</v>
      </c>
      <c r="AN105" s="27"/>
    </row>
    <row r="106" spans="23:51">
      <c r="W106" s="7" t="s">
        <v>1452</v>
      </c>
      <c r="X106" s="7" t="str">
        <f ca="1">CONCATENATE($X$77,"  ",SUMIF($AC$77:$AC$88,"&lt;&gt;#N/A"))</f>
        <v>2016  27</v>
      </c>
    </row>
    <row r="107" spans="23:51" ht="23.25">
      <c r="W107" s="7" t="s">
        <v>1451</v>
      </c>
      <c r="X107" s="42" t="str">
        <f>$X$91</f>
        <v>Taoyuan Zone</v>
      </c>
    </row>
    <row r="108" spans="23:51">
      <c r="X108" s="40" t="str">
        <f>$X$92</f>
        <v>桃園地帶</v>
      </c>
    </row>
    <row r="109" spans="23:51">
      <c r="X109" s="41">
        <f>DATE</f>
        <v>42505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>
    <pageSetUpPr fitToPage="1"/>
  </sheetPr>
  <dimension ref="A1:S24"/>
  <sheetViews>
    <sheetView topLeftCell="E1" zoomScaleNormal="100" zoomScaleSheetLayoutView="115" workbookViewId="0">
      <selection activeCell="H16" sqref="H16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1941</v>
      </c>
      <c r="E1" s="36" t="str">
        <f>$A$2</f>
        <v>Taoyuan 3 District</v>
      </c>
      <c r="F1" s="32"/>
      <c r="G1" s="33"/>
      <c r="H1" s="33"/>
      <c r="I1" s="33"/>
      <c r="J1" s="33"/>
      <c r="K1" s="33"/>
      <c r="L1" s="33"/>
      <c r="M1" s="93" t="s">
        <v>1739</v>
      </c>
      <c r="N1" s="96" t="s">
        <v>21</v>
      </c>
      <c r="O1" s="76" t="s">
        <v>22</v>
      </c>
      <c r="P1" s="76" t="s">
        <v>23</v>
      </c>
      <c r="Q1" s="76" t="s">
        <v>33</v>
      </c>
      <c r="R1" s="76" t="s">
        <v>34</v>
      </c>
      <c r="S1" s="76" t="s">
        <v>24</v>
      </c>
    </row>
    <row r="2" spans="1:19" ht="15" customHeight="1">
      <c r="A2" s="1" t="s">
        <v>2242</v>
      </c>
      <c r="E2" s="78" t="str">
        <f>$A$3</f>
        <v>桃園3地區</v>
      </c>
      <c r="F2" s="26" t="s">
        <v>793</v>
      </c>
      <c r="G2" s="80">
        <f>$A$6</f>
        <v>0</v>
      </c>
      <c r="H2" s="82" t="s">
        <v>35</v>
      </c>
      <c r="I2" s="83"/>
      <c r="J2" s="83"/>
      <c r="K2" s="84"/>
      <c r="L2" s="68" t="s">
        <v>28</v>
      </c>
      <c r="M2" s="94"/>
      <c r="N2" s="97"/>
      <c r="O2" s="77"/>
      <c r="P2" s="77"/>
      <c r="Q2" s="77"/>
      <c r="R2" s="77"/>
      <c r="S2" s="77"/>
    </row>
    <row r="3" spans="1:19" ht="15" customHeight="1">
      <c r="A3" s="1" t="s">
        <v>2243</v>
      </c>
      <c r="E3" s="79"/>
      <c r="F3" s="25" t="s">
        <v>794</v>
      </c>
      <c r="G3" s="81"/>
      <c r="H3" s="82" t="s">
        <v>788</v>
      </c>
      <c r="I3" s="83"/>
      <c r="J3" s="83"/>
      <c r="K3" s="84"/>
      <c r="L3" s="68" t="s">
        <v>787</v>
      </c>
      <c r="M3" s="94"/>
      <c r="N3" s="97"/>
      <c r="O3" s="77"/>
      <c r="P3" s="77"/>
      <c r="Q3" s="77"/>
      <c r="R3" s="77"/>
      <c r="S3" s="77"/>
    </row>
    <row r="4" spans="1:19" ht="15" customHeight="1">
      <c r="A4" s="1" t="s">
        <v>459</v>
      </c>
      <c r="E4" s="85">
        <f>DATE</f>
        <v>42505</v>
      </c>
      <c r="F4" s="23" t="s">
        <v>791</v>
      </c>
      <c r="G4" s="24"/>
      <c r="H4" s="87">
        <f>ROUND($G$2/12*MONTH,0)</f>
        <v>0</v>
      </c>
      <c r="I4" s="88"/>
      <c r="J4" s="88"/>
      <c r="K4" s="89"/>
      <c r="L4" s="44">
        <f>ROUND($G$2/12,0)</f>
        <v>0</v>
      </c>
      <c r="M4" s="94"/>
      <c r="N4" s="97"/>
      <c r="O4" s="77"/>
      <c r="P4" s="77"/>
      <c r="Q4" s="77"/>
      <c r="R4" s="77"/>
      <c r="S4" s="77"/>
    </row>
    <row r="5" spans="1:19" ht="15" customHeight="1">
      <c r="A5" s="1" t="s">
        <v>460</v>
      </c>
      <c r="E5" s="86"/>
      <c r="F5" s="5" t="s">
        <v>792</v>
      </c>
      <c r="G5" s="6"/>
      <c r="H5" s="90">
        <f ca="1">TAOYUAN_3_DISTRICT_GRAPH!$AC$89</f>
        <v>3</v>
      </c>
      <c r="I5" s="91"/>
      <c r="J5" s="91"/>
      <c r="K5" s="92"/>
      <c r="L5" s="45">
        <f>$M$24</f>
        <v>2</v>
      </c>
      <c r="M5" s="95"/>
      <c r="N5" s="97"/>
      <c r="O5" s="77"/>
      <c r="P5" s="77"/>
      <c r="Q5" s="77"/>
      <c r="R5" s="77"/>
      <c r="S5" s="77"/>
    </row>
    <row r="6" spans="1:19" ht="15" customHeight="1">
      <c r="A6" s="1"/>
      <c r="E6" s="34" t="str">
        <f>$A$4</f>
        <v>Taoyuan Stake</v>
      </c>
      <c r="F6" s="25" t="s">
        <v>804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桃園支聯會</v>
      </c>
      <c r="F7" s="25" t="s">
        <v>789</v>
      </c>
      <c r="G7" s="25"/>
      <c r="H7" s="20"/>
      <c r="I7" s="20"/>
      <c r="J7" s="20"/>
      <c r="K7" s="20"/>
      <c r="L7" s="46" t="s">
        <v>790</v>
      </c>
      <c r="M7" s="61" t="s">
        <v>795</v>
      </c>
      <c r="N7" s="38" t="s">
        <v>796</v>
      </c>
      <c r="O7" s="38" t="s">
        <v>797</v>
      </c>
      <c r="P7" s="38" t="s">
        <v>798</v>
      </c>
      <c r="Q7" s="38" t="s">
        <v>799</v>
      </c>
      <c r="R7" s="38" t="s">
        <v>800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801</v>
      </c>
      <c r="B11" s="1"/>
      <c r="E11" s="5" t="str">
        <f>$A11</f>
        <v>Taoyuan 3 桃園3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443</v>
      </c>
      <c r="C12" s="64" t="str">
        <f>CONCATENATE(YEAR,":",MONTH,":",WEEK,":",WEEKDAY,":",$B12)</f>
        <v>2016:5:3:7:TAO_3_E_ZL</v>
      </c>
      <c r="D12" s="64">
        <f>MATCH($C12,REPORT_DATA_BY_COMP!$A:$A,0)</f>
        <v>1711</v>
      </c>
      <c r="E12" s="65" t="str">
        <f>SUBSTITUTE(VLOOKUP($B12,COMP_LIST!$A:$AC,5,FALSE),"EL","")</f>
        <v>E. Barton / Clawson ZL</v>
      </c>
      <c r="F12" s="4" t="str">
        <f>VLOOKUP($B12,COMP_LIST!$A:$AC,3,FALSE)</f>
        <v>Taoyuan 3 ZL</v>
      </c>
      <c r="G12" s="4" t="str">
        <f>VLOOKUP($B12,COMP_LIST!$A:$AC,4,FALSE)</f>
        <v>桃園3 ZL</v>
      </c>
      <c r="H12" s="10">
        <f>IFERROR(INDEX(REPORT_DATA_BY_COMP!$A:$AI,$D12,MATCH(H$8,REPORT_DATA_BY_COMP!$A$1:$AI$1,0)), "")</f>
        <v>0</v>
      </c>
      <c r="I12" s="10">
        <f>IFERROR(INDEX(REPORT_DATA_BY_COMP!$A:$AI,$D12,MATCH(I$8,REPORT_DATA_BY_COMP!$A$1:$AI$1,0)), "")</f>
        <v>1</v>
      </c>
      <c r="J12" s="10">
        <f>IFERROR(INDEX(REPORT_DATA_BY_COMP!$A:$AI,$D12,MATCH(J$8,REPORT_DATA_BY_COMP!$A$1:$AI$1,0)), "")</f>
        <v>3</v>
      </c>
      <c r="K12" s="10">
        <f>IFERROR(INDEX(REPORT_DATA_BY_COMP!$A:$AI,$D12,MATCH(K$8,REPORT_DATA_BY_COMP!$A$1:$AI$1,0)), "")</f>
        <v>5</v>
      </c>
      <c r="L12" s="47">
        <f>IFERROR(INDEX(REPORT_DATA_BY_COMP!$A:$AI,$D12,MATCH(L$8,REPORT_DATA_BY_COMP!$A$1:$AI$1,0)), "")</f>
        <v>0</v>
      </c>
      <c r="M12" s="59">
        <f>IFERROR(INDEX(REPORT_DATA_BY_COMP!$A:$AI,$D12,MATCH(M$8,REPORT_DATA_BY_COMP!$A$1:$AI$1,0)), "")</f>
        <v>0</v>
      </c>
      <c r="N12" s="50">
        <f>IFERROR(INDEX(REPORT_DATA_BY_COMP!$A:$AI,$D12,MATCH(N$8,REPORT_DATA_BY_COMP!$A$1:$AI$1,0)), "")</f>
        <v>12</v>
      </c>
      <c r="O12" s="10">
        <f>IFERROR(INDEX(REPORT_DATA_BY_COMP!$A:$AI,$D12,MATCH(O$8,REPORT_DATA_BY_COMP!$A$1:$AI$1,0)), "")</f>
        <v>5</v>
      </c>
      <c r="P12" s="10">
        <f>IFERROR(INDEX(REPORT_DATA_BY_COMP!$A:$AI,$D12,MATCH(P$8,REPORT_DATA_BY_COMP!$A$1:$AI$1,0)), "")</f>
        <v>11</v>
      </c>
      <c r="Q12" s="10">
        <f>IFERROR(INDEX(REPORT_DATA_BY_COMP!$A:$AI,$D12,MATCH(Q$8,REPORT_DATA_BY_COMP!$A$1:$AI$1,0)), "")</f>
        <v>4</v>
      </c>
      <c r="R12" s="10">
        <f>IFERROR(INDEX(REPORT_DATA_BY_COMP!$A:$AI,$D12,MATCH(R$8,REPORT_DATA_BY_COMP!$A$1:$AI$1,0)), "")</f>
        <v>1</v>
      </c>
      <c r="S12" s="10">
        <f>IFERROR(INDEX(REPORT_DATA_BY_COMP!$A:$AI,$D12,MATCH(S$8,REPORT_DATA_BY_COMP!$A$1:$AI$1,0)), "")</f>
        <v>10</v>
      </c>
    </row>
    <row r="13" spans="1:19" ht="15" customHeight="1">
      <c r="A13" s="1"/>
      <c r="B13" s="1" t="s">
        <v>444</v>
      </c>
      <c r="C13" s="64" t="str">
        <f>CONCATENATE(YEAR,":",MONTH,":",WEEK,":",WEEKDAY,":",$B13)</f>
        <v>2016:5:3:7:TAO_3_E</v>
      </c>
      <c r="D13" s="64">
        <f>MATCH($C13,REPORT_DATA_BY_COMP!$A:$A,0)</f>
        <v>1710</v>
      </c>
      <c r="E13" s="65" t="str">
        <f>SUBSTITUTE(VLOOKUP($B13,COMP_LIST!$A:$AC,5,FALSE),"EL","")</f>
        <v>E. Young / Landes</v>
      </c>
      <c r="F13" s="4" t="str">
        <f>VLOOKUP($B13,COMP_LIST!$A:$AC,3,FALSE)</f>
        <v>Taoyuan 3 E</v>
      </c>
      <c r="G13" s="4" t="str">
        <f>VLOOKUP($B13,COMP_LIST!$A:$AC,4,FALSE)</f>
        <v>桃園3 長老</v>
      </c>
      <c r="H13" s="10">
        <f>IFERROR(INDEX(REPORT_DATA_BY_COMP!$A:$AI,$D13,MATCH(H$8,REPORT_DATA_BY_COMP!$A$1:$AI$1,0)), "")</f>
        <v>0</v>
      </c>
      <c r="I13" s="10">
        <f>IFERROR(INDEX(REPORT_DATA_BY_COMP!$A:$AI,$D13,MATCH(I$8,REPORT_DATA_BY_COMP!$A$1:$AI$1,0)), "")</f>
        <v>0</v>
      </c>
      <c r="J13" s="10">
        <f>IFERROR(INDEX(REPORT_DATA_BY_COMP!$A:$AI,$D13,MATCH(J$8,REPORT_DATA_BY_COMP!$A$1:$AI$1,0)), "")</f>
        <v>0</v>
      </c>
      <c r="K13" s="10">
        <f>IFERROR(INDEX(REPORT_DATA_BY_COMP!$A:$AI,$D13,MATCH(K$8,REPORT_DATA_BY_COMP!$A$1:$AI$1,0)), "")</f>
        <v>0</v>
      </c>
      <c r="L13" s="47">
        <f>IFERROR(INDEX(REPORT_DATA_BY_COMP!$A:$AI,$D13,MATCH(L$8,REPORT_DATA_BY_COMP!$A$1:$AI$1,0)), "")</f>
        <v>0</v>
      </c>
      <c r="M13" s="56">
        <f>IFERROR(INDEX(REPORT_DATA_BY_COMP!$A:$AI,$D13,MATCH(M$8,REPORT_DATA_BY_COMP!$A$1:$AI$1,0)), "")</f>
        <v>0</v>
      </c>
      <c r="N13" s="50">
        <f>IFERROR(INDEX(REPORT_DATA_BY_COMP!$A:$AI,$D13,MATCH(N$8,REPORT_DATA_BY_COMP!$A$1:$AI$1,0)), "")</f>
        <v>1</v>
      </c>
      <c r="O13" s="10">
        <f>IFERROR(INDEX(REPORT_DATA_BY_COMP!$A:$AI,$D13,MATCH(O$8,REPORT_DATA_BY_COMP!$A$1:$AI$1,0)), "")</f>
        <v>2</v>
      </c>
      <c r="P13" s="10">
        <f>IFERROR(INDEX(REPORT_DATA_BY_COMP!$A:$AI,$D13,MATCH(P$8,REPORT_DATA_BY_COMP!$A$1:$AI$1,0)), "")</f>
        <v>0</v>
      </c>
      <c r="Q13" s="10">
        <f>IFERROR(INDEX(REPORT_DATA_BY_COMP!$A:$AI,$D13,MATCH(Q$8,REPORT_DATA_BY_COMP!$A$1:$AI$1,0)), "")</f>
        <v>5</v>
      </c>
      <c r="R13" s="10">
        <f>IFERROR(INDEX(REPORT_DATA_BY_COMP!$A:$AI,$D13,MATCH(R$8,REPORT_DATA_BY_COMP!$A$1:$AI$1,0)), "")</f>
        <v>0</v>
      </c>
      <c r="S13" s="10">
        <f>IFERROR(INDEX(REPORT_DATA_BY_COMP!$A:$AI,$D13,MATCH(S$8,REPORT_DATA_BY_COMP!$A$1:$AI$1,0)), "")</f>
        <v>7</v>
      </c>
    </row>
    <row r="14" spans="1:19" ht="15" customHeight="1">
      <c r="A14" s="1"/>
      <c r="B14" s="1" t="s">
        <v>445</v>
      </c>
      <c r="C14" s="64" t="str">
        <f>CONCATENATE(YEAR,":",MONTH,":",WEEK,":",WEEKDAY,":",$B14)</f>
        <v>2016:5:3:7:TAO_4_E</v>
      </c>
      <c r="D14" s="64">
        <f>MATCH($C14,REPORT_DATA_BY_COMP!$A:$A,0)</f>
        <v>1712</v>
      </c>
      <c r="E14" s="65" t="str">
        <f>SUBSTITUTE(VLOOKUP($B14,COMP_LIST!$A:$AC,5,FALSE),"EL","")</f>
        <v>E. Alder DL / Omer</v>
      </c>
      <c r="F14" s="4" t="str">
        <f>VLOOKUP($B14,COMP_LIST!$A:$AC,3,FALSE)</f>
        <v>Taoyuan 4 E</v>
      </c>
      <c r="G14" s="4" t="str">
        <f>VLOOKUP($B14,COMP_LIST!$A:$AC,4,FALSE)</f>
        <v>桃園 4 長老</v>
      </c>
      <c r="H14" s="10">
        <f>IFERROR(INDEX(REPORT_DATA_BY_COMP!$A:$AI,$D14,MATCH(H$8,REPORT_DATA_BY_COMP!$A$1:$AI$1,0)), "")</f>
        <v>0</v>
      </c>
      <c r="I14" s="10">
        <f>IFERROR(INDEX(REPORT_DATA_BY_COMP!$A:$AI,$D14,MATCH(I$8,REPORT_DATA_BY_COMP!$A$1:$AI$1,0)), "")</f>
        <v>0</v>
      </c>
      <c r="J14" s="10">
        <f>IFERROR(INDEX(REPORT_DATA_BY_COMP!$A:$AI,$D14,MATCH(J$8,REPORT_DATA_BY_COMP!$A$1:$AI$1,0)), "")</f>
        <v>0</v>
      </c>
      <c r="K14" s="10">
        <f>IFERROR(INDEX(REPORT_DATA_BY_COMP!$A:$AI,$D14,MATCH(K$8,REPORT_DATA_BY_COMP!$A$1:$AI$1,0)), "")</f>
        <v>1</v>
      </c>
      <c r="L14" s="47">
        <f>IFERROR(INDEX(REPORT_DATA_BY_COMP!$A:$AI,$D14,MATCH(L$8,REPORT_DATA_BY_COMP!$A$1:$AI$1,0)), "")</f>
        <v>0</v>
      </c>
      <c r="M14" s="56">
        <f>IFERROR(INDEX(REPORT_DATA_BY_COMP!$A:$AI,$D14,MATCH(M$8,REPORT_DATA_BY_COMP!$A$1:$AI$1,0)), "")</f>
        <v>0</v>
      </c>
      <c r="N14" s="50">
        <f>IFERROR(INDEX(REPORT_DATA_BY_COMP!$A:$AI,$D14,MATCH(N$8,REPORT_DATA_BY_COMP!$A$1:$AI$1,0)), "")</f>
        <v>5</v>
      </c>
      <c r="O14" s="10">
        <f>IFERROR(INDEX(REPORT_DATA_BY_COMP!$A:$AI,$D14,MATCH(O$8,REPORT_DATA_BY_COMP!$A$1:$AI$1,0)), "")</f>
        <v>0</v>
      </c>
      <c r="P14" s="10">
        <f>IFERROR(INDEX(REPORT_DATA_BY_COMP!$A:$AI,$D14,MATCH(P$8,REPORT_DATA_BY_COMP!$A$1:$AI$1,0)), "")</f>
        <v>2</v>
      </c>
      <c r="Q14" s="10">
        <f>IFERROR(INDEX(REPORT_DATA_BY_COMP!$A:$AI,$D14,MATCH(Q$8,REPORT_DATA_BY_COMP!$A$1:$AI$1,0)), "")</f>
        <v>4</v>
      </c>
      <c r="R14" s="10">
        <f>IFERROR(INDEX(REPORT_DATA_BY_COMP!$A:$AI,$D14,MATCH(R$8,REPORT_DATA_BY_COMP!$A$1:$AI$1,0)), "")</f>
        <v>0</v>
      </c>
      <c r="S14" s="10">
        <f>IFERROR(INDEX(REPORT_DATA_BY_COMP!$A:$AI,$D14,MATCH(S$8,REPORT_DATA_BY_COMP!$A$1:$AI$1,0)), "")</f>
        <v>13</v>
      </c>
    </row>
    <row r="15" spans="1:19" ht="15" customHeight="1">
      <c r="A15" s="1"/>
      <c r="B15" s="1" t="s">
        <v>446</v>
      </c>
      <c r="C15" s="64" t="str">
        <f>CONCATENATE(YEAR,":",MONTH,":",WEEK,":",WEEKDAY,":",$B15)</f>
        <v>2016:5:3:7:TAO_4_S</v>
      </c>
      <c r="D15" s="64">
        <f>MATCH($C15,REPORT_DATA_BY_COMP!$A:$A,0)</f>
        <v>1713</v>
      </c>
      <c r="E15" s="65" t="str">
        <f>SUBSTITUTE(VLOOKUP($B15,COMP_LIST!$A:$AC,5,FALSE),"EL","")</f>
        <v>S. Pendergrass / Nanney STL</v>
      </c>
      <c r="F15" s="4" t="str">
        <f>VLOOKUP($B15,COMP_LIST!$A:$AC,3,FALSE)</f>
        <v>Taoyuan 4 S</v>
      </c>
      <c r="G15" s="4" t="str">
        <f>VLOOKUP($B15,COMP_LIST!$A:$AC,4,FALSE)</f>
        <v>桃園 4 姐妹</v>
      </c>
      <c r="H15" s="10">
        <f>IFERROR(INDEX(REPORT_DATA_BY_COMP!$A:$AI,$D15,MATCH(H$8,REPORT_DATA_BY_COMP!$A$1:$AI$1,0)), "")</f>
        <v>0</v>
      </c>
      <c r="I15" s="10">
        <f>IFERROR(INDEX(REPORT_DATA_BY_COMP!$A:$AI,$D15,MATCH(I$8,REPORT_DATA_BY_COMP!$A$1:$AI$1,0)), "")</f>
        <v>0</v>
      </c>
      <c r="J15" s="10">
        <f>IFERROR(INDEX(REPORT_DATA_BY_COMP!$A:$AI,$D15,MATCH(J$8,REPORT_DATA_BY_COMP!$A$1:$AI$1,0)), "")</f>
        <v>2</v>
      </c>
      <c r="K15" s="10">
        <f>IFERROR(INDEX(REPORT_DATA_BY_COMP!$A:$AI,$D15,MATCH(K$8,REPORT_DATA_BY_COMP!$A$1:$AI$1,0)), "")</f>
        <v>0</v>
      </c>
      <c r="L15" s="47">
        <f>IFERROR(INDEX(REPORT_DATA_BY_COMP!$A:$AI,$D15,MATCH(L$8,REPORT_DATA_BY_COMP!$A$1:$AI$1,0)), "")</f>
        <v>0</v>
      </c>
      <c r="M15" s="56">
        <f>IFERROR(INDEX(REPORT_DATA_BY_COMP!$A:$AI,$D15,MATCH(M$8,REPORT_DATA_BY_COMP!$A$1:$AI$1,0)), "")</f>
        <v>0</v>
      </c>
      <c r="N15" s="50">
        <f>IFERROR(INDEX(REPORT_DATA_BY_COMP!$A:$AI,$D15,MATCH(N$8,REPORT_DATA_BY_COMP!$A$1:$AI$1,0)), "")</f>
        <v>6</v>
      </c>
      <c r="O15" s="10">
        <f>IFERROR(INDEX(REPORT_DATA_BY_COMP!$A:$AI,$D15,MATCH(O$8,REPORT_DATA_BY_COMP!$A$1:$AI$1,0)), "")</f>
        <v>2</v>
      </c>
      <c r="P15" s="10">
        <f>IFERROR(INDEX(REPORT_DATA_BY_COMP!$A:$AI,$D15,MATCH(P$8,REPORT_DATA_BY_COMP!$A$1:$AI$1,0)), "")</f>
        <v>7</v>
      </c>
      <c r="Q15" s="10">
        <f>IFERROR(INDEX(REPORT_DATA_BY_COMP!$A:$AI,$D15,MATCH(Q$8,REPORT_DATA_BY_COMP!$A$1:$AI$1,0)), "")</f>
        <v>6</v>
      </c>
      <c r="R15" s="10">
        <f>IFERROR(INDEX(REPORT_DATA_BY_COMP!$A:$AI,$D15,MATCH(R$8,REPORT_DATA_BY_COMP!$A$1:$AI$1,0)), "")</f>
        <v>3</v>
      </c>
      <c r="S15" s="10">
        <f>IFERROR(INDEX(REPORT_DATA_BY_COMP!$A:$AI,$D15,MATCH(S$8,REPORT_DATA_BY_COMP!$A$1:$AI$1,0)), "")</f>
        <v>9</v>
      </c>
    </row>
    <row r="16" spans="1:19" ht="15" customHeight="1">
      <c r="A16" s="1"/>
      <c r="B16" s="1"/>
      <c r="E16" s="8" t="s">
        <v>806</v>
      </c>
      <c r="F16" s="9"/>
      <c r="G16" s="9"/>
      <c r="H16" s="11">
        <f>SUM(H12:H15)</f>
        <v>0</v>
      </c>
      <c r="I16" s="11">
        <f t="shared" ref="I16:R16" si="0">SUM(I12:I15)</f>
        <v>1</v>
      </c>
      <c r="J16" s="11">
        <f t="shared" si="0"/>
        <v>5</v>
      </c>
      <c r="K16" s="11">
        <f t="shared" si="0"/>
        <v>6</v>
      </c>
      <c r="L16" s="48">
        <f t="shared" si="0"/>
        <v>0</v>
      </c>
      <c r="M16" s="57">
        <f t="shared" si="0"/>
        <v>0</v>
      </c>
      <c r="N16" s="51">
        <f t="shared" si="0"/>
        <v>24</v>
      </c>
      <c r="O16" s="11">
        <f t="shared" si="0"/>
        <v>9</v>
      </c>
      <c r="P16" s="11">
        <f t="shared" si="0"/>
        <v>20</v>
      </c>
      <c r="Q16" s="11">
        <f t="shared" si="0"/>
        <v>19</v>
      </c>
      <c r="R16" s="11">
        <f t="shared" si="0"/>
        <v>4</v>
      </c>
      <c r="S16" s="11">
        <f>SUM(S12:S15)</f>
        <v>39</v>
      </c>
    </row>
    <row r="17" spans="3:19" ht="15" customHeight="1">
      <c r="E17" s="31"/>
      <c r="F17" s="22"/>
      <c r="G17" s="22"/>
      <c r="H17" s="22"/>
      <c r="I17" s="22"/>
      <c r="J17" s="22"/>
      <c r="K17" s="22"/>
      <c r="L17" s="22"/>
      <c r="M17" s="43"/>
      <c r="N17" s="22"/>
      <c r="O17" s="22"/>
      <c r="P17" s="22"/>
      <c r="Q17" s="22"/>
      <c r="R17" s="22"/>
      <c r="S17" s="22"/>
    </row>
    <row r="18" spans="3:19" ht="15" customHeight="1">
      <c r="E18" s="12" t="s">
        <v>2244</v>
      </c>
      <c r="F18" s="15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</row>
    <row r="19" spans="3:19" ht="15" customHeight="1">
      <c r="C19" s="64" t="str">
        <f>CONCATENATE(YEAR,":",MONTH,":1:",WEEKLY_REPORT_DAY,":", $A$1)</f>
        <v>2016:5:1:7:TAOYUAN_3</v>
      </c>
      <c r="D19" s="64">
        <f>MATCH($C19,REPORT_DATA_BY_DISTRICT!$A:$A, 0)</f>
        <v>475</v>
      </c>
      <c r="E19" s="19" t="s">
        <v>783</v>
      </c>
      <c r="F19" s="13"/>
      <c r="G19" s="13"/>
      <c r="H19" s="10">
        <f>IFERROR(INDEX(REPORT_DATA_BY_DISTRICT!$A:$AI,$D19,MATCH(H$8,REPORT_DATA_BY_DISTRICT!$A$1:$AI$1,0)), "")</f>
        <v>0</v>
      </c>
      <c r="I19" s="10">
        <f>IFERROR(INDEX(REPORT_DATA_BY_DISTRICT!$A:$AI,$D19,MATCH(I$8,REPORT_DATA_BY_DISTRICT!$A$1:$AI$1,0)), "")</f>
        <v>1</v>
      </c>
      <c r="J19" s="10">
        <f>IFERROR(INDEX(REPORT_DATA_BY_DISTRICT!$A:$AI,$D19,MATCH(J$8,REPORT_DATA_BY_DISTRICT!$A$1:$AI$1,0)), "")</f>
        <v>7</v>
      </c>
      <c r="K19" s="10">
        <f>IFERROR(INDEX(REPORT_DATA_BY_DISTRICT!$A:$AI,$D19,MATCH(K$8,REPORT_DATA_BY_DISTRICT!$A$1:$AI$1,0)), "")</f>
        <v>6</v>
      </c>
      <c r="L19" s="10">
        <f>IFERROR(INDEX(REPORT_DATA_BY_DISTRICT!$A:$AI,$D19,MATCH(L$8,REPORT_DATA_BY_DISTRICT!$A$1:$AI$1,0)), "")</f>
        <v>1</v>
      </c>
      <c r="M19" s="10">
        <f>IFERROR(INDEX(REPORT_DATA_BY_DISTRICT!$A:$AI,$D19,MATCH(M$8,REPORT_DATA_BY_DISTRICT!$A$1:$AI$1,0)), "")</f>
        <v>1</v>
      </c>
      <c r="N19" s="10">
        <f>IFERROR(INDEX(REPORT_DATA_BY_DISTRICT!$A:$AI,$D19,MATCH(N$8,REPORT_DATA_BY_DISTRICT!$A$1:$AI$1,0)), "")</f>
        <v>23</v>
      </c>
      <c r="O19" s="10">
        <f>IFERROR(INDEX(REPORT_DATA_BY_DISTRICT!$A:$AI,$D19,MATCH(O$8,REPORT_DATA_BY_DISTRICT!$A$1:$AI$1,0)), "")</f>
        <v>10</v>
      </c>
      <c r="P19" s="10">
        <f>IFERROR(INDEX(REPORT_DATA_BY_DISTRICT!$A:$AI,$D19,MATCH(P$8,REPORT_DATA_BY_DISTRICT!$A$1:$AI$1,0)), "")</f>
        <v>30</v>
      </c>
      <c r="Q19" s="10">
        <f>IFERROR(INDEX(REPORT_DATA_BY_DISTRICT!$A:$AI,$D19,MATCH(Q$8,REPORT_DATA_BY_DISTRICT!$A$1:$AI$1,0)), "")</f>
        <v>20</v>
      </c>
      <c r="R19" s="10">
        <f>IFERROR(INDEX(REPORT_DATA_BY_DISTRICT!$A:$AI,$D19,MATCH(R$8,REPORT_DATA_BY_DISTRICT!$A$1:$AI$1,0)), "")</f>
        <v>0</v>
      </c>
      <c r="S19" s="10">
        <f>IFERROR(INDEX(REPORT_DATA_BY_DISTRICT!$A:$AI,$D19,MATCH(S$8,REPORT_DATA_BY_DISTRICT!$A$1:$AI$1,0)), "")</f>
        <v>38</v>
      </c>
    </row>
    <row r="20" spans="3:19" ht="15" customHeight="1">
      <c r="C20" s="64" t="str">
        <f>CONCATENATE(YEAR,":",MONTH,":2:",WEEKLY_REPORT_DAY,":", $A$1)</f>
        <v>2016:5:2:7:TAOYUAN_3</v>
      </c>
      <c r="D20" s="64">
        <f>MATCH($C20,REPORT_DATA_BY_DISTRICT!$A:$A, 0)</f>
        <v>504</v>
      </c>
      <c r="E20" s="19" t="s">
        <v>782</v>
      </c>
      <c r="F20" s="13"/>
      <c r="G20" s="13"/>
      <c r="H20" s="10">
        <f>IFERROR(INDEX(REPORT_DATA_BY_DISTRICT!$A:$AI,$D20,MATCH(H$8,REPORT_DATA_BY_DISTRICT!$A$1:$AI$1,0)), "")</f>
        <v>0</v>
      </c>
      <c r="I20" s="10">
        <f>IFERROR(INDEX(REPORT_DATA_BY_DISTRICT!$A:$AI,$D20,MATCH(I$8,REPORT_DATA_BY_DISTRICT!$A$1:$AI$1,0)), "")</f>
        <v>0</v>
      </c>
      <c r="J20" s="10">
        <f>IFERROR(INDEX(REPORT_DATA_BY_DISTRICT!$A:$AI,$D20,MATCH(J$8,REPORT_DATA_BY_DISTRICT!$A$1:$AI$1,0)), "")</f>
        <v>5</v>
      </c>
      <c r="K20" s="10">
        <f>IFERROR(INDEX(REPORT_DATA_BY_DISTRICT!$A:$AI,$D20,MATCH(K$8,REPORT_DATA_BY_DISTRICT!$A$1:$AI$1,0)), "")</f>
        <v>8</v>
      </c>
      <c r="L20" s="10">
        <f>IFERROR(INDEX(REPORT_DATA_BY_DISTRICT!$A:$AI,$D20,MATCH(L$8,REPORT_DATA_BY_DISTRICT!$A$1:$AI$1,0)), "")</f>
        <v>0</v>
      </c>
      <c r="M20" s="10">
        <f>IFERROR(INDEX(REPORT_DATA_BY_DISTRICT!$A:$AI,$D20,MATCH(M$8,REPORT_DATA_BY_DISTRICT!$A$1:$AI$1,0)), "")</f>
        <v>1</v>
      </c>
      <c r="N20" s="10">
        <f>IFERROR(INDEX(REPORT_DATA_BY_DISTRICT!$A:$AI,$D20,MATCH(N$8,REPORT_DATA_BY_DISTRICT!$A$1:$AI$1,0)), "")</f>
        <v>21</v>
      </c>
      <c r="O20" s="10">
        <f>IFERROR(INDEX(REPORT_DATA_BY_DISTRICT!$A:$AI,$D20,MATCH(O$8,REPORT_DATA_BY_DISTRICT!$A$1:$AI$1,0)), "")</f>
        <v>3</v>
      </c>
      <c r="P20" s="10">
        <f>IFERROR(INDEX(REPORT_DATA_BY_DISTRICT!$A:$AI,$D20,MATCH(P$8,REPORT_DATA_BY_DISTRICT!$A$1:$AI$1,0)), "")</f>
        <v>26</v>
      </c>
      <c r="Q20" s="10">
        <f>IFERROR(INDEX(REPORT_DATA_BY_DISTRICT!$A:$AI,$D20,MATCH(Q$8,REPORT_DATA_BY_DISTRICT!$A$1:$AI$1,0)), "")</f>
        <v>27</v>
      </c>
      <c r="R20" s="10">
        <f>IFERROR(INDEX(REPORT_DATA_BY_DISTRICT!$A:$AI,$D20,MATCH(R$8,REPORT_DATA_BY_DISTRICT!$A$1:$AI$1,0)), "")</f>
        <v>3</v>
      </c>
      <c r="S20" s="10">
        <f>IFERROR(INDEX(REPORT_DATA_BY_DISTRICT!$A:$AI,$D20,MATCH(S$8,REPORT_DATA_BY_DISTRICT!$A$1:$AI$1,0)), "")</f>
        <v>35</v>
      </c>
    </row>
    <row r="21" spans="3:19" ht="15" customHeight="1">
      <c r="C21" s="64" t="str">
        <f>CONCATENATE(YEAR,":",MONTH,":3:",WEEKLY_REPORT_DAY,":", $A$1)</f>
        <v>2016:5:3:7:TAOYUAN_3</v>
      </c>
      <c r="D21" s="64">
        <f>MATCH($C21,REPORT_DATA_BY_DISTRICT!$A:$A, 0)</f>
        <v>533</v>
      </c>
      <c r="E21" s="19" t="s">
        <v>784</v>
      </c>
      <c r="F21" s="13"/>
      <c r="G21" s="13"/>
      <c r="H21" s="10">
        <f>IFERROR(INDEX(REPORT_DATA_BY_DISTRICT!$A:$AI,$D21,MATCH(H$8,REPORT_DATA_BY_DISTRICT!$A$1:$AI$1,0)), "")</f>
        <v>0</v>
      </c>
      <c r="I21" s="10">
        <f>IFERROR(INDEX(REPORT_DATA_BY_DISTRICT!$A:$AI,$D21,MATCH(I$8,REPORT_DATA_BY_DISTRICT!$A$1:$AI$1,0)), "")</f>
        <v>1</v>
      </c>
      <c r="J21" s="10">
        <f>IFERROR(INDEX(REPORT_DATA_BY_DISTRICT!$A:$AI,$D21,MATCH(J$8,REPORT_DATA_BY_DISTRICT!$A$1:$AI$1,0)), "")</f>
        <v>5</v>
      </c>
      <c r="K21" s="10">
        <f>IFERROR(INDEX(REPORT_DATA_BY_DISTRICT!$A:$AI,$D21,MATCH(K$8,REPORT_DATA_BY_DISTRICT!$A$1:$AI$1,0)), "")</f>
        <v>6</v>
      </c>
      <c r="L21" s="10">
        <f>IFERROR(INDEX(REPORT_DATA_BY_DISTRICT!$A:$AI,$D21,MATCH(L$8,REPORT_DATA_BY_DISTRICT!$A$1:$AI$1,0)), "")</f>
        <v>0</v>
      </c>
      <c r="M21" s="10">
        <f>IFERROR(INDEX(REPORT_DATA_BY_DISTRICT!$A:$AI,$D21,MATCH(M$8,REPORT_DATA_BY_DISTRICT!$A$1:$AI$1,0)), "")</f>
        <v>0</v>
      </c>
      <c r="N21" s="10">
        <f>IFERROR(INDEX(REPORT_DATA_BY_DISTRICT!$A:$AI,$D21,MATCH(N$8,REPORT_DATA_BY_DISTRICT!$A$1:$AI$1,0)), "")</f>
        <v>24</v>
      </c>
      <c r="O21" s="10">
        <f>IFERROR(INDEX(REPORT_DATA_BY_DISTRICT!$A:$AI,$D21,MATCH(O$8,REPORT_DATA_BY_DISTRICT!$A$1:$AI$1,0)), "")</f>
        <v>9</v>
      </c>
      <c r="P21" s="10">
        <f>IFERROR(INDEX(REPORT_DATA_BY_DISTRICT!$A:$AI,$D21,MATCH(P$8,REPORT_DATA_BY_DISTRICT!$A$1:$AI$1,0)), "")</f>
        <v>20</v>
      </c>
      <c r="Q21" s="10">
        <f>IFERROR(INDEX(REPORT_DATA_BY_DISTRICT!$A:$AI,$D21,MATCH(Q$8,REPORT_DATA_BY_DISTRICT!$A$1:$AI$1,0)), "")</f>
        <v>19</v>
      </c>
      <c r="R21" s="10">
        <f>IFERROR(INDEX(REPORT_DATA_BY_DISTRICT!$A:$AI,$D21,MATCH(R$8,REPORT_DATA_BY_DISTRICT!$A$1:$AI$1,0)), "")</f>
        <v>4</v>
      </c>
      <c r="S21" s="10">
        <f>IFERROR(INDEX(REPORT_DATA_BY_DISTRICT!$A:$AI,$D21,MATCH(S$8,REPORT_DATA_BY_DISTRICT!$A$1:$AI$1,0)), "")</f>
        <v>39</v>
      </c>
    </row>
    <row r="22" spans="3:19" ht="15" customHeight="1">
      <c r="C22" s="64" t="str">
        <f>CONCATENATE(YEAR,":",MONTH,":4:",WEEKLY_REPORT_DAY,":", $A$1)</f>
        <v>2016:5:4:7:TAOYUAN_3</v>
      </c>
      <c r="D22" s="64" t="e">
        <f>MATCH($C22,REPORT_DATA_BY_DISTRICT!$A:$A, 0)</f>
        <v>#N/A</v>
      </c>
      <c r="E22" s="19" t="s">
        <v>785</v>
      </c>
      <c r="F22" s="13"/>
      <c r="G22" s="13"/>
      <c r="H22" s="10" t="str">
        <f>IFERROR(INDEX(REPORT_DATA_BY_DISTRICT!$A:$AI,$D22,MATCH(H$8,REPORT_DATA_BY_DISTRICT!$A$1:$AI$1,0)), "")</f>
        <v/>
      </c>
      <c r="I22" s="10" t="str">
        <f>IFERROR(INDEX(REPORT_DATA_BY_DISTRICT!$A:$AI,$D22,MATCH(I$8,REPORT_DATA_BY_DISTRICT!$A$1:$AI$1,0)), "")</f>
        <v/>
      </c>
      <c r="J22" s="10" t="str">
        <f>IFERROR(INDEX(REPORT_DATA_BY_DISTRICT!$A:$AI,$D22,MATCH(J$8,REPORT_DATA_BY_DISTRICT!$A$1:$AI$1,0)), "")</f>
        <v/>
      </c>
      <c r="K22" s="10" t="str">
        <f>IFERROR(INDEX(REPORT_DATA_BY_DISTRICT!$A:$AI,$D22,MATCH(K$8,REPORT_DATA_BY_DISTRICT!$A$1:$AI$1,0)), "")</f>
        <v/>
      </c>
      <c r="L22" s="10" t="str">
        <f>IFERROR(INDEX(REPORT_DATA_BY_DISTRICT!$A:$AI,$D22,MATCH(L$8,REPORT_DATA_BY_DISTRICT!$A$1:$AI$1,0)), "")</f>
        <v/>
      </c>
      <c r="M22" s="10" t="str">
        <f>IFERROR(INDEX(REPORT_DATA_BY_DISTRICT!$A:$AI,$D22,MATCH(M$8,REPORT_DATA_BY_DISTRICT!$A$1:$AI$1,0)), "")</f>
        <v/>
      </c>
      <c r="N22" s="10" t="str">
        <f>IFERROR(INDEX(REPORT_DATA_BY_DISTRICT!$A:$AI,$D22,MATCH(N$8,REPORT_DATA_BY_DISTRICT!$A$1:$AI$1,0)), "")</f>
        <v/>
      </c>
      <c r="O22" s="10" t="str">
        <f>IFERROR(INDEX(REPORT_DATA_BY_DISTRICT!$A:$AI,$D22,MATCH(O$8,REPORT_DATA_BY_DISTRICT!$A$1:$AI$1,0)), "")</f>
        <v/>
      </c>
      <c r="P22" s="10" t="str">
        <f>IFERROR(INDEX(REPORT_DATA_BY_DISTRICT!$A:$AI,$D22,MATCH(P$8,REPORT_DATA_BY_DISTRICT!$A$1:$AI$1,0)), "")</f>
        <v/>
      </c>
      <c r="Q22" s="10" t="str">
        <f>IFERROR(INDEX(REPORT_DATA_BY_DISTRICT!$A:$AI,$D22,MATCH(Q$8,REPORT_DATA_BY_DISTRICT!$A$1:$AI$1,0)), "")</f>
        <v/>
      </c>
      <c r="R22" s="10" t="str">
        <f>IFERROR(INDEX(REPORT_DATA_BY_DISTRICT!$A:$AI,$D22,MATCH(R$8,REPORT_DATA_BY_DISTRICT!$A$1:$AI$1,0)), "")</f>
        <v/>
      </c>
      <c r="S22" s="10" t="str">
        <f>IFERROR(INDEX(REPORT_DATA_BY_DISTRICT!$A:$AI,$D22,MATCH(S$8,REPORT_DATA_BY_DISTRICT!$A$1:$AI$1,0)), "")</f>
        <v/>
      </c>
    </row>
    <row r="23" spans="3:19" ht="15" customHeight="1">
      <c r="C23" s="64" t="str">
        <f>CONCATENATE(YEAR,":",MONTH,":5:",WEEKLY_REPORT_DAY,":", $A$1)</f>
        <v>2016:5:5:7:TAOYUAN_3</v>
      </c>
      <c r="D23" s="64" t="e">
        <f>MATCH($C23,REPORT_DATA_BY_DISTRICT!$A:$A, 0)</f>
        <v>#N/A</v>
      </c>
      <c r="E23" s="19" t="s">
        <v>786</v>
      </c>
      <c r="F23" s="13"/>
      <c r="G23" s="13"/>
      <c r="H23" s="10" t="str">
        <f>IFERROR(INDEX(REPORT_DATA_BY_DISTRICT!$A:$AI,$D23,MATCH(H$8,REPORT_DATA_BY_DISTRICT!$A$1:$AI$1,0)), "")</f>
        <v/>
      </c>
      <c r="I23" s="10" t="str">
        <f>IFERROR(INDEX(REPORT_DATA_BY_DISTRICT!$A:$AI,$D23,MATCH(I$8,REPORT_DATA_BY_DISTRICT!$A$1:$AI$1,0)), "")</f>
        <v/>
      </c>
      <c r="J23" s="10" t="str">
        <f>IFERROR(INDEX(REPORT_DATA_BY_DISTRICT!$A:$AI,$D23,MATCH(J$8,REPORT_DATA_BY_DISTRICT!$A$1:$AI$1,0)), "")</f>
        <v/>
      </c>
      <c r="K23" s="10" t="str">
        <f>IFERROR(INDEX(REPORT_DATA_BY_DISTRICT!$A:$AI,$D23,MATCH(K$8,REPORT_DATA_BY_DISTRICT!$A$1:$AI$1,0)), "")</f>
        <v/>
      </c>
      <c r="L23" s="10" t="str">
        <f>IFERROR(INDEX(REPORT_DATA_BY_DISTRICT!$A:$AI,$D23,MATCH(L$8,REPORT_DATA_BY_DISTRICT!$A$1:$AI$1,0)), "")</f>
        <v/>
      </c>
      <c r="M23" s="10" t="str">
        <f>IFERROR(INDEX(REPORT_DATA_BY_DISTRICT!$A:$AI,$D23,MATCH(M$8,REPORT_DATA_BY_DISTRICT!$A$1:$AI$1,0)), "")</f>
        <v/>
      </c>
      <c r="N23" s="10" t="str">
        <f>IFERROR(INDEX(REPORT_DATA_BY_DISTRICT!$A:$AI,$D23,MATCH(N$8,REPORT_DATA_BY_DISTRICT!$A$1:$AI$1,0)), "")</f>
        <v/>
      </c>
      <c r="O23" s="10" t="str">
        <f>IFERROR(INDEX(REPORT_DATA_BY_DISTRICT!$A:$AI,$D23,MATCH(O$8,REPORT_DATA_BY_DISTRICT!$A$1:$AI$1,0)), "")</f>
        <v/>
      </c>
      <c r="P23" s="10" t="str">
        <f>IFERROR(INDEX(REPORT_DATA_BY_DISTRICT!$A:$AI,$D23,MATCH(P$8,REPORT_DATA_BY_DISTRICT!$A$1:$AI$1,0)), "")</f>
        <v/>
      </c>
      <c r="Q23" s="10" t="str">
        <f>IFERROR(INDEX(REPORT_DATA_BY_DISTRICT!$A:$AI,$D23,MATCH(Q$8,REPORT_DATA_BY_DISTRICT!$A$1:$AI$1,0)), "")</f>
        <v/>
      </c>
      <c r="R23" s="10" t="str">
        <f>IFERROR(INDEX(REPORT_DATA_BY_DISTRICT!$A:$AI,$D23,MATCH(R$8,REPORT_DATA_BY_DISTRICT!$A$1:$AI$1,0)), "")</f>
        <v/>
      </c>
      <c r="S23" s="10" t="str">
        <f>IFERROR(INDEX(REPORT_DATA_BY_DISTRICT!$A:$AI,$D23,MATCH(S$8,REPORT_DATA_BY_DISTRICT!$A$1:$AI$1,0)), "")</f>
        <v/>
      </c>
    </row>
    <row r="24" spans="3:19" ht="15" customHeight="1">
      <c r="E24" s="16" t="s">
        <v>806</v>
      </c>
      <c r="F24" s="14"/>
      <c r="G24" s="14"/>
      <c r="H24" s="17">
        <f>SUM(H19:H23)</f>
        <v>0</v>
      </c>
      <c r="I24" s="17">
        <f t="shared" ref="I24:R24" si="1">SUM(I19:I23)</f>
        <v>2</v>
      </c>
      <c r="J24" s="17">
        <f t="shared" si="1"/>
        <v>17</v>
      </c>
      <c r="K24" s="17">
        <f t="shared" si="1"/>
        <v>20</v>
      </c>
      <c r="L24" s="49">
        <f t="shared" si="1"/>
        <v>1</v>
      </c>
      <c r="M24" s="17">
        <f t="shared" si="1"/>
        <v>2</v>
      </c>
      <c r="N24" s="52">
        <f t="shared" si="1"/>
        <v>68</v>
      </c>
      <c r="O24" s="17">
        <f t="shared" si="1"/>
        <v>22</v>
      </c>
      <c r="P24" s="17">
        <f t="shared" si="1"/>
        <v>76</v>
      </c>
      <c r="Q24" s="17">
        <f t="shared" si="1"/>
        <v>66</v>
      </c>
      <c r="R24" s="17">
        <f t="shared" si="1"/>
        <v>7</v>
      </c>
      <c r="S24" s="17">
        <f>SUM(S19:S23)</f>
        <v>112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2:S15">
    <cfRule type="expression" dxfId="187" priority="6">
      <formula>AND(M$9&lt;&gt;"",M12&gt;=M$9)</formula>
    </cfRule>
  </conditionalFormatting>
  <conditionalFormatting sqref="M12:S15">
    <cfRule type="expression" dxfId="186" priority="5">
      <formula>J12=""</formula>
    </cfRule>
    <cfRule type="expression" dxfId="185" priority="7">
      <formula>AND(M$10&lt;&gt;"",M12&lt;M$10)</formula>
    </cfRule>
    <cfRule type="expression" dxfId="184" priority="8">
      <formula>AND(M$10&lt;&gt;"",M12&gt;=M$10)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8">
    <pageSetUpPr fitToPage="1"/>
  </sheetPr>
  <dimension ref="W1:BA109"/>
  <sheetViews>
    <sheetView topLeftCell="AP55" zoomScale="85" zoomScaleNormal="85" workbookViewId="0">
      <selection activeCell="AV88" sqref="AV88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7109375" style="7" customWidth="1"/>
    <col min="49" max="49" width="10.42578125" style="7" bestFit="1" customWidth="1"/>
    <col min="50" max="50" width="9.42578125" style="7" bestFit="1" customWidth="1"/>
    <col min="51" max="51" width="10.28515625" style="7" bestFit="1" customWidth="1"/>
    <col min="52" max="52" width="18" style="7" bestFit="1" customWidth="1"/>
    <col min="53" max="53" width="16.5703125" style="7" bestFit="1" customWidth="1"/>
    <col min="54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3" ht="15" customHeight="1"/>
    <row r="50" spans="23:53" ht="15" customHeight="1"/>
    <row r="51" spans="23:53" ht="120">
      <c r="AC51" s="29" t="s">
        <v>437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440</v>
      </c>
      <c r="AT51" s="29" t="s">
        <v>33</v>
      </c>
      <c r="AU51" s="29" t="s">
        <v>34</v>
      </c>
      <c r="AV51" s="29"/>
    </row>
    <row r="52" spans="23:53">
      <c r="W52" s="7" t="s">
        <v>812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810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813</v>
      </c>
      <c r="AM52" s="7" t="s">
        <v>13</v>
      </c>
      <c r="AN52" s="27" t="s">
        <v>814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3964</v>
      </c>
      <c r="AW52" s="27" t="s">
        <v>44</v>
      </c>
      <c r="AX52" s="27" t="s">
        <v>45</v>
      </c>
      <c r="AY52" s="27" t="s">
        <v>46</v>
      </c>
      <c r="AZ52" s="27" t="s">
        <v>47</v>
      </c>
      <c r="BA52" s="27" t="s">
        <v>48</v>
      </c>
    </row>
    <row r="53" spans="23:53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2014:1:0:0:TAOYUAN_3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2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</row>
    <row r="54" spans="23:53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2014:2:0:0:TAOYUAN_3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</row>
    <row r="55" spans="23:53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2014:3:0:0:TAOYUAN_3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</row>
    <row r="56" spans="23:53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2014:4:0:0:TAOYUAN_3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</row>
    <row r="57" spans="23:53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2014:5:0:0:TAOYUAN_3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</row>
    <row r="58" spans="23:53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2014:6:0:0:TAOYUAN_3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</row>
    <row r="59" spans="23:53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2014:7:0:0:TAOYUAN_3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</row>
    <row r="60" spans="23:53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2014:8:0:0:TAOYUAN_3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</row>
    <row r="61" spans="23:53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2014:9:0:0:TAOYUAN_3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</row>
    <row r="62" spans="23:53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2014:10:0:0:TAOYUAN_3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</row>
    <row r="63" spans="23:53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2014:11:0:0:TAOYUAN_3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ref="AF63:AK72" ca="1" si="8">IFERROR(INDEX(INDIRECT(CONCATENATE($X$95,"$A:$Z")),$AE63,MATCH(AF$52,INDIRECT(CONCATENATE($X$95,"$A1:$Z1")),0)),"")</f>
        <v/>
      </c>
      <c r="AG63" s="10" t="str">
        <f t="shared" ca="1" si="8"/>
        <v/>
      </c>
      <c r="AH63" s="10" t="str">
        <f t="shared" ca="1" si="8"/>
        <v/>
      </c>
      <c r="AI63" s="10" t="str">
        <f t="shared" ca="1" si="8"/>
        <v/>
      </c>
      <c r="AJ63" s="10" t="str">
        <f t="shared" ca="1" si="8"/>
        <v/>
      </c>
      <c r="AK63" s="10" t="str">
        <f t="shared" ca="1" si="8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</row>
    <row r="64" spans="23:53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2014:12:0:0:TAOYUAN_3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8"/>
        <v/>
      </c>
      <c r="AG64" s="10" t="str">
        <f t="shared" ca="1" si="8"/>
        <v/>
      </c>
      <c r="AH64" s="10" t="str">
        <f t="shared" ca="1" si="8"/>
        <v/>
      </c>
      <c r="AI64" s="10" t="str">
        <f t="shared" ca="1" si="8"/>
        <v/>
      </c>
      <c r="AJ64" s="10" t="str">
        <f t="shared" ca="1" si="8"/>
        <v/>
      </c>
      <c r="AK64" s="10" t="str">
        <f t="shared" ca="1" si="8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</row>
    <row r="65" spans="23:53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2015:1:0:0:TAOYUAN_3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8"/>
        <v/>
      </c>
      <c r="AG65" s="10" t="str">
        <f t="shared" ca="1" si="8"/>
        <v/>
      </c>
      <c r="AH65" s="10" t="str">
        <f t="shared" ca="1" si="8"/>
        <v/>
      </c>
      <c r="AI65" s="10" t="str">
        <f t="shared" ca="1" si="8"/>
        <v/>
      </c>
      <c r="AJ65" s="10" t="str">
        <f t="shared" ca="1" si="8"/>
        <v/>
      </c>
      <c r="AK65" s="10" t="str">
        <f t="shared" ca="1" si="8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</row>
    <row r="66" spans="23:53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2015:2:0:0:TAOYUAN_3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8"/>
        <v/>
      </c>
      <c r="AG66" s="10" t="str">
        <f t="shared" ca="1" si="8"/>
        <v/>
      </c>
      <c r="AH66" s="10" t="str">
        <f t="shared" ca="1" si="8"/>
        <v/>
      </c>
      <c r="AI66" s="10" t="str">
        <f t="shared" ca="1" si="8"/>
        <v/>
      </c>
      <c r="AJ66" s="10" t="str">
        <f t="shared" ca="1" si="8"/>
        <v/>
      </c>
      <c r="AK66" s="10" t="str">
        <f t="shared" ca="1" si="8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</row>
    <row r="67" spans="23:53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2015:3:0:0:TAOYUAN_3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8"/>
        <v/>
      </c>
      <c r="AG67" s="10" t="str">
        <f t="shared" ca="1" si="8"/>
        <v/>
      </c>
      <c r="AH67" s="10" t="str">
        <f t="shared" ca="1" si="8"/>
        <v/>
      </c>
      <c r="AI67" s="10" t="str">
        <f t="shared" ca="1" si="8"/>
        <v/>
      </c>
      <c r="AJ67" s="10" t="str">
        <f t="shared" ca="1" si="8"/>
        <v/>
      </c>
      <c r="AK67" s="10" t="str">
        <f t="shared" ca="1" si="8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</row>
    <row r="68" spans="23:53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2015:4:0:0:TAOYUAN_3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8"/>
        <v/>
      </c>
      <c r="AG68" s="10" t="str">
        <f t="shared" ca="1" si="8"/>
        <v/>
      </c>
      <c r="AH68" s="10" t="str">
        <f t="shared" ca="1" si="8"/>
        <v/>
      </c>
      <c r="AI68" s="10" t="str">
        <f t="shared" ca="1" si="8"/>
        <v/>
      </c>
      <c r="AJ68" s="10" t="str">
        <f t="shared" ca="1" si="8"/>
        <v/>
      </c>
      <c r="AK68" s="10" t="str">
        <f t="shared" ca="1" si="8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</row>
    <row r="69" spans="23:53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2015:5:0:0:TAOYUAN_3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ca="1" si="8"/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</row>
    <row r="70" spans="23:53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2015:6:0:0:TAOYUAN_3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</row>
    <row r="71" spans="23:53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2015:7:0:0:TAOYUAN_3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</row>
    <row r="72" spans="23:53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2015:8:0:0:TAOYUAN_3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</row>
    <row r="73" spans="23:53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2015:9:0:0:TAOYUAN_3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ref="AF73:AK82" ca="1" si="9">IFERROR(INDEX(INDIRECT(CONCATENATE($X$95,"$A:$Z")),$AE73,MATCH(AF$52,INDIRECT(CONCATENATE($X$95,"$A1:$Z1")),0)),"")</f>
        <v/>
      </c>
      <c r="AG73" s="10" t="str">
        <f t="shared" ca="1" si="9"/>
        <v/>
      </c>
      <c r="AH73" s="10" t="str">
        <f t="shared" ca="1" si="9"/>
        <v/>
      </c>
      <c r="AI73" s="10" t="str">
        <f t="shared" ca="1" si="9"/>
        <v/>
      </c>
      <c r="AJ73" s="10" t="str">
        <f t="shared" ca="1" si="9"/>
        <v/>
      </c>
      <c r="AK73" s="10" t="str">
        <f t="shared" ca="1" si="9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</row>
    <row r="74" spans="23:53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2015:10:0:0:TAOYUAN_3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9"/>
        <v/>
      </c>
      <c r="AG74" s="10" t="str">
        <f t="shared" ca="1" si="9"/>
        <v/>
      </c>
      <c r="AH74" s="10" t="str">
        <f t="shared" ca="1" si="9"/>
        <v/>
      </c>
      <c r="AI74" s="10" t="str">
        <f t="shared" ca="1" si="9"/>
        <v/>
      </c>
      <c r="AJ74" s="10" t="str">
        <f t="shared" ca="1" si="9"/>
        <v/>
      </c>
      <c r="AK74" s="10" t="str">
        <f t="shared" ca="1" si="9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</row>
    <row r="75" spans="23:53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2015:11:0:0:TAOYUAN_3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9"/>
        <v/>
      </c>
      <c r="AG75" s="10" t="str">
        <f t="shared" ca="1" si="9"/>
        <v/>
      </c>
      <c r="AH75" s="10" t="str">
        <f t="shared" ca="1" si="9"/>
        <v/>
      </c>
      <c r="AI75" s="10" t="str">
        <f t="shared" ca="1" si="9"/>
        <v/>
      </c>
      <c r="AJ75" s="10" t="str">
        <f t="shared" ca="1" si="9"/>
        <v/>
      </c>
      <c r="AK75" s="10" t="str">
        <f t="shared" ca="1" si="9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</row>
    <row r="76" spans="23:53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2015:12:0:0:TAOYUAN_3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9"/>
        <v/>
      </c>
      <c r="AG76" s="10" t="str">
        <f t="shared" ca="1" si="9"/>
        <v/>
      </c>
      <c r="AH76" s="10" t="str">
        <f t="shared" ca="1" si="9"/>
        <v/>
      </c>
      <c r="AI76" s="10" t="str">
        <f t="shared" ca="1" si="9"/>
        <v/>
      </c>
      <c r="AJ76" s="10" t="str">
        <f t="shared" ca="1" si="9"/>
        <v/>
      </c>
      <c r="AK76" s="10" t="str">
        <f t="shared" ca="1" si="9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</row>
    <row r="77" spans="23:53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2016:1:0:0:TAOYUAN_3</v>
      </c>
      <c r="AB77" s="27">
        <f t="shared" ca="1" si="3"/>
        <v>20</v>
      </c>
      <c r="AC77" s="21">
        <f t="shared" ca="1" si="4"/>
        <v>1</v>
      </c>
      <c r="AD77" s="21">
        <f t="shared" si="5"/>
        <v>0</v>
      </c>
      <c r="AE77" s="27" t="e">
        <f t="shared" ca="1" si="6"/>
        <v>#N/A</v>
      </c>
      <c r="AF77" s="10" t="str">
        <f t="shared" ca="1" si="9"/>
        <v/>
      </c>
      <c r="AG77" s="10" t="str">
        <f t="shared" ca="1" si="9"/>
        <v/>
      </c>
      <c r="AH77" s="10" t="str">
        <f t="shared" ca="1" si="9"/>
        <v/>
      </c>
      <c r="AI77" s="10" t="str">
        <f t="shared" ca="1" si="9"/>
        <v/>
      </c>
      <c r="AJ77" s="10" t="str">
        <f t="shared" ca="1" si="9"/>
        <v/>
      </c>
      <c r="AK77" s="10" t="str">
        <f t="shared" ca="1" si="9"/>
        <v/>
      </c>
      <c r="AL77" s="7">
        <v>-11</v>
      </c>
      <c r="AM77" s="28">
        <f t="shared" ref="AM77:AM88" si="10">DATE(YEAR, MONTH,DAY + 7*AL77 )</f>
        <v>42428</v>
      </c>
      <c r="AN77" s="27">
        <f>INT((DAY($AM77)-1)/7)+1</f>
        <v>4</v>
      </c>
      <c r="AO77" s="28" t="str">
        <f t="shared" ref="AO77:AO88" si="11">CONCATENATE(YEAR(AM77),":",MONTH(AM77),":",AN77,":",WEEKLY_REPORT_DAY,":", $X$90)</f>
        <v>2016:2:4:7:TAOYUAN_3</v>
      </c>
      <c r="AP77" s="27">
        <f t="shared" ref="AP77:AP88" ca="1" si="12">MATCH(AO77,INDIRECT(CONCATENATE($X$93,"$A:$A")),0)</f>
        <v>210</v>
      </c>
      <c r="AQ77" s="21">
        <f t="shared" ref="AQ77:AV88" ca="1" si="13">INDEX(INDIRECT(CONCATENATE($X$93,"$A:$AG")),$AP77,MATCH(AQ$52,INDIRECT(CONCATENATE($X$93,"$A1:$AG1")),0))</f>
        <v>0</v>
      </c>
      <c r="AR77" s="21">
        <f t="shared" ca="1" si="13"/>
        <v>19</v>
      </c>
      <c r="AS77" s="21">
        <f t="shared" ca="1" si="13"/>
        <v>4</v>
      </c>
      <c r="AT77" s="21">
        <f t="shared" ca="1" si="13"/>
        <v>21</v>
      </c>
      <c r="AU77" s="21">
        <f t="shared" ca="1" si="13"/>
        <v>1</v>
      </c>
      <c r="AV77" s="21">
        <f t="shared" ca="1" si="13"/>
        <v>0</v>
      </c>
      <c r="AW77" s="21">
        <f ca="1">ROUND(1*$AV77/$X$99,0)</f>
        <v>0</v>
      </c>
      <c r="AX77" s="21">
        <f ca="1">6*$AV77</f>
        <v>0</v>
      </c>
      <c r="AY77" s="21">
        <f ca="1">3*$AV77</f>
        <v>0</v>
      </c>
      <c r="AZ77" s="21">
        <f ca="1">5*$AV77</f>
        <v>0</v>
      </c>
      <c r="BA77" s="21">
        <f ca="1">1*$AV77</f>
        <v>0</v>
      </c>
    </row>
    <row r="78" spans="23:53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2016:2:0:0:TAOYUAN_3</v>
      </c>
      <c r="AB78" s="27">
        <f t="shared" ca="1" si="3"/>
        <v>56</v>
      </c>
      <c r="AC78" s="21">
        <f t="shared" ca="1" si="4"/>
        <v>0</v>
      </c>
      <c r="AD78" s="21">
        <f t="shared" si="5"/>
        <v>0</v>
      </c>
      <c r="AE78" s="27" t="e">
        <f t="shared" ca="1" si="6"/>
        <v>#N/A</v>
      </c>
      <c r="AF78" s="10" t="str">
        <f t="shared" ca="1" si="9"/>
        <v/>
      </c>
      <c r="AG78" s="10" t="str">
        <f t="shared" ca="1" si="9"/>
        <v/>
      </c>
      <c r="AH78" s="10" t="str">
        <f t="shared" ca="1" si="9"/>
        <v/>
      </c>
      <c r="AI78" s="10" t="str">
        <f t="shared" ca="1" si="9"/>
        <v/>
      </c>
      <c r="AJ78" s="10" t="str">
        <f t="shared" ca="1" si="9"/>
        <v/>
      </c>
      <c r="AK78" s="10" t="str">
        <f t="shared" ca="1" si="9"/>
        <v/>
      </c>
      <c r="AL78" s="7">
        <v>-10</v>
      </c>
      <c r="AM78" s="28">
        <f t="shared" si="10"/>
        <v>42435</v>
      </c>
      <c r="AN78" s="27">
        <f t="shared" ref="AN78:AN88" si="14">INT((DAY($AM78)-1)/7)+1</f>
        <v>1</v>
      </c>
      <c r="AO78" s="28" t="str">
        <f t="shared" si="11"/>
        <v>2016:3:1:7:TAOYUAN_3</v>
      </c>
      <c r="AP78" s="27">
        <f t="shared" ca="1" si="12"/>
        <v>241</v>
      </c>
      <c r="AQ78" s="21">
        <f t="shared" ca="1" si="13"/>
        <v>0</v>
      </c>
      <c r="AR78" s="21">
        <f t="shared" ca="1" si="13"/>
        <v>21</v>
      </c>
      <c r="AS78" s="21">
        <f t="shared" ca="1" si="13"/>
        <v>7</v>
      </c>
      <c r="AT78" s="21">
        <f t="shared" ca="1" si="13"/>
        <v>22</v>
      </c>
      <c r="AU78" s="21">
        <f t="shared" ca="1" si="13"/>
        <v>3</v>
      </c>
      <c r="AV78" s="21">
        <f t="shared" ca="1" si="13"/>
        <v>0</v>
      </c>
      <c r="AW78" s="21">
        <f t="shared" ref="AW78:AW88" ca="1" si="15">ROUND(1*$AV78/$X$99,0)</f>
        <v>0</v>
      </c>
      <c r="AX78" s="21">
        <f t="shared" ref="AX78:AX88" ca="1" si="16">6*$AV78</f>
        <v>0</v>
      </c>
      <c r="AY78" s="21">
        <f t="shared" ref="AY78:AY88" ca="1" si="17">3*$AV78</f>
        <v>0</v>
      </c>
      <c r="AZ78" s="21">
        <f t="shared" ref="AZ78:AZ88" ca="1" si="18">5*$AV78</f>
        <v>0</v>
      </c>
      <c r="BA78" s="21">
        <f t="shared" ref="BA78:BA88" ca="1" si="19">1*$AV78</f>
        <v>0</v>
      </c>
    </row>
    <row r="79" spans="23:53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2016:3:0:0:TAOYUAN_3</v>
      </c>
      <c r="AB79" s="27">
        <f t="shared" ca="1" si="3"/>
        <v>87</v>
      </c>
      <c r="AC79" s="21">
        <f t="shared" ca="1" si="4"/>
        <v>0</v>
      </c>
      <c r="AD79" s="21">
        <f t="shared" si="5"/>
        <v>0</v>
      </c>
      <c r="AE79" s="27" t="e">
        <f t="shared" ca="1" si="6"/>
        <v>#N/A</v>
      </c>
      <c r="AF79" s="10" t="str">
        <f t="shared" ca="1" si="9"/>
        <v/>
      </c>
      <c r="AG79" s="10" t="str">
        <f t="shared" ca="1" si="9"/>
        <v/>
      </c>
      <c r="AH79" s="10" t="str">
        <f t="shared" ca="1" si="9"/>
        <v/>
      </c>
      <c r="AI79" s="10" t="str">
        <f t="shared" ca="1" si="9"/>
        <v/>
      </c>
      <c r="AJ79" s="10" t="str">
        <f t="shared" ca="1" si="9"/>
        <v/>
      </c>
      <c r="AK79" s="10" t="str">
        <f t="shared" ca="1" si="9"/>
        <v/>
      </c>
      <c r="AL79" s="7">
        <v>-9</v>
      </c>
      <c r="AM79" s="28">
        <f t="shared" si="10"/>
        <v>42442</v>
      </c>
      <c r="AN79" s="27">
        <f t="shared" si="14"/>
        <v>2</v>
      </c>
      <c r="AO79" s="28" t="str">
        <f t="shared" si="11"/>
        <v>2016:3:2:7:TAOYUAN_3</v>
      </c>
      <c r="AP79" s="27">
        <f t="shared" ca="1" si="12"/>
        <v>271</v>
      </c>
      <c r="AQ79" s="21">
        <f t="shared" ca="1" si="13"/>
        <v>0</v>
      </c>
      <c r="AR79" s="21">
        <f t="shared" ca="1" si="13"/>
        <v>24</v>
      </c>
      <c r="AS79" s="21">
        <f t="shared" ca="1" si="13"/>
        <v>5</v>
      </c>
      <c r="AT79" s="21">
        <f t="shared" ca="1" si="13"/>
        <v>23</v>
      </c>
      <c r="AU79" s="21">
        <f t="shared" ca="1" si="13"/>
        <v>6</v>
      </c>
      <c r="AV79" s="21">
        <f t="shared" ca="1" si="13"/>
        <v>0</v>
      </c>
      <c r="AW79" s="21">
        <f t="shared" ca="1" si="15"/>
        <v>0</v>
      </c>
      <c r="AX79" s="21">
        <f t="shared" ca="1" si="16"/>
        <v>0</v>
      </c>
      <c r="AY79" s="21">
        <f t="shared" ca="1" si="17"/>
        <v>0</v>
      </c>
      <c r="AZ79" s="21">
        <f t="shared" ca="1" si="18"/>
        <v>0</v>
      </c>
      <c r="BA79" s="21">
        <f t="shared" ca="1" si="19"/>
        <v>0</v>
      </c>
    </row>
    <row r="80" spans="23:53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2016:4:0:0:TAOYUAN_3</v>
      </c>
      <c r="AB80" s="27">
        <f t="shared" ca="1" si="3"/>
        <v>118</v>
      </c>
      <c r="AC80" s="21">
        <f t="shared" ca="1" si="4"/>
        <v>0</v>
      </c>
      <c r="AD80" s="21">
        <f t="shared" si="5"/>
        <v>0</v>
      </c>
      <c r="AE80" s="27" t="e">
        <f t="shared" ca="1" si="6"/>
        <v>#N/A</v>
      </c>
      <c r="AF80" s="10" t="str">
        <f t="shared" ca="1" si="9"/>
        <v/>
      </c>
      <c r="AG80" s="10" t="str">
        <f t="shared" ca="1" si="9"/>
        <v/>
      </c>
      <c r="AH80" s="10" t="str">
        <f t="shared" ca="1" si="9"/>
        <v/>
      </c>
      <c r="AI80" s="10" t="str">
        <f t="shared" ca="1" si="9"/>
        <v/>
      </c>
      <c r="AJ80" s="10" t="str">
        <f t="shared" ca="1" si="9"/>
        <v/>
      </c>
      <c r="AK80" s="10" t="str">
        <f t="shared" ca="1" si="9"/>
        <v/>
      </c>
      <c r="AL80" s="7">
        <v>-8</v>
      </c>
      <c r="AM80" s="28">
        <f t="shared" si="10"/>
        <v>42449</v>
      </c>
      <c r="AN80" s="27">
        <f t="shared" si="14"/>
        <v>3</v>
      </c>
      <c r="AO80" s="28" t="str">
        <f t="shared" si="11"/>
        <v>2016:3:3:7:TAOYUAN_3</v>
      </c>
      <c r="AP80" s="27">
        <f t="shared" ca="1" si="12"/>
        <v>300</v>
      </c>
      <c r="AQ80" s="21">
        <f t="shared" ca="1" si="13"/>
        <v>0</v>
      </c>
      <c r="AR80" s="21">
        <f t="shared" ca="1" si="13"/>
        <v>29</v>
      </c>
      <c r="AS80" s="21">
        <f t="shared" ca="1" si="13"/>
        <v>10</v>
      </c>
      <c r="AT80" s="21">
        <f t="shared" ca="1" si="13"/>
        <v>27</v>
      </c>
      <c r="AU80" s="21">
        <f t="shared" ca="1" si="13"/>
        <v>1</v>
      </c>
      <c r="AV80" s="21">
        <f t="shared" ca="1" si="13"/>
        <v>0</v>
      </c>
      <c r="AW80" s="21">
        <f t="shared" ca="1" si="15"/>
        <v>0</v>
      </c>
      <c r="AX80" s="21">
        <f t="shared" ca="1" si="16"/>
        <v>0</v>
      </c>
      <c r="AY80" s="21">
        <f t="shared" ca="1" si="17"/>
        <v>0</v>
      </c>
      <c r="AZ80" s="21">
        <f t="shared" ca="1" si="18"/>
        <v>0</v>
      </c>
      <c r="BA80" s="21">
        <f t="shared" ca="1" si="19"/>
        <v>0</v>
      </c>
    </row>
    <row r="81" spans="23:53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2016:5:0:0:TAOYUAN_3</v>
      </c>
      <c r="AB81" s="27">
        <f t="shared" ca="1" si="3"/>
        <v>147</v>
      </c>
      <c r="AC81" s="21">
        <f t="shared" ca="1" si="4"/>
        <v>2</v>
      </c>
      <c r="AD81" s="21">
        <f t="shared" si="5"/>
        <v>0</v>
      </c>
      <c r="AE81" s="27">
        <f t="shared" ca="1" si="6"/>
        <v>66</v>
      </c>
      <c r="AF81" s="10">
        <f t="shared" ca="1" si="9"/>
        <v>0</v>
      </c>
      <c r="AG81" s="10">
        <f t="shared" ca="1" si="9"/>
        <v>0</v>
      </c>
      <c r="AH81" s="10">
        <f t="shared" ca="1" si="9"/>
        <v>0</v>
      </c>
      <c r="AI81" s="10">
        <f t="shared" ca="1" si="9"/>
        <v>0</v>
      </c>
      <c r="AJ81" s="10">
        <f t="shared" ca="1" si="9"/>
        <v>0</v>
      </c>
      <c r="AK81" s="10">
        <f t="shared" ca="1" si="9"/>
        <v>0</v>
      </c>
      <c r="AL81" s="7">
        <v>-7</v>
      </c>
      <c r="AM81" s="28">
        <f t="shared" si="10"/>
        <v>42456</v>
      </c>
      <c r="AN81" s="27">
        <f t="shared" si="14"/>
        <v>4</v>
      </c>
      <c r="AO81" s="28" t="str">
        <f t="shared" si="11"/>
        <v>2016:3:4:7:TAOYUAN_3</v>
      </c>
      <c r="AP81" s="27">
        <f t="shared" ca="1" si="12"/>
        <v>330</v>
      </c>
      <c r="AQ81" s="21">
        <f t="shared" ca="1" si="13"/>
        <v>0</v>
      </c>
      <c r="AR81" s="21">
        <f t="shared" ca="1" si="13"/>
        <v>28</v>
      </c>
      <c r="AS81" s="21">
        <f t="shared" ca="1" si="13"/>
        <v>10</v>
      </c>
      <c r="AT81" s="21">
        <f t="shared" ca="1" si="13"/>
        <v>34</v>
      </c>
      <c r="AU81" s="21">
        <f t="shared" ca="1" si="13"/>
        <v>1</v>
      </c>
      <c r="AV81" s="21">
        <f t="shared" ca="1" si="13"/>
        <v>0</v>
      </c>
      <c r="AW81" s="21">
        <f t="shared" ca="1" si="15"/>
        <v>0</v>
      </c>
      <c r="AX81" s="21">
        <f t="shared" ca="1" si="16"/>
        <v>0</v>
      </c>
      <c r="AY81" s="21">
        <f t="shared" ca="1" si="17"/>
        <v>0</v>
      </c>
      <c r="AZ81" s="21">
        <f t="shared" ca="1" si="18"/>
        <v>0</v>
      </c>
      <c r="BA81" s="21">
        <f t="shared" ca="1" si="19"/>
        <v>0</v>
      </c>
    </row>
    <row r="82" spans="23:53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2016:6:0:0:TAOYUAN_3</v>
      </c>
      <c r="AB82" s="27" t="e">
        <f t="shared" ca="1" si="3"/>
        <v>#N/A</v>
      </c>
      <c r="AC82" s="21" t="e">
        <f t="shared" ca="1" si="4"/>
        <v>#N/A</v>
      </c>
      <c r="AD82" s="21">
        <f t="shared" si="5"/>
        <v>0</v>
      </c>
      <c r="AE82" s="27" t="e">
        <f t="shared" ca="1" si="6"/>
        <v>#N/A</v>
      </c>
      <c r="AF82" s="10" t="str">
        <f t="shared" ca="1" si="9"/>
        <v/>
      </c>
      <c r="AG82" s="10" t="str">
        <f t="shared" ca="1" si="9"/>
        <v/>
      </c>
      <c r="AH82" s="10" t="str">
        <f t="shared" ca="1" si="9"/>
        <v/>
      </c>
      <c r="AI82" s="10" t="str">
        <f t="shared" ca="1" si="9"/>
        <v/>
      </c>
      <c r="AJ82" s="10" t="str">
        <f t="shared" ca="1" si="9"/>
        <v/>
      </c>
      <c r="AK82" s="10" t="str">
        <f t="shared" ca="1" si="9"/>
        <v/>
      </c>
      <c r="AL82" s="7">
        <v>-6</v>
      </c>
      <c r="AM82" s="28">
        <f t="shared" si="10"/>
        <v>42463</v>
      </c>
      <c r="AN82" s="27">
        <f t="shared" si="14"/>
        <v>1</v>
      </c>
      <c r="AO82" s="28" t="str">
        <f t="shared" si="11"/>
        <v>2016:4:1:7:TAOYUAN_3</v>
      </c>
      <c r="AP82" s="27">
        <f t="shared" ca="1" si="12"/>
        <v>359</v>
      </c>
      <c r="AQ82" s="21">
        <f t="shared" ca="1" si="13"/>
        <v>0</v>
      </c>
      <c r="AR82" s="21">
        <f t="shared" ca="1" si="13"/>
        <v>27</v>
      </c>
      <c r="AS82" s="21">
        <f t="shared" ca="1" si="13"/>
        <v>12</v>
      </c>
      <c r="AT82" s="21">
        <f t="shared" ca="1" si="13"/>
        <v>36</v>
      </c>
      <c r="AU82" s="21">
        <f t="shared" ca="1" si="13"/>
        <v>4</v>
      </c>
      <c r="AV82" s="21">
        <f t="shared" ca="1" si="13"/>
        <v>0</v>
      </c>
      <c r="AW82" s="21">
        <f t="shared" ca="1" si="15"/>
        <v>0</v>
      </c>
      <c r="AX82" s="21">
        <f t="shared" ca="1" si="16"/>
        <v>0</v>
      </c>
      <c r="AY82" s="21">
        <f t="shared" ca="1" si="17"/>
        <v>0</v>
      </c>
      <c r="AZ82" s="21">
        <f t="shared" ca="1" si="18"/>
        <v>0</v>
      </c>
      <c r="BA82" s="21">
        <f t="shared" ca="1" si="19"/>
        <v>0</v>
      </c>
    </row>
    <row r="83" spans="23:53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2016:7:0:0:TAOYUAN_3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ref="AF83:AK88" ca="1" si="20">IFERROR(INDEX(INDIRECT(CONCATENATE($X$95,"$A:$Z")),$AE83,MATCH(AF$52,INDIRECT(CONCATENATE($X$95,"$A1:$Z1")),0)),"")</f>
        <v/>
      </c>
      <c r="AG83" s="10" t="str">
        <f t="shared" ca="1" si="20"/>
        <v/>
      </c>
      <c r="AH83" s="10" t="str">
        <f t="shared" ca="1" si="20"/>
        <v/>
      </c>
      <c r="AI83" s="10" t="str">
        <f t="shared" ca="1" si="20"/>
        <v/>
      </c>
      <c r="AJ83" s="10" t="str">
        <f t="shared" ca="1" si="20"/>
        <v/>
      </c>
      <c r="AK83" s="10" t="str">
        <f t="shared" ca="1" si="20"/>
        <v/>
      </c>
      <c r="AL83" s="7">
        <v>-5</v>
      </c>
      <c r="AM83" s="28">
        <f t="shared" si="10"/>
        <v>42470</v>
      </c>
      <c r="AN83" s="27">
        <f t="shared" si="14"/>
        <v>2</v>
      </c>
      <c r="AO83" s="28" t="str">
        <f t="shared" si="11"/>
        <v>2016:4:2:7:TAOYUAN_3</v>
      </c>
      <c r="AP83" s="27">
        <f t="shared" ca="1" si="12"/>
        <v>388</v>
      </c>
      <c r="AQ83" s="21">
        <f t="shared" ca="1" si="13"/>
        <v>0</v>
      </c>
      <c r="AR83" s="21">
        <f t="shared" ca="1" si="13"/>
        <v>26</v>
      </c>
      <c r="AS83" s="21">
        <f t="shared" ca="1" si="13"/>
        <v>15</v>
      </c>
      <c r="AT83" s="21">
        <f t="shared" ca="1" si="13"/>
        <v>24</v>
      </c>
      <c r="AU83" s="21">
        <f t="shared" ca="1" si="13"/>
        <v>1</v>
      </c>
      <c r="AV83" s="21">
        <f t="shared" ca="1" si="13"/>
        <v>0</v>
      </c>
      <c r="AW83" s="21">
        <f t="shared" ca="1" si="15"/>
        <v>0</v>
      </c>
      <c r="AX83" s="21">
        <f t="shared" ca="1" si="16"/>
        <v>0</v>
      </c>
      <c r="AY83" s="21">
        <f t="shared" ca="1" si="17"/>
        <v>0</v>
      </c>
      <c r="AZ83" s="21">
        <f t="shared" ca="1" si="18"/>
        <v>0</v>
      </c>
      <c r="BA83" s="21">
        <f t="shared" ca="1" si="19"/>
        <v>0</v>
      </c>
    </row>
    <row r="84" spans="23:53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2016:8:0:0:TAOYUAN_3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20"/>
        <v/>
      </c>
      <c r="AG84" s="10" t="str">
        <f t="shared" ca="1" si="20"/>
        <v/>
      </c>
      <c r="AH84" s="10" t="str">
        <f t="shared" ca="1" si="20"/>
        <v/>
      </c>
      <c r="AI84" s="10" t="str">
        <f t="shared" ca="1" si="20"/>
        <v/>
      </c>
      <c r="AJ84" s="10" t="str">
        <f t="shared" ca="1" si="20"/>
        <v/>
      </c>
      <c r="AK84" s="10" t="str">
        <f t="shared" ca="1" si="20"/>
        <v/>
      </c>
      <c r="AL84" s="7">
        <v>-4</v>
      </c>
      <c r="AM84" s="28">
        <f t="shared" si="10"/>
        <v>42477</v>
      </c>
      <c r="AN84" s="27">
        <f t="shared" si="14"/>
        <v>3</v>
      </c>
      <c r="AO84" s="28" t="str">
        <f t="shared" si="11"/>
        <v>2016:4:3:7:TAOYUAN_3</v>
      </c>
      <c r="AP84" s="27">
        <f t="shared" ca="1" si="12"/>
        <v>417</v>
      </c>
      <c r="AQ84" s="21">
        <f t="shared" ca="1" si="13"/>
        <v>0</v>
      </c>
      <c r="AR84" s="21">
        <f t="shared" ca="1" si="13"/>
        <v>27</v>
      </c>
      <c r="AS84" s="21">
        <f t="shared" ca="1" si="13"/>
        <v>8</v>
      </c>
      <c r="AT84" s="21">
        <f t="shared" ca="1" si="13"/>
        <v>25</v>
      </c>
      <c r="AU84" s="21">
        <f t="shared" ca="1" si="13"/>
        <v>1</v>
      </c>
      <c r="AV84" s="21">
        <f t="shared" ca="1" si="13"/>
        <v>0</v>
      </c>
      <c r="AW84" s="21">
        <f t="shared" ca="1" si="15"/>
        <v>0</v>
      </c>
      <c r="AX84" s="21">
        <f t="shared" ca="1" si="16"/>
        <v>0</v>
      </c>
      <c r="AY84" s="21">
        <f t="shared" ca="1" si="17"/>
        <v>0</v>
      </c>
      <c r="AZ84" s="21">
        <f t="shared" ca="1" si="18"/>
        <v>0</v>
      </c>
      <c r="BA84" s="21">
        <f t="shared" ca="1" si="19"/>
        <v>0</v>
      </c>
    </row>
    <row r="85" spans="23:53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2016:9:0:0:TAOYUAN_3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ca="1" si="20"/>
        <v/>
      </c>
      <c r="AG85" s="10" t="str">
        <f t="shared" ca="1" si="20"/>
        <v/>
      </c>
      <c r="AH85" s="10" t="str">
        <f t="shared" ca="1" si="20"/>
        <v/>
      </c>
      <c r="AI85" s="10" t="str">
        <f t="shared" ca="1" si="20"/>
        <v/>
      </c>
      <c r="AJ85" s="10" t="str">
        <f t="shared" ca="1" si="20"/>
        <v/>
      </c>
      <c r="AK85" s="10" t="str">
        <f t="shared" ca="1" si="20"/>
        <v/>
      </c>
      <c r="AL85" s="7">
        <v>-3</v>
      </c>
      <c r="AM85" s="28">
        <f t="shared" si="10"/>
        <v>42484</v>
      </c>
      <c r="AN85" s="27">
        <f t="shared" si="14"/>
        <v>4</v>
      </c>
      <c r="AO85" s="28" t="str">
        <f t="shared" si="11"/>
        <v>2016:4:4:7:TAOYUAN_3</v>
      </c>
      <c r="AP85" s="27">
        <f t="shared" ca="1" si="12"/>
        <v>446</v>
      </c>
      <c r="AQ85" s="21">
        <f t="shared" ca="1" si="13"/>
        <v>0</v>
      </c>
      <c r="AR85" s="21">
        <f t="shared" ca="1" si="13"/>
        <v>25</v>
      </c>
      <c r="AS85" s="21">
        <f t="shared" ca="1" si="13"/>
        <v>8</v>
      </c>
      <c r="AT85" s="21">
        <f t="shared" ca="1" si="13"/>
        <v>25</v>
      </c>
      <c r="AU85" s="21">
        <f t="shared" ca="1" si="13"/>
        <v>0</v>
      </c>
      <c r="AV85" s="21">
        <f t="shared" ca="1" si="13"/>
        <v>0</v>
      </c>
      <c r="AW85" s="21">
        <f t="shared" ca="1" si="15"/>
        <v>0</v>
      </c>
      <c r="AX85" s="21">
        <f t="shared" ca="1" si="16"/>
        <v>0</v>
      </c>
      <c r="AY85" s="21">
        <f t="shared" ca="1" si="17"/>
        <v>0</v>
      </c>
      <c r="AZ85" s="21">
        <f t="shared" ca="1" si="18"/>
        <v>0</v>
      </c>
      <c r="BA85" s="21">
        <f t="shared" ca="1" si="19"/>
        <v>0</v>
      </c>
    </row>
    <row r="86" spans="23:53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2016:10:0:0:TAOYUAN_3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20"/>
        <v/>
      </c>
      <c r="AG86" s="10" t="str">
        <f t="shared" ca="1" si="20"/>
        <v/>
      </c>
      <c r="AH86" s="10" t="str">
        <f t="shared" ca="1" si="20"/>
        <v/>
      </c>
      <c r="AI86" s="10" t="str">
        <f t="shared" ca="1" si="20"/>
        <v/>
      </c>
      <c r="AJ86" s="10" t="str">
        <f t="shared" ca="1" si="20"/>
        <v/>
      </c>
      <c r="AK86" s="10" t="str">
        <f t="shared" ca="1" si="20"/>
        <v/>
      </c>
      <c r="AL86" s="7">
        <v>-2</v>
      </c>
      <c r="AM86" s="28">
        <f t="shared" si="10"/>
        <v>42491</v>
      </c>
      <c r="AN86" s="27">
        <f t="shared" si="14"/>
        <v>1</v>
      </c>
      <c r="AO86" s="28" t="str">
        <f t="shared" si="11"/>
        <v>2016:5:1:7:TAOYUAN_3</v>
      </c>
      <c r="AP86" s="27">
        <f t="shared" ca="1" si="12"/>
        <v>475</v>
      </c>
      <c r="AQ86" s="21">
        <f t="shared" ca="1" si="13"/>
        <v>1</v>
      </c>
      <c r="AR86" s="21">
        <f t="shared" ca="1" si="13"/>
        <v>23</v>
      </c>
      <c r="AS86" s="21">
        <f t="shared" ca="1" si="13"/>
        <v>10</v>
      </c>
      <c r="AT86" s="21">
        <f t="shared" ca="1" si="13"/>
        <v>20</v>
      </c>
      <c r="AU86" s="21">
        <f t="shared" ca="1" si="13"/>
        <v>0</v>
      </c>
      <c r="AV86" s="21">
        <f t="shared" ca="1" si="13"/>
        <v>0</v>
      </c>
      <c r="AW86" s="21">
        <f t="shared" ca="1" si="15"/>
        <v>0</v>
      </c>
      <c r="AX86" s="21">
        <f t="shared" ca="1" si="16"/>
        <v>0</v>
      </c>
      <c r="AY86" s="21">
        <f t="shared" ca="1" si="17"/>
        <v>0</v>
      </c>
      <c r="AZ86" s="21">
        <f t="shared" ca="1" si="18"/>
        <v>0</v>
      </c>
      <c r="BA86" s="21">
        <f t="shared" ca="1" si="19"/>
        <v>0</v>
      </c>
    </row>
    <row r="87" spans="23:53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2016:11:0:0:TAOYUAN_3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20"/>
        <v/>
      </c>
      <c r="AG87" s="10" t="str">
        <f t="shared" ca="1" si="20"/>
        <v/>
      </c>
      <c r="AH87" s="10" t="str">
        <f t="shared" ca="1" si="20"/>
        <v/>
      </c>
      <c r="AI87" s="10" t="str">
        <f t="shared" ca="1" si="20"/>
        <v/>
      </c>
      <c r="AJ87" s="10" t="str">
        <f t="shared" ca="1" si="20"/>
        <v/>
      </c>
      <c r="AK87" s="10" t="str">
        <f t="shared" ca="1" si="20"/>
        <v/>
      </c>
      <c r="AL87" s="7">
        <v>-1</v>
      </c>
      <c r="AM87" s="28">
        <f t="shared" si="10"/>
        <v>42498</v>
      </c>
      <c r="AN87" s="27">
        <f t="shared" si="14"/>
        <v>2</v>
      </c>
      <c r="AO87" s="28" t="str">
        <f t="shared" si="11"/>
        <v>2016:5:2:7:TAOYUAN_3</v>
      </c>
      <c r="AP87" s="27">
        <f t="shared" ca="1" si="12"/>
        <v>504</v>
      </c>
      <c r="AQ87" s="21">
        <f t="shared" ca="1" si="13"/>
        <v>1</v>
      </c>
      <c r="AR87" s="21">
        <f t="shared" ca="1" si="13"/>
        <v>21</v>
      </c>
      <c r="AS87" s="21">
        <f t="shared" ca="1" si="13"/>
        <v>3</v>
      </c>
      <c r="AT87" s="21">
        <f t="shared" ca="1" si="13"/>
        <v>27</v>
      </c>
      <c r="AU87" s="21">
        <f t="shared" ca="1" si="13"/>
        <v>3</v>
      </c>
      <c r="AV87" s="21">
        <f t="shared" ca="1" si="13"/>
        <v>0</v>
      </c>
      <c r="AW87" s="21">
        <f t="shared" ca="1" si="15"/>
        <v>0</v>
      </c>
      <c r="AX87" s="21">
        <f t="shared" ca="1" si="16"/>
        <v>0</v>
      </c>
      <c r="AY87" s="21">
        <f t="shared" ca="1" si="17"/>
        <v>0</v>
      </c>
      <c r="AZ87" s="21">
        <f t="shared" ca="1" si="18"/>
        <v>0</v>
      </c>
      <c r="BA87" s="21">
        <f t="shared" ca="1" si="19"/>
        <v>0</v>
      </c>
    </row>
    <row r="88" spans="23:53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2016:12:0:0:TAOYUAN_3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20"/>
        <v/>
      </c>
      <c r="AG88" s="10" t="str">
        <f t="shared" ca="1" si="20"/>
        <v/>
      </c>
      <c r="AH88" s="10" t="str">
        <f t="shared" ca="1" si="20"/>
        <v/>
      </c>
      <c r="AI88" s="10" t="str">
        <f t="shared" ca="1" si="20"/>
        <v/>
      </c>
      <c r="AJ88" s="10" t="str">
        <f t="shared" ca="1" si="20"/>
        <v/>
      </c>
      <c r="AK88" s="10" t="str">
        <f t="shared" ca="1" si="20"/>
        <v/>
      </c>
      <c r="AL88" s="7">
        <v>0</v>
      </c>
      <c r="AM88" s="28">
        <f t="shared" si="10"/>
        <v>42505</v>
      </c>
      <c r="AN88" s="27">
        <f t="shared" si="14"/>
        <v>3</v>
      </c>
      <c r="AO88" s="28" t="str">
        <f t="shared" si="11"/>
        <v>2016:5:3:7:TAOYUAN_3</v>
      </c>
      <c r="AP88" s="27">
        <f t="shared" ca="1" si="12"/>
        <v>533</v>
      </c>
      <c r="AQ88" s="21">
        <f t="shared" ca="1" si="13"/>
        <v>0</v>
      </c>
      <c r="AR88" s="21">
        <f t="shared" ca="1" si="13"/>
        <v>24</v>
      </c>
      <c r="AS88" s="21">
        <f t="shared" ca="1" si="13"/>
        <v>9</v>
      </c>
      <c r="AT88" s="21">
        <f t="shared" ca="1" si="13"/>
        <v>19</v>
      </c>
      <c r="AU88" s="21">
        <f t="shared" ca="1" si="13"/>
        <v>4</v>
      </c>
      <c r="AV88" s="21">
        <f t="shared" ca="1" si="13"/>
        <v>4</v>
      </c>
      <c r="AW88" s="21">
        <f t="shared" ca="1" si="15"/>
        <v>1</v>
      </c>
      <c r="AX88" s="21">
        <f t="shared" ca="1" si="16"/>
        <v>24</v>
      </c>
      <c r="AY88" s="21">
        <f t="shared" ca="1" si="17"/>
        <v>12</v>
      </c>
      <c r="AZ88" s="21">
        <f t="shared" ca="1" si="18"/>
        <v>20</v>
      </c>
      <c r="BA88" s="21">
        <f t="shared" ca="1" si="19"/>
        <v>4</v>
      </c>
    </row>
    <row r="89" spans="23:53">
      <c r="AC89" s="7">
        <f ca="1">SUMIFS(AC53:AC88, $X53:$X88,YEAR,AC53:AC88,"&lt;&gt;#N/A")</f>
        <v>3</v>
      </c>
      <c r="AD89" s="27"/>
      <c r="AF89" s="7">
        <f t="shared" ref="AF89:AK89" ca="1" si="21">SUM(AF53:AF88)</f>
        <v>0</v>
      </c>
      <c r="AG89" s="7">
        <f t="shared" ca="1" si="21"/>
        <v>0</v>
      </c>
      <c r="AH89" s="7">
        <f t="shared" ca="1" si="21"/>
        <v>0</v>
      </c>
      <c r="AI89" s="7">
        <f t="shared" ca="1" si="21"/>
        <v>0</v>
      </c>
      <c r="AJ89" s="7">
        <f t="shared" ca="1" si="21"/>
        <v>0</v>
      </c>
      <c r="AK89" s="7">
        <f t="shared" ca="1" si="21"/>
        <v>0</v>
      </c>
      <c r="AN89" s="27"/>
    </row>
    <row r="90" spans="23:53">
      <c r="W90" s="7" t="s">
        <v>1456</v>
      </c>
      <c r="X90" s="2" t="s">
        <v>1941</v>
      </c>
      <c r="AD90" s="27"/>
      <c r="AE90" s="27"/>
      <c r="AH90" s="27"/>
      <c r="AI90" s="27"/>
      <c r="AJ90" s="27"/>
      <c r="AK90" s="27"/>
      <c r="AM90" s="28"/>
      <c r="AN90" s="27"/>
    </row>
    <row r="91" spans="23:53">
      <c r="W91" s="39" t="s">
        <v>2234</v>
      </c>
      <c r="X91" s="1" t="s">
        <v>2242</v>
      </c>
      <c r="AD91" s="27"/>
      <c r="AE91" s="27"/>
      <c r="AH91" s="27"/>
      <c r="AI91" s="27"/>
      <c r="AJ91" s="27"/>
      <c r="AK91" s="27"/>
      <c r="AM91" s="28"/>
      <c r="AN91" s="27"/>
    </row>
    <row r="92" spans="23:53">
      <c r="W92" s="7" t="s">
        <v>2235</v>
      </c>
      <c r="X92" s="1" t="s">
        <v>2243</v>
      </c>
      <c r="AD92" s="27"/>
      <c r="AN92" s="27"/>
    </row>
    <row r="93" spans="23:53">
      <c r="W93" s="7" t="s">
        <v>815</v>
      </c>
      <c r="X93" s="2" t="s">
        <v>2245</v>
      </c>
      <c r="Y93" s="27"/>
      <c r="Z93" s="27"/>
      <c r="AD93" s="27"/>
      <c r="AN93" s="27"/>
    </row>
    <row r="94" spans="23:53">
      <c r="W94" s="7" t="s">
        <v>816</v>
      </c>
      <c r="X94" s="2" t="s">
        <v>2246</v>
      </c>
      <c r="Y94" s="27"/>
      <c r="Z94" s="27"/>
      <c r="AD94" s="27"/>
      <c r="AN94" s="27"/>
    </row>
    <row r="95" spans="23:53">
      <c r="W95" s="39" t="s">
        <v>819</v>
      </c>
      <c r="X95" s="2" t="s">
        <v>2247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3">
      <c r="W96" s="39" t="s">
        <v>1455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1">
      <c r="W97" s="7" t="s">
        <v>811</v>
      </c>
      <c r="X97" s="1">
        <v>4</v>
      </c>
      <c r="AD97" s="27"/>
      <c r="AE97" s="27"/>
      <c r="AH97" s="27"/>
      <c r="AI97" s="27"/>
      <c r="AJ97" s="27"/>
      <c r="AK97" s="27"/>
      <c r="AN97" s="27"/>
    </row>
    <row r="98" spans="23:51">
      <c r="W98" s="7" t="s">
        <v>808</v>
      </c>
      <c r="X98" s="7">
        <f>ROUND($X$96/12,0)</f>
        <v>0</v>
      </c>
      <c r="AN98" s="27"/>
    </row>
    <row r="99" spans="23:51">
      <c r="W99" s="7" t="s">
        <v>807</v>
      </c>
      <c r="X99" s="7">
        <v>4</v>
      </c>
      <c r="AN99" s="27"/>
    </row>
    <row r="100" spans="23:51">
      <c r="W100" s="7" t="s">
        <v>438</v>
      </c>
      <c r="X100" s="7">
        <f ca="1">SUM($AI$89:$AK$89)</f>
        <v>0</v>
      </c>
      <c r="AN100" s="27"/>
    </row>
    <row r="101" spans="23:51">
      <c r="W101" s="7" t="s">
        <v>439</v>
      </c>
      <c r="X101" s="7">
        <f ca="1">SUM($AF$89:$AH$89)</f>
        <v>0</v>
      </c>
      <c r="AM101" s="28"/>
      <c r="AN101" s="27"/>
      <c r="AS101" s="29"/>
      <c r="AU101" s="29"/>
      <c r="AV101" s="29"/>
      <c r="AY101" s="29"/>
    </row>
    <row r="102" spans="23:51" ht="60">
      <c r="W102" s="7" t="s">
        <v>441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30" t="str">
        <f ca="1">IFERROR(X101/SUM(X100:X101),"0")</f>
        <v>0</v>
      </c>
      <c r="Z102" s="7" t="str">
        <f ca="1">TEXT(Y102,"00%")</f>
        <v>00%</v>
      </c>
      <c r="AN102" s="27"/>
    </row>
    <row r="103" spans="23:51" ht="30">
      <c r="W103" s="7" t="s">
        <v>442</v>
      </c>
      <c r="X103" s="29" t="str">
        <f ca="1">CONCATENATE("Annual Goal 年度目標:  ",$X$96,"
Actual CDE YTD 年度實際:    ",$AC$89)</f>
        <v>Annual Goal 年度目標:  
Actual CDE YTD 年度實際:    3</v>
      </c>
      <c r="AN103" s="27"/>
    </row>
    <row r="104" spans="23:51">
      <c r="W104" s="7" t="s">
        <v>1454</v>
      </c>
      <c r="X104" s="7" t="str">
        <f ca="1">CONCATENATE($X$53,"  ",SUMIF($AC$53:$AC$64,"&lt;&gt;#N/A"))</f>
        <v>2014  0</v>
      </c>
      <c r="AN104" s="27"/>
    </row>
    <row r="105" spans="23:51">
      <c r="W105" s="7" t="s">
        <v>1453</v>
      </c>
      <c r="X105" s="7" t="str">
        <f ca="1">CONCATENATE($X$65,"  ", SUMIF($AC$65:$AC$76,"&lt;&gt;#N/A"))</f>
        <v>2015  0</v>
      </c>
      <c r="AN105" s="27"/>
    </row>
    <row r="106" spans="23:51">
      <c r="W106" s="7" t="s">
        <v>1452</v>
      </c>
      <c r="X106" s="7" t="str">
        <f ca="1">CONCATENATE($X$77,"  ",SUMIF($AC$77:$AC$88,"&lt;&gt;#N/A"))</f>
        <v>2016  3</v>
      </c>
    </row>
    <row r="107" spans="23:51" ht="23.25">
      <c r="W107" s="7" t="s">
        <v>1451</v>
      </c>
      <c r="X107" s="42" t="str">
        <f>$X$91</f>
        <v>Taoyuan 3 District</v>
      </c>
    </row>
    <row r="108" spans="23:51">
      <c r="X108" s="40" t="str">
        <f>$X$92</f>
        <v>桃園3地區</v>
      </c>
    </row>
    <row r="109" spans="23:51">
      <c r="X109" s="41">
        <f>DATE</f>
        <v>42505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>
    <pageSetUpPr fitToPage="1"/>
  </sheetPr>
  <dimension ref="A1:S25"/>
  <sheetViews>
    <sheetView topLeftCell="E1" zoomScaleNormal="100" zoomScaleSheetLayoutView="115" workbookViewId="0">
      <selection activeCell="F19" sqref="F19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1796</v>
      </c>
      <c r="E1" s="36" t="str">
        <f>$A$2</f>
        <v>Taoyuan 1/2 District</v>
      </c>
      <c r="F1" s="32"/>
      <c r="G1" s="33"/>
      <c r="H1" s="33"/>
      <c r="I1" s="33"/>
      <c r="J1" s="33"/>
      <c r="K1" s="33"/>
      <c r="L1" s="33"/>
      <c r="M1" s="93" t="s">
        <v>1739</v>
      </c>
      <c r="N1" s="96" t="s">
        <v>21</v>
      </c>
      <c r="O1" s="76" t="s">
        <v>22</v>
      </c>
      <c r="P1" s="76" t="s">
        <v>23</v>
      </c>
      <c r="Q1" s="76" t="s">
        <v>33</v>
      </c>
      <c r="R1" s="76" t="s">
        <v>34</v>
      </c>
      <c r="S1" s="76" t="s">
        <v>24</v>
      </c>
    </row>
    <row r="2" spans="1:19" ht="15" customHeight="1">
      <c r="A2" s="1" t="s">
        <v>2248</v>
      </c>
      <c r="E2" s="78" t="str">
        <f>$A$3</f>
        <v>桃園3地區</v>
      </c>
      <c r="F2" s="26" t="s">
        <v>793</v>
      </c>
      <c r="G2" s="80">
        <f>$A$6</f>
        <v>0</v>
      </c>
      <c r="H2" s="82" t="s">
        <v>35</v>
      </c>
      <c r="I2" s="83"/>
      <c r="J2" s="83"/>
      <c r="K2" s="84"/>
      <c r="L2" s="68" t="s">
        <v>28</v>
      </c>
      <c r="M2" s="94"/>
      <c r="N2" s="97"/>
      <c r="O2" s="77"/>
      <c r="P2" s="77"/>
      <c r="Q2" s="77"/>
      <c r="R2" s="77"/>
      <c r="S2" s="77"/>
    </row>
    <row r="3" spans="1:19" ht="15" customHeight="1">
      <c r="A3" s="1" t="s">
        <v>2243</v>
      </c>
      <c r="E3" s="79"/>
      <c r="F3" s="25" t="s">
        <v>794</v>
      </c>
      <c r="G3" s="81"/>
      <c r="H3" s="82" t="s">
        <v>788</v>
      </c>
      <c r="I3" s="83"/>
      <c r="J3" s="83"/>
      <c r="K3" s="84"/>
      <c r="L3" s="68" t="s">
        <v>787</v>
      </c>
      <c r="M3" s="94"/>
      <c r="N3" s="97"/>
      <c r="O3" s="77"/>
      <c r="P3" s="77"/>
      <c r="Q3" s="77"/>
      <c r="R3" s="77"/>
      <c r="S3" s="77"/>
    </row>
    <row r="4" spans="1:19" ht="15" customHeight="1">
      <c r="A4" s="1" t="s">
        <v>459</v>
      </c>
      <c r="E4" s="85">
        <f>DATE</f>
        <v>42505</v>
      </c>
      <c r="F4" s="23" t="s">
        <v>791</v>
      </c>
      <c r="G4" s="24"/>
      <c r="H4" s="87">
        <f>ROUND($G$2/12*MONTH,0)</f>
        <v>0</v>
      </c>
      <c r="I4" s="88"/>
      <c r="J4" s="88"/>
      <c r="K4" s="89"/>
      <c r="L4" s="44">
        <f>ROUND($G$2/12,0)</f>
        <v>0</v>
      </c>
      <c r="M4" s="94"/>
      <c r="N4" s="97"/>
      <c r="O4" s="77"/>
      <c r="P4" s="77"/>
      <c r="Q4" s="77"/>
      <c r="R4" s="77"/>
      <c r="S4" s="77"/>
    </row>
    <row r="5" spans="1:19" ht="15" customHeight="1">
      <c r="A5" s="1" t="s">
        <v>460</v>
      </c>
      <c r="E5" s="86"/>
      <c r="F5" s="5" t="s">
        <v>792</v>
      </c>
      <c r="G5" s="6"/>
      <c r="H5" s="90">
        <f ca="1">TAOYUAN_1_2_DISTRICT_GRAPH!$AC$89</f>
        <v>8</v>
      </c>
      <c r="I5" s="91"/>
      <c r="J5" s="91"/>
      <c r="K5" s="92"/>
      <c r="L5" s="45">
        <f>$M$25</f>
        <v>2</v>
      </c>
      <c r="M5" s="95"/>
      <c r="N5" s="97"/>
      <c r="O5" s="77"/>
      <c r="P5" s="77"/>
      <c r="Q5" s="77"/>
      <c r="R5" s="77"/>
      <c r="S5" s="77"/>
    </row>
    <row r="6" spans="1:19" ht="15" customHeight="1">
      <c r="A6" s="1"/>
      <c r="E6" s="34" t="str">
        <f>$A$4</f>
        <v>Taoyuan Stake</v>
      </c>
      <c r="F6" s="25" t="s">
        <v>804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桃園支聯會</v>
      </c>
      <c r="F7" s="25" t="s">
        <v>789</v>
      </c>
      <c r="G7" s="25"/>
      <c r="H7" s="20"/>
      <c r="I7" s="20"/>
      <c r="J7" s="20"/>
      <c r="K7" s="20"/>
      <c r="L7" s="46" t="s">
        <v>790</v>
      </c>
      <c r="M7" s="61" t="s">
        <v>795</v>
      </c>
      <c r="N7" s="38" t="s">
        <v>796</v>
      </c>
      <c r="O7" s="38" t="s">
        <v>797</v>
      </c>
      <c r="P7" s="38" t="s">
        <v>798</v>
      </c>
      <c r="Q7" s="38" t="s">
        <v>799</v>
      </c>
      <c r="R7" s="38" t="s">
        <v>800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802</v>
      </c>
      <c r="B11" s="1"/>
      <c r="E11" s="5" t="str">
        <f>$A11</f>
        <v>Taoyuan 1/2 桃園1/2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447</v>
      </c>
      <c r="C12" s="64" t="str">
        <f>CONCATENATE(YEAR,":",MONTH,":",WEEK,":",WEEKDAY,":",$B12)</f>
        <v>2016:5:3:7:TAO_2_E</v>
      </c>
      <c r="D12" s="64">
        <f>MATCH($C12,REPORT_DATA_BY_COMP!$A:$A,0)</f>
        <v>1708</v>
      </c>
      <c r="E12" s="65" t="str">
        <f>SUBSTITUTE(VLOOKUP($B12,COMP_LIST!$A:$AC,5,FALSE),"EL","")</f>
        <v>E. Boyce / Bell</v>
      </c>
      <c r="F12" s="4" t="str">
        <f>VLOOKUP($B12,COMP_LIST!$A:$AC,3,FALSE)</f>
        <v>Taoyuan 2 E</v>
      </c>
      <c r="G12" s="4" t="str">
        <f>VLOOKUP($B12,COMP_LIST!$A:$AC,4,FALSE)</f>
        <v>桃園 2 長老</v>
      </c>
      <c r="H12" s="10">
        <f>IFERROR(INDEX(REPORT_DATA_BY_COMP!$A:$AI,$D12,MATCH(H$8,REPORT_DATA_BY_COMP!$A$1:$AI$1,0)), "")</f>
        <v>0</v>
      </c>
      <c r="I12" s="10">
        <f>IFERROR(INDEX(REPORT_DATA_BY_COMP!$A:$AI,$D12,MATCH(I$8,REPORT_DATA_BY_COMP!$A$1:$AI$1,0)), "")</f>
        <v>0</v>
      </c>
      <c r="J12" s="10">
        <f>IFERROR(INDEX(REPORT_DATA_BY_COMP!$A:$AI,$D12,MATCH(J$8,REPORT_DATA_BY_COMP!$A$1:$AI$1,0)), "")</f>
        <v>1</v>
      </c>
      <c r="K12" s="10">
        <f>IFERROR(INDEX(REPORT_DATA_BY_COMP!$A:$AI,$D12,MATCH(K$8,REPORT_DATA_BY_COMP!$A$1:$AI$1,0)), "")</f>
        <v>0</v>
      </c>
      <c r="L12" s="47">
        <f>IFERROR(INDEX(REPORT_DATA_BY_COMP!$A:$AI,$D12,MATCH(L$8,REPORT_DATA_BY_COMP!$A$1:$AI$1,0)), "")</f>
        <v>0</v>
      </c>
      <c r="M12" s="59">
        <f>IFERROR(INDEX(REPORT_DATA_BY_COMP!$A:$AI,$D12,MATCH(M$8,REPORT_DATA_BY_COMP!$A$1:$AI$1,0)), "")</f>
        <v>0</v>
      </c>
      <c r="N12" s="50">
        <f>IFERROR(INDEX(REPORT_DATA_BY_COMP!$A:$AI,$D12,MATCH(N$8,REPORT_DATA_BY_COMP!$A$1:$AI$1,0)), "")</f>
        <v>2</v>
      </c>
      <c r="O12" s="10">
        <f>IFERROR(INDEX(REPORT_DATA_BY_COMP!$A:$AI,$D12,MATCH(O$8,REPORT_DATA_BY_COMP!$A$1:$AI$1,0)), "")</f>
        <v>0</v>
      </c>
      <c r="P12" s="10">
        <f>IFERROR(INDEX(REPORT_DATA_BY_COMP!$A:$AI,$D12,MATCH(P$8,REPORT_DATA_BY_COMP!$A$1:$AI$1,0)), "")</f>
        <v>4</v>
      </c>
      <c r="Q12" s="10">
        <f>IFERROR(INDEX(REPORT_DATA_BY_COMP!$A:$AI,$D12,MATCH(Q$8,REPORT_DATA_BY_COMP!$A$1:$AI$1,0)), "")</f>
        <v>3</v>
      </c>
      <c r="R12" s="10">
        <f>IFERROR(INDEX(REPORT_DATA_BY_COMP!$A:$AI,$D12,MATCH(R$8,REPORT_DATA_BY_COMP!$A$1:$AI$1,0)), "")</f>
        <v>1</v>
      </c>
      <c r="S12" s="10">
        <f>IFERROR(INDEX(REPORT_DATA_BY_COMP!$A:$AI,$D12,MATCH(S$8,REPORT_DATA_BY_COMP!$A$1:$AI$1,0)), "")</f>
        <v>10</v>
      </c>
    </row>
    <row r="13" spans="1:19" ht="15" customHeight="1">
      <c r="A13" s="1"/>
      <c r="B13" s="1" t="s">
        <v>448</v>
      </c>
      <c r="C13" s="64" t="str">
        <f>CONCATENATE(YEAR,":",MONTH,":",WEEK,":",WEEKDAY,":",$B13)</f>
        <v>2016:5:3:7:TAO_1_A</v>
      </c>
      <c r="D13" s="64">
        <f>MATCH($C13,REPORT_DATA_BY_COMP!$A:$A,0)</f>
        <v>1706</v>
      </c>
      <c r="E13" s="65" t="str">
        <f>SUBSTITUTE(VLOOKUP($B13,COMP_LIST!$A:$AC,5,FALSE),"EL","")</f>
        <v>E. Love / Shih</v>
      </c>
      <c r="F13" s="4" t="str">
        <f>VLOOKUP($B13,COMP_LIST!$A:$AC,3,FALSE)</f>
        <v>Taoyuan 1 A E</v>
      </c>
      <c r="G13" s="4" t="str">
        <f>VLOOKUP($B13,COMP_LIST!$A:$AC,4,FALSE)</f>
        <v>桃園 1 A 長老</v>
      </c>
      <c r="H13" s="10">
        <f>IFERROR(INDEX(REPORT_DATA_BY_COMP!$A:$AI,$D13,MATCH(H$8,REPORT_DATA_BY_COMP!$A$1:$AI$1,0)), "")</f>
        <v>0</v>
      </c>
      <c r="I13" s="10">
        <f>IFERROR(INDEX(REPORT_DATA_BY_COMP!$A:$AI,$D13,MATCH(I$8,REPORT_DATA_BY_COMP!$A$1:$AI$1,0)), "")</f>
        <v>1</v>
      </c>
      <c r="J13" s="10">
        <f>IFERROR(INDEX(REPORT_DATA_BY_COMP!$A:$AI,$D13,MATCH(J$8,REPORT_DATA_BY_COMP!$A$1:$AI$1,0)), "")</f>
        <v>2</v>
      </c>
      <c r="K13" s="10">
        <f>IFERROR(INDEX(REPORT_DATA_BY_COMP!$A:$AI,$D13,MATCH(K$8,REPORT_DATA_BY_COMP!$A$1:$AI$1,0)), "")</f>
        <v>1</v>
      </c>
      <c r="L13" s="47">
        <f>IFERROR(INDEX(REPORT_DATA_BY_COMP!$A:$AI,$D13,MATCH(L$8,REPORT_DATA_BY_COMP!$A$1:$AI$1,0)), "")</f>
        <v>1</v>
      </c>
      <c r="M13" s="56">
        <f>IFERROR(INDEX(REPORT_DATA_BY_COMP!$A:$AI,$D13,MATCH(M$8,REPORT_DATA_BY_COMP!$A$1:$AI$1,0)), "")</f>
        <v>0</v>
      </c>
      <c r="N13" s="50">
        <f>IFERROR(INDEX(REPORT_DATA_BY_COMP!$A:$AI,$D13,MATCH(N$8,REPORT_DATA_BY_COMP!$A$1:$AI$1,0)), "")</f>
        <v>4</v>
      </c>
      <c r="O13" s="10">
        <f>IFERROR(INDEX(REPORT_DATA_BY_COMP!$A:$AI,$D13,MATCH(O$8,REPORT_DATA_BY_COMP!$A$1:$AI$1,0)), "")</f>
        <v>5</v>
      </c>
      <c r="P13" s="10">
        <f>IFERROR(INDEX(REPORT_DATA_BY_COMP!$A:$AI,$D13,MATCH(P$8,REPORT_DATA_BY_COMP!$A$1:$AI$1,0)), "")</f>
        <v>8</v>
      </c>
      <c r="Q13" s="10">
        <f>IFERROR(INDEX(REPORT_DATA_BY_COMP!$A:$AI,$D13,MATCH(Q$8,REPORT_DATA_BY_COMP!$A$1:$AI$1,0)), "")</f>
        <v>5</v>
      </c>
      <c r="R13" s="10">
        <f>IFERROR(INDEX(REPORT_DATA_BY_COMP!$A:$AI,$D13,MATCH(R$8,REPORT_DATA_BY_COMP!$A$1:$AI$1,0)), "")</f>
        <v>2</v>
      </c>
      <c r="S13" s="10">
        <f>IFERROR(INDEX(REPORT_DATA_BY_COMP!$A:$AI,$D13,MATCH(S$8,REPORT_DATA_BY_COMP!$A$1:$AI$1,0)), "")</f>
        <v>8</v>
      </c>
    </row>
    <row r="14" spans="1:19" ht="15" customHeight="1">
      <c r="A14" s="1"/>
      <c r="B14" s="1" t="s">
        <v>449</v>
      </c>
      <c r="C14" s="64" t="str">
        <f>CONCATENATE(YEAR,":",MONTH,":",WEEK,":",WEEKDAY,":",$B14)</f>
        <v>2016:5:3:7:TAO_1_B</v>
      </c>
      <c r="D14" s="64">
        <f>MATCH($C14,REPORT_DATA_BY_COMP!$A:$A,0)</f>
        <v>1707</v>
      </c>
      <c r="E14" s="65" t="str">
        <f>SUBSTITUTE(VLOOKUP($B14,COMP_LIST!$A:$AC,5,FALSE),"EL","")</f>
        <v>E. Pincock / Chuang</v>
      </c>
      <c r="F14" s="4" t="str">
        <f>VLOOKUP($B14,COMP_LIST!$A:$AC,3,FALSE)</f>
        <v>Taoyuan 1 B E</v>
      </c>
      <c r="G14" s="4" t="str">
        <f>VLOOKUP($B14,COMP_LIST!$A:$AC,4,FALSE)</f>
        <v>桃園 1 B 長老</v>
      </c>
      <c r="H14" s="10">
        <f>IFERROR(INDEX(REPORT_DATA_BY_COMP!$A:$AI,$D14,MATCH(H$8,REPORT_DATA_BY_COMP!$A$1:$AI$1,0)), "")</f>
        <v>0</v>
      </c>
      <c r="I14" s="10">
        <f>IFERROR(INDEX(REPORT_DATA_BY_COMP!$A:$AI,$D14,MATCH(I$8,REPORT_DATA_BY_COMP!$A$1:$AI$1,0)), "")</f>
        <v>0</v>
      </c>
      <c r="J14" s="10">
        <f>IFERROR(INDEX(REPORT_DATA_BY_COMP!$A:$AI,$D14,MATCH(J$8,REPORT_DATA_BY_COMP!$A$1:$AI$1,0)), "")</f>
        <v>0</v>
      </c>
      <c r="K14" s="10">
        <f>IFERROR(INDEX(REPORT_DATA_BY_COMP!$A:$AI,$D14,MATCH(K$8,REPORT_DATA_BY_COMP!$A$1:$AI$1,0)), "")</f>
        <v>3</v>
      </c>
      <c r="L14" s="47">
        <f>IFERROR(INDEX(REPORT_DATA_BY_COMP!$A:$AI,$D14,MATCH(L$8,REPORT_DATA_BY_COMP!$A$1:$AI$1,0)), "")</f>
        <v>0</v>
      </c>
      <c r="M14" s="59">
        <f>IFERROR(INDEX(REPORT_DATA_BY_COMP!$A:$AI,$D14,MATCH(M$8,REPORT_DATA_BY_COMP!$A$1:$AI$1,0)), "")</f>
        <v>0</v>
      </c>
      <c r="N14" s="50">
        <f>IFERROR(INDEX(REPORT_DATA_BY_COMP!$A:$AI,$D14,MATCH(N$8,REPORT_DATA_BY_COMP!$A$1:$AI$1,0)), "")</f>
        <v>4</v>
      </c>
      <c r="O14" s="10">
        <f>IFERROR(INDEX(REPORT_DATA_BY_COMP!$A:$AI,$D14,MATCH(O$8,REPORT_DATA_BY_COMP!$A$1:$AI$1,0)), "")</f>
        <v>4</v>
      </c>
      <c r="P14" s="10">
        <f>IFERROR(INDEX(REPORT_DATA_BY_COMP!$A:$AI,$D14,MATCH(P$8,REPORT_DATA_BY_COMP!$A$1:$AI$1,0)), "")</f>
        <v>5</v>
      </c>
      <c r="Q14" s="10">
        <f>IFERROR(INDEX(REPORT_DATA_BY_COMP!$A:$AI,$D14,MATCH(Q$8,REPORT_DATA_BY_COMP!$A$1:$AI$1,0)), "")</f>
        <v>0</v>
      </c>
      <c r="R14" s="10">
        <f>IFERROR(INDEX(REPORT_DATA_BY_COMP!$A:$AI,$D14,MATCH(R$8,REPORT_DATA_BY_COMP!$A$1:$AI$1,0)), "")</f>
        <v>0</v>
      </c>
      <c r="S14" s="10">
        <f>IFERROR(INDEX(REPORT_DATA_BY_COMP!$A:$AI,$D14,MATCH(S$8,REPORT_DATA_BY_COMP!$A$1:$AI$1,0)), "")</f>
        <v>7</v>
      </c>
    </row>
    <row r="15" spans="1:19" ht="15" customHeight="1">
      <c r="A15" s="1"/>
      <c r="B15" s="1" t="s">
        <v>450</v>
      </c>
      <c r="C15" s="64" t="str">
        <f>CONCATENATE(YEAR,":",MONTH,":",WEEK,":",WEEKDAY,":",$B15)</f>
        <v>2016:5:3:7:TAO_2_S</v>
      </c>
      <c r="D15" s="64">
        <f>MATCH($C15,REPORT_DATA_BY_COMP!$A:$A,0)</f>
        <v>1709</v>
      </c>
      <c r="E15" s="65" t="str">
        <f>SUBSTITUTE(VLOOKUP($B15,COMP_LIST!$A:$AC,5,FALSE),"EL","")</f>
        <v>S. Denison / Apsley</v>
      </c>
      <c r="F15" s="4" t="str">
        <f>VLOOKUP($B15,COMP_LIST!$A:$AC,3,FALSE)</f>
        <v>Taoyuan 2 S</v>
      </c>
      <c r="G15" s="4" t="str">
        <f>VLOOKUP($B15,COMP_LIST!$A:$AC,4,FALSE)</f>
        <v>桃園 2 姐妹</v>
      </c>
      <c r="H15" s="10">
        <f>IFERROR(INDEX(REPORT_DATA_BY_COMP!$A:$AI,$D15,MATCH(H$8,REPORT_DATA_BY_COMP!$A$1:$AI$1,0)), "")</f>
        <v>0</v>
      </c>
      <c r="I15" s="10">
        <f>IFERROR(INDEX(REPORT_DATA_BY_COMP!$A:$AI,$D15,MATCH(I$8,REPORT_DATA_BY_COMP!$A$1:$AI$1,0)), "")</f>
        <v>0</v>
      </c>
      <c r="J15" s="10">
        <f>IFERROR(INDEX(REPORT_DATA_BY_COMP!$A:$AI,$D15,MATCH(J$8,REPORT_DATA_BY_COMP!$A$1:$AI$1,0)), "")</f>
        <v>2</v>
      </c>
      <c r="K15" s="10">
        <f>IFERROR(INDEX(REPORT_DATA_BY_COMP!$A:$AI,$D15,MATCH(K$8,REPORT_DATA_BY_COMP!$A$1:$AI$1,0)), "")</f>
        <v>2</v>
      </c>
      <c r="L15" s="47">
        <f>IFERROR(INDEX(REPORT_DATA_BY_COMP!$A:$AI,$D15,MATCH(L$8,REPORT_DATA_BY_COMP!$A$1:$AI$1,0)), "")</f>
        <v>0</v>
      </c>
      <c r="M15" s="59">
        <f>IFERROR(INDEX(REPORT_DATA_BY_COMP!$A:$AI,$D15,MATCH(M$8,REPORT_DATA_BY_COMP!$A$1:$AI$1,0)), "")</f>
        <v>0</v>
      </c>
      <c r="N15" s="50">
        <f>IFERROR(INDEX(REPORT_DATA_BY_COMP!$A:$AI,$D15,MATCH(N$8,REPORT_DATA_BY_COMP!$A$1:$AI$1,0)), "")</f>
        <v>0</v>
      </c>
      <c r="O15" s="10">
        <f>IFERROR(INDEX(REPORT_DATA_BY_COMP!$A:$AI,$D15,MATCH(O$8,REPORT_DATA_BY_COMP!$A$1:$AI$1,0)), "")</f>
        <v>1</v>
      </c>
      <c r="P15" s="10">
        <f>IFERROR(INDEX(REPORT_DATA_BY_COMP!$A:$AI,$D15,MATCH(P$8,REPORT_DATA_BY_COMP!$A$1:$AI$1,0)), "")</f>
        <v>2</v>
      </c>
      <c r="Q15" s="10">
        <f>IFERROR(INDEX(REPORT_DATA_BY_COMP!$A:$AI,$D15,MATCH(Q$8,REPORT_DATA_BY_COMP!$A$1:$AI$1,0)), "")</f>
        <v>4</v>
      </c>
      <c r="R15" s="10">
        <f>IFERROR(INDEX(REPORT_DATA_BY_COMP!$A:$AI,$D15,MATCH(R$8,REPORT_DATA_BY_COMP!$A$1:$AI$1,0)), "")</f>
        <v>0</v>
      </c>
      <c r="S15" s="10">
        <f>IFERROR(INDEX(REPORT_DATA_BY_COMP!$A:$AI,$D15,MATCH(S$8,REPORT_DATA_BY_COMP!$A$1:$AI$1,0)), "")</f>
        <v>4</v>
      </c>
    </row>
    <row r="16" spans="1:19" ht="15" customHeight="1">
      <c r="A16" s="1"/>
      <c r="B16" s="1" t="s">
        <v>451</v>
      </c>
      <c r="C16" s="64" t="str">
        <f>CONCATENATE(YEAR,":",MONTH,":",WEEK,":",WEEKDAY,":",$B16)</f>
        <v>2016:5:3:7:GUISHAN_E</v>
      </c>
      <c r="D16" s="64">
        <f>MATCH($C16,REPORT_DATA_BY_COMP!$A:$A,0)</f>
        <v>1668</v>
      </c>
      <c r="E16" s="65" t="str">
        <f>SUBSTITUTE(VLOOKUP($B16,COMP_LIST!$A:$AC,5,FALSE),"EL","")</f>
        <v>E. Miner DL / Welch</v>
      </c>
      <c r="F16" s="4" t="str">
        <f>VLOOKUP($B16,COMP_LIST!$A:$AC,3,FALSE)</f>
        <v>Guishan E</v>
      </c>
      <c r="G16" s="4" t="str">
        <f>VLOOKUP($B16,COMP_LIST!$A:$AC,4,FALSE)</f>
        <v>龜山長老</v>
      </c>
      <c r="H16" s="10">
        <f>IFERROR(INDEX(REPORT_DATA_BY_COMP!$A:$AI,$D16,MATCH(H$8,REPORT_DATA_BY_COMP!$A$1:$AI$1,0)), "")</f>
        <v>1</v>
      </c>
      <c r="I16" s="10">
        <f>IFERROR(INDEX(REPORT_DATA_BY_COMP!$A:$AI,$D16,MATCH(I$8,REPORT_DATA_BY_COMP!$A$1:$AI$1,0)), "")</f>
        <v>0</v>
      </c>
      <c r="J16" s="10">
        <f>IFERROR(INDEX(REPORT_DATA_BY_COMP!$A:$AI,$D16,MATCH(J$8,REPORT_DATA_BY_COMP!$A$1:$AI$1,0)), "")</f>
        <v>3</v>
      </c>
      <c r="K16" s="10">
        <f>IFERROR(INDEX(REPORT_DATA_BY_COMP!$A:$AI,$D16,MATCH(K$8,REPORT_DATA_BY_COMP!$A$1:$AI$1,0)), "")</f>
        <v>0</v>
      </c>
      <c r="L16" s="47">
        <f>IFERROR(INDEX(REPORT_DATA_BY_COMP!$A:$AI,$D16,MATCH(L$8,REPORT_DATA_BY_COMP!$A$1:$AI$1,0)), "")</f>
        <v>0</v>
      </c>
      <c r="M16" s="56">
        <f>IFERROR(INDEX(REPORT_DATA_BY_COMP!$A:$AI,$D16,MATCH(M$8,REPORT_DATA_BY_COMP!$A$1:$AI$1,0)), "")</f>
        <v>0</v>
      </c>
      <c r="N16" s="50">
        <f>IFERROR(INDEX(REPORT_DATA_BY_COMP!$A:$AI,$D16,MATCH(N$8,REPORT_DATA_BY_COMP!$A$1:$AI$1,0)), "")</f>
        <v>4</v>
      </c>
      <c r="O16" s="10">
        <f>IFERROR(INDEX(REPORT_DATA_BY_COMP!$A:$AI,$D16,MATCH(O$8,REPORT_DATA_BY_COMP!$A$1:$AI$1,0)), "")</f>
        <v>2</v>
      </c>
      <c r="P16" s="10">
        <f>IFERROR(INDEX(REPORT_DATA_BY_COMP!$A:$AI,$D16,MATCH(P$8,REPORT_DATA_BY_COMP!$A$1:$AI$1,0)), "")</f>
        <v>10</v>
      </c>
      <c r="Q16" s="10">
        <f>IFERROR(INDEX(REPORT_DATA_BY_COMP!$A:$AI,$D16,MATCH(Q$8,REPORT_DATA_BY_COMP!$A$1:$AI$1,0)), "")</f>
        <v>4</v>
      </c>
      <c r="R16" s="10">
        <f>IFERROR(INDEX(REPORT_DATA_BY_COMP!$A:$AI,$D16,MATCH(R$8,REPORT_DATA_BY_COMP!$A$1:$AI$1,0)), "")</f>
        <v>0</v>
      </c>
      <c r="S16" s="10">
        <f>IFERROR(INDEX(REPORT_DATA_BY_COMP!$A:$AI,$D16,MATCH(S$8,REPORT_DATA_BY_COMP!$A$1:$AI$1,0)), "")</f>
        <v>4</v>
      </c>
    </row>
    <row r="17" spans="1:19" ht="15" customHeight="1">
      <c r="A17" s="1"/>
      <c r="B17" s="1"/>
      <c r="E17" s="8" t="s">
        <v>806</v>
      </c>
      <c r="F17" s="9"/>
      <c r="G17" s="9"/>
      <c r="H17" s="11">
        <f>SUM(H12:H16)</f>
        <v>1</v>
      </c>
      <c r="I17" s="11">
        <f t="shared" ref="I17:S17" si="0">SUM(I12:I16)</f>
        <v>1</v>
      </c>
      <c r="J17" s="11">
        <f t="shared" si="0"/>
        <v>8</v>
      </c>
      <c r="K17" s="11">
        <f t="shared" si="0"/>
        <v>6</v>
      </c>
      <c r="L17" s="48">
        <f t="shared" si="0"/>
        <v>1</v>
      </c>
      <c r="M17" s="57">
        <f t="shared" si="0"/>
        <v>0</v>
      </c>
      <c r="N17" s="51">
        <f t="shared" si="0"/>
        <v>14</v>
      </c>
      <c r="O17" s="11">
        <f t="shared" si="0"/>
        <v>12</v>
      </c>
      <c r="P17" s="11">
        <f t="shared" si="0"/>
        <v>29</v>
      </c>
      <c r="Q17" s="11">
        <f t="shared" si="0"/>
        <v>16</v>
      </c>
      <c r="R17" s="11">
        <f t="shared" si="0"/>
        <v>3</v>
      </c>
      <c r="S17" s="11">
        <f t="shared" si="0"/>
        <v>33</v>
      </c>
    </row>
    <row r="18" spans="1:19" ht="15" customHeight="1">
      <c r="E18" s="31"/>
      <c r="F18" s="22"/>
      <c r="G18" s="22"/>
      <c r="H18" s="22"/>
      <c r="I18" s="22"/>
      <c r="J18" s="22"/>
      <c r="K18" s="22"/>
      <c r="L18" s="22"/>
      <c r="M18" s="43"/>
      <c r="N18" s="22"/>
      <c r="O18" s="22"/>
      <c r="P18" s="22"/>
      <c r="Q18" s="22"/>
      <c r="R18" s="22"/>
      <c r="S18" s="22"/>
    </row>
    <row r="19" spans="1:19" ht="15" customHeight="1">
      <c r="E19" s="12" t="s">
        <v>2244</v>
      </c>
      <c r="F19" s="15"/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</row>
    <row r="20" spans="1:19" ht="15" customHeight="1">
      <c r="C20" s="64" t="str">
        <f>CONCATENATE(YEAR,":",MONTH,":1:",WEEKLY_REPORT_DAY,":", $A$1)</f>
        <v>2016:5:1:7:TAOYUAN_1_2</v>
      </c>
      <c r="D20" s="64">
        <f>MATCH($C20,REPORT_DATA_BY_DISTRICT!$A:$A, 0)</f>
        <v>474</v>
      </c>
      <c r="E20" s="19" t="s">
        <v>783</v>
      </c>
      <c r="F20" s="13"/>
      <c r="G20" s="13"/>
      <c r="H20" s="10">
        <f>IFERROR(INDEX(REPORT_DATA_BY_DISTRICT!$A:$AI,$D20,MATCH(H$8,REPORT_DATA_BY_DISTRICT!$A$1:$AI$1,0)), "")</f>
        <v>0</v>
      </c>
      <c r="I20" s="10">
        <f>IFERROR(INDEX(REPORT_DATA_BY_DISTRICT!$A:$AI,$D20,MATCH(I$8,REPORT_DATA_BY_DISTRICT!$A$1:$AI$1,0)), "")</f>
        <v>1</v>
      </c>
      <c r="J20" s="10">
        <f>IFERROR(INDEX(REPORT_DATA_BY_DISTRICT!$A:$AI,$D20,MATCH(J$8,REPORT_DATA_BY_DISTRICT!$A$1:$AI$1,0)), "")</f>
        <v>10</v>
      </c>
      <c r="K20" s="10">
        <f>IFERROR(INDEX(REPORT_DATA_BY_DISTRICT!$A:$AI,$D20,MATCH(K$8,REPORT_DATA_BY_DISTRICT!$A$1:$AI$1,0)), "")</f>
        <v>10</v>
      </c>
      <c r="L20" s="10">
        <f>IFERROR(INDEX(REPORT_DATA_BY_DISTRICT!$A:$AI,$D20,MATCH(L$8,REPORT_DATA_BY_DISTRICT!$A$1:$AI$1,0)), "")</f>
        <v>1</v>
      </c>
      <c r="M20" s="10">
        <f>IFERROR(INDEX(REPORT_DATA_BY_DISTRICT!$A:$AI,$D20,MATCH(M$8,REPORT_DATA_BY_DISTRICT!$A$1:$AI$1,0)), "")</f>
        <v>1</v>
      </c>
      <c r="N20" s="10">
        <f>IFERROR(INDEX(REPORT_DATA_BY_DISTRICT!$A:$AI,$D20,MATCH(N$8,REPORT_DATA_BY_DISTRICT!$A$1:$AI$1,0)), "")</f>
        <v>19</v>
      </c>
      <c r="O20" s="10">
        <f>IFERROR(INDEX(REPORT_DATA_BY_DISTRICT!$A:$AI,$D20,MATCH(O$8,REPORT_DATA_BY_DISTRICT!$A$1:$AI$1,0)), "")</f>
        <v>19</v>
      </c>
      <c r="P20" s="10">
        <f>IFERROR(INDEX(REPORT_DATA_BY_DISTRICT!$A:$AI,$D20,MATCH(P$8,REPORT_DATA_BY_DISTRICT!$A$1:$AI$1,0)), "")</f>
        <v>34</v>
      </c>
      <c r="Q20" s="10">
        <f>IFERROR(INDEX(REPORT_DATA_BY_DISTRICT!$A:$AI,$D20,MATCH(Q$8,REPORT_DATA_BY_DISTRICT!$A$1:$AI$1,0)), "")</f>
        <v>20</v>
      </c>
      <c r="R20" s="10">
        <f>IFERROR(INDEX(REPORT_DATA_BY_DISTRICT!$A:$AI,$D20,MATCH(R$8,REPORT_DATA_BY_DISTRICT!$A$1:$AI$1,0)), "")</f>
        <v>2</v>
      </c>
      <c r="S20" s="10">
        <f>IFERROR(INDEX(REPORT_DATA_BY_DISTRICT!$A:$AI,$D20,MATCH(S$8,REPORT_DATA_BY_DISTRICT!$A$1:$AI$1,0)), "")</f>
        <v>23</v>
      </c>
    </row>
    <row r="21" spans="1:19" ht="15" customHeight="1">
      <c r="C21" s="64" t="str">
        <f>CONCATENATE(YEAR,":",MONTH,":2:",WEEKLY_REPORT_DAY,":", $A$1)</f>
        <v>2016:5:2:7:TAOYUAN_1_2</v>
      </c>
      <c r="D21" s="64">
        <f>MATCH($C21,REPORT_DATA_BY_DISTRICT!$A:$A, 0)</f>
        <v>503</v>
      </c>
      <c r="E21" s="19" t="s">
        <v>782</v>
      </c>
      <c r="F21" s="13"/>
      <c r="G21" s="13"/>
      <c r="H21" s="10">
        <f>IFERROR(INDEX(REPORT_DATA_BY_DISTRICT!$A:$AI,$D21,MATCH(H$8,REPORT_DATA_BY_DISTRICT!$A$1:$AI$1,0)), "")</f>
        <v>0</v>
      </c>
      <c r="I21" s="10">
        <f>IFERROR(INDEX(REPORT_DATA_BY_DISTRICT!$A:$AI,$D21,MATCH(I$8,REPORT_DATA_BY_DISTRICT!$A$1:$AI$1,0)), "")</f>
        <v>0</v>
      </c>
      <c r="J21" s="10">
        <f>IFERROR(INDEX(REPORT_DATA_BY_DISTRICT!$A:$AI,$D21,MATCH(J$8,REPORT_DATA_BY_DISTRICT!$A$1:$AI$1,0)), "")</f>
        <v>11</v>
      </c>
      <c r="K21" s="10">
        <f>IFERROR(INDEX(REPORT_DATA_BY_DISTRICT!$A:$AI,$D21,MATCH(K$8,REPORT_DATA_BY_DISTRICT!$A$1:$AI$1,0)), "")</f>
        <v>8</v>
      </c>
      <c r="L21" s="10">
        <f>IFERROR(INDEX(REPORT_DATA_BY_DISTRICT!$A:$AI,$D21,MATCH(L$8,REPORT_DATA_BY_DISTRICT!$A$1:$AI$1,0)), "")</f>
        <v>0</v>
      </c>
      <c r="M21" s="10">
        <f>IFERROR(INDEX(REPORT_DATA_BY_DISTRICT!$A:$AI,$D21,MATCH(M$8,REPORT_DATA_BY_DISTRICT!$A$1:$AI$1,0)), "")</f>
        <v>1</v>
      </c>
      <c r="N21" s="10">
        <f>IFERROR(INDEX(REPORT_DATA_BY_DISTRICT!$A:$AI,$D21,MATCH(N$8,REPORT_DATA_BY_DISTRICT!$A$1:$AI$1,0)), "")</f>
        <v>20</v>
      </c>
      <c r="O21" s="10">
        <f>IFERROR(INDEX(REPORT_DATA_BY_DISTRICT!$A:$AI,$D21,MATCH(O$8,REPORT_DATA_BY_DISTRICT!$A$1:$AI$1,0)), "")</f>
        <v>12</v>
      </c>
      <c r="P21" s="10">
        <f>IFERROR(INDEX(REPORT_DATA_BY_DISTRICT!$A:$AI,$D21,MATCH(P$8,REPORT_DATA_BY_DISTRICT!$A$1:$AI$1,0)), "")</f>
        <v>35</v>
      </c>
      <c r="Q21" s="10">
        <f>IFERROR(INDEX(REPORT_DATA_BY_DISTRICT!$A:$AI,$D21,MATCH(Q$8,REPORT_DATA_BY_DISTRICT!$A$1:$AI$1,0)), "")</f>
        <v>8</v>
      </c>
      <c r="R21" s="10">
        <f>IFERROR(INDEX(REPORT_DATA_BY_DISTRICT!$A:$AI,$D21,MATCH(R$8,REPORT_DATA_BY_DISTRICT!$A$1:$AI$1,0)), "")</f>
        <v>4</v>
      </c>
      <c r="S21" s="10">
        <f>IFERROR(INDEX(REPORT_DATA_BY_DISTRICT!$A:$AI,$D21,MATCH(S$8,REPORT_DATA_BY_DISTRICT!$A$1:$AI$1,0)), "")</f>
        <v>24</v>
      </c>
    </row>
    <row r="22" spans="1:19" ht="15" customHeight="1">
      <c r="C22" s="64" t="str">
        <f>CONCATENATE(YEAR,":",MONTH,":3:",WEEKLY_REPORT_DAY,":", $A$1)</f>
        <v>2016:5:3:7:TAOYUAN_1_2</v>
      </c>
      <c r="D22" s="64">
        <f>MATCH($C22,REPORT_DATA_BY_DISTRICT!$A:$A, 0)</f>
        <v>532</v>
      </c>
      <c r="E22" s="19" t="s">
        <v>784</v>
      </c>
      <c r="F22" s="13"/>
      <c r="G22" s="13"/>
      <c r="H22" s="10">
        <f>IFERROR(INDEX(REPORT_DATA_BY_DISTRICT!$A:$AI,$D22,MATCH(H$8,REPORT_DATA_BY_DISTRICT!$A$1:$AI$1,0)), "")</f>
        <v>1</v>
      </c>
      <c r="I22" s="10">
        <f>IFERROR(INDEX(REPORT_DATA_BY_DISTRICT!$A:$AI,$D22,MATCH(I$8,REPORT_DATA_BY_DISTRICT!$A$1:$AI$1,0)), "")</f>
        <v>1</v>
      </c>
      <c r="J22" s="10">
        <f>IFERROR(INDEX(REPORT_DATA_BY_DISTRICT!$A:$AI,$D22,MATCH(J$8,REPORT_DATA_BY_DISTRICT!$A$1:$AI$1,0)), "")</f>
        <v>8</v>
      </c>
      <c r="K22" s="10">
        <f>IFERROR(INDEX(REPORT_DATA_BY_DISTRICT!$A:$AI,$D22,MATCH(K$8,REPORT_DATA_BY_DISTRICT!$A$1:$AI$1,0)), "")</f>
        <v>6</v>
      </c>
      <c r="L22" s="10">
        <f>IFERROR(INDEX(REPORT_DATA_BY_DISTRICT!$A:$AI,$D22,MATCH(L$8,REPORT_DATA_BY_DISTRICT!$A$1:$AI$1,0)), "")</f>
        <v>1</v>
      </c>
      <c r="M22" s="10">
        <f>IFERROR(INDEX(REPORT_DATA_BY_DISTRICT!$A:$AI,$D22,MATCH(M$8,REPORT_DATA_BY_DISTRICT!$A$1:$AI$1,0)), "")</f>
        <v>0</v>
      </c>
      <c r="N22" s="10">
        <f>IFERROR(INDEX(REPORT_DATA_BY_DISTRICT!$A:$AI,$D22,MATCH(N$8,REPORT_DATA_BY_DISTRICT!$A$1:$AI$1,0)), "")</f>
        <v>14</v>
      </c>
      <c r="O22" s="10">
        <f>IFERROR(INDEX(REPORT_DATA_BY_DISTRICT!$A:$AI,$D22,MATCH(O$8,REPORT_DATA_BY_DISTRICT!$A$1:$AI$1,0)), "")</f>
        <v>12</v>
      </c>
      <c r="P22" s="10">
        <f>IFERROR(INDEX(REPORT_DATA_BY_DISTRICT!$A:$AI,$D22,MATCH(P$8,REPORT_DATA_BY_DISTRICT!$A$1:$AI$1,0)), "")</f>
        <v>29</v>
      </c>
      <c r="Q22" s="10">
        <f>IFERROR(INDEX(REPORT_DATA_BY_DISTRICT!$A:$AI,$D22,MATCH(Q$8,REPORT_DATA_BY_DISTRICT!$A$1:$AI$1,0)), "")</f>
        <v>16</v>
      </c>
      <c r="R22" s="10">
        <f>IFERROR(INDEX(REPORT_DATA_BY_DISTRICT!$A:$AI,$D22,MATCH(R$8,REPORT_DATA_BY_DISTRICT!$A$1:$AI$1,0)), "")</f>
        <v>3</v>
      </c>
      <c r="S22" s="10">
        <f>IFERROR(INDEX(REPORT_DATA_BY_DISTRICT!$A:$AI,$D22,MATCH(S$8,REPORT_DATA_BY_DISTRICT!$A$1:$AI$1,0)), "")</f>
        <v>33</v>
      </c>
    </row>
    <row r="23" spans="1:19" ht="15" customHeight="1">
      <c r="C23" s="64" t="str">
        <f>CONCATENATE(YEAR,":",MONTH,":4:",WEEKLY_REPORT_DAY,":", $A$1)</f>
        <v>2016:5:4:7:TAOYUAN_1_2</v>
      </c>
      <c r="D23" s="64" t="e">
        <f>MATCH($C23,REPORT_DATA_BY_DISTRICT!$A:$A, 0)</f>
        <v>#N/A</v>
      </c>
      <c r="E23" s="19" t="s">
        <v>785</v>
      </c>
      <c r="F23" s="13"/>
      <c r="G23" s="13"/>
      <c r="H23" s="10" t="str">
        <f>IFERROR(INDEX(REPORT_DATA_BY_DISTRICT!$A:$AI,$D23,MATCH(H$8,REPORT_DATA_BY_DISTRICT!$A$1:$AI$1,0)), "")</f>
        <v/>
      </c>
      <c r="I23" s="10" t="str">
        <f>IFERROR(INDEX(REPORT_DATA_BY_DISTRICT!$A:$AI,$D23,MATCH(I$8,REPORT_DATA_BY_DISTRICT!$A$1:$AI$1,0)), "")</f>
        <v/>
      </c>
      <c r="J23" s="10" t="str">
        <f>IFERROR(INDEX(REPORT_DATA_BY_DISTRICT!$A:$AI,$D23,MATCH(J$8,REPORT_DATA_BY_DISTRICT!$A$1:$AI$1,0)), "")</f>
        <v/>
      </c>
      <c r="K23" s="10" t="str">
        <f>IFERROR(INDEX(REPORT_DATA_BY_DISTRICT!$A:$AI,$D23,MATCH(K$8,REPORT_DATA_BY_DISTRICT!$A$1:$AI$1,0)), "")</f>
        <v/>
      </c>
      <c r="L23" s="10" t="str">
        <f>IFERROR(INDEX(REPORT_DATA_BY_DISTRICT!$A:$AI,$D23,MATCH(L$8,REPORT_DATA_BY_DISTRICT!$A$1:$AI$1,0)), "")</f>
        <v/>
      </c>
      <c r="M23" s="10" t="str">
        <f>IFERROR(INDEX(REPORT_DATA_BY_DISTRICT!$A:$AI,$D23,MATCH(M$8,REPORT_DATA_BY_DISTRICT!$A$1:$AI$1,0)), "")</f>
        <v/>
      </c>
      <c r="N23" s="10" t="str">
        <f>IFERROR(INDEX(REPORT_DATA_BY_DISTRICT!$A:$AI,$D23,MATCH(N$8,REPORT_DATA_BY_DISTRICT!$A$1:$AI$1,0)), "")</f>
        <v/>
      </c>
      <c r="O23" s="10" t="str">
        <f>IFERROR(INDEX(REPORT_DATA_BY_DISTRICT!$A:$AI,$D23,MATCH(O$8,REPORT_DATA_BY_DISTRICT!$A$1:$AI$1,0)), "")</f>
        <v/>
      </c>
      <c r="P23" s="10" t="str">
        <f>IFERROR(INDEX(REPORT_DATA_BY_DISTRICT!$A:$AI,$D23,MATCH(P$8,REPORT_DATA_BY_DISTRICT!$A$1:$AI$1,0)), "")</f>
        <v/>
      </c>
      <c r="Q23" s="10" t="str">
        <f>IFERROR(INDEX(REPORT_DATA_BY_DISTRICT!$A:$AI,$D23,MATCH(Q$8,REPORT_DATA_BY_DISTRICT!$A$1:$AI$1,0)), "")</f>
        <v/>
      </c>
      <c r="R23" s="10" t="str">
        <f>IFERROR(INDEX(REPORT_DATA_BY_DISTRICT!$A:$AI,$D23,MATCH(R$8,REPORT_DATA_BY_DISTRICT!$A$1:$AI$1,0)), "")</f>
        <v/>
      </c>
      <c r="S23" s="10" t="str">
        <f>IFERROR(INDEX(REPORT_DATA_BY_DISTRICT!$A:$AI,$D23,MATCH(S$8,REPORT_DATA_BY_DISTRICT!$A$1:$AI$1,0)), "")</f>
        <v/>
      </c>
    </row>
    <row r="24" spans="1:19" ht="15" customHeight="1">
      <c r="C24" s="64" t="str">
        <f>CONCATENATE(YEAR,":",MONTH,":5:",WEEKLY_REPORT_DAY,":", $A$1)</f>
        <v>2016:5:5:7:TAOYUAN_1_2</v>
      </c>
      <c r="D24" s="64" t="e">
        <f>MATCH($C24,REPORT_DATA_BY_DISTRICT!$A:$A, 0)</f>
        <v>#N/A</v>
      </c>
      <c r="E24" s="19" t="s">
        <v>786</v>
      </c>
      <c r="F24" s="13"/>
      <c r="G24" s="13"/>
      <c r="H24" s="10" t="str">
        <f>IFERROR(INDEX(REPORT_DATA_BY_DISTRICT!$A:$AI,$D24,MATCH(H$8,REPORT_DATA_BY_DISTRICT!$A$1:$AI$1,0)), "")</f>
        <v/>
      </c>
      <c r="I24" s="10" t="str">
        <f>IFERROR(INDEX(REPORT_DATA_BY_DISTRICT!$A:$AI,$D24,MATCH(I$8,REPORT_DATA_BY_DISTRICT!$A$1:$AI$1,0)), "")</f>
        <v/>
      </c>
      <c r="J24" s="10" t="str">
        <f>IFERROR(INDEX(REPORT_DATA_BY_DISTRICT!$A:$AI,$D24,MATCH(J$8,REPORT_DATA_BY_DISTRICT!$A$1:$AI$1,0)), "")</f>
        <v/>
      </c>
      <c r="K24" s="10" t="str">
        <f>IFERROR(INDEX(REPORT_DATA_BY_DISTRICT!$A:$AI,$D24,MATCH(K$8,REPORT_DATA_BY_DISTRICT!$A$1:$AI$1,0)), "")</f>
        <v/>
      </c>
      <c r="L24" s="10" t="str">
        <f>IFERROR(INDEX(REPORT_DATA_BY_DISTRICT!$A:$AI,$D24,MATCH(L$8,REPORT_DATA_BY_DISTRICT!$A$1:$AI$1,0)), "")</f>
        <v/>
      </c>
      <c r="M24" s="10" t="str">
        <f>IFERROR(INDEX(REPORT_DATA_BY_DISTRICT!$A:$AI,$D24,MATCH(M$8,REPORT_DATA_BY_DISTRICT!$A$1:$AI$1,0)), "")</f>
        <v/>
      </c>
      <c r="N24" s="10" t="str">
        <f>IFERROR(INDEX(REPORT_DATA_BY_DISTRICT!$A:$AI,$D24,MATCH(N$8,REPORT_DATA_BY_DISTRICT!$A$1:$AI$1,0)), "")</f>
        <v/>
      </c>
      <c r="O24" s="10" t="str">
        <f>IFERROR(INDEX(REPORT_DATA_BY_DISTRICT!$A:$AI,$D24,MATCH(O$8,REPORT_DATA_BY_DISTRICT!$A$1:$AI$1,0)), "")</f>
        <v/>
      </c>
      <c r="P24" s="10" t="str">
        <f>IFERROR(INDEX(REPORT_DATA_BY_DISTRICT!$A:$AI,$D24,MATCH(P$8,REPORT_DATA_BY_DISTRICT!$A$1:$AI$1,0)), "")</f>
        <v/>
      </c>
      <c r="Q24" s="10" t="str">
        <f>IFERROR(INDEX(REPORT_DATA_BY_DISTRICT!$A:$AI,$D24,MATCH(Q$8,REPORT_DATA_BY_DISTRICT!$A$1:$AI$1,0)), "")</f>
        <v/>
      </c>
      <c r="R24" s="10" t="str">
        <f>IFERROR(INDEX(REPORT_DATA_BY_DISTRICT!$A:$AI,$D24,MATCH(R$8,REPORT_DATA_BY_DISTRICT!$A$1:$AI$1,0)), "")</f>
        <v/>
      </c>
      <c r="S24" s="10" t="str">
        <f>IFERROR(INDEX(REPORT_DATA_BY_DISTRICT!$A:$AI,$D24,MATCH(S$8,REPORT_DATA_BY_DISTRICT!$A$1:$AI$1,0)), "")</f>
        <v/>
      </c>
    </row>
    <row r="25" spans="1:19" ht="15" customHeight="1">
      <c r="E25" s="16" t="s">
        <v>806</v>
      </c>
      <c r="F25" s="14"/>
      <c r="G25" s="14"/>
      <c r="H25" s="17">
        <f>SUM(H20:H24)</f>
        <v>1</v>
      </c>
      <c r="I25" s="17">
        <f t="shared" ref="I25:R25" si="1">SUM(I20:I24)</f>
        <v>2</v>
      </c>
      <c r="J25" s="17">
        <f t="shared" si="1"/>
        <v>29</v>
      </c>
      <c r="K25" s="17">
        <f t="shared" si="1"/>
        <v>24</v>
      </c>
      <c r="L25" s="49">
        <f t="shared" si="1"/>
        <v>2</v>
      </c>
      <c r="M25" s="17">
        <f t="shared" si="1"/>
        <v>2</v>
      </c>
      <c r="N25" s="52">
        <f t="shared" si="1"/>
        <v>53</v>
      </c>
      <c r="O25" s="17">
        <f t="shared" si="1"/>
        <v>43</v>
      </c>
      <c r="P25" s="17">
        <f t="shared" si="1"/>
        <v>98</v>
      </c>
      <c r="Q25" s="17">
        <f t="shared" si="1"/>
        <v>44</v>
      </c>
      <c r="R25" s="17">
        <f t="shared" si="1"/>
        <v>9</v>
      </c>
      <c r="S25" s="17">
        <f>SUM(S20:S24)</f>
        <v>80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5:S16">
    <cfRule type="expression" dxfId="183" priority="10">
      <formula>AND(M$9&lt;&gt;"",M15&gt;=M$9)</formula>
    </cfRule>
  </conditionalFormatting>
  <conditionalFormatting sqref="M15:S16">
    <cfRule type="expression" dxfId="182" priority="9">
      <formula>J15=""</formula>
    </cfRule>
    <cfRule type="expression" dxfId="181" priority="11">
      <formula>AND(M$10&lt;&gt;"",M15&lt;M$10)</formula>
    </cfRule>
    <cfRule type="expression" dxfId="180" priority="12">
      <formula>AND(M$10&lt;&gt;"",M15&gt;=M$10)</formula>
    </cfRule>
  </conditionalFormatting>
  <conditionalFormatting sqref="M12:S13">
    <cfRule type="expression" dxfId="179" priority="6">
      <formula>AND(M$9&lt;&gt;"",M12&gt;=M$9)</formula>
    </cfRule>
  </conditionalFormatting>
  <conditionalFormatting sqref="M12:S13">
    <cfRule type="expression" dxfId="178" priority="5">
      <formula>J12=""</formula>
    </cfRule>
    <cfRule type="expression" dxfId="177" priority="7">
      <formula>AND(M$10&lt;&gt;"",M12&lt;M$10)</formula>
    </cfRule>
    <cfRule type="expression" dxfId="176" priority="8">
      <formula>AND(M$10&lt;&gt;"",M12&gt;=M$10)</formula>
    </cfRule>
  </conditionalFormatting>
  <conditionalFormatting sqref="M14:S14">
    <cfRule type="expression" dxfId="175" priority="2">
      <formula>AND(M$9&lt;&gt;"",M14&gt;=M$9)</formula>
    </cfRule>
  </conditionalFormatting>
  <conditionalFormatting sqref="M14:S14">
    <cfRule type="expression" dxfId="174" priority="1">
      <formula>J14=""</formula>
    </cfRule>
    <cfRule type="expression" dxfId="173" priority="3">
      <formula>AND(M$10&lt;&gt;"",M14&lt;M$10)</formula>
    </cfRule>
    <cfRule type="expression" dxfId="172" priority="4">
      <formula>AND(M$10&lt;&gt;"",M14&gt;=M$10)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0">
    <pageSetUpPr fitToPage="1"/>
  </sheetPr>
  <dimension ref="W1:BA109"/>
  <sheetViews>
    <sheetView topLeftCell="D10" zoomScale="85" zoomScaleNormal="85" workbookViewId="0">
      <selection activeCell="AV88" sqref="AV88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7109375" style="7" customWidth="1"/>
    <col min="49" max="49" width="10.42578125" style="7" bestFit="1" customWidth="1"/>
    <col min="50" max="50" width="9.42578125" style="7" bestFit="1" customWidth="1"/>
    <col min="51" max="51" width="10.28515625" style="7" bestFit="1" customWidth="1"/>
    <col min="52" max="52" width="18" style="7" bestFit="1" customWidth="1"/>
    <col min="53" max="53" width="16.5703125" style="7" bestFit="1" customWidth="1"/>
    <col min="54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3" ht="15" customHeight="1"/>
    <row r="50" spans="23:53" ht="15" customHeight="1"/>
    <row r="51" spans="23:53" ht="120">
      <c r="AC51" s="29" t="s">
        <v>437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440</v>
      </c>
      <c r="AT51" s="29" t="s">
        <v>33</v>
      </c>
      <c r="AU51" s="29" t="s">
        <v>34</v>
      </c>
      <c r="AV51" s="29"/>
    </row>
    <row r="52" spans="23:53">
      <c r="W52" s="7" t="s">
        <v>812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810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813</v>
      </c>
      <c r="AM52" s="7" t="s">
        <v>13</v>
      </c>
      <c r="AN52" s="27" t="s">
        <v>814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3964</v>
      </c>
      <c r="AW52" s="27" t="s">
        <v>44</v>
      </c>
      <c r="AX52" s="27" t="s">
        <v>45</v>
      </c>
      <c r="AY52" s="27" t="s">
        <v>46</v>
      </c>
      <c r="AZ52" s="27" t="s">
        <v>47</v>
      </c>
      <c r="BA52" s="27" t="s">
        <v>48</v>
      </c>
    </row>
    <row r="53" spans="23:53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2014:1:0:0:TAOYUAN_1_2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2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</row>
    <row r="54" spans="23:53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2014:2:0:0:TAOYUAN_1_2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</row>
    <row r="55" spans="23:53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2014:3:0:0:TAOYUAN_1_2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</row>
    <row r="56" spans="23:53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2014:4:0:0:TAOYUAN_1_2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</row>
    <row r="57" spans="23:53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2014:5:0:0:TAOYUAN_1_2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</row>
    <row r="58" spans="23:53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2014:6:0:0:TAOYUAN_1_2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</row>
    <row r="59" spans="23:53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2014:7:0:0:TAOYUAN_1_2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</row>
    <row r="60" spans="23:53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2014:8:0:0:TAOYUAN_1_2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</row>
    <row r="61" spans="23:53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2014:9:0:0:TAOYUAN_1_2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</row>
    <row r="62" spans="23:53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2014:10:0:0:TAOYUAN_1_2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</row>
    <row r="63" spans="23:53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2014:11:0:0:TAOYUAN_1_2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ref="AF63:AK72" ca="1" si="8">IFERROR(INDEX(INDIRECT(CONCATENATE($X$95,"$A:$Z")),$AE63,MATCH(AF$52,INDIRECT(CONCATENATE($X$95,"$A1:$Z1")),0)),"")</f>
        <v/>
      </c>
      <c r="AG63" s="10" t="str">
        <f t="shared" ca="1" si="8"/>
        <v/>
      </c>
      <c r="AH63" s="10" t="str">
        <f t="shared" ca="1" si="8"/>
        <v/>
      </c>
      <c r="AI63" s="10" t="str">
        <f t="shared" ca="1" si="8"/>
        <v/>
      </c>
      <c r="AJ63" s="10" t="str">
        <f t="shared" ca="1" si="8"/>
        <v/>
      </c>
      <c r="AK63" s="10" t="str">
        <f t="shared" ca="1" si="8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</row>
    <row r="64" spans="23:53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2014:12:0:0:TAOYUAN_1_2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8"/>
        <v/>
      </c>
      <c r="AG64" s="10" t="str">
        <f t="shared" ca="1" si="8"/>
        <v/>
      </c>
      <c r="AH64" s="10" t="str">
        <f t="shared" ca="1" si="8"/>
        <v/>
      </c>
      <c r="AI64" s="10" t="str">
        <f t="shared" ca="1" si="8"/>
        <v/>
      </c>
      <c r="AJ64" s="10" t="str">
        <f t="shared" ca="1" si="8"/>
        <v/>
      </c>
      <c r="AK64" s="10" t="str">
        <f t="shared" ca="1" si="8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</row>
    <row r="65" spans="23:53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2015:1:0:0:TAOYUAN_1_2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8"/>
        <v/>
      </c>
      <c r="AG65" s="10" t="str">
        <f t="shared" ca="1" si="8"/>
        <v/>
      </c>
      <c r="AH65" s="10" t="str">
        <f t="shared" ca="1" si="8"/>
        <v/>
      </c>
      <c r="AI65" s="10" t="str">
        <f t="shared" ca="1" si="8"/>
        <v/>
      </c>
      <c r="AJ65" s="10" t="str">
        <f t="shared" ca="1" si="8"/>
        <v/>
      </c>
      <c r="AK65" s="10" t="str">
        <f t="shared" ca="1" si="8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</row>
    <row r="66" spans="23:53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2015:2:0:0:TAOYUAN_1_2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8"/>
        <v/>
      </c>
      <c r="AG66" s="10" t="str">
        <f t="shared" ca="1" si="8"/>
        <v/>
      </c>
      <c r="AH66" s="10" t="str">
        <f t="shared" ca="1" si="8"/>
        <v/>
      </c>
      <c r="AI66" s="10" t="str">
        <f t="shared" ca="1" si="8"/>
        <v/>
      </c>
      <c r="AJ66" s="10" t="str">
        <f t="shared" ca="1" si="8"/>
        <v/>
      </c>
      <c r="AK66" s="10" t="str">
        <f t="shared" ca="1" si="8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</row>
    <row r="67" spans="23:53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2015:3:0:0:TAOYUAN_1_2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8"/>
        <v/>
      </c>
      <c r="AG67" s="10" t="str">
        <f t="shared" ca="1" si="8"/>
        <v/>
      </c>
      <c r="AH67" s="10" t="str">
        <f t="shared" ca="1" si="8"/>
        <v/>
      </c>
      <c r="AI67" s="10" t="str">
        <f t="shared" ca="1" si="8"/>
        <v/>
      </c>
      <c r="AJ67" s="10" t="str">
        <f t="shared" ca="1" si="8"/>
        <v/>
      </c>
      <c r="AK67" s="10" t="str">
        <f t="shared" ca="1" si="8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</row>
    <row r="68" spans="23:53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2015:4:0:0:TAOYUAN_1_2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8"/>
        <v/>
      </c>
      <c r="AG68" s="10" t="str">
        <f t="shared" ca="1" si="8"/>
        <v/>
      </c>
      <c r="AH68" s="10" t="str">
        <f t="shared" ca="1" si="8"/>
        <v/>
      </c>
      <c r="AI68" s="10" t="str">
        <f t="shared" ca="1" si="8"/>
        <v/>
      </c>
      <c r="AJ68" s="10" t="str">
        <f t="shared" ca="1" si="8"/>
        <v/>
      </c>
      <c r="AK68" s="10" t="str">
        <f t="shared" ca="1" si="8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</row>
    <row r="69" spans="23:53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2015:5:0:0:TAOYUAN_1_2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ca="1" si="8"/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</row>
    <row r="70" spans="23:53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2015:6:0:0:TAOYUAN_1_2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</row>
    <row r="71" spans="23:53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2015:7:0:0:TAOYUAN_1_2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</row>
    <row r="72" spans="23:53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2015:8:0:0:TAOYUAN_1_2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</row>
    <row r="73" spans="23:53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2015:9:0:0:TAOYUAN_1_2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ref="AF73:AK82" ca="1" si="9">IFERROR(INDEX(INDIRECT(CONCATENATE($X$95,"$A:$Z")),$AE73,MATCH(AF$52,INDIRECT(CONCATENATE($X$95,"$A1:$Z1")),0)),"")</f>
        <v/>
      </c>
      <c r="AG73" s="10" t="str">
        <f t="shared" ca="1" si="9"/>
        <v/>
      </c>
      <c r="AH73" s="10" t="str">
        <f t="shared" ca="1" si="9"/>
        <v/>
      </c>
      <c r="AI73" s="10" t="str">
        <f t="shared" ca="1" si="9"/>
        <v/>
      </c>
      <c r="AJ73" s="10" t="str">
        <f t="shared" ca="1" si="9"/>
        <v/>
      </c>
      <c r="AK73" s="10" t="str">
        <f t="shared" ca="1" si="9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</row>
    <row r="74" spans="23:53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2015:10:0:0:TAOYUAN_1_2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9"/>
        <v/>
      </c>
      <c r="AG74" s="10" t="str">
        <f t="shared" ca="1" si="9"/>
        <v/>
      </c>
      <c r="AH74" s="10" t="str">
        <f t="shared" ca="1" si="9"/>
        <v/>
      </c>
      <c r="AI74" s="10" t="str">
        <f t="shared" ca="1" si="9"/>
        <v/>
      </c>
      <c r="AJ74" s="10" t="str">
        <f t="shared" ca="1" si="9"/>
        <v/>
      </c>
      <c r="AK74" s="10" t="str">
        <f t="shared" ca="1" si="9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</row>
    <row r="75" spans="23:53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2015:11:0:0:TAOYUAN_1_2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9"/>
        <v/>
      </c>
      <c r="AG75" s="10" t="str">
        <f t="shared" ca="1" si="9"/>
        <v/>
      </c>
      <c r="AH75" s="10" t="str">
        <f t="shared" ca="1" si="9"/>
        <v/>
      </c>
      <c r="AI75" s="10" t="str">
        <f t="shared" ca="1" si="9"/>
        <v/>
      </c>
      <c r="AJ75" s="10" t="str">
        <f t="shared" ca="1" si="9"/>
        <v/>
      </c>
      <c r="AK75" s="10" t="str">
        <f t="shared" ca="1" si="9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</row>
    <row r="76" spans="23:53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2015:12:0:0:TAOYUAN_1_2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9"/>
        <v/>
      </c>
      <c r="AG76" s="10" t="str">
        <f t="shared" ca="1" si="9"/>
        <v/>
      </c>
      <c r="AH76" s="10" t="str">
        <f t="shared" ca="1" si="9"/>
        <v/>
      </c>
      <c r="AI76" s="10" t="str">
        <f t="shared" ca="1" si="9"/>
        <v/>
      </c>
      <c r="AJ76" s="10" t="str">
        <f t="shared" ca="1" si="9"/>
        <v/>
      </c>
      <c r="AK76" s="10" t="str">
        <f t="shared" ca="1" si="9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</row>
    <row r="77" spans="23:53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2016:1:0:0:TAOYUAN_1_2</v>
      </c>
      <c r="AB77" s="27">
        <f t="shared" ca="1" si="3"/>
        <v>19</v>
      </c>
      <c r="AC77" s="21">
        <f t="shared" ca="1" si="4"/>
        <v>0</v>
      </c>
      <c r="AD77" s="21">
        <f t="shared" si="5"/>
        <v>0</v>
      </c>
      <c r="AE77" s="27" t="e">
        <f t="shared" ca="1" si="6"/>
        <v>#N/A</v>
      </c>
      <c r="AF77" s="10" t="str">
        <f t="shared" ca="1" si="9"/>
        <v/>
      </c>
      <c r="AG77" s="10" t="str">
        <f t="shared" ca="1" si="9"/>
        <v/>
      </c>
      <c r="AH77" s="10" t="str">
        <f t="shared" ca="1" si="9"/>
        <v/>
      </c>
      <c r="AI77" s="10" t="str">
        <f t="shared" ca="1" si="9"/>
        <v/>
      </c>
      <c r="AJ77" s="10" t="str">
        <f t="shared" ca="1" si="9"/>
        <v/>
      </c>
      <c r="AK77" s="10" t="str">
        <f t="shared" ca="1" si="9"/>
        <v/>
      </c>
      <c r="AL77" s="7">
        <v>-11</v>
      </c>
      <c r="AM77" s="28">
        <f t="shared" ref="AM77:AM88" si="10">DATE(YEAR, MONTH,DAY + 7*AL77 )</f>
        <v>42428</v>
      </c>
      <c r="AN77" s="27">
        <f>INT((DAY($AM77)-1)/7)+1</f>
        <v>4</v>
      </c>
      <c r="AO77" s="28" t="str">
        <f t="shared" ref="AO77:AO88" si="11">CONCATENATE(YEAR(AM77),":",MONTH(AM77),":",AN77,":",WEEKLY_REPORT_DAY,":", $X$90)</f>
        <v>2016:2:4:7:TAOYUAN_1_2</v>
      </c>
      <c r="AP77" s="27">
        <f t="shared" ref="AP77:AP88" ca="1" si="12">MATCH(AO77,INDIRECT(CONCATENATE($X$93,"$A:$A")),0)</f>
        <v>209</v>
      </c>
      <c r="AQ77" s="21">
        <f t="shared" ref="AQ77:AV88" ca="1" si="13">INDEX(INDIRECT(CONCATENATE($X$93,"$A:$AG")),$AP77,MATCH(AQ$52,INDIRECT(CONCATENATE($X$93,"$A1:$AG1")),0))</f>
        <v>1</v>
      </c>
      <c r="AR77" s="21">
        <f t="shared" ca="1" si="13"/>
        <v>15</v>
      </c>
      <c r="AS77" s="21">
        <f t="shared" ca="1" si="13"/>
        <v>14</v>
      </c>
      <c r="AT77" s="21">
        <f t="shared" ca="1" si="13"/>
        <v>14</v>
      </c>
      <c r="AU77" s="21">
        <f t="shared" ca="1" si="13"/>
        <v>5</v>
      </c>
      <c r="AV77" s="21">
        <f t="shared" ca="1" si="13"/>
        <v>0</v>
      </c>
      <c r="AW77" s="21">
        <f ca="1">ROUND(1*$AV77/$X$99,0)</f>
        <v>0</v>
      </c>
      <c r="AX77" s="21">
        <f ca="1">6*$AV77</f>
        <v>0</v>
      </c>
      <c r="AY77" s="21">
        <f ca="1">3*$AV77</f>
        <v>0</v>
      </c>
      <c r="AZ77" s="21">
        <f ca="1">5*$AV77</f>
        <v>0</v>
      </c>
      <c r="BA77" s="21">
        <f ca="1">1*$AV77</f>
        <v>0</v>
      </c>
    </row>
    <row r="78" spans="23:53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2016:2:0:0:TAOYUAN_1_2</v>
      </c>
      <c r="AB78" s="27">
        <f t="shared" ca="1" si="3"/>
        <v>55</v>
      </c>
      <c r="AC78" s="21">
        <f t="shared" ca="1" si="4"/>
        <v>1</v>
      </c>
      <c r="AD78" s="21">
        <f t="shared" si="5"/>
        <v>0</v>
      </c>
      <c r="AE78" s="27" t="e">
        <f t="shared" ca="1" si="6"/>
        <v>#N/A</v>
      </c>
      <c r="AF78" s="10" t="str">
        <f t="shared" ca="1" si="9"/>
        <v/>
      </c>
      <c r="AG78" s="10" t="str">
        <f t="shared" ca="1" si="9"/>
        <v/>
      </c>
      <c r="AH78" s="10" t="str">
        <f t="shared" ca="1" si="9"/>
        <v/>
      </c>
      <c r="AI78" s="10" t="str">
        <f t="shared" ca="1" si="9"/>
        <v/>
      </c>
      <c r="AJ78" s="10" t="str">
        <f t="shared" ca="1" si="9"/>
        <v/>
      </c>
      <c r="AK78" s="10" t="str">
        <f t="shared" ca="1" si="9"/>
        <v/>
      </c>
      <c r="AL78" s="7">
        <v>-10</v>
      </c>
      <c r="AM78" s="28">
        <f t="shared" si="10"/>
        <v>42435</v>
      </c>
      <c r="AN78" s="27">
        <f t="shared" ref="AN78:AN88" si="14">INT((DAY($AM78)-1)/7)+1</f>
        <v>1</v>
      </c>
      <c r="AO78" s="28" t="str">
        <f t="shared" si="11"/>
        <v>2016:3:1:7:TAOYUAN_1_2</v>
      </c>
      <c r="AP78" s="27">
        <f t="shared" ca="1" si="12"/>
        <v>240</v>
      </c>
      <c r="AQ78" s="21">
        <f t="shared" ca="1" si="13"/>
        <v>2</v>
      </c>
      <c r="AR78" s="21">
        <f t="shared" ca="1" si="13"/>
        <v>13</v>
      </c>
      <c r="AS78" s="21">
        <f t="shared" ca="1" si="13"/>
        <v>13</v>
      </c>
      <c r="AT78" s="21">
        <f t="shared" ca="1" si="13"/>
        <v>13</v>
      </c>
      <c r="AU78" s="21">
        <f t="shared" ca="1" si="13"/>
        <v>3</v>
      </c>
      <c r="AV78" s="21">
        <f t="shared" ca="1" si="13"/>
        <v>0</v>
      </c>
      <c r="AW78" s="21">
        <f t="shared" ref="AW78:AW88" ca="1" si="15">ROUND(1*$AV78/$X$99,0)</f>
        <v>0</v>
      </c>
      <c r="AX78" s="21">
        <f t="shared" ref="AX78:AX88" ca="1" si="16">6*$AV78</f>
        <v>0</v>
      </c>
      <c r="AY78" s="21">
        <f t="shared" ref="AY78:AY88" ca="1" si="17">3*$AV78</f>
        <v>0</v>
      </c>
      <c r="AZ78" s="21">
        <f t="shared" ref="AZ78:AZ88" ca="1" si="18">5*$AV78</f>
        <v>0</v>
      </c>
      <c r="BA78" s="21">
        <f t="shared" ref="BA78:BA88" ca="1" si="19">1*$AV78</f>
        <v>0</v>
      </c>
    </row>
    <row r="79" spans="23:53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2016:3:0:0:TAOYUAN_1_2</v>
      </c>
      <c r="AB79" s="27">
        <f t="shared" ca="1" si="3"/>
        <v>86</v>
      </c>
      <c r="AC79" s="21">
        <f t="shared" ca="1" si="4"/>
        <v>2</v>
      </c>
      <c r="AD79" s="21">
        <f t="shared" si="5"/>
        <v>0</v>
      </c>
      <c r="AE79" s="27">
        <f t="shared" ca="1" si="6"/>
        <v>25</v>
      </c>
      <c r="AF79" s="10">
        <f t="shared" ca="1" si="9"/>
        <v>0</v>
      </c>
      <c r="AG79" s="10">
        <f t="shared" ca="1" si="9"/>
        <v>0</v>
      </c>
      <c r="AH79" s="10">
        <f t="shared" ca="1" si="9"/>
        <v>0</v>
      </c>
      <c r="AI79" s="10">
        <f t="shared" ca="1" si="9"/>
        <v>2</v>
      </c>
      <c r="AJ79" s="10">
        <f t="shared" ca="1" si="9"/>
        <v>0</v>
      </c>
      <c r="AK79" s="10">
        <f t="shared" ca="1" si="9"/>
        <v>0</v>
      </c>
      <c r="AL79" s="7">
        <v>-9</v>
      </c>
      <c r="AM79" s="28">
        <f t="shared" si="10"/>
        <v>42442</v>
      </c>
      <c r="AN79" s="27">
        <f t="shared" si="14"/>
        <v>2</v>
      </c>
      <c r="AO79" s="28" t="str">
        <f t="shared" si="11"/>
        <v>2016:3:2:7:TAOYUAN_1_2</v>
      </c>
      <c r="AP79" s="27">
        <f t="shared" ca="1" si="12"/>
        <v>270</v>
      </c>
      <c r="AQ79" s="21">
        <f t="shared" ca="1" si="13"/>
        <v>0</v>
      </c>
      <c r="AR79" s="21">
        <f t="shared" ca="1" si="13"/>
        <v>13</v>
      </c>
      <c r="AS79" s="21">
        <f t="shared" ca="1" si="13"/>
        <v>8</v>
      </c>
      <c r="AT79" s="21">
        <f t="shared" ca="1" si="13"/>
        <v>10</v>
      </c>
      <c r="AU79" s="21">
        <f t="shared" ca="1" si="13"/>
        <v>1</v>
      </c>
      <c r="AV79" s="21">
        <f t="shared" ca="1" si="13"/>
        <v>0</v>
      </c>
      <c r="AW79" s="21">
        <f t="shared" ca="1" si="15"/>
        <v>0</v>
      </c>
      <c r="AX79" s="21">
        <f t="shared" ca="1" si="16"/>
        <v>0</v>
      </c>
      <c r="AY79" s="21">
        <f t="shared" ca="1" si="17"/>
        <v>0</v>
      </c>
      <c r="AZ79" s="21">
        <f t="shared" ca="1" si="18"/>
        <v>0</v>
      </c>
      <c r="BA79" s="21">
        <f t="shared" ca="1" si="19"/>
        <v>0</v>
      </c>
    </row>
    <row r="80" spans="23:53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2016:4:0:0:TAOYUAN_1_2</v>
      </c>
      <c r="AB80" s="27">
        <f t="shared" ca="1" si="3"/>
        <v>117</v>
      </c>
      <c r="AC80" s="21">
        <f t="shared" ca="1" si="4"/>
        <v>3</v>
      </c>
      <c r="AD80" s="21">
        <f t="shared" si="5"/>
        <v>0</v>
      </c>
      <c r="AE80" s="27">
        <f t="shared" ca="1" si="6"/>
        <v>45</v>
      </c>
      <c r="AF80" s="10">
        <f t="shared" ca="1" si="9"/>
        <v>0</v>
      </c>
      <c r="AG80" s="10">
        <f t="shared" ca="1" si="9"/>
        <v>0</v>
      </c>
      <c r="AH80" s="10">
        <f t="shared" ca="1" si="9"/>
        <v>1</v>
      </c>
      <c r="AI80" s="10">
        <f t="shared" ca="1" si="9"/>
        <v>0</v>
      </c>
      <c r="AJ80" s="10">
        <f t="shared" ca="1" si="9"/>
        <v>0</v>
      </c>
      <c r="AK80" s="10">
        <f t="shared" ca="1" si="9"/>
        <v>0</v>
      </c>
      <c r="AL80" s="7">
        <v>-8</v>
      </c>
      <c r="AM80" s="28">
        <f t="shared" si="10"/>
        <v>42449</v>
      </c>
      <c r="AN80" s="27">
        <f t="shared" si="14"/>
        <v>3</v>
      </c>
      <c r="AO80" s="28" t="str">
        <f t="shared" si="11"/>
        <v>2016:3:3:7:TAOYUAN_1_2</v>
      </c>
      <c r="AP80" s="27">
        <f t="shared" ca="1" si="12"/>
        <v>299</v>
      </c>
      <c r="AQ80" s="21">
        <f t="shared" ca="1" si="13"/>
        <v>0</v>
      </c>
      <c r="AR80" s="21">
        <f t="shared" ca="1" si="13"/>
        <v>16</v>
      </c>
      <c r="AS80" s="21">
        <f t="shared" ca="1" si="13"/>
        <v>11</v>
      </c>
      <c r="AT80" s="21">
        <f t="shared" ca="1" si="13"/>
        <v>20</v>
      </c>
      <c r="AU80" s="21">
        <f t="shared" ca="1" si="13"/>
        <v>4</v>
      </c>
      <c r="AV80" s="21">
        <f t="shared" ca="1" si="13"/>
        <v>0</v>
      </c>
      <c r="AW80" s="21">
        <f t="shared" ca="1" si="15"/>
        <v>0</v>
      </c>
      <c r="AX80" s="21">
        <f t="shared" ca="1" si="16"/>
        <v>0</v>
      </c>
      <c r="AY80" s="21">
        <f t="shared" ca="1" si="17"/>
        <v>0</v>
      </c>
      <c r="AZ80" s="21">
        <f t="shared" ca="1" si="18"/>
        <v>0</v>
      </c>
      <c r="BA80" s="21">
        <f t="shared" ca="1" si="19"/>
        <v>0</v>
      </c>
    </row>
    <row r="81" spans="23:53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2016:5:0:0:TAOYUAN_1_2</v>
      </c>
      <c r="AB81" s="27">
        <f t="shared" ca="1" si="3"/>
        <v>146</v>
      </c>
      <c r="AC81" s="21">
        <f t="shared" ca="1" si="4"/>
        <v>2</v>
      </c>
      <c r="AD81" s="21">
        <f t="shared" si="5"/>
        <v>0</v>
      </c>
      <c r="AE81" s="27">
        <f t="shared" ca="1" si="6"/>
        <v>65</v>
      </c>
      <c r="AF81" s="10">
        <f t="shared" ca="1" si="9"/>
        <v>1</v>
      </c>
      <c r="AG81" s="10">
        <f t="shared" ca="1" si="9"/>
        <v>0</v>
      </c>
      <c r="AH81" s="10">
        <f t="shared" ca="1" si="9"/>
        <v>0</v>
      </c>
      <c r="AI81" s="10">
        <f t="shared" ca="1" si="9"/>
        <v>0</v>
      </c>
      <c r="AJ81" s="10">
        <f t="shared" ca="1" si="9"/>
        <v>0</v>
      </c>
      <c r="AK81" s="10">
        <f t="shared" ca="1" si="9"/>
        <v>0</v>
      </c>
      <c r="AL81" s="7">
        <v>-7</v>
      </c>
      <c r="AM81" s="28">
        <f t="shared" si="10"/>
        <v>42456</v>
      </c>
      <c r="AN81" s="27">
        <f t="shared" si="14"/>
        <v>4</v>
      </c>
      <c r="AO81" s="28" t="str">
        <f t="shared" si="11"/>
        <v>2016:3:4:7:TAOYUAN_1_2</v>
      </c>
      <c r="AP81" s="27">
        <f t="shared" ca="1" si="12"/>
        <v>329</v>
      </c>
      <c r="AQ81" s="21">
        <f t="shared" ca="1" si="13"/>
        <v>0</v>
      </c>
      <c r="AR81" s="21">
        <f t="shared" ca="1" si="13"/>
        <v>20</v>
      </c>
      <c r="AS81" s="21">
        <f t="shared" ca="1" si="13"/>
        <v>16</v>
      </c>
      <c r="AT81" s="21">
        <f t="shared" ca="1" si="13"/>
        <v>9</v>
      </c>
      <c r="AU81" s="21">
        <f t="shared" ca="1" si="13"/>
        <v>4</v>
      </c>
      <c r="AV81" s="21">
        <f t="shared" ca="1" si="13"/>
        <v>0</v>
      </c>
      <c r="AW81" s="21">
        <f t="shared" ca="1" si="15"/>
        <v>0</v>
      </c>
      <c r="AX81" s="21">
        <f t="shared" ca="1" si="16"/>
        <v>0</v>
      </c>
      <c r="AY81" s="21">
        <f t="shared" ca="1" si="17"/>
        <v>0</v>
      </c>
      <c r="AZ81" s="21">
        <f t="shared" ca="1" si="18"/>
        <v>0</v>
      </c>
      <c r="BA81" s="21">
        <f t="shared" ca="1" si="19"/>
        <v>0</v>
      </c>
    </row>
    <row r="82" spans="23:53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2016:6:0:0:TAOYUAN_1_2</v>
      </c>
      <c r="AB82" s="27" t="e">
        <f t="shared" ca="1" si="3"/>
        <v>#N/A</v>
      </c>
      <c r="AC82" s="21" t="e">
        <f t="shared" ca="1" si="4"/>
        <v>#N/A</v>
      </c>
      <c r="AD82" s="21">
        <f t="shared" si="5"/>
        <v>0</v>
      </c>
      <c r="AE82" s="27" t="e">
        <f t="shared" ca="1" si="6"/>
        <v>#N/A</v>
      </c>
      <c r="AF82" s="10" t="str">
        <f t="shared" ca="1" si="9"/>
        <v/>
      </c>
      <c r="AG82" s="10" t="str">
        <f t="shared" ca="1" si="9"/>
        <v/>
      </c>
      <c r="AH82" s="10" t="str">
        <f t="shared" ca="1" si="9"/>
        <v/>
      </c>
      <c r="AI82" s="10" t="str">
        <f t="shared" ca="1" si="9"/>
        <v/>
      </c>
      <c r="AJ82" s="10" t="str">
        <f t="shared" ca="1" si="9"/>
        <v/>
      </c>
      <c r="AK82" s="10" t="str">
        <f t="shared" ca="1" si="9"/>
        <v/>
      </c>
      <c r="AL82" s="7">
        <v>-6</v>
      </c>
      <c r="AM82" s="28">
        <f t="shared" si="10"/>
        <v>42463</v>
      </c>
      <c r="AN82" s="27">
        <f t="shared" si="14"/>
        <v>1</v>
      </c>
      <c r="AO82" s="28" t="str">
        <f t="shared" si="11"/>
        <v>2016:4:1:7:TAOYUAN_1_2</v>
      </c>
      <c r="AP82" s="27">
        <f t="shared" ca="1" si="12"/>
        <v>358</v>
      </c>
      <c r="AQ82" s="21">
        <f t="shared" ca="1" si="13"/>
        <v>1</v>
      </c>
      <c r="AR82" s="21">
        <f t="shared" ca="1" si="13"/>
        <v>24</v>
      </c>
      <c r="AS82" s="21">
        <f t="shared" ca="1" si="13"/>
        <v>23</v>
      </c>
      <c r="AT82" s="21">
        <f t="shared" ca="1" si="13"/>
        <v>23</v>
      </c>
      <c r="AU82" s="21">
        <f t="shared" ca="1" si="13"/>
        <v>2</v>
      </c>
      <c r="AV82" s="21">
        <f t="shared" ca="1" si="13"/>
        <v>0</v>
      </c>
      <c r="AW82" s="21">
        <f t="shared" ca="1" si="15"/>
        <v>0</v>
      </c>
      <c r="AX82" s="21">
        <f t="shared" ca="1" si="16"/>
        <v>0</v>
      </c>
      <c r="AY82" s="21">
        <f t="shared" ca="1" si="17"/>
        <v>0</v>
      </c>
      <c r="AZ82" s="21">
        <f t="shared" ca="1" si="18"/>
        <v>0</v>
      </c>
      <c r="BA82" s="21">
        <f t="shared" ca="1" si="19"/>
        <v>0</v>
      </c>
    </row>
    <row r="83" spans="23:53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2016:7:0:0:TAOYUAN_1_2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ref="AF83:AK88" ca="1" si="20">IFERROR(INDEX(INDIRECT(CONCATENATE($X$95,"$A:$Z")),$AE83,MATCH(AF$52,INDIRECT(CONCATENATE($X$95,"$A1:$Z1")),0)),"")</f>
        <v/>
      </c>
      <c r="AG83" s="10" t="str">
        <f t="shared" ca="1" si="20"/>
        <v/>
      </c>
      <c r="AH83" s="10" t="str">
        <f t="shared" ca="1" si="20"/>
        <v/>
      </c>
      <c r="AI83" s="10" t="str">
        <f t="shared" ca="1" si="20"/>
        <v/>
      </c>
      <c r="AJ83" s="10" t="str">
        <f t="shared" ca="1" si="20"/>
        <v/>
      </c>
      <c r="AK83" s="10" t="str">
        <f t="shared" ca="1" si="20"/>
        <v/>
      </c>
      <c r="AL83" s="7">
        <v>-5</v>
      </c>
      <c r="AM83" s="28">
        <f t="shared" si="10"/>
        <v>42470</v>
      </c>
      <c r="AN83" s="27">
        <f t="shared" si="14"/>
        <v>2</v>
      </c>
      <c r="AO83" s="28" t="str">
        <f t="shared" si="11"/>
        <v>2016:4:2:7:TAOYUAN_1_2</v>
      </c>
      <c r="AP83" s="27">
        <f t="shared" ca="1" si="12"/>
        <v>387</v>
      </c>
      <c r="AQ83" s="21">
        <f t="shared" ca="1" si="13"/>
        <v>0</v>
      </c>
      <c r="AR83" s="21">
        <f t="shared" ca="1" si="13"/>
        <v>33</v>
      </c>
      <c r="AS83" s="21">
        <f t="shared" ca="1" si="13"/>
        <v>19</v>
      </c>
      <c r="AT83" s="21">
        <f t="shared" ca="1" si="13"/>
        <v>22</v>
      </c>
      <c r="AU83" s="21">
        <f t="shared" ca="1" si="13"/>
        <v>2</v>
      </c>
      <c r="AV83" s="21">
        <f t="shared" ca="1" si="13"/>
        <v>0</v>
      </c>
      <c r="AW83" s="21">
        <f t="shared" ca="1" si="15"/>
        <v>0</v>
      </c>
      <c r="AX83" s="21">
        <f t="shared" ca="1" si="16"/>
        <v>0</v>
      </c>
      <c r="AY83" s="21">
        <f t="shared" ca="1" si="17"/>
        <v>0</v>
      </c>
      <c r="AZ83" s="21">
        <f t="shared" ca="1" si="18"/>
        <v>0</v>
      </c>
      <c r="BA83" s="21">
        <f t="shared" ca="1" si="19"/>
        <v>0</v>
      </c>
    </row>
    <row r="84" spans="23:53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2016:8:0:0:TAOYUAN_1_2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20"/>
        <v/>
      </c>
      <c r="AG84" s="10" t="str">
        <f t="shared" ca="1" si="20"/>
        <v/>
      </c>
      <c r="AH84" s="10" t="str">
        <f t="shared" ca="1" si="20"/>
        <v/>
      </c>
      <c r="AI84" s="10" t="str">
        <f t="shared" ca="1" si="20"/>
        <v/>
      </c>
      <c r="AJ84" s="10" t="str">
        <f t="shared" ca="1" si="20"/>
        <v/>
      </c>
      <c r="AK84" s="10" t="str">
        <f t="shared" ca="1" si="20"/>
        <v/>
      </c>
      <c r="AL84" s="7">
        <v>-4</v>
      </c>
      <c r="AM84" s="28">
        <f t="shared" si="10"/>
        <v>42477</v>
      </c>
      <c r="AN84" s="27">
        <f t="shared" si="14"/>
        <v>3</v>
      </c>
      <c r="AO84" s="28" t="str">
        <f t="shared" si="11"/>
        <v>2016:4:3:7:TAOYUAN_1_2</v>
      </c>
      <c r="AP84" s="27">
        <f t="shared" ca="1" si="12"/>
        <v>416</v>
      </c>
      <c r="AQ84" s="21">
        <f t="shared" ca="1" si="13"/>
        <v>2</v>
      </c>
      <c r="AR84" s="21">
        <f t="shared" ca="1" si="13"/>
        <v>27</v>
      </c>
      <c r="AS84" s="21">
        <f t="shared" ca="1" si="13"/>
        <v>12</v>
      </c>
      <c r="AT84" s="21">
        <f t="shared" ca="1" si="13"/>
        <v>15</v>
      </c>
      <c r="AU84" s="21">
        <f t="shared" ca="1" si="13"/>
        <v>4</v>
      </c>
      <c r="AV84" s="21">
        <f t="shared" ca="1" si="13"/>
        <v>0</v>
      </c>
      <c r="AW84" s="21">
        <f t="shared" ca="1" si="15"/>
        <v>0</v>
      </c>
      <c r="AX84" s="21">
        <f t="shared" ca="1" si="16"/>
        <v>0</v>
      </c>
      <c r="AY84" s="21">
        <f t="shared" ca="1" si="17"/>
        <v>0</v>
      </c>
      <c r="AZ84" s="21">
        <f t="shared" ca="1" si="18"/>
        <v>0</v>
      </c>
      <c r="BA84" s="21">
        <f t="shared" ca="1" si="19"/>
        <v>0</v>
      </c>
    </row>
    <row r="85" spans="23:53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2016:9:0:0:TAOYUAN_1_2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ca="1" si="20"/>
        <v/>
      </c>
      <c r="AG85" s="10" t="str">
        <f t="shared" ca="1" si="20"/>
        <v/>
      </c>
      <c r="AH85" s="10" t="str">
        <f t="shared" ca="1" si="20"/>
        <v/>
      </c>
      <c r="AI85" s="10" t="str">
        <f t="shared" ca="1" si="20"/>
        <v/>
      </c>
      <c r="AJ85" s="10" t="str">
        <f t="shared" ca="1" si="20"/>
        <v/>
      </c>
      <c r="AK85" s="10" t="str">
        <f t="shared" ca="1" si="20"/>
        <v/>
      </c>
      <c r="AL85" s="7">
        <v>-3</v>
      </c>
      <c r="AM85" s="28">
        <f t="shared" si="10"/>
        <v>42484</v>
      </c>
      <c r="AN85" s="27">
        <f t="shared" si="14"/>
        <v>4</v>
      </c>
      <c r="AO85" s="28" t="str">
        <f t="shared" si="11"/>
        <v>2016:4:4:7:TAOYUAN_1_2</v>
      </c>
      <c r="AP85" s="27">
        <f t="shared" ca="1" si="12"/>
        <v>445</v>
      </c>
      <c r="AQ85" s="21">
        <f t="shared" ca="1" si="13"/>
        <v>0</v>
      </c>
      <c r="AR85" s="21">
        <f t="shared" ca="1" si="13"/>
        <v>23</v>
      </c>
      <c r="AS85" s="21">
        <f t="shared" ca="1" si="13"/>
        <v>8</v>
      </c>
      <c r="AT85" s="21">
        <f t="shared" ca="1" si="13"/>
        <v>10</v>
      </c>
      <c r="AU85" s="21">
        <f t="shared" ca="1" si="13"/>
        <v>4</v>
      </c>
      <c r="AV85" s="21">
        <f t="shared" ca="1" si="13"/>
        <v>0</v>
      </c>
      <c r="AW85" s="21">
        <f t="shared" ca="1" si="15"/>
        <v>0</v>
      </c>
      <c r="AX85" s="21">
        <f t="shared" ca="1" si="16"/>
        <v>0</v>
      </c>
      <c r="AY85" s="21">
        <f t="shared" ca="1" si="17"/>
        <v>0</v>
      </c>
      <c r="AZ85" s="21">
        <f t="shared" ca="1" si="18"/>
        <v>0</v>
      </c>
      <c r="BA85" s="21">
        <f t="shared" ca="1" si="19"/>
        <v>0</v>
      </c>
    </row>
    <row r="86" spans="23:53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2016:10:0:0:TAOYUAN_1_2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20"/>
        <v/>
      </c>
      <c r="AG86" s="10" t="str">
        <f t="shared" ca="1" si="20"/>
        <v/>
      </c>
      <c r="AH86" s="10" t="str">
        <f t="shared" ca="1" si="20"/>
        <v/>
      </c>
      <c r="AI86" s="10" t="str">
        <f t="shared" ca="1" si="20"/>
        <v/>
      </c>
      <c r="AJ86" s="10" t="str">
        <f t="shared" ca="1" si="20"/>
        <v/>
      </c>
      <c r="AK86" s="10" t="str">
        <f t="shared" ca="1" si="20"/>
        <v/>
      </c>
      <c r="AL86" s="7">
        <v>-2</v>
      </c>
      <c r="AM86" s="28">
        <f t="shared" si="10"/>
        <v>42491</v>
      </c>
      <c r="AN86" s="27">
        <f t="shared" si="14"/>
        <v>1</v>
      </c>
      <c r="AO86" s="28" t="str">
        <f t="shared" si="11"/>
        <v>2016:5:1:7:TAOYUAN_1_2</v>
      </c>
      <c r="AP86" s="27">
        <f t="shared" ca="1" si="12"/>
        <v>474</v>
      </c>
      <c r="AQ86" s="21">
        <f t="shared" ca="1" si="13"/>
        <v>1</v>
      </c>
      <c r="AR86" s="21">
        <f t="shared" ca="1" si="13"/>
        <v>19</v>
      </c>
      <c r="AS86" s="21">
        <f t="shared" ca="1" si="13"/>
        <v>19</v>
      </c>
      <c r="AT86" s="21">
        <f t="shared" ca="1" si="13"/>
        <v>20</v>
      </c>
      <c r="AU86" s="21">
        <f t="shared" ca="1" si="13"/>
        <v>2</v>
      </c>
      <c r="AV86" s="21">
        <f t="shared" ca="1" si="13"/>
        <v>0</v>
      </c>
      <c r="AW86" s="21">
        <f t="shared" ca="1" si="15"/>
        <v>0</v>
      </c>
      <c r="AX86" s="21">
        <f t="shared" ca="1" si="16"/>
        <v>0</v>
      </c>
      <c r="AY86" s="21">
        <f t="shared" ca="1" si="17"/>
        <v>0</v>
      </c>
      <c r="AZ86" s="21">
        <f t="shared" ca="1" si="18"/>
        <v>0</v>
      </c>
      <c r="BA86" s="21">
        <f t="shared" ca="1" si="19"/>
        <v>0</v>
      </c>
    </row>
    <row r="87" spans="23:53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2016:11:0:0:TAOYUAN_1_2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20"/>
        <v/>
      </c>
      <c r="AG87" s="10" t="str">
        <f t="shared" ca="1" si="20"/>
        <v/>
      </c>
      <c r="AH87" s="10" t="str">
        <f t="shared" ca="1" si="20"/>
        <v/>
      </c>
      <c r="AI87" s="10" t="str">
        <f t="shared" ca="1" si="20"/>
        <v/>
      </c>
      <c r="AJ87" s="10" t="str">
        <f t="shared" ca="1" si="20"/>
        <v/>
      </c>
      <c r="AK87" s="10" t="str">
        <f t="shared" ca="1" si="20"/>
        <v/>
      </c>
      <c r="AL87" s="7">
        <v>-1</v>
      </c>
      <c r="AM87" s="28">
        <f t="shared" si="10"/>
        <v>42498</v>
      </c>
      <c r="AN87" s="27">
        <f t="shared" si="14"/>
        <v>2</v>
      </c>
      <c r="AO87" s="28" t="str">
        <f t="shared" si="11"/>
        <v>2016:5:2:7:TAOYUAN_1_2</v>
      </c>
      <c r="AP87" s="27">
        <f t="shared" ca="1" si="12"/>
        <v>503</v>
      </c>
      <c r="AQ87" s="21">
        <f t="shared" ca="1" si="13"/>
        <v>1</v>
      </c>
      <c r="AR87" s="21">
        <f t="shared" ca="1" si="13"/>
        <v>20</v>
      </c>
      <c r="AS87" s="21">
        <f t="shared" ca="1" si="13"/>
        <v>12</v>
      </c>
      <c r="AT87" s="21">
        <f t="shared" ca="1" si="13"/>
        <v>8</v>
      </c>
      <c r="AU87" s="21">
        <f t="shared" ca="1" si="13"/>
        <v>4</v>
      </c>
      <c r="AV87" s="21">
        <f t="shared" ca="1" si="13"/>
        <v>0</v>
      </c>
      <c r="AW87" s="21">
        <f t="shared" ca="1" si="15"/>
        <v>0</v>
      </c>
      <c r="AX87" s="21">
        <f t="shared" ca="1" si="16"/>
        <v>0</v>
      </c>
      <c r="AY87" s="21">
        <f t="shared" ca="1" si="17"/>
        <v>0</v>
      </c>
      <c r="AZ87" s="21">
        <f t="shared" ca="1" si="18"/>
        <v>0</v>
      </c>
      <c r="BA87" s="21">
        <f t="shared" ca="1" si="19"/>
        <v>0</v>
      </c>
    </row>
    <row r="88" spans="23:53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2016:12:0:0:TAOYUAN_1_2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20"/>
        <v/>
      </c>
      <c r="AG88" s="10" t="str">
        <f t="shared" ca="1" si="20"/>
        <v/>
      </c>
      <c r="AH88" s="10" t="str">
        <f t="shared" ca="1" si="20"/>
        <v/>
      </c>
      <c r="AI88" s="10" t="str">
        <f t="shared" ca="1" si="20"/>
        <v/>
      </c>
      <c r="AJ88" s="10" t="str">
        <f t="shared" ca="1" si="20"/>
        <v/>
      </c>
      <c r="AK88" s="10" t="str">
        <f t="shared" ca="1" si="20"/>
        <v/>
      </c>
      <c r="AL88" s="7">
        <v>0</v>
      </c>
      <c r="AM88" s="28">
        <f t="shared" si="10"/>
        <v>42505</v>
      </c>
      <c r="AN88" s="27">
        <f t="shared" si="14"/>
        <v>3</v>
      </c>
      <c r="AO88" s="28" t="str">
        <f t="shared" si="11"/>
        <v>2016:5:3:7:TAOYUAN_1_2</v>
      </c>
      <c r="AP88" s="27">
        <f t="shared" ca="1" si="12"/>
        <v>532</v>
      </c>
      <c r="AQ88" s="21">
        <f t="shared" ca="1" si="13"/>
        <v>0</v>
      </c>
      <c r="AR88" s="21">
        <f t="shared" ca="1" si="13"/>
        <v>14</v>
      </c>
      <c r="AS88" s="21">
        <f t="shared" ca="1" si="13"/>
        <v>12</v>
      </c>
      <c r="AT88" s="21">
        <f t="shared" ca="1" si="13"/>
        <v>16</v>
      </c>
      <c r="AU88" s="21">
        <f t="shared" ca="1" si="13"/>
        <v>3</v>
      </c>
      <c r="AV88" s="21">
        <f t="shared" ca="1" si="13"/>
        <v>5</v>
      </c>
      <c r="AW88" s="21">
        <f t="shared" ca="1" si="15"/>
        <v>1</v>
      </c>
      <c r="AX88" s="21">
        <f t="shared" ca="1" si="16"/>
        <v>30</v>
      </c>
      <c r="AY88" s="21">
        <f t="shared" ca="1" si="17"/>
        <v>15</v>
      </c>
      <c r="AZ88" s="21">
        <f t="shared" ca="1" si="18"/>
        <v>25</v>
      </c>
      <c r="BA88" s="21">
        <f t="shared" ca="1" si="19"/>
        <v>5</v>
      </c>
    </row>
    <row r="89" spans="23:53">
      <c r="AC89" s="7">
        <f ca="1">SUMIFS(AC53:AC88, $X53:$X88,YEAR,AC53:AC88,"&lt;&gt;#N/A")</f>
        <v>8</v>
      </c>
      <c r="AD89" s="27"/>
      <c r="AF89" s="7">
        <f t="shared" ref="AF89:AK89" ca="1" si="21">SUM(AF53:AF88)</f>
        <v>1</v>
      </c>
      <c r="AG89" s="7">
        <f t="shared" ca="1" si="21"/>
        <v>0</v>
      </c>
      <c r="AH89" s="7">
        <f t="shared" ca="1" si="21"/>
        <v>1</v>
      </c>
      <c r="AI89" s="7">
        <f t="shared" ca="1" si="21"/>
        <v>2</v>
      </c>
      <c r="AJ89" s="7">
        <f t="shared" ca="1" si="21"/>
        <v>0</v>
      </c>
      <c r="AK89" s="7">
        <f t="shared" ca="1" si="21"/>
        <v>0</v>
      </c>
      <c r="AN89" s="27"/>
    </row>
    <row r="90" spans="23:53">
      <c r="W90" s="7" t="s">
        <v>1456</v>
      </c>
      <c r="X90" s="2" t="s">
        <v>1796</v>
      </c>
      <c r="AD90" s="27"/>
      <c r="AE90" s="27"/>
      <c r="AH90" s="27"/>
      <c r="AI90" s="27"/>
      <c r="AJ90" s="27"/>
      <c r="AK90" s="27"/>
      <c r="AM90" s="28"/>
      <c r="AN90" s="27"/>
    </row>
    <row r="91" spans="23:53">
      <c r="W91" s="39" t="s">
        <v>2234</v>
      </c>
      <c r="X91" s="1" t="s">
        <v>2248</v>
      </c>
      <c r="AD91" s="27"/>
      <c r="AE91" s="27"/>
      <c r="AH91" s="27"/>
      <c r="AI91" s="27"/>
      <c r="AJ91" s="27"/>
      <c r="AK91" s="27"/>
      <c r="AM91" s="28"/>
      <c r="AN91" s="27"/>
    </row>
    <row r="92" spans="23:53">
      <c r="W92" s="7" t="s">
        <v>2235</v>
      </c>
      <c r="X92" s="1" t="s">
        <v>2249</v>
      </c>
      <c r="AD92" s="27"/>
      <c r="AN92" s="27"/>
    </row>
    <row r="93" spans="23:53">
      <c r="W93" s="7" t="s">
        <v>815</v>
      </c>
      <c r="X93" s="2" t="s">
        <v>2245</v>
      </c>
      <c r="Y93" s="27"/>
      <c r="Z93" s="27"/>
      <c r="AD93" s="27"/>
      <c r="AN93" s="27"/>
    </row>
    <row r="94" spans="23:53">
      <c r="W94" s="7" t="s">
        <v>816</v>
      </c>
      <c r="X94" s="2" t="s">
        <v>2246</v>
      </c>
      <c r="Y94" s="27"/>
      <c r="Z94" s="27"/>
      <c r="AD94" s="27"/>
      <c r="AN94" s="27"/>
    </row>
    <row r="95" spans="23:53">
      <c r="W95" s="39" t="s">
        <v>819</v>
      </c>
      <c r="X95" s="2" t="s">
        <v>2247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3">
      <c r="W96" s="39" t="s">
        <v>1455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1">
      <c r="W97" s="7" t="s">
        <v>811</v>
      </c>
      <c r="X97" s="1">
        <v>5</v>
      </c>
      <c r="AD97" s="27"/>
      <c r="AE97" s="27"/>
      <c r="AH97" s="27"/>
      <c r="AI97" s="27"/>
      <c r="AJ97" s="27"/>
      <c r="AK97" s="27"/>
      <c r="AN97" s="27"/>
    </row>
    <row r="98" spans="23:51">
      <c r="W98" s="7" t="s">
        <v>808</v>
      </c>
      <c r="X98" s="7">
        <f>ROUND($X$96/12,0)</f>
        <v>0</v>
      </c>
      <c r="AN98" s="27"/>
    </row>
    <row r="99" spans="23:51">
      <c r="W99" s="7" t="s">
        <v>807</v>
      </c>
      <c r="X99" s="7">
        <v>4</v>
      </c>
      <c r="AN99" s="27"/>
    </row>
    <row r="100" spans="23:51">
      <c r="W100" s="7" t="s">
        <v>438</v>
      </c>
      <c r="X100" s="7">
        <f ca="1">SUM($AI$89:$AK$89)</f>
        <v>2</v>
      </c>
      <c r="AN100" s="27"/>
    </row>
    <row r="101" spans="23:51">
      <c r="W101" s="7" t="s">
        <v>439</v>
      </c>
      <c r="X101" s="7">
        <f ca="1">SUM($AF$89:$AH$89)</f>
        <v>2</v>
      </c>
      <c r="AM101" s="28"/>
      <c r="AN101" s="27"/>
      <c r="AS101" s="29"/>
      <c r="AU101" s="29"/>
      <c r="AV101" s="29"/>
      <c r="AY101" s="29"/>
    </row>
    <row r="102" spans="23:51" ht="60">
      <c r="W102" s="7" t="s">
        <v>441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50%</v>
      </c>
      <c r="Y102" s="30">
        <f ca="1">IFERROR(X101/SUM(X100:X101),"0")</f>
        <v>0.5</v>
      </c>
      <c r="Z102" s="7" t="str">
        <f ca="1">TEXT(Y102,"00%")</f>
        <v>50%</v>
      </c>
      <c r="AN102" s="27"/>
    </row>
    <row r="103" spans="23:51" ht="30">
      <c r="W103" s="7" t="s">
        <v>442</v>
      </c>
      <c r="X103" s="29" t="str">
        <f ca="1">CONCATENATE("Annual Goal 年度目標:  ",$X$96,"
Actual CDE YTD 年度實際:    ",$AC$89)</f>
        <v>Annual Goal 年度目標:  
Actual CDE YTD 年度實際:    8</v>
      </c>
      <c r="AN103" s="27"/>
    </row>
    <row r="104" spans="23:51">
      <c r="W104" s="7" t="s">
        <v>1454</v>
      </c>
      <c r="X104" s="7" t="str">
        <f ca="1">CONCATENATE($X$53,"  ",SUMIF($AC$53:$AC$64,"&lt;&gt;#N/A"))</f>
        <v>2014  0</v>
      </c>
      <c r="AN104" s="27"/>
    </row>
    <row r="105" spans="23:51">
      <c r="W105" s="7" t="s">
        <v>1453</v>
      </c>
      <c r="X105" s="7" t="str">
        <f ca="1">CONCATENATE($X$65,"  ", SUMIF($AC$65:$AC$76,"&lt;&gt;#N/A"))</f>
        <v>2015  0</v>
      </c>
      <c r="AN105" s="27"/>
    </row>
    <row r="106" spans="23:51">
      <c r="W106" s="7" t="s">
        <v>1452</v>
      </c>
      <c r="X106" s="7" t="str">
        <f ca="1">CONCATENATE($X$77,"  ",SUMIF($AC$77:$AC$88,"&lt;&gt;#N/A"))</f>
        <v>2016  8</v>
      </c>
    </row>
    <row r="107" spans="23:51" ht="23.25">
      <c r="W107" s="7" t="s">
        <v>1451</v>
      </c>
      <c r="X107" s="42" t="str">
        <f>$X$91</f>
        <v>Taoyuan 1/2 District</v>
      </c>
    </row>
    <row r="108" spans="23:51">
      <c r="X108" s="40" t="str">
        <f>$X$92</f>
        <v>桃園1/2地區</v>
      </c>
    </row>
    <row r="109" spans="23:51">
      <c r="X109" s="41">
        <f>DATE</f>
        <v>42505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>
    <pageSetUpPr fitToPage="1"/>
  </sheetPr>
  <dimension ref="A1:S24"/>
  <sheetViews>
    <sheetView topLeftCell="E1" zoomScaleNormal="100" zoomScaleSheetLayoutView="115" workbookViewId="0">
      <selection activeCell="F19" sqref="F19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1765</v>
      </c>
      <c r="E1" s="36" t="str">
        <f>$A$2</f>
        <v>Bade District</v>
      </c>
      <c r="F1" s="32"/>
      <c r="G1" s="33"/>
      <c r="H1" s="33"/>
      <c r="I1" s="33"/>
      <c r="J1" s="33"/>
      <c r="K1" s="33"/>
      <c r="L1" s="33"/>
      <c r="M1" s="93" t="s">
        <v>1739</v>
      </c>
      <c r="N1" s="96" t="s">
        <v>21</v>
      </c>
      <c r="O1" s="76" t="s">
        <v>22</v>
      </c>
      <c r="P1" s="76" t="s">
        <v>23</v>
      </c>
      <c r="Q1" s="76" t="s">
        <v>33</v>
      </c>
      <c r="R1" s="76" t="s">
        <v>34</v>
      </c>
      <c r="S1" s="76" t="s">
        <v>24</v>
      </c>
    </row>
    <row r="2" spans="1:19" ht="15" customHeight="1">
      <c r="A2" s="1" t="s">
        <v>2250</v>
      </c>
      <c r="E2" s="78" t="str">
        <f>$A$3</f>
        <v>八德地區</v>
      </c>
      <c r="F2" s="26" t="s">
        <v>793</v>
      </c>
      <c r="G2" s="80">
        <f>$A$6</f>
        <v>0</v>
      </c>
      <c r="H2" s="82" t="s">
        <v>35</v>
      </c>
      <c r="I2" s="83"/>
      <c r="J2" s="83"/>
      <c r="K2" s="84"/>
      <c r="L2" s="68" t="s">
        <v>28</v>
      </c>
      <c r="M2" s="94"/>
      <c r="N2" s="97"/>
      <c r="O2" s="77"/>
      <c r="P2" s="77"/>
      <c r="Q2" s="77"/>
      <c r="R2" s="77"/>
      <c r="S2" s="77"/>
    </row>
    <row r="3" spans="1:19" ht="15" customHeight="1">
      <c r="A3" s="1" t="s">
        <v>2251</v>
      </c>
      <c r="E3" s="79"/>
      <c r="F3" s="25" t="s">
        <v>794</v>
      </c>
      <c r="G3" s="81"/>
      <c r="H3" s="82" t="s">
        <v>788</v>
      </c>
      <c r="I3" s="83"/>
      <c r="J3" s="83"/>
      <c r="K3" s="84"/>
      <c r="L3" s="68" t="s">
        <v>787</v>
      </c>
      <c r="M3" s="94"/>
      <c r="N3" s="97"/>
      <c r="O3" s="77"/>
      <c r="P3" s="77"/>
      <c r="Q3" s="77"/>
      <c r="R3" s="77"/>
      <c r="S3" s="77"/>
    </row>
    <row r="4" spans="1:19" ht="15" customHeight="1">
      <c r="A4" s="1" t="s">
        <v>459</v>
      </c>
      <c r="E4" s="85">
        <f>DATE</f>
        <v>42505</v>
      </c>
      <c r="F4" s="23" t="s">
        <v>791</v>
      </c>
      <c r="G4" s="24"/>
      <c r="H4" s="87">
        <f>ROUND($G$2/12*MONTH,0)</f>
        <v>0</v>
      </c>
      <c r="I4" s="88"/>
      <c r="J4" s="88"/>
      <c r="K4" s="89"/>
      <c r="L4" s="44">
        <f>ROUND($G$2/12,0)</f>
        <v>0</v>
      </c>
      <c r="M4" s="94"/>
      <c r="N4" s="97"/>
      <c r="O4" s="77"/>
      <c r="P4" s="77"/>
      <c r="Q4" s="77"/>
      <c r="R4" s="77"/>
      <c r="S4" s="77"/>
    </row>
    <row r="5" spans="1:19" ht="15" customHeight="1">
      <c r="A5" s="1" t="s">
        <v>460</v>
      </c>
      <c r="E5" s="86"/>
      <c r="F5" s="5" t="s">
        <v>792</v>
      </c>
      <c r="G5" s="6"/>
      <c r="H5" s="90">
        <f ca="1">BADE_DISTRICT_GRAPH!$AC$89</f>
        <v>7</v>
      </c>
      <c r="I5" s="91"/>
      <c r="J5" s="91"/>
      <c r="K5" s="92"/>
      <c r="L5" s="45">
        <f>$M$24</f>
        <v>0</v>
      </c>
      <c r="M5" s="95"/>
      <c r="N5" s="97"/>
      <c r="O5" s="77"/>
      <c r="P5" s="77"/>
      <c r="Q5" s="77"/>
      <c r="R5" s="77"/>
      <c r="S5" s="77"/>
    </row>
    <row r="6" spans="1:19" ht="15" customHeight="1">
      <c r="A6" s="1"/>
      <c r="E6" s="34" t="str">
        <f>$A$4</f>
        <v>Taoyuan Stake</v>
      </c>
      <c r="F6" s="25" t="s">
        <v>804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桃園支聯會</v>
      </c>
      <c r="F7" s="25" t="s">
        <v>789</v>
      </c>
      <c r="G7" s="25"/>
      <c r="H7" s="20"/>
      <c r="I7" s="20"/>
      <c r="J7" s="20"/>
      <c r="K7" s="20"/>
      <c r="L7" s="46" t="s">
        <v>790</v>
      </c>
      <c r="M7" s="61" t="s">
        <v>795</v>
      </c>
      <c r="N7" s="38" t="s">
        <v>796</v>
      </c>
      <c r="O7" s="38" t="s">
        <v>797</v>
      </c>
      <c r="P7" s="38" t="s">
        <v>798</v>
      </c>
      <c r="Q7" s="38" t="s">
        <v>799</v>
      </c>
      <c r="R7" s="38" t="s">
        <v>800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2309</v>
      </c>
      <c r="B11" s="1"/>
      <c r="E11" s="5" t="str">
        <f>$A11</f>
        <v>Bade 八德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452</v>
      </c>
      <c r="C12" s="64" t="str">
        <f>CONCATENATE(YEAR,":",MONTH,":",WEEK,":",WEEKDAY,":",$B12)</f>
        <v>2016:5:3:7:BADE_A_E</v>
      </c>
      <c r="D12" s="64">
        <f>MATCH($C12,REPORT_DATA_BY_COMP!$A:$A,0)</f>
        <v>1660</v>
      </c>
      <c r="E12" s="65" t="str">
        <f>SUBSTITUTE(VLOOKUP($B12,COMP_LIST!$A:$AC,5,FALSE),"EL","")</f>
        <v>E. Welker DL / Tan</v>
      </c>
      <c r="F12" s="4" t="str">
        <f>VLOOKUP($B12,COMP_LIST!$A:$AC,3,FALSE)</f>
        <v>Bade A E</v>
      </c>
      <c r="G12" s="4" t="str">
        <f>VLOOKUP($B12,COMP_LIST!$A:$AC,4,FALSE)</f>
        <v>八德A長老</v>
      </c>
      <c r="H12" s="10">
        <f>IFERROR(INDEX(REPORT_DATA_BY_COMP!$A:$AI,$D12,MATCH(H$8,REPORT_DATA_BY_COMP!$A$1:$AI$1,0)), "")</f>
        <v>0</v>
      </c>
      <c r="I12" s="10">
        <f>IFERROR(INDEX(REPORT_DATA_BY_COMP!$A:$AI,$D12,MATCH(I$8,REPORT_DATA_BY_COMP!$A$1:$AI$1,0)), "")</f>
        <v>0</v>
      </c>
      <c r="J12" s="10">
        <f>IFERROR(INDEX(REPORT_DATA_BY_COMP!$A:$AI,$D12,MATCH(J$8,REPORT_DATA_BY_COMP!$A$1:$AI$1,0)), "")</f>
        <v>2</v>
      </c>
      <c r="K12" s="10">
        <f>IFERROR(INDEX(REPORT_DATA_BY_COMP!$A:$AI,$D12,MATCH(K$8,REPORT_DATA_BY_COMP!$A$1:$AI$1,0)), "")</f>
        <v>2</v>
      </c>
      <c r="L12" s="47">
        <f>IFERROR(INDEX(REPORT_DATA_BY_COMP!$A:$AI,$D12,MATCH(L$8,REPORT_DATA_BY_COMP!$A$1:$AI$1,0)), "")</f>
        <v>0</v>
      </c>
      <c r="M12" s="59">
        <f>IFERROR(INDEX(REPORT_DATA_BY_COMP!$A:$AI,$D12,MATCH(M$8,REPORT_DATA_BY_COMP!$A$1:$AI$1,0)), "")</f>
        <v>0</v>
      </c>
      <c r="N12" s="50">
        <f>IFERROR(INDEX(REPORT_DATA_BY_COMP!$A:$AI,$D12,MATCH(N$8,REPORT_DATA_BY_COMP!$A$1:$AI$1,0)), "")</f>
        <v>5</v>
      </c>
      <c r="O12" s="10">
        <f>IFERROR(INDEX(REPORT_DATA_BY_COMP!$A:$AI,$D12,MATCH(O$8,REPORT_DATA_BY_COMP!$A$1:$AI$1,0)), "")</f>
        <v>2</v>
      </c>
      <c r="P12" s="10">
        <f>IFERROR(INDEX(REPORT_DATA_BY_COMP!$A:$AI,$D12,MATCH(P$8,REPORT_DATA_BY_COMP!$A$1:$AI$1,0)), "")</f>
        <v>10</v>
      </c>
      <c r="Q12" s="10">
        <f>IFERROR(INDEX(REPORT_DATA_BY_COMP!$A:$AI,$D12,MATCH(Q$8,REPORT_DATA_BY_COMP!$A$1:$AI$1,0)), "")</f>
        <v>4</v>
      </c>
      <c r="R12" s="10">
        <f>IFERROR(INDEX(REPORT_DATA_BY_COMP!$A:$AI,$D12,MATCH(R$8,REPORT_DATA_BY_COMP!$A$1:$AI$1,0)), "")</f>
        <v>0</v>
      </c>
      <c r="S12" s="10">
        <f>IFERROR(INDEX(REPORT_DATA_BY_COMP!$A:$AI,$D12,MATCH(S$8,REPORT_DATA_BY_COMP!$A$1:$AI$1,0)), "")</f>
        <v>4</v>
      </c>
    </row>
    <row r="13" spans="1:19" ht="15" customHeight="1">
      <c r="A13" s="1"/>
      <c r="B13" s="1" t="s">
        <v>453</v>
      </c>
      <c r="C13" s="64" t="str">
        <f>CONCATENATE(YEAR,":",MONTH,":",WEEK,":",WEEKDAY,":",$B13)</f>
        <v>2016:5:3:7:BADE_B_E</v>
      </c>
      <c r="D13" s="64">
        <f>MATCH($C13,REPORT_DATA_BY_COMP!$A:$A,0)</f>
        <v>1661</v>
      </c>
      <c r="E13" s="65" t="str">
        <f>SUBSTITUTE(VLOOKUP($B13,COMP_LIST!$A:$AC,5,FALSE),"EL","")</f>
        <v>E. Casper / Turner</v>
      </c>
      <c r="F13" s="4" t="str">
        <f>VLOOKUP($B13,COMP_LIST!$A:$AC,3,FALSE)</f>
        <v>Bade B E</v>
      </c>
      <c r="G13" s="4" t="str">
        <f>VLOOKUP($B13,COMP_LIST!$A:$AC,4,FALSE)</f>
        <v>八德B長老</v>
      </c>
      <c r="H13" s="10">
        <f>IFERROR(INDEX(REPORT_DATA_BY_COMP!$A:$AI,$D13,MATCH(H$8,REPORT_DATA_BY_COMP!$A$1:$AI$1,0)), "")</f>
        <v>0</v>
      </c>
      <c r="I13" s="10">
        <f>IFERROR(INDEX(REPORT_DATA_BY_COMP!$A:$AI,$D13,MATCH(I$8,REPORT_DATA_BY_COMP!$A$1:$AI$1,0)), "")</f>
        <v>0</v>
      </c>
      <c r="J13" s="10">
        <f>IFERROR(INDEX(REPORT_DATA_BY_COMP!$A:$AI,$D13,MATCH(J$8,REPORT_DATA_BY_COMP!$A$1:$AI$1,0)), "")</f>
        <v>1</v>
      </c>
      <c r="K13" s="10">
        <f>IFERROR(INDEX(REPORT_DATA_BY_COMP!$A:$AI,$D13,MATCH(K$8,REPORT_DATA_BY_COMP!$A$1:$AI$1,0)), "")</f>
        <v>4</v>
      </c>
      <c r="L13" s="47">
        <f>IFERROR(INDEX(REPORT_DATA_BY_COMP!$A:$AI,$D13,MATCH(L$8,REPORT_DATA_BY_COMP!$A$1:$AI$1,0)), "")</f>
        <v>0</v>
      </c>
      <c r="M13" s="56">
        <f>IFERROR(INDEX(REPORT_DATA_BY_COMP!$A:$AI,$D13,MATCH(M$8,REPORT_DATA_BY_COMP!$A$1:$AI$1,0)), "")</f>
        <v>0</v>
      </c>
      <c r="N13" s="50">
        <f>IFERROR(INDEX(REPORT_DATA_BY_COMP!$A:$AI,$D13,MATCH(N$8,REPORT_DATA_BY_COMP!$A$1:$AI$1,0)), "")</f>
        <v>5</v>
      </c>
      <c r="O13" s="10">
        <f>IFERROR(INDEX(REPORT_DATA_BY_COMP!$A:$AI,$D13,MATCH(O$8,REPORT_DATA_BY_COMP!$A$1:$AI$1,0)), "")</f>
        <v>1</v>
      </c>
      <c r="P13" s="10">
        <f>IFERROR(INDEX(REPORT_DATA_BY_COMP!$A:$AI,$D13,MATCH(P$8,REPORT_DATA_BY_COMP!$A$1:$AI$1,0)), "")</f>
        <v>6</v>
      </c>
      <c r="Q13" s="10">
        <f>IFERROR(INDEX(REPORT_DATA_BY_COMP!$A:$AI,$D13,MATCH(Q$8,REPORT_DATA_BY_COMP!$A$1:$AI$1,0)), "")</f>
        <v>6</v>
      </c>
      <c r="R13" s="10">
        <f>IFERROR(INDEX(REPORT_DATA_BY_COMP!$A:$AI,$D13,MATCH(R$8,REPORT_DATA_BY_COMP!$A$1:$AI$1,0)), "")</f>
        <v>0</v>
      </c>
      <c r="S13" s="10">
        <f>IFERROR(INDEX(REPORT_DATA_BY_COMP!$A:$AI,$D13,MATCH(S$8,REPORT_DATA_BY_COMP!$A$1:$AI$1,0)), "")</f>
        <v>9</v>
      </c>
    </row>
    <row r="14" spans="1:19" ht="15" customHeight="1">
      <c r="A14" s="1"/>
      <c r="B14" s="1" t="s">
        <v>454</v>
      </c>
      <c r="C14" s="64" t="str">
        <f>CONCATENATE(YEAR,":",MONTH,":",WEEK,":",WEEKDAY,":",$B14)</f>
        <v>2016:5:3:7:BADE_S</v>
      </c>
      <c r="D14" s="64">
        <f>MATCH($C14,REPORT_DATA_BY_COMP!$A:$A,0)</f>
        <v>1662</v>
      </c>
      <c r="E14" s="65" t="str">
        <f>SUBSTITUTE(VLOOKUP($B14,COMP_LIST!$A:$AC,5,FALSE),"EL","")</f>
        <v>S. Bain / Brinkerhoff</v>
      </c>
      <c r="F14" s="4" t="str">
        <f>VLOOKUP($B14,COMP_LIST!$A:$AC,3,FALSE)</f>
        <v>Bade S</v>
      </c>
      <c r="G14" s="4" t="str">
        <f>VLOOKUP($B14,COMP_LIST!$A:$AC,4,FALSE)</f>
        <v>八德姐妹</v>
      </c>
      <c r="H14" s="10">
        <f>IFERROR(INDEX(REPORT_DATA_BY_COMP!$A:$AI,$D14,MATCH(H$8,REPORT_DATA_BY_COMP!$A$1:$AI$1,0)), "")</f>
        <v>0</v>
      </c>
      <c r="I14" s="10">
        <f>IFERROR(INDEX(REPORT_DATA_BY_COMP!$A:$AI,$D14,MATCH(I$8,REPORT_DATA_BY_COMP!$A$1:$AI$1,0)), "")</f>
        <v>0</v>
      </c>
      <c r="J14" s="10">
        <f>IFERROR(INDEX(REPORT_DATA_BY_COMP!$A:$AI,$D14,MATCH(J$8,REPORT_DATA_BY_COMP!$A$1:$AI$1,0)), "")</f>
        <v>0</v>
      </c>
      <c r="K14" s="10">
        <f>IFERROR(INDEX(REPORT_DATA_BY_COMP!$A:$AI,$D14,MATCH(K$8,REPORT_DATA_BY_COMP!$A$1:$AI$1,0)), "")</f>
        <v>2</v>
      </c>
      <c r="L14" s="47">
        <f>IFERROR(INDEX(REPORT_DATA_BY_COMP!$A:$AI,$D14,MATCH(L$8,REPORT_DATA_BY_COMP!$A$1:$AI$1,0)), "")</f>
        <v>0</v>
      </c>
      <c r="M14" s="59">
        <f>IFERROR(INDEX(REPORT_DATA_BY_COMP!$A:$AI,$D14,MATCH(M$8,REPORT_DATA_BY_COMP!$A$1:$AI$1,0)), "")</f>
        <v>0</v>
      </c>
      <c r="N14" s="50">
        <f>IFERROR(INDEX(REPORT_DATA_BY_COMP!$A:$AI,$D14,MATCH(N$8,REPORT_DATA_BY_COMP!$A$1:$AI$1,0)), "")</f>
        <v>5</v>
      </c>
      <c r="O14" s="10">
        <f>IFERROR(INDEX(REPORT_DATA_BY_COMP!$A:$AI,$D14,MATCH(O$8,REPORT_DATA_BY_COMP!$A$1:$AI$1,0)), "")</f>
        <v>0</v>
      </c>
      <c r="P14" s="10">
        <f>IFERROR(INDEX(REPORT_DATA_BY_COMP!$A:$AI,$D14,MATCH(P$8,REPORT_DATA_BY_COMP!$A$1:$AI$1,0)), "")</f>
        <v>4</v>
      </c>
      <c r="Q14" s="10">
        <f>IFERROR(INDEX(REPORT_DATA_BY_COMP!$A:$AI,$D14,MATCH(Q$8,REPORT_DATA_BY_COMP!$A$1:$AI$1,0)), "")</f>
        <v>5</v>
      </c>
      <c r="R14" s="10">
        <f>IFERROR(INDEX(REPORT_DATA_BY_COMP!$A:$AI,$D14,MATCH(R$8,REPORT_DATA_BY_COMP!$A$1:$AI$1,0)), "")</f>
        <v>0</v>
      </c>
      <c r="S14" s="10">
        <f>IFERROR(INDEX(REPORT_DATA_BY_COMP!$A:$AI,$D14,MATCH(S$8,REPORT_DATA_BY_COMP!$A$1:$AI$1,0)), "")</f>
        <v>7</v>
      </c>
    </row>
    <row r="15" spans="1:19" ht="15" customHeight="1">
      <c r="A15" s="1"/>
      <c r="B15" s="1" t="s">
        <v>455</v>
      </c>
      <c r="C15" s="64" t="str">
        <f>CONCATENATE(YEAR,":",MONTH,":",WEEK,":",WEEKDAY,":",$B15)</f>
        <v>2016:5:3:7:LONGTAN_E</v>
      </c>
      <c r="D15" s="64">
        <f>MATCH($C15,REPORT_DATA_BY_COMP!$A:$A,0)</f>
        <v>1681</v>
      </c>
      <c r="E15" s="65" t="str">
        <f>SUBSTITUTE(VLOOKUP($B15,COMP_LIST!$A:$AC,5,FALSE),"EL","")</f>
        <v>E. Jacobson / Petermann</v>
      </c>
      <c r="F15" s="4" t="str">
        <f>VLOOKUP($B15,COMP_LIST!$A:$AC,3,FALSE)</f>
        <v>Longtan E</v>
      </c>
      <c r="G15" s="4" t="str">
        <f>VLOOKUP($B15,COMP_LIST!$A:$AC,4,FALSE)</f>
        <v>龍潭長老</v>
      </c>
      <c r="H15" s="10">
        <f>IFERROR(INDEX(REPORT_DATA_BY_COMP!$A:$AI,$D15,MATCH(H$8,REPORT_DATA_BY_COMP!$A$1:$AI$1,0)), "")</f>
        <v>0</v>
      </c>
      <c r="I15" s="10">
        <f>IFERROR(INDEX(REPORT_DATA_BY_COMP!$A:$AI,$D15,MATCH(I$8,REPORT_DATA_BY_COMP!$A$1:$AI$1,0)), "")</f>
        <v>0</v>
      </c>
      <c r="J15" s="10">
        <f>IFERROR(INDEX(REPORT_DATA_BY_COMP!$A:$AI,$D15,MATCH(J$8,REPORT_DATA_BY_COMP!$A$1:$AI$1,0)), "")</f>
        <v>0</v>
      </c>
      <c r="K15" s="10">
        <f>IFERROR(INDEX(REPORT_DATA_BY_COMP!$A:$AI,$D15,MATCH(K$8,REPORT_DATA_BY_COMP!$A$1:$AI$1,0)), "")</f>
        <v>0</v>
      </c>
      <c r="L15" s="47">
        <f>IFERROR(INDEX(REPORT_DATA_BY_COMP!$A:$AI,$D15,MATCH(L$8,REPORT_DATA_BY_COMP!$A$1:$AI$1,0)), "")</f>
        <v>0</v>
      </c>
      <c r="M15" s="59">
        <f>IFERROR(INDEX(REPORT_DATA_BY_COMP!$A:$AI,$D15,MATCH(M$8,REPORT_DATA_BY_COMP!$A$1:$AI$1,0)), "")</f>
        <v>0</v>
      </c>
      <c r="N15" s="50">
        <f>IFERROR(INDEX(REPORT_DATA_BY_COMP!$A:$AI,$D15,MATCH(N$8,REPORT_DATA_BY_COMP!$A$1:$AI$1,0)), "")</f>
        <v>0</v>
      </c>
      <c r="O15" s="10">
        <f>IFERROR(INDEX(REPORT_DATA_BY_COMP!$A:$AI,$D15,MATCH(O$8,REPORT_DATA_BY_COMP!$A$1:$AI$1,0)), "")</f>
        <v>1</v>
      </c>
      <c r="P15" s="10">
        <f>IFERROR(INDEX(REPORT_DATA_BY_COMP!$A:$AI,$D15,MATCH(P$8,REPORT_DATA_BY_COMP!$A$1:$AI$1,0)), "")</f>
        <v>11</v>
      </c>
      <c r="Q15" s="10">
        <f>IFERROR(INDEX(REPORT_DATA_BY_COMP!$A:$AI,$D15,MATCH(Q$8,REPORT_DATA_BY_COMP!$A$1:$AI$1,0)), "")</f>
        <v>1</v>
      </c>
      <c r="R15" s="10">
        <f>IFERROR(INDEX(REPORT_DATA_BY_COMP!$A:$AI,$D15,MATCH(R$8,REPORT_DATA_BY_COMP!$A$1:$AI$1,0)), "")</f>
        <v>0</v>
      </c>
      <c r="S15" s="10">
        <f>IFERROR(INDEX(REPORT_DATA_BY_COMP!$A:$AI,$D15,MATCH(S$8,REPORT_DATA_BY_COMP!$A$1:$AI$1,0)), "")</f>
        <v>2</v>
      </c>
    </row>
    <row r="16" spans="1:19" ht="15" customHeight="1">
      <c r="A16" s="1"/>
      <c r="B16" s="1"/>
      <c r="E16" s="8" t="s">
        <v>806</v>
      </c>
      <c r="F16" s="9"/>
      <c r="G16" s="9"/>
      <c r="H16" s="11">
        <f>SUM(H12:H15)</f>
        <v>0</v>
      </c>
      <c r="I16" s="11">
        <f t="shared" ref="I16:S16" si="0">SUM(I12:I15)</f>
        <v>0</v>
      </c>
      <c r="J16" s="11">
        <f t="shared" si="0"/>
        <v>3</v>
      </c>
      <c r="K16" s="11">
        <f t="shared" si="0"/>
        <v>8</v>
      </c>
      <c r="L16" s="48">
        <f t="shared" si="0"/>
        <v>0</v>
      </c>
      <c r="M16" s="57">
        <f t="shared" si="0"/>
        <v>0</v>
      </c>
      <c r="N16" s="51">
        <f t="shared" si="0"/>
        <v>15</v>
      </c>
      <c r="O16" s="11">
        <f t="shared" si="0"/>
        <v>4</v>
      </c>
      <c r="P16" s="11">
        <f t="shared" si="0"/>
        <v>31</v>
      </c>
      <c r="Q16" s="11">
        <f t="shared" si="0"/>
        <v>16</v>
      </c>
      <c r="R16" s="11">
        <f t="shared" si="0"/>
        <v>0</v>
      </c>
      <c r="S16" s="11">
        <f t="shared" si="0"/>
        <v>22</v>
      </c>
    </row>
    <row r="17" spans="3:19" ht="15" customHeight="1">
      <c r="E17" s="31"/>
      <c r="F17" s="22"/>
      <c r="G17" s="22"/>
      <c r="H17" s="22"/>
      <c r="I17" s="22"/>
      <c r="J17" s="22"/>
      <c r="K17" s="22"/>
      <c r="L17" s="22"/>
      <c r="M17" s="43"/>
      <c r="N17" s="22"/>
      <c r="O17" s="22"/>
      <c r="P17" s="22"/>
      <c r="Q17" s="22"/>
      <c r="R17" s="22"/>
      <c r="S17" s="22"/>
    </row>
    <row r="18" spans="3:19" ht="15" customHeight="1">
      <c r="E18" s="12" t="s">
        <v>2244</v>
      </c>
      <c r="F18" s="15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</row>
    <row r="19" spans="3:19" ht="15" customHeight="1">
      <c r="C19" s="64" t="str">
        <f>CONCATENATE(YEAR,":",MONTH,":1:",WEEKLY_REPORT_DAY,":", $A$1)</f>
        <v>2016:5:1:7:BADE</v>
      </c>
      <c r="D19" s="64">
        <f>MATCH($C19,REPORT_DATA_BY_DISTRICT!$A:$A, 0)</f>
        <v>460</v>
      </c>
      <c r="E19" s="19" t="s">
        <v>783</v>
      </c>
      <c r="F19" s="13"/>
      <c r="G19" s="13"/>
      <c r="H19" s="10">
        <f>IFERROR(INDEX(REPORT_DATA_BY_DISTRICT!$A:$AI,$D19,MATCH(H$8,REPORT_DATA_BY_DISTRICT!$A$1:$AI$1,0)), "")</f>
        <v>0</v>
      </c>
      <c r="I19" s="10">
        <f>IFERROR(INDEX(REPORT_DATA_BY_DISTRICT!$A:$AI,$D19,MATCH(I$8,REPORT_DATA_BY_DISTRICT!$A$1:$AI$1,0)), "")</f>
        <v>1</v>
      </c>
      <c r="J19" s="10">
        <f>IFERROR(INDEX(REPORT_DATA_BY_DISTRICT!$A:$AI,$D19,MATCH(J$8,REPORT_DATA_BY_DISTRICT!$A$1:$AI$1,0)), "")</f>
        <v>4</v>
      </c>
      <c r="K19" s="10">
        <f>IFERROR(INDEX(REPORT_DATA_BY_DISTRICT!$A:$AI,$D19,MATCH(K$8,REPORT_DATA_BY_DISTRICT!$A$1:$AI$1,0)), "")</f>
        <v>5</v>
      </c>
      <c r="L19" s="10">
        <f>IFERROR(INDEX(REPORT_DATA_BY_DISTRICT!$A:$AI,$D19,MATCH(L$8,REPORT_DATA_BY_DISTRICT!$A$1:$AI$1,0)), "")</f>
        <v>0</v>
      </c>
      <c r="M19" s="10">
        <f>IFERROR(INDEX(REPORT_DATA_BY_DISTRICT!$A:$AI,$D19,MATCH(M$8,REPORT_DATA_BY_DISTRICT!$A$1:$AI$1,0)), "")</f>
        <v>0</v>
      </c>
      <c r="N19" s="10">
        <f>IFERROR(INDEX(REPORT_DATA_BY_DISTRICT!$A:$AI,$D19,MATCH(N$8,REPORT_DATA_BY_DISTRICT!$A$1:$AI$1,0)), "")</f>
        <v>14</v>
      </c>
      <c r="O19" s="10">
        <f>IFERROR(INDEX(REPORT_DATA_BY_DISTRICT!$A:$AI,$D19,MATCH(O$8,REPORT_DATA_BY_DISTRICT!$A$1:$AI$1,0)), "")</f>
        <v>7</v>
      </c>
      <c r="P19" s="10">
        <f>IFERROR(INDEX(REPORT_DATA_BY_DISTRICT!$A:$AI,$D19,MATCH(P$8,REPORT_DATA_BY_DISTRICT!$A$1:$AI$1,0)), "")</f>
        <v>26</v>
      </c>
      <c r="Q19" s="10">
        <f>IFERROR(INDEX(REPORT_DATA_BY_DISTRICT!$A:$AI,$D19,MATCH(Q$8,REPORT_DATA_BY_DISTRICT!$A$1:$AI$1,0)), "")</f>
        <v>37</v>
      </c>
      <c r="R19" s="10">
        <f>IFERROR(INDEX(REPORT_DATA_BY_DISTRICT!$A:$AI,$D19,MATCH(R$8,REPORT_DATA_BY_DISTRICT!$A$1:$AI$1,0)), "")</f>
        <v>2</v>
      </c>
      <c r="S19" s="10">
        <f>IFERROR(INDEX(REPORT_DATA_BY_DISTRICT!$A:$AI,$D19,MATCH(S$8,REPORT_DATA_BY_DISTRICT!$A$1:$AI$1,0)), "")</f>
        <v>28</v>
      </c>
    </row>
    <row r="20" spans="3:19" ht="15" customHeight="1">
      <c r="C20" s="64" t="str">
        <f>CONCATENATE(YEAR,":",MONTH,":2:",WEEKLY_REPORT_DAY,":", $A$1)</f>
        <v>2016:5:2:7:BADE</v>
      </c>
      <c r="D20" s="64">
        <f>MATCH($C20,REPORT_DATA_BY_DISTRICT!$A:$A, 0)</f>
        <v>489</v>
      </c>
      <c r="E20" s="19" t="s">
        <v>782</v>
      </c>
      <c r="F20" s="13"/>
      <c r="G20" s="13"/>
      <c r="H20" s="10">
        <f>IFERROR(INDEX(REPORT_DATA_BY_DISTRICT!$A:$AI,$D20,MATCH(H$8,REPORT_DATA_BY_DISTRICT!$A$1:$AI$1,0)), "")</f>
        <v>0</v>
      </c>
      <c r="I20" s="10">
        <f>IFERROR(INDEX(REPORT_DATA_BY_DISTRICT!$A:$AI,$D20,MATCH(I$8,REPORT_DATA_BY_DISTRICT!$A$1:$AI$1,0)), "")</f>
        <v>1</v>
      </c>
      <c r="J20" s="10">
        <f>IFERROR(INDEX(REPORT_DATA_BY_DISTRICT!$A:$AI,$D20,MATCH(J$8,REPORT_DATA_BY_DISTRICT!$A$1:$AI$1,0)), "")</f>
        <v>4</v>
      </c>
      <c r="K20" s="10">
        <f>IFERROR(INDEX(REPORT_DATA_BY_DISTRICT!$A:$AI,$D20,MATCH(K$8,REPORT_DATA_BY_DISTRICT!$A$1:$AI$1,0)), "")</f>
        <v>3</v>
      </c>
      <c r="L20" s="10">
        <f>IFERROR(INDEX(REPORT_DATA_BY_DISTRICT!$A:$AI,$D20,MATCH(L$8,REPORT_DATA_BY_DISTRICT!$A$1:$AI$1,0)), "")</f>
        <v>0</v>
      </c>
      <c r="M20" s="10">
        <f>IFERROR(INDEX(REPORT_DATA_BY_DISTRICT!$A:$AI,$D20,MATCH(M$8,REPORT_DATA_BY_DISTRICT!$A$1:$AI$1,0)), "")</f>
        <v>0</v>
      </c>
      <c r="N20" s="10">
        <f>IFERROR(INDEX(REPORT_DATA_BY_DISTRICT!$A:$AI,$D20,MATCH(N$8,REPORT_DATA_BY_DISTRICT!$A$1:$AI$1,0)), "")</f>
        <v>9</v>
      </c>
      <c r="O20" s="10">
        <f>IFERROR(INDEX(REPORT_DATA_BY_DISTRICT!$A:$AI,$D20,MATCH(O$8,REPORT_DATA_BY_DISTRICT!$A$1:$AI$1,0)), "")</f>
        <v>6</v>
      </c>
      <c r="P20" s="10">
        <f>IFERROR(INDEX(REPORT_DATA_BY_DISTRICT!$A:$AI,$D20,MATCH(P$8,REPORT_DATA_BY_DISTRICT!$A$1:$AI$1,0)), "")</f>
        <v>30</v>
      </c>
      <c r="Q20" s="10">
        <f>IFERROR(INDEX(REPORT_DATA_BY_DISTRICT!$A:$AI,$D20,MATCH(Q$8,REPORT_DATA_BY_DISTRICT!$A$1:$AI$1,0)), "")</f>
        <v>15</v>
      </c>
      <c r="R20" s="10">
        <f>IFERROR(INDEX(REPORT_DATA_BY_DISTRICT!$A:$AI,$D20,MATCH(R$8,REPORT_DATA_BY_DISTRICT!$A$1:$AI$1,0)), "")</f>
        <v>1</v>
      </c>
      <c r="S20" s="10">
        <f>IFERROR(INDEX(REPORT_DATA_BY_DISTRICT!$A:$AI,$D20,MATCH(S$8,REPORT_DATA_BY_DISTRICT!$A$1:$AI$1,0)), "")</f>
        <v>18</v>
      </c>
    </row>
    <row r="21" spans="3:19" ht="15" customHeight="1">
      <c r="C21" s="64" t="str">
        <f>CONCATENATE(YEAR,":",MONTH,":3:",WEEKLY_REPORT_DAY,":", $A$1)</f>
        <v>2016:5:3:7:BADE</v>
      </c>
      <c r="D21" s="64">
        <f>MATCH($C21,REPORT_DATA_BY_DISTRICT!$A:$A, 0)</f>
        <v>518</v>
      </c>
      <c r="E21" s="19" t="s">
        <v>784</v>
      </c>
      <c r="F21" s="13"/>
      <c r="G21" s="13"/>
      <c r="H21" s="10">
        <f>IFERROR(INDEX(REPORT_DATA_BY_DISTRICT!$A:$AI,$D21,MATCH(H$8,REPORT_DATA_BY_DISTRICT!$A$1:$AI$1,0)), "")</f>
        <v>0</v>
      </c>
      <c r="I21" s="10">
        <f>IFERROR(INDEX(REPORT_DATA_BY_DISTRICT!$A:$AI,$D21,MATCH(I$8,REPORT_DATA_BY_DISTRICT!$A$1:$AI$1,0)), "")</f>
        <v>0</v>
      </c>
      <c r="J21" s="10">
        <f>IFERROR(INDEX(REPORT_DATA_BY_DISTRICT!$A:$AI,$D21,MATCH(J$8,REPORT_DATA_BY_DISTRICT!$A$1:$AI$1,0)), "")</f>
        <v>3</v>
      </c>
      <c r="K21" s="10">
        <f>IFERROR(INDEX(REPORT_DATA_BY_DISTRICT!$A:$AI,$D21,MATCH(K$8,REPORT_DATA_BY_DISTRICT!$A$1:$AI$1,0)), "")</f>
        <v>8</v>
      </c>
      <c r="L21" s="10">
        <f>IFERROR(INDEX(REPORT_DATA_BY_DISTRICT!$A:$AI,$D21,MATCH(L$8,REPORT_DATA_BY_DISTRICT!$A$1:$AI$1,0)), "")</f>
        <v>0</v>
      </c>
      <c r="M21" s="10">
        <f>IFERROR(INDEX(REPORT_DATA_BY_DISTRICT!$A:$AI,$D21,MATCH(M$8,REPORT_DATA_BY_DISTRICT!$A$1:$AI$1,0)), "")</f>
        <v>0</v>
      </c>
      <c r="N21" s="10">
        <f>IFERROR(INDEX(REPORT_DATA_BY_DISTRICT!$A:$AI,$D21,MATCH(N$8,REPORT_DATA_BY_DISTRICT!$A$1:$AI$1,0)), "")</f>
        <v>15</v>
      </c>
      <c r="O21" s="10">
        <f>IFERROR(INDEX(REPORT_DATA_BY_DISTRICT!$A:$AI,$D21,MATCH(O$8,REPORT_DATA_BY_DISTRICT!$A$1:$AI$1,0)), "")</f>
        <v>4</v>
      </c>
      <c r="P21" s="10">
        <f>IFERROR(INDEX(REPORT_DATA_BY_DISTRICT!$A:$AI,$D21,MATCH(P$8,REPORT_DATA_BY_DISTRICT!$A$1:$AI$1,0)), "")</f>
        <v>31</v>
      </c>
      <c r="Q21" s="10">
        <f>IFERROR(INDEX(REPORT_DATA_BY_DISTRICT!$A:$AI,$D21,MATCH(Q$8,REPORT_DATA_BY_DISTRICT!$A$1:$AI$1,0)), "")</f>
        <v>16</v>
      </c>
      <c r="R21" s="10">
        <f>IFERROR(INDEX(REPORT_DATA_BY_DISTRICT!$A:$AI,$D21,MATCH(R$8,REPORT_DATA_BY_DISTRICT!$A$1:$AI$1,0)), "")</f>
        <v>0</v>
      </c>
      <c r="S21" s="10">
        <f>IFERROR(INDEX(REPORT_DATA_BY_DISTRICT!$A:$AI,$D21,MATCH(S$8,REPORT_DATA_BY_DISTRICT!$A$1:$AI$1,0)), "")</f>
        <v>22</v>
      </c>
    </row>
    <row r="22" spans="3:19" ht="15" customHeight="1">
      <c r="C22" s="64" t="str">
        <f>CONCATENATE(YEAR,":",MONTH,":4:",WEEKLY_REPORT_DAY,":", $A$1)</f>
        <v>2016:5:4:7:BADE</v>
      </c>
      <c r="D22" s="64" t="e">
        <f>MATCH($C22,REPORT_DATA_BY_DISTRICT!$A:$A, 0)</f>
        <v>#N/A</v>
      </c>
      <c r="E22" s="19" t="s">
        <v>785</v>
      </c>
      <c r="F22" s="13"/>
      <c r="G22" s="13"/>
      <c r="H22" s="10" t="str">
        <f>IFERROR(INDEX(REPORT_DATA_BY_DISTRICT!$A:$AI,$D22,MATCH(H$8,REPORT_DATA_BY_DISTRICT!$A$1:$AI$1,0)), "")</f>
        <v/>
      </c>
      <c r="I22" s="10" t="str">
        <f>IFERROR(INDEX(REPORT_DATA_BY_DISTRICT!$A:$AI,$D22,MATCH(I$8,REPORT_DATA_BY_DISTRICT!$A$1:$AI$1,0)), "")</f>
        <v/>
      </c>
      <c r="J22" s="10" t="str">
        <f>IFERROR(INDEX(REPORT_DATA_BY_DISTRICT!$A:$AI,$D22,MATCH(J$8,REPORT_DATA_BY_DISTRICT!$A$1:$AI$1,0)), "")</f>
        <v/>
      </c>
      <c r="K22" s="10" t="str">
        <f>IFERROR(INDEX(REPORT_DATA_BY_DISTRICT!$A:$AI,$D22,MATCH(K$8,REPORT_DATA_BY_DISTRICT!$A$1:$AI$1,0)), "")</f>
        <v/>
      </c>
      <c r="L22" s="10" t="str">
        <f>IFERROR(INDEX(REPORT_DATA_BY_DISTRICT!$A:$AI,$D22,MATCH(L$8,REPORT_DATA_BY_DISTRICT!$A$1:$AI$1,0)), "")</f>
        <v/>
      </c>
      <c r="M22" s="10" t="str">
        <f>IFERROR(INDEX(REPORT_DATA_BY_DISTRICT!$A:$AI,$D22,MATCH(M$8,REPORT_DATA_BY_DISTRICT!$A$1:$AI$1,0)), "")</f>
        <v/>
      </c>
      <c r="N22" s="10" t="str">
        <f>IFERROR(INDEX(REPORT_DATA_BY_DISTRICT!$A:$AI,$D22,MATCH(N$8,REPORT_DATA_BY_DISTRICT!$A$1:$AI$1,0)), "")</f>
        <v/>
      </c>
      <c r="O22" s="10" t="str">
        <f>IFERROR(INDEX(REPORT_DATA_BY_DISTRICT!$A:$AI,$D22,MATCH(O$8,REPORT_DATA_BY_DISTRICT!$A$1:$AI$1,0)), "")</f>
        <v/>
      </c>
      <c r="P22" s="10" t="str">
        <f>IFERROR(INDEX(REPORT_DATA_BY_DISTRICT!$A:$AI,$D22,MATCH(P$8,REPORT_DATA_BY_DISTRICT!$A$1:$AI$1,0)), "")</f>
        <v/>
      </c>
      <c r="Q22" s="10" t="str">
        <f>IFERROR(INDEX(REPORT_DATA_BY_DISTRICT!$A:$AI,$D22,MATCH(Q$8,REPORT_DATA_BY_DISTRICT!$A$1:$AI$1,0)), "")</f>
        <v/>
      </c>
      <c r="R22" s="10" t="str">
        <f>IFERROR(INDEX(REPORT_DATA_BY_DISTRICT!$A:$AI,$D22,MATCH(R$8,REPORT_DATA_BY_DISTRICT!$A$1:$AI$1,0)), "")</f>
        <v/>
      </c>
      <c r="S22" s="10" t="str">
        <f>IFERROR(INDEX(REPORT_DATA_BY_DISTRICT!$A:$AI,$D22,MATCH(S$8,REPORT_DATA_BY_DISTRICT!$A$1:$AI$1,0)), "")</f>
        <v/>
      </c>
    </row>
    <row r="23" spans="3:19" ht="15" customHeight="1">
      <c r="C23" s="64" t="str">
        <f>CONCATENATE(YEAR,":",MONTH,":5:",WEEKLY_REPORT_DAY,":", $A$1)</f>
        <v>2016:5:5:7:BADE</v>
      </c>
      <c r="D23" s="64" t="e">
        <f>MATCH($C23,REPORT_DATA_BY_DISTRICT!$A:$A, 0)</f>
        <v>#N/A</v>
      </c>
      <c r="E23" s="19" t="s">
        <v>786</v>
      </c>
      <c r="F23" s="13"/>
      <c r="G23" s="13"/>
      <c r="H23" s="10" t="str">
        <f>IFERROR(INDEX(REPORT_DATA_BY_DISTRICT!$A:$AI,$D23,MATCH(H$8,REPORT_DATA_BY_DISTRICT!$A$1:$AI$1,0)), "")</f>
        <v/>
      </c>
      <c r="I23" s="10" t="str">
        <f>IFERROR(INDEX(REPORT_DATA_BY_DISTRICT!$A:$AI,$D23,MATCH(I$8,REPORT_DATA_BY_DISTRICT!$A$1:$AI$1,0)), "")</f>
        <v/>
      </c>
      <c r="J23" s="10" t="str">
        <f>IFERROR(INDEX(REPORT_DATA_BY_DISTRICT!$A:$AI,$D23,MATCH(J$8,REPORT_DATA_BY_DISTRICT!$A$1:$AI$1,0)), "")</f>
        <v/>
      </c>
      <c r="K23" s="10" t="str">
        <f>IFERROR(INDEX(REPORT_DATA_BY_DISTRICT!$A:$AI,$D23,MATCH(K$8,REPORT_DATA_BY_DISTRICT!$A$1:$AI$1,0)), "")</f>
        <v/>
      </c>
      <c r="L23" s="10" t="str">
        <f>IFERROR(INDEX(REPORT_DATA_BY_DISTRICT!$A:$AI,$D23,MATCH(L$8,REPORT_DATA_BY_DISTRICT!$A$1:$AI$1,0)), "")</f>
        <v/>
      </c>
      <c r="M23" s="10" t="str">
        <f>IFERROR(INDEX(REPORT_DATA_BY_DISTRICT!$A:$AI,$D23,MATCH(M$8,REPORT_DATA_BY_DISTRICT!$A$1:$AI$1,0)), "")</f>
        <v/>
      </c>
      <c r="N23" s="10" t="str">
        <f>IFERROR(INDEX(REPORT_DATA_BY_DISTRICT!$A:$AI,$D23,MATCH(N$8,REPORT_DATA_BY_DISTRICT!$A$1:$AI$1,0)), "")</f>
        <v/>
      </c>
      <c r="O23" s="10" t="str">
        <f>IFERROR(INDEX(REPORT_DATA_BY_DISTRICT!$A:$AI,$D23,MATCH(O$8,REPORT_DATA_BY_DISTRICT!$A$1:$AI$1,0)), "")</f>
        <v/>
      </c>
      <c r="P23" s="10" t="str">
        <f>IFERROR(INDEX(REPORT_DATA_BY_DISTRICT!$A:$AI,$D23,MATCH(P$8,REPORT_DATA_BY_DISTRICT!$A$1:$AI$1,0)), "")</f>
        <v/>
      </c>
      <c r="Q23" s="10" t="str">
        <f>IFERROR(INDEX(REPORT_DATA_BY_DISTRICT!$A:$AI,$D23,MATCH(Q$8,REPORT_DATA_BY_DISTRICT!$A$1:$AI$1,0)), "")</f>
        <v/>
      </c>
      <c r="R23" s="10" t="str">
        <f>IFERROR(INDEX(REPORT_DATA_BY_DISTRICT!$A:$AI,$D23,MATCH(R$8,REPORT_DATA_BY_DISTRICT!$A$1:$AI$1,0)), "")</f>
        <v/>
      </c>
      <c r="S23" s="10" t="str">
        <f>IFERROR(INDEX(REPORT_DATA_BY_DISTRICT!$A:$AI,$D23,MATCH(S$8,REPORT_DATA_BY_DISTRICT!$A$1:$AI$1,0)), "")</f>
        <v/>
      </c>
    </row>
    <row r="24" spans="3:19" ht="15" customHeight="1">
      <c r="E24" s="16" t="s">
        <v>806</v>
      </c>
      <c r="F24" s="14"/>
      <c r="G24" s="14"/>
      <c r="H24" s="17">
        <f>SUM(H19:H23)</f>
        <v>0</v>
      </c>
      <c r="I24" s="17">
        <f t="shared" ref="I24:R24" si="1">SUM(I19:I23)</f>
        <v>2</v>
      </c>
      <c r="J24" s="17">
        <f t="shared" si="1"/>
        <v>11</v>
      </c>
      <c r="K24" s="17">
        <f t="shared" si="1"/>
        <v>16</v>
      </c>
      <c r="L24" s="49">
        <f t="shared" si="1"/>
        <v>0</v>
      </c>
      <c r="M24" s="17">
        <f t="shared" si="1"/>
        <v>0</v>
      </c>
      <c r="N24" s="52">
        <f t="shared" si="1"/>
        <v>38</v>
      </c>
      <c r="O24" s="17">
        <f t="shared" si="1"/>
        <v>17</v>
      </c>
      <c r="P24" s="17">
        <f t="shared" si="1"/>
        <v>87</v>
      </c>
      <c r="Q24" s="17">
        <f t="shared" si="1"/>
        <v>68</v>
      </c>
      <c r="R24" s="17">
        <f t="shared" si="1"/>
        <v>3</v>
      </c>
      <c r="S24" s="17">
        <f>SUM(S19:S23)</f>
        <v>68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5:S15">
    <cfRule type="expression" dxfId="171" priority="10">
      <formula>AND(M$9&lt;&gt;"",M15&gt;=M$9)</formula>
    </cfRule>
  </conditionalFormatting>
  <conditionalFormatting sqref="M15:S15">
    <cfRule type="expression" dxfId="170" priority="9">
      <formula>J15=""</formula>
    </cfRule>
    <cfRule type="expression" dxfId="169" priority="11">
      <formula>AND(M$10&lt;&gt;"",M15&lt;M$10)</formula>
    </cfRule>
    <cfRule type="expression" dxfId="168" priority="12">
      <formula>AND(M$10&lt;&gt;"",M15&gt;=M$10)</formula>
    </cfRule>
  </conditionalFormatting>
  <conditionalFormatting sqref="M12:S13">
    <cfRule type="expression" dxfId="167" priority="6">
      <formula>AND(M$9&lt;&gt;"",M12&gt;=M$9)</formula>
    </cfRule>
  </conditionalFormatting>
  <conditionalFormatting sqref="M12:S13">
    <cfRule type="expression" dxfId="166" priority="5">
      <formula>J12=""</formula>
    </cfRule>
    <cfRule type="expression" dxfId="165" priority="7">
      <formula>AND(M$10&lt;&gt;"",M12&lt;M$10)</formula>
    </cfRule>
    <cfRule type="expression" dxfId="164" priority="8">
      <formula>AND(M$10&lt;&gt;"",M12&gt;=M$10)</formula>
    </cfRule>
  </conditionalFormatting>
  <conditionalFormatting sqref="M14:S14">
    <cfRule type="expression" dxfId="163" priority="2">
      <formula>AND(M$9&lt;&gt;"",M14&gt;=M$9)</formula>
    </cfRule>
  </conditionalFormatting>
  <conditionalFormatting sqref="M14:S14">
    <cfRule type="expression" dxfId="162" priority="1">
      <formula>J14=""</formula>
    </cfRule>
    <cfRule type="expression" dxfId="161" priority="3">
      <formula>AND(M$10&lt;&gt;"",M14&lt;M$10)</formula>
    </cfRule>
    <cfRule type="expression" dxfId="160" priority="4">
      <formula>AND(M$10&lt;&gt;"",M14&gt;=M$10)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2">
    <pageSetUpPr fitToPage="1"/>
  </sheetPr>
  <dimension ref="W1:BA109"/>
  <sheetViews>
    <sheetView zoomScale="85" zoomScaleNormal="85" workbookViewId="0">
      <selection activeCell="AV88" sqref="AV88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7109375" style="7" customWidth="1"/>
    <col min="49" max="49" width="10.42578125" style="7" bestFit="1" customWidth="1"/>
    <col min="50" max="50" width="9.42578125" style="7" bestFit="1" customWidth="1"/>
    <col min="51" max="51" width="10.28515625" style="7" bestFit="1" customWidth="1"/>
    <col min="52" max="52" width="18" style="7" bestFit="1" customWidth="1"/>
    <col min="53" max="53" width="16.5703125" style="7" bestFit="1" customWidth="1"/>
    <col min="54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3" ht="15" customHeight="1"/>
    <row r="50" spans="23:53" ht="15" customHeight="1"/>
    <row r="51" spans="23:53" ht="120">
      <c r="AC51" s="29" t="s">
        <v>437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440</v>
      </c>
      <c r="AT51" s="29" t="s">
        <v>33</v>
      </c>
      <c r="AU51" s="29" t="s">
        <v>34</v>
      </c>
      <c r="AV51" s="29"/>
    </row>
    <row r="52" spans="23:53">
      <c r="W52" s="7" t="s">
        <v>812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810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813</v>
      </c>
      <c r="AM52" s="7" t="s">
        <v>13</v>
      </c>
      <c r="AN52" s="27" t="s">
        <v>814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3964</v>
      </c>
      <c r="AW52" s="27" t="s">
        <v>44</v>
      </c>
      <c r="AX52" s="27" t="s">
        <v>45</v>
      </c>
      <c r="AY52" s="27" t="s">
        <v>46</v>
      </c>
      <c r="AZ52" s="27" t="s">
        <v>47</v>
      </c>
      <c r="BA52" s="27" t="s">
        <v>48</v>
      </c>
    </row>
    <row r="53" spans="23:53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2014:1:0:0:BADE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2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</row>
    <row r="54" spans="23:53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2014:2:0:0:BADE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</row>
    <row r="55" spans="23:53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2014:3:0:0:BADE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</row>
    <row r="56" spans="23:53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2014:4:0:0:BADE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</row>
    <row r="57" spans="23:53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2014:5:0:0:BADE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</row>
    <row r="58" spans="23:53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2014:6:0:0:BADE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</row>
    <row r="59" spans="23:53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2014:7:0:0:BADE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</row>
    <row r="60" spans="23:53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2014:8:0:0:BADE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</row>
    <row r="61" spans="23:53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2014:9:0:0:BADE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</row>
    <row r="62" spans="23:53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2014:10:0:0:BADE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</row>
    <row r="63" spans="23:53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2014:11:0:0:BADE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ref="AF63:AK72" ca="1" si="8">IFERROR(INDEX(INDIRECT(CONCATENATE($X$95,"$A:$Z")),$AE63,MATCH(AF$52,INDIRECT(CONCATENATE($X$95,"$A1:$Z1")),0)),"")</f>
        <v/>
      </c>
      <c r="AG63" s="10" t="str">
        <f t="shared" ca="1" si="8"/>
        <v/>
      </c>
      <c r="AH63" s="10" t="str">
        <f t="shared" ca="1" si="8"/>
        <v/>
      </c>
      <c r="AI63" s="10" t="str">
        <f t="shared" ca="1" si="8"/>
        <v/>
      </c>
      <c r="AJ63" s="10" t="str">
        <f t="shared" ca="1" si="8"/>
        <v/>
      </c>
      <c r="AK63" s="10" t="str">
        <f t="shared" ca="1" si="8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</row>
    <row r="64" spans="23:53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2014:12:0:0:BADE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8"/>
        <v/>
      </c>
      <c r="AG64" s="10" t="str">
        <f t="shared" ca="1" si="8"/>
        <v/>
      </c>
      <c r="AH64" s="10" t="str">
        <f t="shared" ca="1" si="8"/>
        <v/>
      </c>
      <c r="AI64" s="10" t="str">
        <f t="shared" ca="1" si="8"/>
        <v/>
      </c>
      <c r="AJ64" s="10" t="str">
        <f t="shared" ca="1" si="8"/>
        <v/>
      </c>
      <c r="AK64" s="10" t="str">
        <f t="shared" ca="1" si="8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</row>
    <row r="65" spans="23:53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2015:1:0:0:BADE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8"/>
        <v/>
      </c>
      <c r="AG65" s="10" t="str">
        <f t="shared" ca="1" si="8"/>
        <v/>
      </c>
      <c r="AH65" s="10" t="str">
        <f t="shared" ca="1" si="8"/>
        <v/>
      </c>
      <c r="AI65" s="10" t="str">
        <f t="shared" ca="1" si="8"/>
        <v/>
      </c>
      <c r="AJ65" s="10" t="str">
        <f t="shared" ca="1" si="8"/>
        <v/>
      </c>
      <c r="AK65" s="10" t="str">
        <f t="shared" ca="1" si="8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</row>
    <row r="66" spans="23:53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2015:2:0:0:BADE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8"/>
        <v/>
      </c>
      <c r="AG66" s="10" t="str">
        <f t="shared" ca="1" si="8"/>
        <v/>
      </c>
      <c r="AH66" s="10" t="str">
        <f t="shared" ca="1" si="8"/>
        <v/>
      </c>
      <c r="AI66" s="10" t="str">
        <f t="shared" ca="1" si="8"/>
        <v/>
      </c>
      <c r="AJ66" s="10" t="str">
        <f t="shared" ca="1" si="8"/>
        <v/>
      </c>
      <c r="AK66" s="10" t="str">
        <f t="shared" ca="1" si="8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</row>
    <row r="67" spans="23:53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2015:3:0:0:BADE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8"/>
        <v/>
      </c>
      <c r="AG67" s="10" t="str">
        <f t="shared" ca="1" si="8"/>
        <v/>
      </c>
      <c r="AH67" s="10" t="str">
        <f t="shared" ca="1" si="8"/>
        <v/>
      </c>
      <c r="AI67" s="10" t="str">
        <f t="shared" ca="1" si="8"/>
        <v/>
      </c>
      <c r="AJ67" s="10" t="str">
        <f t="shared" ca="1" si="8"/>
        <v/>
      </c>
      <c r="AK67" s="10" t="str">
        <f t="shared" ca="1" si="8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</row>
    <row r="68" spans="23:53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2015:4:0:0:BADE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8"/>
        <v/>
      </c>
      <c r="AG68" s="10" t="str">
        <f t="shared" ca="1" si="8"/>
        <v/>
      </c>
      <c r="AH68" s="10" t="str">
        <f t="shared" ca="1" si="8"/>
        <v/>
      </c>
      <c r="AI68" s="10" t="str">
        <f t="shared" ca="1" si="8"/>
        <v/>
      </c>
      <c r="AJ68" s="10" t="str">
        <f t="shared" ca="1" si="8"/>
        <v/>
      </c>
      <c r="AK68" s="10" t="str">
        <f t="shared" ca="1" si="8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</row>
    <row r="69" spans="23:53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2015:5:0:0:BADE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ca="1" si="8"/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</row>
    <row r="70" spans="23:53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2015:6:0:0:BADE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</row>
    <row r="71" spans="23:53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2015:7:0:0:BADE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</row>
    <row r="72" spans="23:53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2015:8:0:0:BADE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</row>
    <row r="73" spans="23:53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2015:9:0:0:BADE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ref="AF73:AK82" ca="1" si="9">IFERROR(INDEX(INDIRECT(CONCATENATE($X$95,"$A:$Z")),$AE73,MATCH(AF$52,INDIRECT(CONCATENATE($X$95,"$A1:$Z1")),0)),"")</f>
        <v/>
      </c>
      <c r="AG73" s="10" t="str">
        <f t="shared" ca="1" si="9"/>
        <v/>
      </c>
      <c r="AH73" s="10" t="str">
        <f t="shared" ca="1" si="9"/>
        <v/>
      </c>
      <c r="AI73" s="10" t="str">
        <f t="shared" ca="1" si="9"/>
        <v/>
      </c>
      <c r="AJ73" s="10" t="str">
        <f t="shared" ca="1" si="9"/>
        <v/>
      </c>
      <c r="AK73" s="10" t="str">
        <f t="shared" ca="1" si="9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</row>
    <row r="74" spans="23:53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2015:10:0:0:BADE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9"/>
        <v/>
      </c>
      <c r="AG74" s="10" t="str">
        <f t="shared" ca="1" si="9"/>
        <v/>
      </c>
      <c r="AH74" s="10" t="str">
        <f t="shared" ca="1" si="9"/>
        <v/>
      </c>
      <c r="AI74" s="10" t="str">
        <f t="shared" ca="1" si="9"/>
        <v/>
      </c>
      <c r="AJ74" s="10" t="str">
        <f t="shared" ca="1" si="9"/>
        <v/>
      </c>
      <c r="AK74" s="10" t="str">
        <f t="shared" ca="1" si="9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</row>
    <row r="75" spans="23:53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2015:11:0:0:BADE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9"/>
        <v/>
      </c>
      <c r="AG75" s="10" t="str">
        <f t="shared" ca="1" si="9"/>
        <v/>
      </c>
      <c r="AH75" s="10" t="str">
        <f t="shared" ca="1" si="9"/>
        <v/>
      </c>
      <c r="AI75" s="10" t="str">
        <f t="shared" ca="1" si="9"/>
        <v/>
      </c>
      <c r="AJ75" s="10" t="str">
        <f t="shared" ca="1" si="9"/>
        <v/>
      </c>
      <c r="AK75" s="10" t="str">
        <f t="shared" ca="1" si="9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</row>
    <row r="76" spans="23:53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2015:12:0:0:BADE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9"/>
        <v/>
      </c>
      <c r="AG76" s="10" t="str">
        <f t="shared" ca="1" si="9"/>
        <v/>
      </c>
      <c r="AH76" s="10" t="str">
        <f t="shared" ca="1" si="9"/>
        <v/>
      </c>
      <c r="AI76" s="10" t="str">
        <f t="shared" ca="1" si="9"/>
        <v/>
      </c>
      <c r="AJ76" s="10" t="str">
        <f t="shared" ca="1" si="9"/>
        <v/>
      </c>
      <c r="AK76" s="10" t="str">
        <f t="shared" ca="1" si="9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</row>
    <row r="77" spans="23:53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2016:1:0:0:BADE</v>
      </c>
      <c r="AB77" s="27">
        <f t="shared" ca="1" si="3"/>
        <v>2</v>
      </c>
      <c r="AC77" s="21">
        <f t="shared" ca="1" si="4"/>
        <v>1</v>
      </c>
      <c r="AD77" s="21">
        <f t="shared" si="5"/>
        <v>0</v>
      </c>
      <c r="AE77" s="27" t="e">
        <f t="shared" ca="1" si="6"/>
        <v>#N/A</v>
      </c>
      <c r="AF77" s="10" t="str">
        <f t="shared" ca="1" si="9"/>
        <v/>
      </c>
      <c r="AG77" s="10" t="str">
        <f t="shared" ca="1" si="9"/>
        <v/>
      </c>
      <c r="AH77" s="10" t="str">
        <f t="shared" ca="1" si="9"/>
        <v/>
      </c>
      <c r="AI77" s="10" t="str">
        <f t="shared" ca="1" si="9"/>
        <v/>
      </c>
      <c r="AJ77" s="10" t="str">
        <f t="shared" ca="1" si="9"/>
        <v/>
      </c>
      <c r="AK77" s="10" t="str">
        <f t="shared" ca="1" si="9"/>
        <v/>
      </c>
      <c r="AL77" s="7">
        <v>-11</v>
      </c>
      <c r="AM77" s="28">
        <f t="shared" ref="AM77:AM88" si="10">DATE(YEAR, MONTH,DAY + 7*AL77 )</f>
        <v>42428</v>
      </c>
      <c r="AN77" s="27">
        <f>INT((DAY($AM77)-1)/7)+1</f>
        <v>4</v>
      </c>
      <c r="AO77" s="28" t="str">
        <f t="shared" ref="AO77:AO88" si="11">CONCATENATE(YEAR(AM77),":",MONTH(AM77),":",AN77,":",WEEKLY_REPORT_DAY,":", $X$90)</f>
        <v>2016:2:4:7:BADE</v>
      </c>
      <c r="AP77" s="27">
        <f t="shared" ref="AP77:AP88" ca="1" si="12">MATCH(AO77,INDIRECT(CONCATENATE($X$93,"$A:$A")),0)</f>
        <v>194</v>
      </c>
      <c r="AQ77" s="21">
        <f t="shared" ref="AQ77:AV88" ca="1" si="13">INDEX(INDIRECT(CONCATENATE($X$93,"$A:$AG")),$AP77,MATCH(AQ$52,INDIRECT(CONCATENATE($X$93,"$A1:$AG1")),0))</f>
        <v>0</v>
      </c>
      <c r="AR77" s="21">
        <f t="shared" ca="1" si="13"/>
        <v>22</v>
      </c>
      <c r="AS77" s="21">
        <f t="shared" ca="1" si="13"/>
        <v>7</v>
      </c>
      <c r="AT77" s="21">
        <f t="shared" ca="1" si="13"/>
        <v>22</v>
      </c>
      <c r="AU77" s="21">
        <f t="shared" ca="1" si="13"/>
        <v>2</v>
      </c>
      <c r="AV77" s="21">
        <f t="shared" ca="1" si="13"/>
        <v>0</v>
      </c>
      <c r="AW77" s="21">
        <f ca="1">ROUND(1*$AV77/$X$99,0)</f>
        <v>0</v>
      </c>
      <c r="AX77" s="21">
        <f ca="1">6*$AV77</f>
        <v>0</v>
      </c>
      <c r="AY77" s="21">
        <f ca="1">3*$AV77</f>
        <v>0</v>
      </c>
      <c r="AZ77" s="21">
        <f ca="1">5*$AV77</f>
        <v>0</v>
      </c>
      <c r="BA77" s="21">
        <f ca="1">1*$AV77</f>
        <v>0</v>
      </c>
    </row>
    <row r="78" spans="23:53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2016:2:0:0:BADE</v>
      </c>
      <c r="AB78" s="27">
        <f t="shared" ca="1" si="3"/>
        <v>38</v>
      </c>
      <c r="AC78" s="21">
        <f t="shared" ca="1" si="4"/>
        <v>3</v>
      </c>
      <c r="AD78" s="21">
        <f t="shared" si="5"/>
        <v>0</v>
      </c>
      <c r="AE78" s="27">
        <f t="shared" ca="1" si="6"/>
        <v>2</v>
      </c>
      <c r="AF78" s="10">
        <f t="shared" ca="1" si="9"/>
        <v>1</v>
      </c>
      <c r="AG78" s="10">
        <f t="shared" ca="1" si="9"/>
        <v>0</v>
      </c>
      <c r="AH78" s="10">
        <f t="shared" ca="1" si="9"/>
        <v>0</v>
      </c>
      <c r="AI78" s="10">
        <f t="shared" ca="1" si="9"/>
        <v>0</v>
      </c>
      <c r="AJ78" s="10">
        <f t="shared" ca="1" si="9"/>
        <v>0</v>
      </c>
      <c r="AK78" s="10">
        <f t="shared" ca="1" si="9"/>
        <v>0</v>
      </c>
      <c r="AL78" s="7">
        <v>-10</v>
      </c>
      <c r="AM78" s="28">
        <f t="shared" si="10"/>
        <v>42435</v>
      </c>
      <c r="AN78" s="27">
        <f t="shared" ref="AN78:AN88" si="14">INT((DAY($AM78)-1)/7)+1</f>
        <v>1</v>
      </c>
      <c r="AO78" s="28" t="str">
        <f t="shared" si="11"/>
        <v>2016:3:1:7:BADE</v>
      </c>
      <c r="AP78" s="27">
        <f t="shared" ca="1" si="12"/>
        <v>225</v>
      </c>
      <c r="AQ78" s="21">
        <f t="shared" ca="1" si="13"/>
        <v>0</v>
      </c>
      <c r="AR78" s="21">
        <f t="shared" ca="1" si="13"/>
        <v>29</v>
      </c>
      <c r="AS78" s="21">
        <f t="shared" ca="1" si="13"/>
        <v>9</v>
      </c>
      <c r="AT78" s="21">
        <f t="shared" ca="1" si="13"/>
        <v>21</v>
      </c>
      <c r="AU78" s="21">
        <f t="shared" ca="1" si="13"/>
        <v>0</v>
      </c>
      <c r="AV78" s="21">
        <f t="shared" ca="1" si="13"/>
        <v>0</v>
      </c>
      <c r="AW78" s="21">
        <f t="shared" ref="AW78:AW88" ca="1" si="15">ROUND(1*$AV78/$X$99,0)</f>
        <v>0</v>
      </c>
      <c r="AX78" s="21">
        <f t="shared" ref="AX78:AX88" ca="1" si="16">6*$AV78</f>
        <v>0</v>
      </c>
      <c r="AY78" s="21">
        <f t="shared" ref="AY78:AY88" ca="1" si="17">3*$AV78</f>
        <v>0</v>
      </c>
      <c r="AZ78" s="21">
        <f t="shared" ref="AZ78:AZ88" ca="1" si="18">5*$AV78</f>
        <v>0</v>
      </c>
      <c r="BA78" s="21">
        <f t="shared" ref="BA78:BA88" ca="1" si="19">1*$AV78</f>
        <v>0</v>
      </c>
    </row>
    <row r="79" spans="23:53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2016:3:0:0:BADE</v>
      </c>
      <c r="AB79" s="27">
        <f t="shared" ca="1" si="3"/>
        <v>71</v>
      </c>
      <c r="AC79" s="21">
        <f t="shared" ca="1" si="4"/>
        <v>2</v>
      </c>
      <c r="AD79" s="21">
        <f t="shared" si="5"/>
        <v>0</v>
      </c>
      <c r="AE79" s="27">
        <f t="shared" ca="1" si="6"/>
        <v>17</v>
      </c>
      <c r="AF79" s="10">
        <f t="shared" ca="1" si="9"/>
        <v>0</v>
      </c>
      <c r="AG79" s="10">
        <f t="shared" ca="1" si="9"/>
        <v>0</v>
      </c>
      <c r="AH79" s="10">
        <f t="shared" ca="1" si="9"/>
        <v>0</v>
      </c>
      <c r="AI79" s="10">
        <f t="shared" ca="1" si="9"/>
        <v>1</v>
      </c>
      <c r="AJ79" s="10">
        <f t="shared" ca="1" si="9"/>
        <v>0</v>
      </c>
      <c r="AK79" s="10">
        <f t="shared" ca="1" si="9"/>
        <v>0</v>
      </c>
      <c r="AL79" s="7">
        <v>-9</v>
      </c>
      <c r="AM79" s="28">
        <f t="shared" si="10"/>
        <v>42442</v>
      </c>
      <c r="AN79" s="27">
        <f t="shared" si="14"/>
        <v>2</v>
      </c>
      <c r="AO79" s="28" t="str">
        <f t="shared" si="11"/>
        <v>2016:3:2:7:BADE</v>
      </c>
      <c r="AP79" s="27">
        <f t="shared" ca="1" si="12"/>
        <v>256</v>
      </c>
      <c r="AQ79" s="21">
        <f t="shared" ca="1" si="13"/>
        <v>2</v>
      </c>
      <c r="AR79" s="21">
        <f t="shared" ca="1" si="13"/>
        <v>23</v>
      </c>
      <c r="AS79" s="21">
        <f t="shared" ca="1" si="13"/>
        <v>8</v>
      </c>
      <c r="AT79" s="21">
        <f t="shared" ca="1" si="13"/>
        <v>10</v>
      </c>
      <c r="AU79" s="21">
        <f t="shared" ca="1" si="13"/>
        <v>3</v>
      </c>
      <c r="AV79" s="21">
        <f t="shared" ca="1" si="13"/>
        <v>0</v>
      </c>
      <c r="AW79" s="21">
        <f t="shared" ca="1" si="15"/>
        <v>0</v>
      </c>
      <c r="AX79" s="21">
        <f t="shared" ca="1" si="16"/>
        <v>0</v>
      </c>
      <c r="AY79" s="21">
        <f t="shared" ca="1" si="17"/>
        <v>0</v>
      </c>
      <c r="AZ79" s="21">
        <f t="shared" ca="1" si="18"/>
        <v>0</v>
      </c>
      <c r="BA79" s="21">
        <f t="shared" ca="1" si="19"/>
        <v>0</v>
      </c>
    </row>
    <row r="80" spans="23:53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2016:4:0:0:BADE</v>
      </c>
      <c r="AB80" s="27">
        <f t="shared" ca="1" si="3"/>
        <v>103</v>
      </c>
      <c r="AC80" s="21">
        <f t="shared" ca="1" si="4"/>
        <v>1</v>
      </c>
      <c r="AD80" s="21">
        <f t="shared" si="5"/>
        <v>0</v>
      </c>
      <c r="AE80" s="27">
        <f t="shared" ca="1" si="6"/>
        <v>35</v>
      </c>
      <c r="AF80" s="10">
        <f t="shared" ca="1" si="9"/>
        <v>0</v>
      </c>
      <c r="AG80" s="10">
        <f t="shared" ca="1" si="9"/>
        <v>0</v>
      </c>
      <c r="AH80" s="10">
        <f t="shared" ca="1" si="9"/>
        <v>0</v>
      </c>
      <c r="AI80" s="10">
        <f t="shared" ca="1" si="9"/>
        <v>1</v>
      </c>
      <c r="AJ80" s="10">
        <f t="shared" ca="1" si="9"/>
        <v>0</v>
      </c>
      <c r="AK80" s="10">
        <f t="shared" ca="1" si="9"/>
        <v>0</v>
      </c>
      <c r="AL80" s="7">
        <v>-8</v>
      </c>
      <c r="AM80" s="28">
        <f t="shared" si="10"/>
        <v>42449</v>
      </c>
      <c r="AN80" s="27">
        <f t="shared" si="14"/>
        <v>3</v>
      </c>
      <c r="AO80" s="28" t="str">
        <f t="shared" si="11"/>
        <v>2016:3:3:7:BADE</v>
      </c>
      <c r="AP80" s="27">
        <f t="shared" ca="1" si="12"/>
        <v>285</v>
      </c>
      <c r="AQ80" s="21">
        <f t="shared" ca="1" si="13"/>
        <v>0</v>
      </c>
      <c r="AR80" s="21">
        <f t="shared" ca="1" si="13"/>
        <v>17</v>
      </c>
      <c r="AS80" s="21">
        <f t="shared" ca="1" si="13"/>
        <v>11</v>
      </c>
      <c r="AT80" s="21">
        <f t="shared" ca="1" si="13"/>
        <v>18</v>
      </c>
      <c r="AU80" s="21">
        <f t="shared" ca="1" si="13"/>
        <v>2</v>
      </c>
      <c r="AV80" s="21">
        <f t="shared" ca="1" si="13"/>
        <v>0</v>
      </c>
      <c r="AW80" s="21">
        <f t="shared" ca="1" si="15"/>
        <v>0</v>
      </c>
      <c r="AX80" s="21">
        <f t="shared" ca="1" si="16"/>
        <v>0</v>
      </c>
      <c r="AY80" s="21">
        <f t="shared" ca="1" si="17"/>
        <v>0</v>
      </c>
      <c r="AZ80" s="21">
        <f t="shared" ca="1" si="18"/>
        <v>0</v>
      </c>
      <c r="BA80" s="21">
        <f t="shared" ca="1" si="19"/>
        <v>0</v>
      </c>
    </row>
    <row r="81" spans="23:53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2016:5:0:0:BADE</v>
      </c>
      <c r="AB81" s="27">
        <f t="shared" ca="1" si="3"/>
        <v>132</v>
      </c>
      <c r="AC81" s="21">
        <f t="shared" ca="1" si="4"/>
        <v>0</v>
      </c>
      <c r="AD81" s="21">
        <f t="shared" si="5"/>
        <v>0</v>
      </c>
      <c r="AE81" s="27" t="e">
        <f t="shared" ca="1" si="6"/>
        <v>#N/A</v>
      </c>
      <c r="AF81" s="10" t="str">
        <f t="shared" ca="1" si="9"/>
        <v/>
      </c>
      <c r="AG81" s="10" t="str">
        <f t="shared" ca="1" si="9"/>
        <v/>
      </c>
      <c r="AH81" s="10" t="str">
        <f t="shared" ca="1" si="9"/>
        <v/>
      </c>
      <c r="AI81" s="10" t="str">
        <f t="shared" ca="1" si="9"/>
        <v/>
      </c>
      <c r="AJ81" s="10" t="str">
        <f t="shared" ca="1" si="9"/>
        <v/>
      </c>
      <c r="AK81" s="10" t="str">
        <f t="shared" ca="1" si="9"/>
        <v/>
      </c>
      <c r="AL81" s="7">
        <v>-7</v>
      </c>
      <c r="AM81" s="28">
        <f t="shared" si="10"/>
        <v>42456</v>
      </c>
      <c r="AN81" s="27">
        <f t="shared" si="14"/>
        <v>4</v>
      </c>
      <c r="AO81" s="28" t="str">
        <f t="shared" si="11"/>
        <v>2016:3:4:7:BADE</v>
      </c>
      <c r="AP81" s="27">
        <f t="shared" ca="1" si="12"/>
        <v>315</v>
      </c>
      <c r="AQ81" s="21">
        <f t="shared" ca="1" si="13"/>
        <v>0</v>
      </c>
      <c r="AR81" s="21">
        <f t="shared" ca="1" si="13"/>
        <v>16</v>
      </c>
      <c r="AS81" s="21">
        <f t="shared" ca="1" si="13"/>
        <v>6</v>
      </c>
      <c r="AT81" s="21">
        <f t="shared" ca="1" si="13"/>
        <v>10</v>
      </c>
      <c r="AU81" s="21">
        <f t="shared" ca="1" si="13"/>
        <v>2</v>
      </c>
      <c r="AV81" s="21">
        <f t="shared" ca="1" si="13"/>
        <v>0</v>
      </c>
      <c r="AW81" s="21">
        <f t="shared" ca="1" si="15"/>
        <v>0</v>
      </c>
      <c r="AX81" s="21">
        <f t="shared" ca="1" si="16"/>
        <v>0</v>
      </c>
      <c r="AY81" s="21">
        <f t="shared" ca="1" si="17"/>
        <v>0</v>
      </c>
      <c r="AZ81" s="21">
        <f t="shared" ca="1" si="18"/>
        <v>0</v>
      </c>
      <c r="BA81" s="21">
        <f t="shared" ca="1" si="19"/>
        <v>0</v>
      </c>
    </row>
    <row r="82" spans="23:53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2016:6:0:0:BADE</v>
      </c>
      <c r="AB82" s="27" t="e">
        <f t="shared" ca="1" si="3"/>
        <v>#N/A</v>
      </c>
      <c r="AC82" s="21" t="e">
        <f t="shared" ca="1" si="4"/>
        <v>#N/A</v>
      </c>
      <c r="AD82" s="21">
        <f t="shared" si="5"/>
        <v>0</v>
      </c>
      <c r="AE82" s="27" t="e">
        <f t="shared" ca="1" si="6"/>
        <v>#N/A</v>
      </c>
      <c r="AF82" s="10" t="str">
        <f t="shared" ca="1" si="9"/>
        <v/>
      </c>
      <c r="AG82" s="10" t="str">
        <f t="shared" ca="1" si="9"/>
        <v/>
      </c>
      <c r="AH82" s="10" t="str">
        <f t="shared" ca="1" si="9"/>
        <v/>
      </c>
      <c r="AI82" s="10" t="str">
        <f t="shared" ca="1" si="9"/>
        <v/>
      </c>
      <c r="AJ82" s="10" t="str">
        <f t="shared" ca="1" si="9"/>
        <v/>
      </c>
      <c r="AK82" s="10" t="str">
        <f t="shared" ca="1" si="9"/>
        <v/>
      </c>
      <c r="AL82" s="7">
        <v>-6</v>
      </c>
      <c r="AM82" s="28">
        <f t="shared" si="10"/>
        <v>42463</v>
      </c>
      <c r="AN82" s="27">
        <f t="shared" si="14"/>
        <v>1</v>
      </c>
      <c r="AO82" s="28" t="str">
        <f t="shared" si="11"/>
        <v>2016:4:1:7:BADE</v>
      </c>
      <c r="AP82" s="27">
        <f t="shared" ca="1" si="12"/>
        <v>344</v>
      </c>
      <c r="AQ82" s="21">
        <f t="shared" ca="1" si="13"/>
        <v>0</v>
      </c>
      <c r="AR82" s="21">
        <f t="shared" ca="1" si="13"/>
        <v>16</v>
      </c>
      <c r="AS82" s="21">
        <f t="shared" ca="1" si="13"/>
        <v>11</v>
      </c>
      <c r="AT82" s="21">
        <f t="shared" ca="1" si="13"/>
        <v>15</v>
      </c>
      <c r="AU82" s="21">
        <f t="shared" ca="1" si="13"/>
        <v>0</v>
      </c>
      <c r="AV82" s="21">
        <f t="shared" ca="1" si="13"/>
        <v>0</v>
      </c>
      <c r="AW82" s="21">
        <f t="shared" ca="1" si="15"/>
        <v>0</v>
      </c>
      <c r="AX82" s="21">
        <f t="shared" ca="1" si="16"/>
        <v>0</v>
      </c>
      <c r="AY82" s="21">
        <f t="shared" ca="1" si="17"/>
        <v>0</v>
      </c>
      <c r="AZ82" s="21">
        <f t="shared" ca="1" si="18"/>
        <v>0</v>
      </c>
      <c r="BA82" s="21">
        <f t="shared" ca="1" si="19"/>
        <v>0</v>
      </c>
    </row>
    <row r="83" spans="23:53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2016:7:0:0:BADE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ref="AF83:AK88" ca="1" si="20">IFERROR(INDEX(INDIRECT(CONCATENATE($X$95,"$A:$Z")),$AE83,MATCH(AF$52,INDIRECT(CONCATENATE($X$95,"$A1:$Z1")),0)),"")</f>
        <v/>
      </c>
      <c r="AG83" s="10" t="str">
        <f t="shared" ca="1" si="20"/>
        <v/>
      </c>
      <c r="AH83" s="10" t="str">
        <f t="shared" ca="1" si="20"/>
        <v/>
      </c>
      <c r="AI83" s="10" t="str">
        <f t="shared" ca="1" si="20"/>
        <v/>
      </c>
      <c r="AJ83" s="10" t="str">
        <f t="shared" ca="1" si="20"/>
        <v/>
      </c>
      <c r="AK83" s="10" t="str">
        <f t="shared" ca="1" si="20"/>
        <v/>
      </c>
      <c r="AL83" s="7">
        <v>-5</v>
      </c>
      <c r="AM83" s="28">
        <f t="shared" si="10"/>
        <v>42470</v>
      </c>
      <c r="AN83" s="27">
        <f t="shared" si="14"/>
        <v>2</v>
      </c>
      <c r="AO83" s="28" t="str">
        <f t="shared" si="11"/>
        <v>2016:4:2:7:BADE</v>
      </c>
      <c r="AP83" s="27">
        <f t="shared" ca="1" si="12"/>
        <v>373</v>
      </c>
      <c r="AQ83" s="21">
        <f t="shared" ca="1" si="13"/>
        <v>0</v>
      </c>
      <c r="AR83" s="21">
        <f t="shared" ca="1" si="13"/>
        <v>22</v>
      </c>
      <c r="AS83" s="21">
        <f t="shared" ca="1" si="13"/>
        <v>3</v>
      </c>
      <c r="AT83" s="21">
        <f t="shared" ca="1" si="13"/>
        <v>17</v>
      </c>
      <c r="AU83" s="21">
        <f t="shared" ca="1" si="13"/>
        <v>0</v>
      </c>
      <c r="AV83" s="21">
        <f t="shared" ca="1" si="13"/>
        <v>0</v>
      </c>
      <c r="AW83" s="21">
        <f t="shared" ca="1" si="15"/>
        <v>0</v>
      </c>
      <c r="AX83" s="21">
        <f t="shared" ca="1" si="16"/>
        <v>0</v>
      </c>
      <c r="AY83" s="21">
        <f t="shared" ca="1" si="17"/>
        <v>0</v>
      </c>
      <c r="AZ83" s="21">
        <f t="shared" ca="1" si="18"/>
        <v>0</v>
      </c>
      <c r="BA83" s="21">
        <f t="shared" ca="1" si="19"/>
        <v>0</v>
      </c>
    </row>
    <row r="84" spans="23:53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2016:8:0:0:BADE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20"/>
        <v/>
      </c>
      <c r="AG84" s="10" t="str">
        <f t="shared" ca="1" si="20"/>
        <v/>
      </c>
      <c r="AH84" s="10" t="str">
        <f t="shared" ca="1" si="20"/>
        <v/>
      </c>
      <c r="AI84" s="10" t="str">
        <f t="shared" ca="1" si="20"/>
        <v/>
      </c>
      <c r="AJ84" s="10" t="str">
        <f t="shared" ca="1" si="20"/>
        <v/>
      </c>
      <c r="AK84" s="10" t="str">
        <f t="shared" ca="1" si="20"/>
        <v/>
      </c>
      <c r="AL84" s="7">
        <v>-4</v>
      </c>
      <c r="AM84" s="28">
        <f t="shared" si="10"/>
        <v>42477</v>
      </c>
      <c r="AN84" s="27">
        <f t="shared" si="14"/>
        <v>3</v>
      </c>
      <c r="AO84" s="28" t="str">
        <f t="shared" si="11"/>
        <v>2016:4:3:7:BADE</v>
      </c>
      <c r="AP84" s="27">
        <f t="shared" ca="1" si="12"/>
        <v>402</v>
      </c>
      <c r="AQ84" s="21">
        <f t="shared" ca="1" si="13"/>
        <v>0</v>
      </c>
      <c r="AR84" s="21">
        <f t="shared" ca="1" si="13"/>
        <v>18</v>
      </c>
      <c r="AS84" s="21">
        <f t="shared" ca="1" si="13"/>
        <v>7</v>
      </c>
      <c r="AT84" s="21">
        <f t="shared" ca="1" si="13"/>
        <v>13</v>
      </c>
      <c r="AU84" s="21">
        <f t="shared" ca="1" si="13"/>
        <v>1</v>
      </c>
      <c r="AV84" s="21">
        <f t="shared" ca="1" si="13"/>
        <v>0</v>
      </c>
      <c r="AW84" s="21">
        <f t="shared" ca="1" si="15"/>
        <v>0</v>
      </c>
      <c r="AX84" s="21">
        <f t="shared" ca="1" si="16"/>
        <v>0</v>
      </c>
      <c r="AY84" s="21">
        <f t="shared" ca="1" si="17"/>
        <v>0</v>
      </c>
      <c r="AZ84" s="21">
        <f t="shared" ca="1" si="18"/>
        <v>0</v>
      </c>
      <c r="BA84" s="21">
        <f t="shared" ca="1" si="19"/>
        <v>0</v>
      </c>
    </row>
    <row r="85" spans="23:53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2016:9:0:0:BADE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ca="1" si="20"/>
        <v/>
      </c>
      <c r="AG85" s="10" t="str">
        <f t="shared" ca="1" si="20"/>
        <v/>
      </c>
      <c r="AH85" s="10" t="str">
        <f t="shared" ca="1" si="20"/>
        <v/>
      </c>
      <c r="AI85" s="10" t="str">
        <f t="shared" ca="1" si="20"/>
        <v/>
      </c>
      <c r="AJ85" s="10" t="str">
        <f t="shared" ca="1" si="20"/>
        <v/>
      </c>
      <c r="AK85" s="10" t="str">
        <f t="shared" ca="1" si="20"/>
        <v/>
      </c>
      <c r="AL85" s="7">
        <v>-3</v>
      </c>
      <c r="AM85" s="28">
        <f t="shared" si="10"/>
        <v>42484</v>
      </c>
      <c r="AN85" s="27">
        <f t="shared" si="14"/>
        <v>4</v>
      </c>
      <c r="AO85" s="28" t="str">
        <f t="shared" si="11"/>
        <v>2016:4:4:7:BADE</v>
      </c>
      <c r="AP85" s="27">
        <f t="shared" ca="1" si="12"/>
        <v>431</v>
      </c>
      <c r="AQ85" s="21">
        <f t="shared" ca="1" si="13"/>
        <v>1</v>
      </c>
      <c r="AR85" s="21">
        <f t="shared" ca="1" si="13"/>
        <v>12</v>
      </c>
      <c r="AS85" s="21">
        <f t="shared" ca="1" si="13"/>
        <v>3</v>
      </c>
      <c r="AT85" s="21">
        <f t="shared" ca="1" si="13"/>
        <v>11</v>
      </c>
      <c r="AU85" s="21">
        <f t="shared" ca="1" si="13"/>
        <v>0</v>
      </c>
      <c r="AV85" s="21">
        <f t="shared" ca="1" si="13"/>
        <v>0</v>
      </c>
      <c r="AW85" s="21">
        <f t="shared" ca="1" si="15"/>
        <v>0</v>
      </c>
      <c r="AX85" s="21">
        <f t="shared" ca="1" si="16"/>
        <v>0</v>
      </c>
      <c r="AY85" s="21">
        <f t="shared" ca="1" si="17"/>
        <v>0</v>
      </c>
      <c r="AZ85" s="21">
        <f t="shared" ca="1" si="18"/>
        <v>0</v>
      </c>
      <c r="BA85" s="21">
        <f t="shared" ca="1" si="19"/>
        <v>0</v>
      </c>
    </row>
    <row r="86" spans="23:53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2016:10:0:0:BADE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20"/>
        <v/>
      </c>
      <c r="AG86" s="10" t="str">
        <f t="shared" ca="1" si="20"/>
        <v/>
      </c>
      <c r="AH86" s="10" t="str">
        <f t="shared" ca="1" si="20"/>
        <v/>
      </c>
      <c r="AI86" s="10" t="str">
        <f t="shared" ca="1" si="20"/>
        <v/>
      </c>
      <c r="AJ86" s="10" t="str">
        <f t="shared" ca="1" si="20"/>
        <v/>
      </c>
      <c r="AK86" s="10" t="str">
        <f t="shared" ca="1" si="20"/>
        <v/>
      </c>
      <c r="AL86" s="7">
        <v>-2</v>
      </c>
      <c r="AM86" s="28">
        <f t="shared" si="10"/>
        <v>42491</v>
      </c>
      <c r="AN86" s="27">
        <f t="shared" si="14"/>
        <v>1</v>
      </c>
      <c r="AO86" s="28" t="str">
        <f t="shared" si="11"/>
        <v>2016:5:1:7:BADE</v>
      </c>
      <c r="AP86" s="27">
        <f t="shared" ca="1" si="12"/>
        <v>460</v>
      </c>
      <c r="AQ86" s="21">
        <f t="shared" ca="1" si="13"/>
        <v>0</v>
      </c>
      <c r="AR86" s="21">
        <f t="shared" ca="1" si="13"/>
        <v>14</v>
      </c>
      <c r="AS86" s="21">
        <f t="shared" ca="1" si="13"/>
        <v>7</v>
      </c>
      <c r="AT86" s="21">
        <f t="shared" ca="1" si="13"/>
        <v>37</v>
      </c>
      <c r="AU86" s="21">
        <f t="shared" ca="1" si="13"/>
        <v>2</v>
      </c>
      <c r="AV86" s="21">
        <f t="shared" ca="1" si="13"/>
        <v>0</v>
      </c>
      <c r="AW86" s="21">
        <f t="shared" ca="1" si="15"/>
        <v>0</v>
      </c>
      <c r="AX86" s="21">
        <f t="shared" ca="1" si="16"/>
        <v>0</v>
      </c>
      <c r="AY86" s="21">
        <f t="shared" ca="1" si="17"/>
        <v>0</v>
      </c>
      <c r="AZ86" s="21">
        <f t="shared" ca="1" si="18"/>
        <v>0</v>
      </c>
      <c r="BA86" s="21">
        <f t="shared" ca="1" si="19"/>
        <v>0</v>
      </c>
    </row>
    <row r="87" spans="23:53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2016:11:0:0:BADE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20"/>
        <v/>
      </c>
      <c r="AG87" s="10" t="str">
        <f t="shared" ca="1" si="20"/>
        <v/>
      </c>
      <c r="AH87" s="10" t="str">
        <f t="shared" ca="1" si="20"/>
        <v/>
      </c>
      <c r="AI87" s="10" t="str">
        <f t="shared" ca="1" si="20"/>
        <v/>
      </c>
      <c r="AJ87" s="10" t="str">
        <f t="shared" ca="1" si="20"/>
        <v/>
      </c>
      <c r="AK87" s="10" t="str">
        <f t="shared" ca="1" si="20"/>
        <v/>
      </c>
      <c r="AL87" s="7">
        <v>-1</v>
      </c>
      <c r="AM87" s="28">
        <f t="shared" si="10"/>
        <v>42498</v>
      </c>
      <c r="AN87" s="27">
        <f t="shared" si="14"/>
        <v>2</v>
      </c>
      <c r="AO87" s="28" t="str">
        <f t="shared" si="11"/>
        <v>2016:5:2:7:BADE</v>
      </c>
      <c r="AP87" s="27">
        <f t="shared" ca="1" si="12"/>
        <v>489</v>
      </c>
      <c r="AQ87" s="21">
        <f t="shared" ca="1" si="13"/>
        <v>0</v>
      </c>
      <c r="AR87" s="21">
        <f t="shared" ca="1" si="13"/>
        <v>9</v>
      </c>
      <c r="AS87" s="21">
        <f t="shared" ca="1" si="13"/>
        <v>6</v>
      </c>
      <c r="AT87" s="21">
        <f t="shared" ca="1" si="13"/>
        <v>15</v>
      </c>
      <c r="AU87" s="21">
        <f t="shared" ca="1" si="13"/>
        <v>1</v>
      </c>
      <c r="AV87" s="21">
        <f t="shared" ca="1" si="13"/>
        <v>0</v>
      </c>
      <c r="AW87" s="21">
        <f t="shared" ca="1" si="15"/>
        <v>0</v>
      </c>
      <c r="AX87" s="21">
        <f t="shared" ca="1" si="16"/>
        <v>0</v>
      </c>
      <c r="AY87" s="21">
        <f t="shared" ca="1" si="17"/>
        <v>0</v>
      </c>
      <c r="AZ87" s="21">
        <f t="shared" ca="1" si="18"/>
        <v>0</v>
      </c>
      <c r="BA87" s="21">
        <f t="shared" ca="1" si="19"/>
        <v>0</v>
      </c>
    </row>
    <row r="88" spans="23:53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2016:12:0:0:BADE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20"/>
        <v/>
      </c>
      <c r="AG88" s="10" t="str">
        <f t="shared" ca="1" si="20"/>
        <v/>
      </c>
      <c r="AH88" s="10" t="str">
        <f t="shared" ca="1" si="20"/>
        <v/>
      </c>
      <c r="AI88" s="10" t="str">
        <f t="shared" ca="1" si="20"/>
        <v/>
      </c>
      <c r="AJ88" s="10" t="str">
        <f t="shared" ca="1" si="20"/>
        <v/>
      </c>
      <c r="AK88" s="10" t="str">
        <f t="shared" ca="1" si="20"/>
        <v/>
      </c>
      <c r="AL88" s="7">
        <v>0</v>
      </c>
      <c r="AM88" s="28">
        <f t="shared" si="10"/>
        <v>42505</v>
      </c>
      <c r="AN88" s="27">
        <f t="shared" si="14"/>
        <v>3</v>
      </c>
      <c r="AO88" s="28" t="str">
        <f t="shared" si="11"/>
        <v>2016:5:3:7:BADE</v>
      </c>
      <c r="AP88" s="27">
        <f t="shared" ca="1" si="12"/>
        <v>518</v>
      </c>
      <c r="AQ88" s="21">
        <f t="shared" ca="1" si="13"/>
        <v>0</v>
      </c>
      <c r="AR88" s="21">
        <f t="shared" ca="1" si="13"/>
        <v>15</v>
      </c>
      <c r="AS88" s="21">
        <f t="shared" ca="1" si="13"/>
        <v>4</v>
      </c>
      <c r="AT88" s="21">
        <f t="shared" ca="1" si="13"/>
        <v>16</v>
      </c>
      <c r="AU88" s="21">
        <f t="shared" ca="1" si="13"/>
        <v>0</v>
      </c>
      <c r="AV88" s="21">
        <f t="shared" ca="1" si="13"/>
        <v>4</v>
      </c>
      <c r="AW88" s="21">
        <f t="shared" ca="1" si="15"/>
        <v>1</v>
      </c>
      <c r="AX88" s="21">
        <f t="shared" ca="1" si="16"/>
        <v>24</v>
      </c>
      <c r="AY88" s="21">
        <f t="shared" ca="1" si="17"/>
        <v>12</v>
      </c>
      <c r="AZ88" s="21">
        <f t="shared" ca="1" si="18"/>
        <v>20</v>
      </c>
      <c r="BA88" s="21">
        <f t="shared" ca="1" si="19"/>
        <v>4</v>
      </c>
    </row>
    <row r="89" spans="23:53">
      <c r="AC89" s="7">
        <f ca="1">SUMIFS(AC53:AC88, $X53:$X88,YEAR,AC53:AC88,"&lt;&gt;#N/A")</f>
        <v>7</v>
      </c>
      <c r="AD89" s="27"/>
      <c r="AF89" s="7">
        <f t="shared" ref="AF89:AK89" ca="1" si="21">SUM(AF53:AF88)</f>
        <v>1</v>
      </c>
      <c r="AG89" s="7">
        <f t="shared" ca="1" si="21"/>
        <v>0</v>
      </c>
      <c r="AH89" s="7">
        <f t="shared" ca="1" si="21"/>
        <v>0</v>
      </c>
      <c r="AI89" s="7">
        <f t="shared" ca="1" si="21"/>
        <v>2</v>
      </c>
      <c r="AJ89" s="7">
        <f t="shared" ca="1" si="21"/>
        <v>0</v>
      </c>
      <c r="AK89" s="7">
        <f t="shared" ca="1" si="21"/>
        <v>0</v>
      </c>
      <c r="AN89" s="27"/>
    </row>
    <row r="90" spans="23:53">
      <c r="W90" s="7" t="s">
        <v>1456</v>
      </c>
      <c r="X90" s="2" t="s">
        <v>1765</v>
      </c>
      <c r="AD90" s="27"/>
      <c r="AE90" s="27"/>
      <c r="AH90" s="27"/>
      <c r="AI90" s="27"/>
      <c r="AJ90" s="27"/>
      <c r="AK90" s="27"/>
      <c r="AM90" s="28"/>
      <c r="AN90" s="27"/>
    </row>
    <row r="91" spans="23:53">
      <c r="W91" s="39" t="s">
        <v>2234</v>
      </c>
      <c r="X91" s="1" t="s">
        <v>2250</v>
      </c>
      <c r="AD91" s="27"/>
      <c r="AE91" s="27"/>
      <c r="AH91" s="27"/>
      <c r="AI91" s="27"/>
      <c r="AJ91" s="27"/>
      <c r="AK91" s="27"/>
      <c r="AM91" s="28"/>
      <c r="AN91" s="27"/>
    </row>
    <row r="92" spans="23:53">
      <c r="W92" s="7" t="s">
        <v>2235</v>
      </c>
      <c r="X92" s="1" t="s">
        <v>2251</v>
      </c>
      <c r="AD92" s="27"/>
      <c r="AN92" s="27"/>
    </row>
    <row r="93" spans="23:53">
      <c r="W93" s="7" t="s">
        <v>815</v>
      </c>
      <c r="X93" s="2" t="s">
        <v>2245</v>
      </c>
      <c r="Y93" s="27"/>
      <c r="Z93" s="27"/>
      <c r="AD93" s="27"/>
      <c r="AN93" s="27"/>
    </row>
    <row r="94" spans="23:53">
      <c r="W94" s="7" t="s">
        <v>816</v>
      </c>
      <c r="X94" s="2" t="s">
        <v>2246</v>
      </c>
      <c r="Y94" s="27"/>
      <c r="Z94" s="27"/>
      <c r="AD94" s="27"/>
      <c r="AN94" s="27"/>
    </row>
    <row r="95" spans="23:53">
      <c r="W95" s="39" t="s">
        <v>819</v>
      </c>
      <c r="X95" s="2" t="s">
        <v>2247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3">
      <c r="W96" s="39" t="s">
        <v>1455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1">
      <c r="W97" s="7" t="s">
        <v>811</v>
      </c>
      <c r="X97" s="1">
        <v>4</v>
      </c>
      <c r="AD97" s="27"/>
      <c r="AE97" s="27"/>
      <c r="AH97" s="27"/>
      <c r="AI97" s="27"/>
      <c r="AJ97" s="27"/>
      <c r="AK97" s="27"/>
      <c r="AN97" s="27"/>
    </row>
    <row r="98" spans="23:51">
      <c r="W98" s="7" t="s">
        <v>808</v>
      </c>
      <c r="X98" s="7">
        <f>ROUND($X$96/12,0)</f>
        <v>0</v>
      </c>
      <c r="AN98" s="27"/>
    </row>
    <row r="99" spans="23:51">
      <c r="W99" s="7" t="s">
        <v>807</v>
      </c>
      <c r="X99" s="7">
        <v>4</v>
      </c>
      <c r="AN99" s="27"/>
    </row>
    <row r="100" spans="23:51">
      <c r="W100" s="7" t="s">
        <v>438</v>
      </c>
      <c r="X100" s="7">
        <f ca="1">SUM($AI$89:$AK$89)</f>
        <v>2</v>
      </c>
      <c r="AN100" s="27"/>
    </row>
    <row r="101" spans="23:51">
      <c r="W101" s="7" t="s">
        <v>439</v>
      </c>
      <c r="X101" s="7">
        <f ca="1">SUM($AF$89:$AH$89)</f>
        <v>1</v>
      </c>
      <c r="AM101" s="28"/>
      <c r="AN101" s="27"/>
      <c r="AS101" s="29"/>
      <c r="AU101" s="29"/>
      <c r="AV101" s="29"/>
      <c r="AY101" s="29"/>
    </row>
    <row r="102" spans="23:51" ht="60">
      <c r="W102" s="7" t="s">
        <v>441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33%</v>
      </c>
      <c r="Y102" s="30">
        <f ca="1">IFERROR(X101/SUM(X100:X101),"0")</f>
        <v>0.33333333333333331</v>
      </c>
      <c r="Z102" s="7" t="str">
        <f ca="1">TEXT(Y102,"00%")</f>
        <v>33%</v>
      </c>
      <c r="AN102" s="27"/>
    </row>
    <row r="103" spans="23:51" ht="30">
      <c r="W103" s="7" t="s">
        <v>442</v>
      </c>
      <c r="X103" s="29" t="str">
        <f ca="1">CONCATENATE("Annual Goal 年度目標:  ",$X$96,"
Actual CDE YTD 年度實際:    ",$AC$89)</f>
        <v>Annual Goal 年度目標:  
Actual CDE YTD 年度實際:    7</v>
      </c>
      <c r="AN103" s="27"/>
    </row>
    <row r="104" spans="23:51">
      <c r="W104" s="7" t="s">
        <v>1454</v>
      </c>
      <c r="X104" s="7" t="str">
        <f ca="1">CONCATENATE($X$53,"  ",SUMIF($AC$53:$AC$64,"&lt;&gt;#N/A"))</f>
        <v>2014  0</v>
      </c>
      <c r="AN104" s="27"/>
    </row>
    <row r="105" spans="23:51">
      <c r="W105" s="7" t="s">
        <v>1453</v>
      </c>
      <c r="X105" s="7" t="str">
        <f ca="1">CONCATENATE($X$65,"  ", SUMIF($AC$65:$AC$76,"&lt;&gt;#N/A"))</f>
        <v>2015  0</v>
      </c>
      <c r="AN105" s="27"/>
    </row>
    <row r="106" spans="23:51">
      <c r="W106" s="7" t="s">
        <v>1452</v>
      </c>
      <c r="X106" s="7" t="str">
        <f ca="1">CONCATENATE($X$77,"  ",SUMIF($AC$77:$AC$88,"&lt;&gt;#N/A"))</f>
        <v>2016  7</v>
      </c>
    </row>
    <row r="107" spans="23:51" ht="23.25">
      <c r="W107" s="7" t="s">
        <v>1451</v>
      </c>
      <c r="X107" s="42" t="str">
        <f>$X$91</f>
        <v>Bade District</v>
      </c>
    </row>
    <row r="108" spans="23:51">
      <c r="X108" s="40" t="str">
        <f>$X$92</f>
        <v>八德地區</v>
      </c>
    </row>
    <row r="109" spans="23:51">
      <c r="X109" s="41">
        <f>DATE</f>
        <v>42505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>
    <pageSetUpPr fitToPage="1"/>
  </sheetPr>
  <dimension ref="A1:S23"/>
  <sheetViews>
    <sheetView topLeftCell="E1" zoomScaleNormal="100" zoomScaleSheetLayoutView="115" workbookViewId="0">
      <selection activeCell="F19" sqref="F19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2041</v>
      </c>
      <c r="E1" s="36" t="str">
        <f>$A$2</f>
        <v>Zhongli District</v>
      </c>
      <c r="F1" s="32"/>
      <c r="G1" s="33"/>
      <c r="H1" s="33"/>
      <c r="I1" s="33"/>
      <c r="J1" s="33"/>
      <c r="K1" s="33"/>
      <c r="L1" s="33"/>
      <c r="M1" s="93" t="s">
        <v>1739</v>
      </c>
      <c r="N1" s="96" t="s">
        <v>21</v>
      </c>
      <c r="O1" s="76" t="s">
        <v>22</v>
      </c>
      <c r="P1" s="76" t="s">
        <v>23</v>
      </c>
      <c r="Q1" s="76" t="s">
        <v>33</v>
      </c>
      <c r="R1" s="76" t="s">
        <v>34</v>
      </c>
      <c r="S1" s="76" t="s">
        <v>24</v>
      </c>
    </row>
    <row r="2" spans="1:19" ht="15" customHeight="1">
      <c r="A2" s="1" t="s">
        <v>2252</v>
      </c>
      <c r="E2" s="78" t="str">
        <f>$A$3</f>
        <v>中壢地區</v>
      </c>
      <c r="F2" s="26" t="s">
        <v>793</v>
      </c>
      <c r="G2" s="80">
        <f>$A$6</f>
        <v>0</v>
      </c>
      <c r="H2" s="82" t="s">
        <v>35</v>
      </c>
      <c r="I2" s="83"/>
      <c r="J2" s="83"/>
      <c r="K2" s="84"/>
      <c r="L2" s="68" t="s">
        <v>28</v>
      </c>
      <c r="M2" s="94"/>
      <c r="N2" s="97"/>
      <c r="O2" s="77"/>
      <c r="P2" s="77"/>
      <c r="Q2" s="77"/>
      <c r="R2" s="77"/>
      <c r="S2" s="77"/>
    </row>
    <row r="3" spans="1:19" ht="15" customHeight="1">
      <c r="A3" s="1" t="s">
        <v>2253</v>
      </c>
      <c r="E3" s="79"/>
      <c r="F3" s="25" t="s">
        <v>794</v>
      </c>
      <c r="G3" s="81"/>
      <c r="H3" s="82" t="s">
        <v>788</v>
      </c>
      <c r="I3" s="83"/>
      <c r="J3" s="83"/>
      <c r="K3" s="84"/>
      <c r="L3" s="68" t="s">
        <v>787</v>
      </c>
      <c r="M3" s="94"/>
      <c r="N3" s="97"/>
      <c r="O3" s="77"/>
      <c r="P3" s="77"/>
      <c r="Q3" s="77"/>
      <c r="R3" s="77"/>
      <c r="S3" s="77"/>
    </row>
    <row r="4" spans="1:19" ht="15" customHeight="1">
      <c r="A4" s="1" t="s">
        <v>459</v>
      </c>
      <c r="E4" s="85">
        <f>DATE</f>
        <v>42505</v>
      </c>
      <c r="F4" s="23" t="s">
        <v>791</v>
      </c>
      <c r="G4" s="24"/>
      <c r="H4" s="87">
        <f>ROUND($G$2/12*MONTH,0)</f>
        <v>0</v>
      </c>
      <c r="I4" s="88"/>
      <c r="J4" s="88"/>
      <c r="K4" s="89"/>
      <c r="L4" s="44">
        <f>ROUND($G$2/12,0)</f>
        <v>0</v>
      </c>
      <c r="M4" s="94"/>
      <c r="N4" s="97"/>
      <c r="O4" s="77"/>
      <c r="P4" s="77"/>
      <c r="Q4" s="77"/>
      <c r="R4" s="77"/>
      <c r="S4" s="77"/>
    </row>
    <row r="5" spans="1:19" ht="15" customHeight="1">
      <c r="A5" s="1" t="s">
        <v>460</v>
      </c>
      <c r="E5" s="86"/>
      <c r="F5" s="5" t="s">
        <v>792</v>
      </c>
      <c r="G5" s="6"/>
      <c r="H5" s="90">
        <f ca="1">ZHONGLI_DISTRICT_GRAPH!$AC$89</f>
        <v>6</v>
      </c>
      <c r="I5" s="91"/>
      <c r="J5" s="91"/>
      <c r="K5" s="92"/>
      <c r="L5" s="45">
        <f>$M$23</f>
        <v>2</v>
      </c>
      <c r="M5" s="95"/>
      <c r="N5" s="97"/>
      <c r="O5" s="77"/>
      <c r="P5" s="77"/>
      <c r="Q5" s="77"/>
      <c r="R5" s="77"/>
      <c r="S5" s="77"/>
    </row>
    <row r="6" spans="1:19" ht="15" customHeight="1">
      <c r="A6" s="1"/>
      <c r="E6" s="34" t="str">
        <f>$A$4</f>
        <v>Taoyuan Stake</v>
      </c>
      <c r="F6" s="25" t="s">
        <v>804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桃園支聯會</v>
      </c>
      <c r="F7" s="25" t="s">
        <v>789</v>
      </c>
      <c r="G7" s="25"/>
      <c r="H7" s="20"/>
      <c r="I7" s="20"/>
      <c r="J7" s="20"/>
      <c r="K7" s="20"/>
      <c r="L7" s="46" t="s">
        <v>790</v>
      </c>
      <c r="M7" s="61" t="s">
        <v>795</v>
      </c>
      <c r="N7" s="38" t="s">
        <v>796</v>
      </c>
      <c r="O7" s="38" t="s">
        <v>797</v>
      </c>
      <c r="P7" s="38" t="s">
        <v>798</v>
      </c>
      <c r="Q7" s="38" t="s">
        <v>799</v>
      </c>
      <c r="R7" s="38" t="s">
        <v>800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803</v>
      </c>
      <c r="B11" s="1"/>
      <c r="E11" s="5" t="str">
        <f>$A11</f>
        <v>Zhongli 中壢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456</v>
      </c>
      <c r="C12" s="64" t="str">
        <f>CONCATENATE(YEAR,":",MONTH,":",WEEK,":",WEEKDAY,":",$B12)</f>
        <v>2016:5:3:7:ZHONGLI_1_E</v>
      </c>
      <c r="D12" s="64">
        <f>MATCH($C12,REPORT_DATA_BY_COMP!$A:$A,0)</f>
        <v>1743</v>
      </c>
      <c r="E12" s="65" t="str">
        <f>SUBSTITUTE(VLOOKUP($B12,COMP_LIST!$A:$AC,5,FALSE),"EL","")</f>
        <v>E. Magness / Lloyd</v>
      </c>
      <c r="F12" s="4" t="str">
        <f>VLOOKUP($B12,COMP_LIST!$A:$AC,3,FALSE)</f>
        <v>Zhongli 1 E</v>
      </c>
      <c r="G12" s="4" t="str">
        <f>VLOOKUP($B12,COMP_LIST!$A:$AC,4,FALSE)</f>
        <v>中壢 1 長老</v>
      </c>
      <c r="H12" s="10">
        <f>IFERROR(INDEX(REPORT_DATA_BY_COMP!$A:$AI,$D12,MATCH(H$8,REPORT_DATA_BY_COMP!$A$1:$AI$1,0)), "")</f>
        <v>0</v>
      </c>
      <c r="I12" s="10">
        <f>IFERROR(INDEX(REPORT_DATA_BY_COMP!$A:$AI,$D12,MATCH(I$8,REPORT_DATA_BY_COMP!$A$1:$AI$1,0)), "")</f>
        <v>0</v>
      </c>
      <c r="J12" s="10">
        <f>IFERROR(INDEX(REPORT_DATA_BY_COMP!$A:$AI,$D12,MATCH(J$8,REPORT_DATA_BY_COMP!$A$1:$AI$1,0)), "")</f>
        <v>1</v>
      </c>
      <c r="K12" s="10">
        <f>IFERROR(INDEX(REPORT_DATA_BY_COMP!$A:$AI,$D12,MATCH(K$8,REPORT_DATA_BY_COMP!$A$1:$AI$1,0)), "")</f>
        <v>1</v>
      </c>
      <c r="L12" s="47">
        <f>IFERROR(INDEX(REPORT_DATA_BY_COMP!$A:$AI,$D12,MATCH(L$8,REPORT_DATA_BY_COMP!$A$1:$AI$1,0)), "")</f>
        <v>0</v>
      </c>
      <c r="M12" s="59">
        <f>IFERROR(INDEX(REPORT_DATA_BY_COMP!$A:$AI,$D12,MATCH(M$8,REPORT_DATA_BY_COMP!$A$1:$AI$1,0)), "")</f>
        <v>0</v>
      </c>
      <c r="N12" s="50">
        <f>IFERROR(INDEX(REPORT_DATA_BY_COMP!$A:$AI,$D12,MATCH(N$8,REPORT_DATA_BY_COMP!$A$1:$AI$1,0)), "")</f>
        <v>4</v>
      </c>
      <c r="O12" s="10">
        <f>IFERROR(INDEX(REPORT_DATA_BY_COMP!$A:$AI,$D12,MATCH(O$8,REPORT_DATA_BY_COMP!$A$1:$AI$1,0)), "")</f>
        <v>0</v>
      </c>
      <c r="P12" s="10">
        <f>IFERROR(INDEX(REPORT_DATA_BY_COMP!$A:$AI,$D12,MATCH(P$8,REPORT_DATA_BY_COMP!$A$1:$AI$1,0)), "")</f>
        <v>8</v>
      </c>
      <c r="Q12" s="10">
        <f>IFERROR(INDEX(REPORT_DATA_BY_COMP!$A:$AI,$D12,MATCH(Q$8,REPORT_DATA_BY_COMP!$A$1:$AI$1,0)), "")</f>
        <v>2</v>
      </c>
      <c r="R12" s="10">
        <f>IFERROR(INDEX(REPORT_DATA_BY_COMP!$A:$AI,$D12,MATCH(R$8,REPORT_DATA_BY_COMP!$A$1:$AI$1,0)), "")</f>
        <v>1</v>
      </c>
      <c r="S12" s="10">
        <f>IFERROR(INDEX(REPORT_DATA_BY_COMP!$A:$AI,$D12,MATCH(S$8,REPORT_DATA_BY_COMP!$A$1:$AI$1,0)), "")</f>
        <v>3</v>
      </c>
    </row>
    <row r="13" spans="1:19" ht="15" customHeight="1">
      <c r="A13" s="1"/>
      <c r="B13" s="1" t="s">
        <v>457</v>
      </c>
      <c r="C13" s="64" t="str">
        <f>CONCATENATE(YEAR,":",MONTH,":",WEEK,":",WEEKDAY,":",$B13)</f>
        <v>2016:5:3:7:ZHONGLI_1_S</v>
      </c>
      <c r="D13" s="64">
        <f>MATCH($C13,REPORT_DATA_BY_COMP!$A:$A,0)</f>
        <v>1744</v>
      </c>
      <c r="E13" s="65" t="str">
        <f>SUBSTITUTE(VLOOKUP($B13,COMP_LIST!$A:$AC,5,FALSE),"EL","")</f>
        <v>S. Komatsu / Clawson</v>
      </c>
      <c r="F13" s="4" t="str">
        <f>VLOOKUP($B13,COMP_LIST!$A:$AC,3,FALSE)</f>
        <v>Zhongli 1 S</v>
      </c>
      <c r="G13" s="4" t="str">
        <f>VLOOKUP($B13,COMP_LIST!$A:$AC,4,FALSE)</f>
        <v>中壢 1 姐妹</v>
      </c>
      <c r="H13" s="10">
        <f>IFERROR(INDEX(REPORT_DATA_BY_COMP!$A:$AI,$D13,MATCH(H$8,REPORT_DATA_BY_COMP!$A$1:$AI$1,0)), "")</f>
        <v>0</v>
      </c>
      <c r="I13" s="10">
        <f>IFERROR(INDEX(REPORT_DATA_BY_COMP!$A:$AI,$D13,MATCH(I$8,REPORT_DATA_BY_COMP!$A$1:$AI$1,0)), "")</f>
        <v>0</v>
      </c>
      <c r="J13" s="10">
        <f>IFERROR(INDEX(REPORT_DATA_BY_COMP!$A:$AI,$D13,MATCH(J$8,REPORT_DATA_BY_COMP!$A$1:$AI$1,0)), "")</f>
        <v>0</v>
      </c>
      <c r="K13" s="10">
        <f>IFERROR(INDEX(REPORT_DATA_BY_COMP!$A:$AI,$D13,MATCH(K$8,REPORT_DATA_BY_COMP!$A$1:$AI$1,0)), "")</f>
        <v>6</v>
      </c>
      <c r="L13" s="47">
        <f>IFERROR(INDEX(REPORT_DATA_BY_COMP!$A:$AI,$D13,MATCH(L$8,REPORT_DATA_BY_COMP!$A$1:$AI$1,0)), "")</f>
        <v>0</v>
      </c>
      <c r="M13" s="56">
        <f>IFERROR(INDEX(REPORT_DATA_BY_COMP!$A:$AI,$D13,MATCH(M$8,REPORT_DATA_BY_COMP!$A$1:$AI$1,0)), "")</f>
        <v>0</v>
      </c>
      <c r="N13" s="50">
        <f>IFERROR(INDEX(REPORT_DATA_BY_COMP!$A:$AI,$D13,MATCH(N$8,REPORT_DATA_BY_COMP!$A$1:$AI$1,0)), "")</f>
        <v>10</v>
      </c>
      <c r="O13" s="10">
        <f>IFERROR(INDEX(REPORT_DATA_BY_COMP!$A:$AI,$D13,MATCH(O$8,REPORT_DATA_BY_COMP!$A$1:$AI$1,0)), "")</f>
        <v>0</v>
      </c>
      <c r="P13" s="10">
        <f>IFERROR(INDEX(REPORT_DATA_BY_COMP!$A:$AI,$D13,MATCH(P$8,REPORT_DATA_BY_COMP!$A$1:$AI$1,0)), "")</f>
        <v>7</v>
      </c>
      <c r="Q13" s="10">
        <f>IFERROR(INDEX(REPORT_DATA_BY_COMP!$A:$AI,$D13,MATCH(Q$8,REPORT_DATA_BY_COMP!$A$1:$AI$1,0)), "")</f>
        <v>5</v>
      </c>
      <c r="R13" s="10">
        <f>IFERROR(INDEX(REPORT_DATA_BY_COMP!$A:$AI,$D13,MATCH(R$8,REPORT_DATA_BY_COMP!$A$1:$AI$1,0)), "")</f>
        <v>0</v>
      </c>
      <c r="S13" s="10">
        <f>IFERROR(INDEX(REPORT_DATA_BY_COMP!$A:$AI,$D13,MATCH(S$8,REPORT_DATA_BY_COMP!$A$1:$AI$1,0)), "")</f>
        <v>13</v>
      </c>
    </row>
    <row r="14" spans="1:19" ht="15" customHeight="1">
      <c r="A14" s="1"/>
      <c r="B14" s="1" t="s">
        <v>458</v>
      </c>
      <c r="C14" s="64" t="str">
        <f>CONCATENATE(YEAR,":",MONTH,":",WEEK,":",WEEKDAY,":",$B14)</f>
        <v>2016:5:3:7:ZHONGLI_2_E</v>
      </c>
      <c r="D14" s="64">
        <f>MATCH($C14,REPORT_DATA_BY_COMP!$A:$A,0)</f>
        <v>1745</v>
      </c>
      <c r="E14" s="65" t="str">
        <f>SUBSTITUTE(VLOOKUP($B14,COMP_LIST!$A:$AC,5,FALSE),"EL","")</f>
        <v>E. Seamons DL / Clark</v>
      </c>
      <c r="F14" s="4" t="str">
        <f>VLOOKUP($B14,COMP_LIST!$A:$AC,3,FALSE)</f>
        <v>Zhongli 2 E</v>
      </c>
      <c r="G14" s="4" t="str">
        <f>VLOOKUP($B14,COMP_LIST!$A:$AC,4,FALSE)</f>
        <v>中壢 2 長老</v>
      </c>
      <c r="H14" s="10">
        <f>IFERROR(INDEX(REPORT_DATA_BY_COMP!$A:$AI,$D14,MATCH(H$8,REPORT_DATA_BY_COMP!$A$1:$AI$1,0)), "")</f>
        <v>0</v>
      </c>
      <c r="I14" s="10">
        <f>IFERROR(INDEX(REPORT_DATA_BY_COMP!$A:$AI,$D14,MATCH(I$8,REPORT_DATA_BY_COMP!$A$1:$AI$1,0)), "")</f>
        <v>0</v>
      </c>
      <c r="J14" s="10">
        <f>IFERROR(INDEX(REPORT_DATA_BY_COMP!$A:$AI,$D14,MATCH(J$8,REPORT_DATA_BY_COMP!$A$1:$AI$1,0)), "")</f>
        <v>4</v>
      </c>
      <c r="K14" s="10">
        <f>IFERROR(INDEX(REPORT_DATA_BY_COMP!$A:$AI,$D14,MATCH(K$8,REPORT_DATA_BY_COMP!$A$1:$AI$1,0)), "")</f>
        <v>7</v>
      </c>
      <c r="L14" s="47">
        <f>IFERROR(INDEX(REPORT_DATA_BY_COMP!$A:$AI,$D14,MATCH(L$8,REPORT_DATA_BY_COMP!$A$1:$AI$1,0)), "")</f>
        <v>0</v>
      </c>
      <c r="M14" s="59">
        <f>IFERROR(INDEX(REPORT_DATA_BY_COMP!$A:$AI,$D14,MATCH(M$8,REPORT_DATA_BY_COMP!$A$1:$AI$1,0)), "")</f>
        <v>0</v>
      </c>
      <c r="N14" s="50">
        <f>IFERROR(INDEX(REPORT_DATA_BY_COMP!$A:$AI,$D14,MATCH(N$8,REPORT_DATA_BY_COMP!$A$1:$AI$1,0)), "")</f>
        <v>11</v>
      </c>
      <c r="O14" s="10">
        <f>IFERROR(INDEX(REPORT_DATA_BY_COMP!$A:$AI,$D14,MATCH(O$8,REPORT_DATA_BY_COMP!$A$1:$AI$1,0)), "")</f>
        <v>4</v>
      </c>
      <c r="P14" s="10">
        <f>IFERROR(INDEX(REPORT_DATA_BY_COMP!$A:$AI,$D14,MATCH(P$8,REPORT_DATA_BY_COMP!$A$1:$AI$1,0)), "")</f>
        <v>6</v>
      </c>
      <c r="Q14" s="10">
        <f>IFERROR(INDEX(REPORT_DATA_BY_COMP!$A:$AI,$D14,MATCH(Q$8,REPORT_DATA_BY_COMP!$A$1:$AI$1,0)), "")</f>
        <v>3</v>
      </c>
      <c r="R14" s="10">
        <f>IFERROR(INDEX(REPORT_DATA_BY_COMP!$A:$AI,$D14,MATCH(R$8,REPORT_DATA_BY_COMP!$A$1:$AI$1,0)), "")</f>
        <v>0</v>
      </c>
      <c r="S14" s="10">
        <f>IFERROR(INDEX(REPORT_DATA_BY_COMP!$A:$AI,$D14,MATCH(S$8,REPORT_DATA_BY_COMP!$A$1:$AI$1,0)), "")</f>
        <v>6</v>
      </c>
    </row>
    <row r="15" spans="1:19" ht="15" customHeight="1">
      <c r="A15" s="1"/>
      <c r="B15" s="1"/>
      <c r="E15" s="8" t="s">
        <v>806</v>
      </c>
      <c r="F15" s="9"/>
      <c r="G15" s="9"/>
      <c r="H15" s="11">
        <f>SUM(H12:H14)</f>
        <v>0</v>
      </c>
      <c r="I15" s="11">
        <f t="shared" ref="I15:S15" si="0">SUM(I12:I14)</f>
        <v>0</v>
      </c>
      <c r="J15" s="11">
        <f t="shared" si="0"/>
        <v>5</v>
      </c>
      <c r="K15" s="11">
        <f t="shared" si="0"/>
        <v>14</v>
      </c>
      <c r="L15" s="48">
        <f t="shared" si="0"/>
        <v>0</v>
      </c>
      <c r="M15" s="57">
        <f t="shared" si="0"/>
        <v>0</v>
      </c>
      <c r="N15" s="51">
        <f t="shared" si="0"/>
        <v>25</v>
      </c>
      <c r="O15" s="11">
        <f t="shared" si="0"/>
        <v>4</v>
      </c>
      <c r="P15" s="11">
        <f t="shared" si="0"/>
        <v>21</v>
      </c>
      <c r="Q15" s="11">
        <f t="shared" si="0"/>
        <v>10</v>
      </c>
      <c r="R15" s="11">
        <f t="shared" si="0"/>
        <v>1</v>
      </c>
      <c r="S15" s="11">
        <f t="shared" si="0"/>
        <v>22</v>
      </c>
    </row>
    <row r="16" spans="1:19" ht="15" customHeight="1">
      <c r="E16" s="31"/>
      <c r="F16" s="22"/>
      <c r="G16" s="22"/>
      <c r="H16" s="22"/>
      <c r="I16" s="22"/>
      <c r="J16" s="22"/>
      <c r="K16" s="22"/>
      <c r="L16" s="22"/>
      <c r="M16" s="43"/>
      <c r="N16" s="22"/>
      <c r="O16" s="22"/>
      <c r="P16" s="22"/>
      <c r="Q16" s="22"/>
      <c r="R16" s="22"/>
      <c r="S16" s="22"/>
    </row>
    <row r="17" spans="3:19" ht="15" customHeight="1">
      <c r="E17" s="12" t="s">
        <v>2244</v>
      </c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</row>
    <row r="18" spans="3:19" ht="15" customHeight="1">
      <c r="C18" s="64" t="str">
        <f>CONCATENATE(YEAR,":",MONTH,":1:",WEEKLY_REPORT_DAY,":", $A$1)</f>
        <v>2016:5:1:7:ZHONGLI</v>
      </c>
      <c r="D18" s="64">
        <f>MATCH($C18,REPORT_DATA_BY_DISTRICT!$A:$A, 0)</f>
        <v>485</v>
      </c>
      <c r="E18" s="19" t="s">
        <v>783</v>
      </c>
      <c r="F18" s="13"/>
      <c r="G18" s="13"/>
      <c r="H18" s="10">
        <f>IFERROR(INDEX(REPORT_DATA_BY_DISTRICT!$A:$AI,$D18,MATCH(H$8,REPORT_DATA_BY_DISTRICT!$A$1:$AI$1,0)), "")</f>
        <v>0</v>
      </c>
      <c r="I18" s="10">
        <f>IFERROR(INDEX(REPORT_DATA_BY_DISTRICT!$A:$AI,$D18,MATCH(I$8,REPORT_DATA_BY_DISTRICT!$A$1:$AI$1,0)), "")</f>
        <v>2</v>
      </c>
      <c r="J18" s="10">
        <f>IFERROR(INDEX(REPORT_DATA_BY_DISTRICT!$A:$AI,$D18,MATCH(J$8,REPORT_DATA_BY_DISTRICT!$A$1:$AI$1,0)), "")</f>
        <v>7</v>
      </c>
      <c r="K18" s="10">
        <f>IFERROR(INDEX(REPORT_DATA_BY_DISTRICT!$A:$AI,$D18,MATCH(K$8,REPORT_DATA_BY_DISTRICT!$A$1:$AI$1,0)), "")</f>
        <v>12</v>
      </c>
      <c r="L18" s="10">
        <f>IFERROR(INDEX(REPORT_DATA_BY_DISTRICT!$A:$AI,$D18,MATCH(L$8,REPORT_DATA_BY_DISTRICT!$A$1:$AI$1,0)), "")</f>
        <v>2</v>
      </c>
      <c r="M18" s="10">
        <f>IFERROR(INDEX(REPORT_DATA_BY_DISTRICT!$A:$AI,$D18,MATCH(M$8,REPORT_DATA_BY_DISTRICT!$A$1:$AI$1,0)), "")</f>
        <v>0</v>
      </c>
      <c r="N18" s="10">
        <f>IFERROR(INDEX(REPORT_DATA_BY_DISTRICT!$A:$AI,$D18,MATCH(N$8,REPORT_DATA_BY_DISTRICT!$A$1:$AI$1,0)), "")</f>
        <v>32</v>
      </c>
      <c r="O18" s="10">
        <f>IFERROR(INDEX(REPORT_DATA_BY_DISTRICT!$A:$AI,$D18,MATCH(O$8,REPORT_DATA_BY_DISTRICT!$A$1:$AI$1,0)), "")</f>
        <v>9</v>
      </c>
      <c r="P18" s="10">
        <f>IFERROR(INDEX(REPORT_DATA_BY_DISTRICT!$A:$AI,$D18,MATCH(P$8,REPORT_DATA_BY_DISTRICT!$A$1:$AI$1,0)), "")</f>
        <v>33</v>
      </c>
      <c r="Q18" s="10">
        <f>IFERROR(INDEX(REPORT_DATA_BY_DISTRICT!$A:$AI,$D18,MATCH(Q$8,REPORT_DATA_BY_DISTRICT!$A$1:$AI$1,0)), "")</f>
        <v>18</v>
      </c>
      <c r="R18" s="10">
        <f>IFERROR(INDEX(REPORT_DATA_BY_DISTRICT!$A:$AI,$D18,MATCH(R$8,REPORT_DATA_BY_DISTRICT!$A$1:$AI$1,0)), "")</f>
        <v>0</v>
      </c>
      <c r="S18" s="10">
        <f>IFERROR(INDEX(REPORT_DATA_BY_DISTRICT!$A:$AI,$D18,MATCH(S$8,REPORT_DATA_BY_DISTRICT!$A$1:$AI$1,0)), "")</f>
        <v>32</v>
      </c>
    </row>
    <row r="19" spans="3:19" ht="15" customHeight="1">
      <c r="C19" s="64" t="str">
        <f>CONCATENATE(YEAR,":",MONTH,":2:",WEEKLY_REPORT_DAY,":", $A$1)</f>
        <v>2016:5:2:7:ZHONGLI</v>
      </c>
      <c r="D19" s="64">
        <f>MATCH($C19,REPORT_DATA_BY_DISTRICT!$A:$A, 0)</f>
        <v>514</v>
      </c>
      <c r="E19" s="19" t="s">
        <v>782</v>
      </c>
      <c r="F19" s="13"/>
      <c r="G19" s="13"/>
      <c r="H19" s="10">
        <f>IFERROR(INDEX(REPORT_DATA_BY_DISTRICT!$A:$AI,$D19,MATCH(H$8,REPORT_DATA_BY_DISTRICT!$A$1:$AI$1,0)), "")</f>
        <v>0</v>
      </c>
      <c r="I19" s="10">
        <f>IFERROR(INDEX(REPORT_DATA_BY_DISTRICT!$A:$AI,$D19,MATCH(I$8,REPORT_DATA_BY_DISTRICT!$A$1:$AI$1,0)), "")</f>
        <v>0</v>
      </c>
      <c r="J19" s="10">
        <f>IFERROR(INDEX(REPORT_DATA_BY_DISTRICT!$A:$AI,$D19,MATCH(J$8,REPORT_DATA_BY_DISTRICT!$A$1:$AI$1,0)), "")</f>
        <v>5</v>
      </c>
      <c r="K19" s="10">
        <f>IFERROR(INDEX(REPORT_DATA_BY_DISTRICT!$A:$AI,$D19,MATCH(K$8,REPORT_DATA_BY_DISTRICT!$A$1:$AI$1,0)), "")</f>
        <v>17</v>
      </c>
      <c r="L19" s="10">
        <f>IFERROR(INDEX(REPORT_DATA_BY_DISTRICT!$A:$AI,$D19,MATCH(L$8,REPORT_DATA_BY_DISTRICT!$A$1:$AI$1,0)), "")</f>
        <v>0</v>
      </c>
      <c r="M19" s="10">
        <f>IFERROR(INDEX(REPORT_DATA_BY_DISTRICT!$A:$AI,$D19,MATCH(M$8,REPORT_DATA_BY_DISTRICT!$A$1:$AI$1,0)), "")</f>
        <v>2</v>
      </c>
      <c r="N19" s="10">
        <f>IFERROR(INDEX(REPORT_DATA_BY_DISTRICT!$A:$AI,$D19,MATCH(N$8,REPORT_DATA_BY_DISTRICT!$A$1:$AI$1,0)), "")</f>
        <v>25</v>
      </c>
      <c r="O19" s="10">
        <f>IFERROR(INDEX(REPORT_DATA_BY_DISTRICT!$A:$AI,$D19,MATCH(O$8,REPORT_DATA_BY_DISTRICT!$A$1:$AI$1,0)), "")</f>
        <v>6</v>
      </c>
      <c r="P19" s="10">
        <f>IFERROR(INDEX(REPORT_DATA_BY_DISTRICT!$A:$AI,$D19,MATCH(P$8,REPORT_DATA_BY_DISTRICT!$A$1:$AI$1,0)), "")</f>
        <v>16</v>
      </c>
      <c r="Q19" s="10">
        <f>IFERROR(INDEX(REPORT_DATA_BY_DISTRICT!$A:$AI,$D19,MATCH(Q$8,REPORT_DATA_BY_DISTRICT!$A$1:$AI$1,0)), "")</f>
        <v>17</v>
      </c>
      <c r="R19" s="10">
        <f>IFERROR(INDEX(REPORT_DATA_BY_DISTRICT!$A:$AI,$D19,MATCH(R$8,REPORT_DATA_BY_DISTRICT!$A$1:$AI$1,0)), "")</f>
        <v>0</v>
      </c>
      <c r="S19" s="10">
        <f>IFERROR(INDEX(REPORT_DATA_BY_DISTRICT!$A:$AI,$D19,MATCH(S$8,REPORT_DATA_BY_DISTRICT!$A$1:$AI$1,0)), "")</f>
        <v>33</v>
      </c>
    </row>
    <row r="20" spans="3:19" ht="15" customHeight="1">
      <c r="C20" s="64" t="str">
        <f>CONCATENATE(YEAR,":",MONTH,":3:",WEEKLY_REPORT_DAY,":", $A$1)</f>
        <v>2016:5:3:7:ZHONGLI</v>
      </c>
      <c r="D20" s="64">
        <f>MATCH($C20,REPORT_DATA_BY_DISTRICT!$A:$A, 0)</f>
        <v>544</v>
      </c>
      <c r="E20" s="19" t="s">
        <v>784</v>
      </c>
      <c r="F20" s="13"/>
      <c r="G20" s="13"/>
      <c r="H20" s="10">
        <f>IFERROR(INDEX(REPORT_DATA_BY_DISTRICT!$A:$AI,$D20,MATCH(H$8,REPORT_DATA_BY_DISTRICT!$A$1:$AI$1,0)), "")</f>
        <v>0</v>
      </c>
      <c r="I20" s="10">
        <f>IFERROR(INDEX(REPORT_DATA_BY_DISTRICT!$A:$AI,$D20,MATCH(I$8,REPORT_DATA_BY_DISTRICT!$A$1:$AI$1,0)), "")</f>
        <v>0</v>
      </c>
      <c r="J20" s="10">
        <f>IFERROR(INDEX(REPORT_DATA_BY_DISTRICT!$A:$AI,$D20,MATCH(J$8,REPORT_DATA_BY_DISTRICT!$A$1:$AI$1,0)), "")</f>
        <v>5</v>
      </c>
      <c r="K20" s="10">
        <f>IFERROR(INDEX(REPORT_DATA_BY_DISTRICT!$A:$AI,$D20,MATCH(K$8,REPORT_DATA_BY_DISTRICT!$A$1:$AI$1,0)), "")</f>
        <v>14</v>
      </c>
      <c r="L20" s="10">
        <f>IFERROR(INDEX(REPORT_DATA_BY_DISTRICT!$A:$AI,$D20,MATCH(L$8,REPORT_DATA_BY_DISTRICT!$A$1:$AI$1,0)), "")</f>
        <v>0</v>
      </c>
      <c r="M20" s="10">
        <f>IFERROR(INDEX(REPORT_DATA_BY_DISTRICT!$A:$AI,$D20,MATCH(M$8,REPORT_DATA_BY_DISTRICT!$A$1:$AI$1,0)), "")</f>
        <v>0</v>
      </c>
      <c r="N20" s="10">
        <f>IFERROR(INDEX(REPORT_DATA_BY_DISTRICT!$A:$AI,$D20,MATCH(N$8,REPORT_DATA_BY_DISTRICT!$A$1:$AI$1,0)), "")</f>
        <v>25</v>
      </c>
      <c r="O20" s="10">
        <f>IFERROR(INDEX(REPORT_DATA_BY_DISTRICT!$A:$AI,$D20,MATCH(O$8,REPORT_DATA_BY_DISTRICT!$A$1:$AI$1,0)), "")</f>
        <v>4</v>
      </c>
      <c r="P20" s="10">
        <f>IFERROR(INDEX(REPORT_DATA_BY_DISTRICT!$A:$AI,$D20,MATCH(P$8,REPORT_DATA_BY_DISTRICT!$A$1:$AI$1,0)), "")</f>
        <v>21</v>
      </c>
      <c r="Q20" s="10">
        <f>IFERROR(INDEX(REPORT_DATA_BY_DISTRICT!$A:$AI,$D20,MATCH(Q$8,REPORT_DATA_BY_DISTRICT!$A$1:$AI$1,0)), "")</f>
        <v>10</v>
      </c>
      <c r="R20" s="10">
        <f>IFERROR(INDEX(REPORT_DATA_BY_DISTRICT!$A:$AI,$D20,MATCH(R$8,REPORT_DATA_BY_DISTRICT!$A$1:$AI$1,0)), "")</f>
        <v>1</v>
      </c>
      <c r="S20" s="10">
        <f>IFERROR(INDEX(REPORT_DATA_BY_DISTRICT!$A:$AI,$D20,MATCH(S$8,REPORT_DATA_BY_DISTRICT!$A$1:$AI$1,0)), "")</f>
        <v>22</v>
      </c>
    </row>
    <row r="21" spans="3:19" ht="15" customHeight="1">
      <c r="C21" s="64" t="str">
        <f>CONCATENATE(YEAR,":",MONTH,":4:",WEEKLY_REPORT_DAY,":", $A$1)</f>
        <v>2016:5:4:7:ZHONGLI</v>
      </c>
      <c r="D21" s="64" t="e">
        <f>MATCH($C21,REPORT_DATA_BY_DISTRICT!$A:$A, 0)</f>
        <v>#N/A</v>
      </c>
      <c r="E21" s="19" t="s">
        <v>785</v>
      </c>
      <c r="F21" s="13"/>
      <c r="G21" s="13"/>
      <c r="H21" s="10" t="str">
        <f>IFERROR(INDEX(REPORT_DATA_BY_DISTRICT!$A:$AI,$D21,MATCH(H$8,REPORT_DATA_BY_DISTRICT!$A$1:$AI$1,0)), "")</f>
        <v/>
      </c>
      <c r="I21" s="10" t="str">
        <f>IFERROR(INDEX(REPORT_DATA_BY_DISTRICT!$A:$AI,$D21,MATCH(I$8,REPORT_DATA_BY_DISTRICT!$A$1:$AI$1,0)), "")</f>
        <v/>
      </c>
      <c r="J21" s="10" t="str">
        <f>IFERROR(INDEX(REPORT_DATA_BY_DISTRICT!$A:$AI,$D21,MATCH(J$8,REPORT_DATA_BY_DISTRICT!$A$1:$AI$1,0)), "")</f>
        <v/>
      </c>
      <c r="K21" s="10" t="str">
        <f>IFERROR(INDEX(REPORT_DATA_BY_DISTRICT!$A:$AI,$D21,MATCH(K$8,REPORT_DATA_BY_DISTRICT!$A$1:$AI$1,0)), "")</f>
        <v/>
      </c>
      <c r="L21" s="10" t="str">
        <f>IFERROR(INDEX(REPORT_DATA_BY_DISTRICT!$A:$AI,$D21,MATCH(L$8,REPORT_DATA_BY_DISTRICT!$A$1:$AI$1,0)), "")</f>
        <v/>
      </c>
      <c r="M21" s="10" t="str">
        <f>IFERROR(INDEX(REPORT_DATA_BY_DISTRICT!$A:$AI,$D21,MATCH(M$8,REPORT_DATA_BY_DISTRICT!$A$1:$AI$1,0)), "")</f>
        <v/>
      </c>
      <c r="N21" s="10" t="str">
        <f>IFERROR(INDEX(REPORT_DATA_BY_DISTRICT!$A:$AI,$D21,MATCH(N$8,REPORT_DATA_BY_DISTRICT!$A$1:$AI$1,0)), "")</f>
        <v/>
      </c>
      <c r="O21" s="10" t="str">
        <f>IFERROR(INDEX(REPORT_DATA_BY_DISTRICT!$A:$AI,$D21,MATCH(O$8,REPORT_DATA_BY_DISTRICT!$A$1:$AI$1,0)), "")</f>
        <v/>
      </c>
      <c r="P21" s="10" t="str">
        <f>IFERROR(INDEX(REPORT_DATA_BY_DISTRICT!$A:$AI,$D21,MATCH(P$8,REPORT_DATA_BY_DISTRICT!$A$1:$AI$1,0)), "")</f>
        <v/>
      </c>
      <c r="Q21" s="10" t="str">
        <f>IFERROR(INDEX(REPORT_DATA_BY_DISTRICT!$A:$AI,$D21,MATCH(Q$8,REPORT_DATA_BY_DISTRICT!$A$1:$AI$1,0)), "")</f>
        <v/>
      </c>
      <c r="R21" s="10" t="str">
        <f>IFERROR(INDEX(REPORT_DATA_BY_DISTRICT!$A:$AI,$D21,MATCH(R$8,REPORT_DATA_BY_DISTRICT!$A$1:$AI$1,0)), "")</f>
        <v/>
      </c>
      <c r="S21" s="10" t="str">
        <f>IFERROR(INDEX(REPORT_DATA_BY_DISTRICT!$A:$AI,$D21,MATCH(S$8,REPORT_DATA_BY_DISTRICT!$A$1:$AI$1,0)), "")</f>
        <v/>
      </c>
    </row>
    <row r="22" spans="3:19" ht="15" customHeight="1">
      <c r="C22" s="64" t="str">
        <f>CONCATENATE(YEAR,":",MONTH,":5:",WEEKLY_REPORT_DAY,":", $A$1)</f>
        <v>2016:5:5:7:ZHONGLI</v>
      </c>
      <c r="D22" s="64" t="e">
        <f>MATCH($C22,REPORT_DATA_BY_DISTRICT!$A:$A, 0)</f>
        <v>#N/A</v>
      </c>
      <c r="E22" s="19" t="s">
        <v>786</v>
      </c>
      <c r="F22" s="13"/>
      <c r="G22" s="13"/>
      <c r="H22" s="10" t="str">
        <f>IFERROR(INDEX(REPORT_DATA_BY_DISTRICT!$A:$AI,$D22,MATCH(H$8,REPORT_DATA_BY_DISTRICT!$A$1:$AI$1,0)), "")</f>
        <v/>
      </c>
      <c r="I22" s="10" t="str">
        <f>IFERROR(INDEX(REPORT_DATA_BY_DISTRICT!$A:$AI,$D22,MATCH(I$8,REPORT_DATA_BY_DISTRICT!$A$1:$AI$1,0)), "")</f>
        <v/>
      </c>
      <c r="J22" s="10" t="str">
        <f>IFERROR(INDEX(REPORT_DATA_BY_DISTRICT!$A:$AI,$D22,MATCH(J$8,REPORT_DATA_BY_DISTRICT!$A$1:$AI$1,0)), "")</f>
        <v/>
      </c>
      <c r="K22" s="10" t="str">
        <f>IFERROR(INDEX(REPORT_DATA_BY_DISTRICT!$A:$AI,$D22,MATCH(K$8,REPORT_DATA_BY_DISTRICT!$A$1:$AI$1,0)), "")</f>
        <v/>
      </c>
      <c r="L22" s="10" t="str">
        <f>IFERROR(INDEX(REPORT_DATA_BY_DISTRICT!$A:$AI,$D22,MATCH(L$8,REPORT_DATA_BY_DISTRICT!$A$1:$AI$1,0)), "")</f>
        <v/>
      </c>
      <c r="M22" s="10" t="str">
        <f>IFERROR(INDEX(REPORT_DATA_BY_DISTRICT!$A:$AI,$D22,MATCH(M$8,REPORT_DATA_BY_DISTRICT!$A$1:$AI$1,0)), "")</f>
        <v/>
      </c>
      <c r="N22" s="10" t="str">
        <f>IFERROR(INDEX(REPORT_DATA_BY_DISTRICT!$A:$AI,$D22,MATCH(N$8,REPORT_DATA_BY_DISTRICT!$A$1:$AI$1,0)), "")</f>
        <v/>
      </c>
      <c r="O22" s="10" t="str">
        <f>IFERROR(INDEX(REPORT_DATA_BY_DISTRICT!$A:$AI,$D22,MATCH(O$8,REPORT_DATA_BY_DISTRICT!$A$1:$AI$1,0)), "")</f>
        <v/>
      </c>
      <c r="P22" s="10" t="str">
        <f>IFERROR(INDEX(REPORT_DATA_BY_DISTRICT!$A:$AI,$D22,MATCH(P$8,REPORT_DATA_BY_DISTRICT!$A$1:$AI$1,0)), "")</f>
        <v/>
      </c>
      <c r="Q22" s="10" t="str">
        <f>IFERROR(INDEX(REPORT_DATA_BY_DISTRICT!$A:$AI,$D22,MATCH(Q$8,REPORT_DATA_BY_DISTRICT!$A$1:$AI$1,0)), "")</f>
        <v/>
      </c>
      <c r="R22" s="10" t="str">
        <f>IFERROR(INDEX(REPORT_DATA_BY_DISTRICT!$A:$AI,$D22,MATCH(R$8,REPORT_DATA_BY_DISTRICT!$A$1:$AI$1,0)), "")</f>
        <v/>
      </c>
      <c r="S22" s="10" t="str">
        <f>IFERROR(INDEX(REPORT_DATA_BY_DISTRICT!$A:$AI,$D22,MATCH(S$8,REPORT_DATA_BY_DISTRICT!$A$1:$AI$1,0)), "")</f>
        <v/>
      </c>
    </row>
    <row r="23" spans="3:19" ht="15" customHeight="1">
      <c r="E23" s="16" t="s">
        <v>806</v>
      </c>
      <c r="F23" s="14"/>
      <c r="G23" s="14"/>
      <c r="H23" s="17">
        <f>SUM(H18:H22)</f>
        <v>0</v>
      </c>
      <c r="I23" s="17">
        <f t="shared" ref="I23:R23" si="1">SUM(I18:I22)</f>
        <v>2</v>
      </c>
      <c r="J23" s="17">
        <f t="shared" si="1"/>
        <v>17</v>
      </c>
      <c r="K23" s="17">
        <f t="shared" si="1"/>
        <v>43</v>
      </c>
      <c r="L23" s="49">
        <f t="shared" si="1"/>
        <v>2</v>
      </c>
      <c r="M23" s="17">
        <f t="shared" si="1"/>
        <v>2</v>
      </c>
      <c r="N23" s="52">
        <f t="shared" si="1"/>
        <v>82</v>
      </c>
      <c r="O23" s="17">
        <f t="shared" si="1"/>
        <v>19</v>
      </c>
      <c r="P23" s="17">
        <f t="shared" si="1"/>
        <v>70</v>
      </c>
      <c r="Q23" s="17">
        <f t="shared" si="1"/>
        <v>45</v>
      </c>
      <c r="R23" s="17">
        <f t="shared" si="1"/>
        <v>1</v>
      </c>
      <c r="S23" s="17">
        <f>SUM(S18:S22)</f>
        <v>87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2:S13">
    <cfRule type="expression" dxfId="159" priority="6">
      <formula>AND(M$9&lt;&gt;"",M12&gt;=M$9)</formula>
    </cfRule>
  </conditionalFormatting>
  <conditionalFormatting sqref="M12:S13">
    <cfRule type="expression" dxfId="158" priority="5">
      <formula>J12=""</formula>
    </cfRule>
    <cfRule type="expression" dxfId="157" priority="7">
      <formula>AND(M$10&lt;&gt;"",M12&lt;M$10)</formula>
    </cfRule>
    <cfRule type="expression" dxfId="156" priority="8">
      <formula>AND(M$10&lt;&gt;"",M12&gt;=M$10)</formula>
    </cfRule>
  </conditionalFormatting>
  <conditionalFormatting sqref="M14:S14">
    <cfRule type="expression" dxfId="155" priority="2">
      <formula>AND(M$9&lt;&gt;"",M14&gt;=M$9)</formula>
    </cfRule>
  </conditionalFormatting>
  <conditionalFormatting sqref="M14:S14">
    <cfRule type="expression" dxfId="154" priority="1">
      <formula>J14=""</formula>
    </cfRule>
    <cfRule type="expression" dxfId="153" priority="3">
      <formula>AND(M$10&lt;&gt;"",M14&lt;M$10)</formula>
    </cfRule>
    <cfRule type="expression" dxfId="152" priority="4">
      <formula>AND(M$10&lt;&gt;"",M14&gt;=M$10)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4">
    <pageSetUpPr fitToPage="1"/>
  </sheetPr>
  <dimension ref="W1:BA109"/>
  <sheetViews>
    <sheetView zoomScale="85" zoomScaleNormal="85" workbookViewId="0">
      <selection activeCell="AV88" sqref="AV88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7109375" style="7" customWidth="1"/>
    <col min="49" max="49" width="10.42578125" style="7" bestFit="1" customWidth="1"/>
    <col min="50" max="50" width="9.42578125" style="7" bestFit="1" customWidth="1"/>
    <col min="51" max="51" width="10.28515625" style="7" bestFit="1" customWidth="1"/>
    <col min="52" max="52" width="18" style="7" bestFit="1" customWidth="1"/>
    <col min="53" max="53" width="16.5703125" style="7" bestFit="1" customWidth="1"/>
    <col min="54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3" ht="15" customHeight="1"/>
    <row r="50" spans="23:53" ht="15" customHeight="1"/>
    <row r="51" spans="23:53" ht="120">
      <c r="AC51" s="29" t="s">
        <v>437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440</v>
      </c>
      <c r="AT51" s="29" t="s">
        <v>33</v>
      </c>
      <c r="AU51" s="29" t="s">
        <v>34</v>
      </c>
      <c r="AV51" s="29"/>
    </row>
    <row r="52" spans="23:53">
      <c r="W52" s="7" t="s">
        <v>812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810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813</v>
      </c>
      <c r="AM52" s="7" t="s">
        <v>13</v>
      </c>
      <c r="AN52" s="27" t="s">
        <v>814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3964</v>
      </c>
      <c r="AW52" s="27" t="s">
        <v>44</v>
      </c>
      <c r="AX52" s="27" t="s">
        <v>45</v>
      </c>
      <c r="AY52" s="27" t="s">
        <v>46</v>
      </c>
      <c r="AZ52" s="27" t="s">
        <v>47</v>
      </c>
      <c r="BA52" s="27" t="s">
        <v>48</v>
      </c>
    </row>
    <row r="53" spans="23:53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2014:1:0:0:ZHONGLI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2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</row>
    <row r="54" spans="23:53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2014:2:0:0:ZHONGLI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</row>
    <row r="55" spans="23:53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2014:3:0:0:ZHONGLI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</row>
    <row r="56" spans="23:53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2014:4:0:0:ZHONGLI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</row>
    <row r="57" spans="23:53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2014:5:0:0:ZHONGLI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</row>
    <row r="58" spans="23:53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2014:6:0:0:ZHONGLI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</row>
    <row r="59" spans="23:53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2014:7:0:0:ZHONGLI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</row>
    <row r="60" spans="23:53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2014:8:0:0:ZHONGLI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</row>
    <row r="61" spans="23:53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2014:9:0:0:ZHONGLI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</row>
    <row r="62" spans="23:53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2014:10:0:0:ZHONGLI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</row>
    <row r="63" spans="23:53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2014:11:0:0:ZHONGLI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ref="AF63:AK72" ca="1" si="8">IFERROR(INDEX(INDIRECT(CONCATENATE($X$95,"$A:$Z")),$AE63,MATCH(AF$52,INDIRECT(CONCATENATE($X$95,"$A1:$Z1")),0)),"")</f>
        <v/>
      </c>
      <c r="AG63" s="10" t="str">
        <f t="shared" ca="1" si="8"/>
        <v/>
      </c>
      <c r="AH63" s="10" t="str">
        <f t="shared" ca="1" si="8"/>
        <v/>
      </c>
      <c r="AI63" s="10" t="str">
        <f t="shared" ca="1" si="8"/>
        <v/>
      </c>
      <c r="AJ63" s="10" t="str">
        <f t="shared" ca="1" si="8"/>
        <v/>
      </c>
      <c r="AK63" s="10" t="str">
        <f t="shared" ca="1" si="8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</row>
    <row r="64" spans="23:53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2014:12:0:0:ZHONGLI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8"/>
        <v/>
      </c>
      <c r="AG64" s="10" t="str">
        <f t="shared" ca="1" si="8"/>
        <v/>
      </c>
      <c r="AH64" s="10" t="str">
        <f t="shared" ca="1" si="8"/>
        <v/>
      </c>
      <c r="AI64" s="10" t="str">
        <f t="shared" ca="1" si="8"/>
        <v/>
      </c>
      <c r="AJ64" s="10" t="str">
        <f t="shared" ca="1" si="8"/>
        <v/>
      </c>
      <c r="AK64" s="10" t="str">
        <f t="shared" ca="1" si="8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</row>
    <row r="65" spans="23:53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2015:1:0:0:ZHONGLI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8"/>
        <v/>
      </c>
      <c r="AG65" s="10" t="str">
        <f t="shared" ca="1" si="8"/>
        <v/>
      </c>
      <c r="AH65" s="10" t="str">
        <f t="shared" ca="1" si="8"/>
        <v/>
      </c>
      <c r="AI65" s="10" t="str">
        <f t="shared" ca="1" si="8"/>
        <v/>
      </c>
      <c r="AJ65" s="10" t="str">
        <f t="shared" ca="1" si="8"/>
        <v/>
      </c>
      <c r="AK65" s="10" t="str">
        <f t="shared" ca="1" si="8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</row>
    <row r="66" spans="23:53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2015:2:0:0:ZHONGLI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8"/>
        <v/>
      </c>
      <c r="AG66" s="10" t="str">
        <f t="shared" ca="1" si="8"/>
        <v/>
      </c>
      <c r="AH66" s="10" t="str">
        <f t="shared" ca="1" si="8"/>
        <v/>
      </c>
      <c r="AI66" s="10" t="str">
        <f t="shared" ca="1" si="8"/>
        <v/>
      </c>
      <c r="AJ66" s="10" t="str">
        <f t="shared" ca="1" si="8"/>
        <v/>
      </c>
      <c r="AK66" s="10" t="str">
        <f t="shared" ca="1" si="8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</row>
    <row r="67" spans="23:53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2015:3:0:0:ZHONGLI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8"/>
        <v/>
      </c>
      <c r="AG67" s="10" t="str">
        <f t="shared" ca="1" si="8"/>
        <v/>
      </c>
      <c r="AH67" s="10" t="str">
        <f t="shared" ca="1" si="8"/>
        <v/>
      </c>
      <c r="AI67" s="10" t="str">
        <f t="shared" ca="1" si="8"/>
        <v/>
      </c>
      <c r="AJ67" s="10" t="str">
        <f t="shared" ca="1" si="8"/>
        <v/>
      </c>
      <c r="AK67" s="10" t="str">
        <f t="shared" ca="1" si="8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</row>
    <row r="68" spans="23:53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2015:4:0:0:ZHONGLI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8"/>
        <v/>
      </c>
      <c r="AG68" s="10" t="str">
        <f t="shared" ca="1" si="8"/>
        <v/>
      </c>
      <c r="AH68" s="10" t="str">
        <f t="shared" ca="1" si="8"/>
        <v/>
      </c>
      <c r="AI68" s="10" t="str">
        <f t="shared" ca="1" si="8"/>
        <v/>
      </c>
      <c r="AJ68" s="10" t="str">
        <f t="shared" ca="1" si="8"/>
        <v/>
      </c>
      <c r="AK68" s="10" t="str">
        <f t="shared" ca="1" si="8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</row>
    <row r="69" spans="23:53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2015:5:0:0:ZHONGLI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ca="1" si="8"/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</row>
    <row r="70" spans="23:53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2015:6:0:0:ZHONGLI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</row>
    <row r="71" spans="23:53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2015:7:0:0:ZHONGLI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</row>
    <row r="72" spans="23:53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2015:8:0:0:ZHONGLI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</row>
    <row r="73" spans="23:53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2015:9:0:0:ZHONGLI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ref="AF73:AK82" ca="1" si="9">IFERROR(INDEX(INDIRECT(CONCATENATE($X$95,"$A:$Z")),$AE73,MATCH(AF$52,INDIRECT(CONCATENATE($X$95,"$A1:$Z1")),0)),"")</f>
        <v/>
      </c>
      <c r="AG73" s="10" t="str">
        <f t="shared" ca="1" si="9"/>
        <v/>
      </c>
      <c r="AH73" s="10" t="str">
        <f t="shared" ca="1" si="9"/>
        <v/>
      </c>
      <c r="AI73" s="10" t="str">
        <f t="shared" ca="1" si="9"/>
        <v/>
      </c>
      <c r="AJ73" s="10" t="str">
        <f t="shared" ca="1" si="9"/>
        <v/>
      </c>
      <c r="AK73" s="10" t="str">
        <f t="shared" ca="1" si="9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</row>
    <row r="74" spans="23:53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2015:10:0:0:ZHONGLI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9"/>
        <v/>
      </c>
      <c r="AG74" s="10" t="str">
        <f t="shared" ca="1" si="9"/>
        <v/>
      </c>
      <c r="AH74" s="10" t="str">
        <f t="shared" ca="1" si="9"/>
        <v/>
      </c>
      <c r="AI74" s="10" t="str">
        <f t="shared" ca="1" si="9"/>
        <v/>
      </c>
      <c r="AJ74" s="10" t="str">
        <f t="shared" ca="1" si="9"/>
        <v/>
      </c>
      <c r="AK74" s="10" t="str">
        <f t="shared" ca="1" si="9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</row>
    <row r="75" spans="23:53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2015:11:0:0:ZHONGLI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9"/>
        <v/>
      </c>
      <c r="AG75" s="10" t="str">
        <f t="shared" ca="1" si="9"/>
        <v/>
      </c>
      <c r="AH75" s="10" t="str">
        <f t="shared" ca="1" si="9"/>
        <v/>
      </c>
      <c r="AI75" s="10" t="str">
        <f t="shared" ca="1" si="9"/>
        <v/>
      </c>
      <c r="AJ75" s="10" t="str">
        <f t="shared" ca="1" si="9"/>
        <v/>
      </c>
      <c r="AK75" s="10" t="str">
        <f t="shared" ca="1" si="9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</row>
    <row r="76" spans="23:53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2015:12:0:0:ZHONGLI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9"/>
        <v/>
      </c>
      <c r="AG76" s="10" t="str">
        <f t="shared" ca="1" si="9"/>
        <v/>
      </c>
      <c r="AH76" s="10" t="str">
        <f t="shared" ca="1" si="9"/>
        <v/>
      </c>
      <c r="AI76" s="10" t="str">
        <f t="shared" ca="1" si="9"/>
        <v/>
      </c>
      <c r="AJ76" s="10" t="str">
        <f t="shared" ca="1" si="9"/>
        <v/>
      </c>
      <c r="AK76" s="10" t="str">
        <f t="shared" ca="1" si="9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</row>
    <row r="77" spans="23:53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2016:1:0:0:ZHONGLI</v>
      </c>
      <c r="AB77" s="27">
        <f t="shared" ca="1" si="3"/>
        <v>34</v>
      </c>
      <c r="AC77" s="21">
        <f t="shared" ca="1" si="4"/>
        <v>0</v>
      </c>
      <c r="AD77" s="21">
        <f t="shared" si="5"/>
        <v>0</v>
      </c>
      <c r="AE77" s="27" t="e">
        <f t="shared" ca="1" si="6"/>
        <v>#N/A</v>
      </c>
      <c r="AF77" s="10" t="str">
        <f t="shared" ca="1" si="9"/>
        <v/>
      </c>
      <c r="AG77" s="10" t="str">
        <f t="shared" ca="1" si="9"/>
        <v/>
      </c>
      <c r="AH77" s="10" t="str">
        <f t="shared" ca="1" si="9"/>
        <v/>
      </c>
      <c r="AI77" s="10" t="str">
        <f t="shared" ca="1" si="9"/>
        <v/>
      </c>
      <c r="AJ77" s="10" t="str">
        <f t="shared" ca="1" si="9"/>
        <v/>
      </c>
      <c r="AK77" s="10" t="str">
        <f t="shared" ca="1" si="9"/>
        <v/>
      </c>
      <c r="AL77" s="7">
        <v>-11</v>
      </c>
      <c r="AM77" s="28">
        <f t="shared" ref="AM77:AM88" si="10">DATE(YEAR, MONTH,DAY + 7*AL77 )</f>
        <v>42428</v>
      </c>
      <c r="AN77" s="27">
        <f>INT((DAY($AM77)-1)/7)+1</f>
        <v>4</v>
      </c>
      <c r="AO77" s="28" t="str">
        <f t="shared" ref="AO77:AO88" si="11">CONCATENATE(YEAR(AM77),":",MONTH(AM77),":",AN77,":",WEEKLY_REPORT_DAY,":", $X$90)</f>
        <v>2016:2:4:7:ZHONGLI</v>
      </c>
      <c r="AP77" s="27">
        <f t="shared" ref="AP77:AP88" ca="1" si="12">MATCH(AO77,INDIRECT(CONCATENATE($X$93,"$A:$A")),0)</f>
        <v>221</v>
      </c>
      <c r="AQ77" s="21">
        <f t="shared" ref="AQ77:AV88" ca="1" si="13">INDEX(INDIRECT(CONCATENATE($X$93,"$A:$AG")),$AP77,MATCH(AQ$52,INDIRECT(CONCATENATE($X$93,"$A1:$AG1")),0))</f>
        <v>0</v>
      </c>
      <c r="AR77" s="21">
        <f t="shared" ca="1" si="13"/>
        <v>23</v>
      </c>
      <c r="AS77" s="21">
        <f t="shared" ca="1" si="13"/>
        <v>5</v>
      </c>
      <c r="AT77" s="21">
        <f t="shared" ca="1" si="13"/>
        <v>6</v>
      </c>
      <c r="AU77" s="21">
        <f t="shared" ca="1" si="13"/>
        <v>0</v>
      </c>
      <c r="AV77" s="21">
        <f t="shared" ca="1" si="13"/>
        <v>0</v>
      </c>
      <c r="AW77" s="21">
        <f ca="1">ROUND(1*$AV77/$X$99,0)</f>
        <v>0</v>
      </c>
      <c r="AX77" s="21">
        <f ca="1">6*$AV77</f>
        <v>0</v>
      </c>
      <c r="AY77" s="21">
        <f ca="1">3*$AV77</f>
        <v>0</v>
      </c>
      <c r="AZ77" s="21">
        <f ca="1">5*$AV77</f>
        <v>0</v>
      </c>
      <c r="BA77" s="21">
        <f ca="1">1*$AV77</f>
        <v>0</v>
      </c>
    </row>
    <row r="78" spans="23:53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2016:2:0:0:ZHONGLI</v>
      </c>
      <c r="AB78" s="27">
        <f t="shared" ca="1" si="3"/>
        <v>67</v>
      </c>
      <c r="AC78" s="21">
        <f t="shared" ca="1" si="4"/>
        <v>0</v>
      </c>
      <c r="AD78" s="21">
        <f t="shared" si="5"/>
        <v>0</v>
      </c>
      <c r="AE78" s="27" t="e">
        <f t="shared" ca="1" si="6"/>
        <v>#N/A</v>
      </c>
      <c r="AF78" s="10" t="str">
        <f t="shared" ca="1" si="9"/>
        <v/>
      </c>
      <c r="AG78" s="10" t="str">
        <f t="shared" ca="1" si="9"/>
        <v/>
      </c>
      <c r="AH78" s="10" t="str">
        <f t="shared" ca="1" si="9"/>
        <v/>
      </c>
      <c r="AI78" s="10" t="str">
        <f t="shared" ca="1" si="9"/>
        <v/>
      </c>
      <c r="AJ78" s="10" t="str">
        <f t="shared" ca="1" si="9"/>
        <v/>
      </c>
      <c r="AK78" s="10" t="str">
        <f t="shared" ca="1" si="9"/>
        <v/>
      </c>
      <c r="AL78" s="7">
        <v>-10</v>
      </c>
      <c r="AM78" s="28">
        <f t="shared" si="10"/>
        <v>42435</v>
      </c>
      <c r="AN78" s="27">
        <f t="shared" ref="AN78:AN88" si="14">INT((DAY($AM78)-1)/7)+1</f>
        <v>1</v>
      </c>
      <c r="AO78" s="28" t="str">
        <f t="shared" si="11"/>
        <v>2016:3:1:7:ZHONGLI</v>
      </c>
      <c r="AP78" s="27">
        <f t="shared" ca="1" si="12"/>
        <v>252</v>
      </c>
      <c r="AQ78" s="21">
        <f t="shared" ca="1" si="13"/>
        <v>0</v>
      </c>
      <c r="AR78" s="21">
        <f t="shared" ca="1" si="13"/>
        <v>20</v>
      </c>
      <c r="AS78" s="21">
        <f t="shared" ca="1" si="13"/>
        <v>6</v>
      </c>
      <c r="AT78" s="21">
        <f t="shared" ca="1" si="13"/>
        <v>8</v>
      </c>
      <c r="AU78" s="21">
        <f t="shared" ca="1" si="13"/>
        <v>0</v>
      </c>
      <c r="AV78" s="21">
        <f t="shared" ca="1" si="13"/>
        <v>0</v>
      </c>
      <c r="AW78" s="21">
        <f t="shared" ref="AW78:AW88" ca="1" si="15">ROUND(1*$AV78/$X$99,0)</f>
        <v>0</v>
      </c>
      <c r="AX78" s="21">
        <f t="shared" ref="AX78:AX88" ca="1" si="16">6*$AV78</f>
        <v>0</v>
      </c>
      <c r="AY78" s="21">
        <f t="shared" ref="AY78:AY88" ca="1" si="17">3*$AV78</f>
        <v>0</v>
      </c>
      <c r="AZ78" s="21">
        <f t="shared" ref="AZ78:AZ88" ca="1" si="18">5*$AV78</f>
        <v>0</v>
      </c>
      <c r="BA78" s="21">
        <f t="shared" ref="BA78:BA88" ca="1" si="19">1*$AV78</f>
        <v>0</v>
      </c>
    </row>
    <row r="79" spans="23:53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2016:3:0:0:ZHONGLI</v>
      </c>
      <c r="AB79" s="27">
        <f t="shared" ca="1" si="3"/>
        <v>99</v>
      </c>
      <c r="AC79" s="21">
        <f t="shared" ca="1" si="4"/>
        <v>2</v>
      </c>
      <c r="AD79" s="21">
        <f t="shared" si="5"/>
        <v>0</v>
      </c>
      <c r="AE79" s="27">
        <f t="shared" ca="1" si="6"/>
        <v>32</v>
      </c>
      <c r="AF79" s="10">
        <f t="shared" ca="1" si="9"/>
        <v>0</v>
      </c>
      <c r="AG79" s="10">
        <f t="shared" ca="1" si="9"/>
        <v>0</v>
      </c>
      <c r="AH79" s="10">
        <f t="shared" ca="1" si="9"/>
        <v>0</v>
      </c>
      <c r="AI79" s="10">
        <f t="shared" ca="1" si="9"/>
        <v>0</v>
      </c>
      <c r="AJ79" s="10">
        <f t="shared" ca="1" si="9"/>
        <v>1</v>
      </c>
      <c r="AK79" s="10">
        <f t="shared" ca="1" si="9"/>
        <v>0</v>
      </c>
      <c r="AL79" s="7">
        <v>-9</v>
      </c>
      <c r="AM79" s="28">
        <f t="shared" si="10"/>
        <v>42442</v>
      </c>
      <c r="AN79" s="27">
        <f t="shared" si="14"/>
        <v>2</v>
      </c>
      <c r="AO79" s="28" t="str">
        <f t="shared" si="11"/>
        <v>2016:3:2:7:ZHONGLI</v>
      </c>
      <c r="AP79" s="27">
        <f t="shared" ca="1" si="12"/>
        <v>281</v>
      </c>
      <c r="AQ79" s="21">
        <f t="shared" ca="1" si="13"/>
        <v>1</v>
      </c>
      <c r="AR79" s="21">
        <f t="shared" ca="1" si="13"/>
        <v>18</v>
      </c>
      <c r="AS79" s="21">
        <f t="shared" ca="1" si="13"/>
        <v>5</v>
      </c>
      <c r="AT79" s="21">
        <f t="shared" ca="1" si="13"/>
        <v>4</v>
      </c>
      <c r="AU79" s="21">
        <f t="shared" ca="1" si="13"/>
        <v>0</v>
      </c>
      <c r="AV79" s="21">
        <f t="shared" ca="1" si="13"/>
        <v>0</v>
      </c>
      <c r="AW79" s="21">
        <f t="shared" ca="1" si="15"/>
        <v>0</v>
      </c>
      <c r="AX79" s="21">
        <f t="shared" ca="1" si="16"/>
        <v>0</v>
      </c>
      <c r="AY79" s="21">
        <f t="shared" ca="1" si="17"/>
        <v>0</v>
      </c>
      <c r="AZ79" s="21">
        <f t="shared" ca="1" si="18"/>
        <v>0</v>
      </c>
      <c r="BA79" s="21">
        <f t="shared" ca="1" si="19"/>
        <v>0</v>
      </c>
    </row>
    <row r="80" spans="23:53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2016:4:0:0:ZHONGLI</v>
      </c>
      <c r="AB80" s="27">
        <f t="shared" ca="1" si="3"/>
        <v>128</v>
      </c>
      <c r="AC80" s="21">
        <f t="shared" ca="1" si="4"/>
        <v>2</v>
      </c>
      <c r="AD80" s="21">
        <f t="shared" si="5"/>
        <v>0</v>
      </c>
      <c r="AE80" s="27">
        <f t="shared" ca="1" si="6"/>
        <v>55</v>
      </c>
      <c r="AF80" s="10">
        <f t="shared" ca="1" si="9"/>
        <v>0</v>
      </c>
      <c r="AG80" s="10">
        <f t="shared" ca="1" si="9"/>
        <v>0</v>
      </c>
      <c r="AH80" s="10">
        <f t="shared" ca="1" si="9"/>
        <v>0</v>
      </c>
      <c r="AI80" s="10">
        <f t="shared" ca="1" si="9"/>
        <v>1</v>
      </c>
      <c r="AJ80" s="10">
        <f t="shared" ca="1" si="9"/>
        <v>0</v>
      </c>
      <c r="AK80" s="10">
        <f t="shared" ca="1" si="9"/>
        <v>0</v>
      </c>
      <c r="AL80" s="7">
        <v>-8</v>
      </c>
      <c r="AM80" s="28">
        <f t="shared" si="10"/>
        <v>42449</v>
      </c>
      <c r="AN80" s="27">
        <f t="shared" si="14"/>
        <v>3</v>
      </c>
      <c r="AO80" s="28" t="str">
        <f t="shared" si="11"/>
        <v>2016:3:3:7:ZHONGLI</v>
      </c>
      <c r="AP80" s="27">
        <f t="shared" ca="1" si="12"/>
        <v>311</v>
      </c>
      <c r="AQ80" s="21">
        <f t="shared" ca="1" si="13"/>
        <v>1</v>
      </c>
      <c r="AR80" s="21">
        <f t="shared" ca="1" si="13"/>
        <v>14</v>
      </c>
      <c r="AS80" s="21">
        <f t="shared" ca="1" si="13"/>
        <v>5</v>
      </c>
      <c r="AT80" s="21">
        <f t="shared" ca="1" si="13"/>
        <v>10</v>
      </c>
      <c r="AU80" s="21">
        <f t="shared" ca="1" si="13"/>
        <v>0</v>
      </c>
      <c r="AV80" s="21">
        <f t="shared" ca="1" si="13"/>
        <v>0</v>
      </c>
      <c r="AW80" s="21">
        <f t="shared" ca="1" si="15"/>
        <v>0</v>
      </c>
      <c r="AX80" s="21">
        <f t="shared" ca="1" si="16"/>
        <v>0</v>
      </c>
      <c r="AY80" s="21">
        <f t="shared" ca="1" si="17"/>
        <v>0</v>
      </c>
      <c r="AZ80" s="21">
        <f t="shared" ca="1" si="18"/>
        <v>0</v>
      </c>
      <c r="BA80" s="21">
        <f t="shared" ca="1" si="19"/>
        <v>0</v>
      </c>
    </row>
    <row r="81" spans="23:53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2016:5:0:0:ZHONGLI</v>
      </c>
      <c r="AB81" s="27">
        <f t="shared" ca="1" si="3"/>
        <v>158</v>
      </c>
      <c r="AC81" s="21">
        <f t="shared" ca="1" si="4"/>
        <v>2</v>
      </c>
      <c r="AD81" s="21">
        <f t="shared" si="5"/>
        <v>0</v>
      </c>
      <c r="AE81" s="27">
        <f t="shared" ca="1" si="6"/>
        <v>69</v>
      </c>
      <c r="AF81" s="10">
        <f t="shared" ca="1" si="9"/>
        <v>1</v>
      </c>
      <c r="AG81" s="10">
        <f t="shared" ca="1" si="9"/>
        <v>0</v>
      </c>
      <c r="AH81" s="10">
        <f t="shared" ca="1" si="9"/>
        <v>0</v>
      </c>
      <c r="AI81" s="10">
        <f t="shared" ca="1" si="9"/>
        <v>1</v>
      </c>
      <c r="AJ81" s="10">
        <f t="shared" ca="1" si="9"/>
        <v>0</v>
      </c>
      <c r="AK81" s="10">
        <f t="shared" ca="1" si="9"/>
        <v>0</v>
      </c>
      <c r="AL81" s="7">
        <v>-7</v>
      </c>
      <c r="AM81" s="28">
        <f t="shared" si="10"/>
        <v>42456</v>
      </c>
      <c r="AN81" s="27">
        <f t="shared" si="14"/>
        <v>4</v>
      </c>
      <c r="AO81" s="28" t="str">
        <f t="shared" si="11"/>
        <v>2016:3:4:7:ZHONGLI</v>
      </c>
      <c r="AP81" s="27">
        <f t="shared" ca="1" si="12"/>
        <v>340</v>
      </c>
      <c r="AQ81" s="21">
        <f t="shared" ca="1" si="13"/>
        <v>0</v>
      </c>
      <c r="AR81" s="21">
        <f t="shared" ca="1" si="13"/>
        <v>19</v>
      </c>
      <c r="AS81" s="21">
        <f t="shared" ca="1" si="13"/>
        <v>15</v>
      </c>
      <c r="AT81" s="21">
        <f t="shared" ca="1" si="13"/>
        <v>21</v>
      </c>
      <c r="AU81" s="21">
        <f t="shared" ca="1" si="13"/>
        <v>0</v>
      </c>
      <c r="AV81" s="21">
        <f t="shared" ca="1" si="13"/>
        <v>0</v>
      </c>
      <c r="AW81" s="21">
        <f t="shared" ca="1" si="15"/>
        <v>0</v>
      </c>
      <c r="AX81" s="21">
        <f t="shared" ca="1" si="16"/>
        <v>0</v>
      </c>
      <c r="AY81" s="21">
        <f t="shared" ca="1" si="17"/>
        <v>0</v>
      </c>
      <c r="AZ81" s="21">
        <f t="shared" ca="1" si="18"/>
        <v>0</v>
      </c>
      <c r="BA81" s="21">
        <f t="shared" ca="1" si="19"/>
        <v>0</v>
      </c>
    </row>
    <row r="82" spans="23:53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2016:6:0:0:ZHONGLI</v>
      </c>
      <c r="AB82" s="27" t="e">
        <f t="shared" ca="1" si="3"/>
        <v>#N/A</v>
      </c>
      <c r="AC82" s="21" t="e">
        <f t="shared" ca="1" si="4"/>
        <v>#N/A</v>
      </c>
      <c r="AD82" s="21">
        <f t="shared" si="5"/>
        <v>0</v>
      </c>
      <c r="AE82" s="27" t="e">
        <f t="shared" ca="1" si="6"/>
        <v>#N/A</v>
      </c>
      <c r="AF82" s="10" t="str">
        <f t="shared" ca="1" si="9"/>
        <v/>
      </c>
      <c r="AG82" s="10" t="str">
        <f t="shared" ca="1" si="9"/>
        <v/>
      </c>
      <c r="AH82" s="10" t="str">
        <f t="shared" ca="1" si="9"/>
        <v/>
      </c>
      <c r="AI82" s="10" t="str">
        <f t="shared" ca="1" si="9"/>
        <v/>
      </c>
      <c r="AJ82" s="10" t="str">
        <f t="shared" ca="1" si="9"/>
        <v/>
      </c>
      <c r="AK82" s="10" t="str">
        <f t="shared" ca="1" si="9"/>
        <v/>
      </c>
      <c r="AL82" s="7">
        <v>-6</v>
      </c>
      <c r="AM82" s="28">
        <f t="shared" si="10"/>
        <v>42463</v>
      </c>
      <c r="AN82" s="27">
        <f t="shared" si="14"/>
        <v>1</v>
      </c>
      <c r="AO82" s="28" t="str">
        <f t="shared" si="11"/>
        <v>2016:4:1:7:ZHONGLI</v>
      </c>
      <c r="AP82" s="27">
        <f t="shared" ca="1" si="12"/>
        <v>369</v>
      </c>
      <c r="AQ82" s="21">
        <f t="shared" ca="1" si="13"/>
        <v>1</v>
      </c>
      <c r="AR82" s="21">
        <f t="shared" ca="1" si="13"/>
        <v>21</v>
      </c>
      <c r="AS82" s="21">
        <f t="shared" ca="1" si="13"/>
        <v>10</v>
      </c>
      <c r="AT82" s="21">
        <f t="shared" ca="1" si="13"/>
        <v>18</v>
      </c>
      <c r="AU82" s="21">
        <f t="shared" ca="1" si="13"/>
        <v>0</v>
      </c>
      <c r="AV82" s="21">
        <f t="shared" ca="1" si="13"/>
        <v>0</v>
      </c>
      <c r="AW82" s="21">
        <f t="shared" ca="1" si="15"/>
        <v>0</v>
      </c>
      <c r="AX82" s="21">
        <f t="shared" ca="1" si="16"/>
        <v>0</v>
      </c>
      <c r="AY82" s="21">
        <f t="shared" ca="1" si="17"/>
        <v>0</v>
      </c>
      <c r="AZ82" s="21">
        <f t="shared" ca="1" si="18"/>
        <v>0</v>
      </c>
      <c r="BA82" s="21">
        <f t="shared" ca="1" si="19"/>
        <v>0</v>
      </c>
    </row>
    <row r="83" spans="23:53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2016:7:0:0:ZHONGLI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ref="AF83:AK88" ca="1" si="20">IFERROR(INDEX(INDIRECT(CONCATENATE($X$95,"$A:$Z")),$AE83,MATCH(AF$52,INDIRECT(CONCATENATE($X$95,"$A1:$Z1")),0)),"")</f>
        <v/>
      </c>
      <c r="AG83" s="10" t="str">
        <f t="shared" ca="1" si="20"/>
        <v/>
      </c>
      <c r="AH83" s="10" t="str">
        <f t="shared" ca="1" si="20"/>
        <v/>
      </c>
      <c r="AI83" s="10" t="str">
        <f t="shared" ca="1" si="20"/>
        <v/>
      </c>
      <c r="AJ83" s="10" t="str">
        <f t="shared" ca="1" si="20"/>
        <v/>
      </c>
      <c r="AK83" s="10" t="str">
        <f t="shared" ca="1" si="20"/>
        <v/>
      </c>
      <c r="AL83" s="7">
        <v>-5</v>
      </c>
      <c r="AM83" s="28">
        <f t="shared" si="10"/>
        <v>42470</v>
      </c>
      <c r="AN83" s="27">
        <f t="shared" si="14"/>
        <v>2</v>
      </c>
      <c r="AO83" s="28" t="str">
        <f t="shared" si="11"/>
        <v>2016:4:2:7:ZHONGLI</v>
      </c>
      <c r="AP83" s="27">
        <f t="shared" ca="1" si="12"/>
        <v>398</v>
      </c>
      <c r="AQ83" s="21">
        <f t="shared" ca="1" si="13"/>
        <v>0</v>
      </c>
      <c r="AR83" s="21">
        <f t="shared" ca="1" si="13"/>
        <v>30</v>
      </c>
      <c r="AS83" s="21">
        <f t="shared" ca="1" si="13"/>
        <v>13</v>
      </c>
      <c r="AT83" s="21">
        <f t="shared" ca="1" si="13"/>
        <v>16</v>
      </c>
      <c r="AU83" s="21">
        <f t="shared" ca="1" si="13"/>
        <v>0</v>
      </c>
      <c r="AV83" s="21">
        <f t="shared" ca="1" si="13"/>
        <v>0</v>
      </c>
      <c r="AW83" s="21">
        <f t="shared" ca="1" si="15"/>
        <v>0</v>
      </c>
      <c r="AX83" s="21">
        <f t="shared" ca="1" si="16"/>
        <v>0</v>
      </c>
      <c r="AY83" s="21">
        <f t="shared" ca="1" si="17"/>
        <v>0</v>
      </c>
      <c r="AZ83" s="21">
        <f t="shared" ca="1" si="18"/>
        <v>0</v>
      </c>
      <c r="BA83" s="21">
        <f t="shared" ca="1" si="19"/>
        <v>0</v>
      </c>
    </row>
    <row r="84" spans="23:53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2016:8:0:0:ZHONGLI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20"/>
        <v/>
      </c>
      <c r="AG84" s="10" t="str">
        <f t="shared" ca="1" si="20"/>
        <v/>
      </c>
      <c r="AH84" s="10" t="str">
        <f t="shared" ca="1" si="20"/>
        <v/>
      </c>
      <c r="AI84" s="10" t="str">
        <f t="shared" ca="1" si="20"/>
        <v/>
      </c>
      <c r="AJ84" s="10" t="str">
        <f t="shared" ca="1" si="20"/>
        <v/>
      </c>
      <c r="AK84" s="10" t="str">
        <f t="shared" ca="1" si="20"/>
        <v/>
      </c>
      <c r="AL84" s="7">
        <v>-4</v>
      </c>
      <c r="AM84" s="28">
        <f t="shared" si="10"/>
        <v>42477</v>
      </c>
      <c r="AN84" s="27">
        <f t="shared" si="14"/>
        <v>3</v>
      </c>
      <c r="AO84" s="28" t="str">
        <f t="shared" si="11"/>
        <v>2016:4:3:7:ZHONGLI</v>
      </c>
      <c r="AP84" s="27">
        <f t="shared" ca="1" si="12"/>
        <v>427</v>
      </c>
      <c r="AQ84" s="21">
        <f t="shared" ca="1" si="13"/>
        <v>0</v>
      </c>
      <c r="AR84" s="21">
        <f t="shared" ca="1" si="13"/>
        <v>31</v>
      </c>
      <c r="AS84" s="21">
        <f t="shared" ca="1" si="13"/>
        <v>7</v>
      </c>
      <c r="AT84" s="21">
        <f t="shared" ca="1" si="13"/>
        <v>11</v>
      </c>
      <c r="AU84" s="21">
        <f t="shared" ca="1" si="13"/>
        <v>2</v>
      </c>
      <c r="AV84" s="21">
        <f t="shared" ca="1" si="13"/>
        <v>0</v>
      </c>
      <c r="AW84" s="21">
        <f t="shared" ca="1" si="15"/>
        <v>0</v>
      </c>
      <c r="AX84" s="21">
        <f t="shared" ca="1" si="16"/>
        <v>0</v>
      </c>
      <c r="AY84" s="21">
        <f t="shared" ca="1" si="17"/>
        <v>0</v>
      </c>
      <c r="AZ84" s="21">
        <f t="shared" ca="1" si="18"/>
        <v>0</v>
      </c>
      <c r="BA84" s="21">
        <f t="shared" ca="1" si="19"/>
        <v>0</v>
      </c>
    </row>
    <row r="85" spans="23:53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2016:9:0:0:ZHONGLI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ca="1" si="20"/>
        <v/>
      </c>
      <c r="AG85" s="10" t="str">
        <f t="shared" ca="1" si="20"/>
        <v/>
      </c>
      <c r="AH85" s="10" t="str">
        <f t="shared" ca="1" si="20"/>
        <v/>
      </c>
      <c r="AI85" s="10" t="str">
        <f t="shared" ca="1" si="20"/>
        <v/>
      </c>
      <c r="AJ85" s="10" t="str">
        <f t="shared" ca="1" si="20"/>
        <v/>
      </c>
      <c r="AK85" s="10" t="str">
        <f t="shared" ca="1" si="20"/>
        <v/>
      </c>
      <c r="AL85" s="7">
        <v>-3</v>
      </c>
      <c r="AM85" s="28">
        <f t="shared" si="10"/>
        <v>42484</v>
      </c>
      <c r="AN85" s="27">
        <f t="shared" si="14"/>
        <v>4</v>
      </c>
      <c r="AO85" s="28" t="str">
        <f t="shared" si="11"/>
        <v>2016:4:4:7:ZHONGLI</v>
      </c>
      <c r="AP85" s="27">
        <f t="shared" ca="1" si="12"/>
        <v>456</v>
      </c>
      <c r="AQ85" s="21">
        <f t="shared" ca="1" si="13"/>
        <v>1</v>
      </c>
      <c r="AR85" s="21">
        <f t="shared" ca="1" si="13"/>
        <v>30</v>
      </c>
      <c r="AS85" s="21">
        <f t="shared" ca="1" si="13"/>
        <v>3</v>
      </c>
      <c r="AT85" s="21">
        <f t="shared" ca="1" si="13"/>
        <v>12</v>
      </c>
      <c r="AU85" s="21">
        <f t="shared" ca="1" si="13"/>
        <v>1</v>
      </c>
      <c r="AV85" s="21">
        <f t="shared" ca="1" si="13"/>
        <v>0</v>
      </c>
      <c r="AW85" s="21">
        <f t="shared" ca="1" si="15"/>
        <v>0</v>
      </c>
      <c r="AX85" s="21">
        <f t="shared" ca="1" si="16"/>
        <v>0</v>
      </c>
      <c r="AY85" s="21">
        <f t="shared" ca="1" si="17"/>
        <v>0</v>
      </c>
      <c r="AZ85" s="21">
        <f t="shared" ca="1" si="18"/>
        <v>0</v>
      </c>
      <c r="BA85" s="21">
        <f t="shared" ca="1" si="19"/>
        <v>0</v>
      </c>
    </row>
    <row r="86" spans="23:53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2016:10:0:0:ZHONGLI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20"/>
        <v/>
      </c>
      <c r="AG86" s="10" t="str">
        <f t="shared" ca="1" si="20"/>
        <v/>
      </c>
      <c r="AH86" s="10" t="str">
        <f t="shared" ca="1" si="20"/>
        <v/>
      </c>
      <c r="AI86" s="10" t="str">
        <f t="shared" ca="1" si="20"/>
        <v/>
      </c>
      <c r="AJ86" s="10" t="str">
        <f t="shared" ca="1" si="20"/>
        <v/>
      </c>
      <c r="AK86" s="10" t="str">
        <f t="shared" ca="1" si="20"/>
        <v/>
      </c>
      <c r="AL86" s="7">
        <v>-2</v>
      </c>
      <c r="AM86" s="28">
        <f t="shared" si="10"/>
        <v>42491</v>
      </c>
      <c r="AN86" s="27">
        <f t="shared" si="14"/>
        <v>1</v>
      </c>
      <c r="AO86" s="28" t="str">
        <f t="shared" si="11"/>
        <v>2016:5:1:7:ZHONGLI</v>
      </c>
      <c r="AP86" s="27">
        <f t="shared" ca="1" si="12"/>
        <v>485</v>
      </c>
      <c r="AQ86" s="21">
        <f t="shared" ca="1" si="13"/>
        <v>0</v>
      </c>
      <c r="AR86" s="21">
        <f t="shared" ca="1" si="13"/>
        <v>32</v>
      </c>
      <c r="AS86" s="21">
        <f t="shared" ca="1" si="13"/>
        <v>9</v>
      </c>
      <c r="AT86" s="21">
        <f t="shared" ca="1" si="13"/>
        <v>18</v>
      </c>
      <c r="AU86" s="21">
        <f t="shared" ca="1" si="13"/>
        <v>0</v>
      </c>
      <c r="AV86" s="21">
        <f t="shared" ca="1" si="13"/>
        <v>0</v>
      </c>
      <c r="AW86" s="21">
        <f t="shared" ca="1" si="15"/>
        <v>0</v>
      </c>
      <c r="AX86" s="21">
        <f t="shared" ca="1" si="16"/>
        <v>0</v>
      </c>
      <c r="AY86" s="21">
        <f t="shared" ca="1" si="17"/>
        <v>0</v>
      </c>
      <c r="AZ86" s="21">
        <f t="shared" ca="1" si="18"/>
        <v>0</v>
      </c>
      <c r="BA86" s="21">
        <f t="shared" ca="1" si="19"/>
        <v>0</v>
      </c>
    </row>
    <row r="87" spans="23:53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2016:11:0:0:ZHONGLI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20"/>
        <v/>
      </c>
      <c r="AG87" s="10" t="str">
        <f t="shared" ca="1" si="20"/>
        <v/>
      </c>
      <c r="AH87" s="10" t="str">
        <f t="shared" ca="1" si="20"/>
        <v/>
      </c>
      <c r="AI87" s="10" t="str">
        <f t="shared" ca="1" si="20"/>
        <v/>
      </c>
      <c r="AJ87" s="10" t="str">
        <f t="shared" ca="1" si="20"/>
        <v/>
      </c>
      <c r="AK87" s="10" t="str">
        <f t="shared" ca="1" si="20"/>
        <v/>
      </c>
      <c r="AL87" s="7">
        <v>-1</v>
      </c>
      <c r="AM87" s="28">
        <f t="shared" si="10"/>
        <v>42498</v>
      </c>
      <c r="AN87" s="27">
        <f t="shared" si="14"/>
        <v>2</v>
      </c>
      <c r="AO87" s="28" t="str">
        <f t="shared" si="11"/>
        <v>2016:5:2:7:ZHONGLI</v>
      </c>
      <c r="AP87" s="27">
        <f t="shared" ca="1" si="12"/>
        <v>514</v>
      </c>
      <c r="AQ87" s="21">
        <f t="shared" ca="1" si="13"/>
        <v>2</v>
      </c>
      <c r="AR87" s="21">
        <f t="shared" ca="1" si="13"/>
        <v>25</v>
      </c>
      <c r="AS87" s="21">
        <f t="shared" ca="1" si="13"/>
        <v>6</v>
      </c>
      <c r="AT87" s="21">
        <f t="shared" ca="1" si="13"/>
        <v>17</v>
      </c>
      <c r="AU87" s="21">
        <f t="shared" ca="1" si="13"/>
        <v>0</v>
      </c>
      <c r="AV87" s="21">
        <f t="shared" ca="1" si="13"/>
        <v>0</v>
      </c>
      <c r="AW87" s="21">
        <f t="shared" ca="1" si="15"/>
        <v>0</v>
      </c>
      <c r="AX87" s="21">
        <f t="shared" ca="1" si="16"/>
        <v>0</v>
      </c>
      <c r="AY87" s="21">
        <f t="shared" ca="1" si="17"/>
        <v>0</v>
      </c>
      <c r="AZ87" s="21">
        <f t="shared" ca="1" si="18"/>
        <v>0</v>
      </c>
      <c r="BA87" s="21">
        <f t="shared" ca="1" si="19"/>
        <v>0</v>
      </c>
    </row>
    <row r="88" spans="23:53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2016:12:0:0:ZHONGLI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20"/>
        <v/>
      </c>
      <c r="AG88" s="10" t="str">
        <f t="shared" ca="1" si="20"/>
        <v/>
      </c>
      <c r="AH88" s="10" t="str">
        <f t="shared" ca="1" si="20"/>
        <v/>
      </c>
      <c r="AI88" s="10" t="str">
        <f t="shared" ca="1" si="20"/>
        <v/>
      </c>
      <c r="AJ88" s="10" t="str">
        <f t="shared" ca="1" si="20"/>
        <v/>
      </c>
      <c r="AK88" s="10" t="str">
        <f t="shared" ca="1" si="20"/>
        <v/>
      </c>
      <c r="AL88" s="7">
        <v>0</v>
      </c>
      <c r="AM88" s="28">
        <f t="shared" si="10"/>
        <v>42505</v>
      </c>
      <c r="AN88" s="27">
        <f t="shared" si="14"/>
        <v>3</v>
      </c>
      <c r="AO88" s="28" t="str">
        <f t="shared" si="11"/>
        <v>2016:5:3:7:ZHONGLI</v>
      </c>
      <c r="AP88" s="27">
        <f t="shared" ca="1" si="12"/>
        <v>544</v>
      </c>
      <c r="AQ88" s="21">
        <f t="shared" ca="1" si="13"/>
        <v>0</v>
      </c>
      <c r="AR88" s="21">
        <f t="shared" ca="1" si="13"/>
        <v>25</v>
      </c>
      <c r="AS88" s="21">
        <f t="shared" ca="1" si="13"/>
        <v>4</v>
      </c>
      <c r="AT88" s="21">
        <f t="shared" ca="1" si="13"/>
        <v>10</v>
      </c>
      <c r="AU88" s="21">
        <f t="shared" ca="1" si="13"/>
        <v>1</v>
      </c>
      <c r="AV88" s="21">
        <f t="shared" ca="1" si="13"/>
        <v>3</v>
      </c>
      <c r="AW88" s="21">
        <f t="shared" ca="1" si="15"/>
        <v>1</v>
      </c>
      <c r="AX88" s="21">
        <f t="shared" ca="1" si="16"/>
        <v>18</v>
      </c>
      <c r="AY88" s="21">
        <f t="shared" ca="1" si="17"/>
        <v>9</v>
      </c>
      <c r="AZ88" s="21">
        <f t="shared" ca="1" si="18"/>
        <v>15</v>
      </c>
      <c r="BA88" s="21">
        <f t="shared" ca="1" si="19"/>
        <v>3</v>
      </c>
    </row>
    <row r="89" spans="23:53">
      <c r="AC89" s="7">
        <f ca="1">SUMIFS(AC53:AC88, $X53:$X88,YEAR,AC53:AC88,"&lt;&gt;#N/A")</f>
        <v>6</v>
      </c>
      <c r="AD89" s="27"/>
      <c r="AF89" s="7">
        <f t="shared" ref="AF89:AK89" ca="1" si="21">SUM(AF53:AF88)</f>
        <v>1</v>
      </c>
      <c r="AG89" s="7">
        <f t="shared" ca="1" si="21"/>
        <v>0</v>
      </c>
      <c r="AH89" s="7">
        <f t="shared" ca="1" si="21"/>
        <v>0</v>
      </c>
      <c r="AI89" s="7">
        <f t="shared" ca="1" si="21"/>
        <v>2</v>
      </c>
      <c r="AJ89" s="7">
        <f t="shared" ca="1" si="21"/>
        <v>1</v>
      </c>
      <c r="AK89" s="7">
        <f t="shared" ca="1" si="21"/>
        <v>0</v>
      </c>
      <c r="AN89" s="27"/>
    </row>
    <row r="90" spans="23:53">
      <c r="W90" s="7" t="s">
        <v>1456</v>
      </c>
      <c r="X90" s="2" t="s">
        <v>2041</v>
      </c>
      <c r="AD90" s="27"/>
      <c r="AE90" s="27"/>
      <c r="AH90" s="27"/>
      <c r="AI90" s="27"/>
      <c r="AJ90" s="27"/>
      <c r="AK90" s="27"/>
      <c r="AM90" s="28"/>
      <c r="AN90" s="27"/>
    </row>
    <row r="91" spans="23:53">
      <c r="W91" s="39" t="s">
        <v>2234</v>
      </c>
      <c r="X91" s="1" t="s">
        <v>2252</v>
      </c>
      <c r="AD91" s="27"/>
      <c r="AE91" s="27"/>
      <c r="AH91" s="27"/>
      <c r="AI91" s="27"/>
      <c r="AJ91" s="27"/>
      <c r="AK91" s="27"/>
      <c r="AM91" s="28"/>
      <c r="AN91" s="27"/>
    </row>
    <row r="92" spans="23:53">
      <c r="W92" s="7" t="s">
        <v>2235</v>
      </c>
      <c r="X92" s="1" t="s">
        <v>2253</v>
      </c>
      <c r="AD92" s="27"/>
      <c r="AN92" s="27"/>
    </row>
    <row r="93" spans="23:53">
      <c r="W93" s="7" t="s">
        <v>815</v>
      </c>
      <c r="X93" s="2" t="s">
        <v>2245</v>
      </c>
      <c r="Y93" s="27"/>
      <c r="Z93" s="27"/>
      <c r="AD93" s="27"/>
      <c r="AN93" s="27"/>
    </row>
    <row r="94" spans="23:53">
      <c r="W94" s="7" t="s">
        <v>816</v>
      </c>
      <c r="X94" s="2" t="s">
        <v>2246</v>
      </c>
      <c r="Y94" s="27"/>
      <c r="Z94" s="27"/>
      <c r="AD94" s="27"/>
      <c r="AN94" s="27"/>
    </row>
    <row r="95" spans="23:53">
      <c r="W95" s="39" t="s">
        <v>819</v>
      </c>
      <c r="X95" s="2" t="s">
        <v>2247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3">
      <c r="W96" s="39" t="s">
        <v>1455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1">
      <c r="W97" s="7" t="s">
        <v>811</v>
      </c>
      <c r="X97" s="1">
        <v>3</v>
      </c>
      <c r="AD97" s="27"/>
      <c r="AE97" s="27"/>
      <c r="AH97" s="27"/>
      <c r="AI97" s="27"/>
      <c r="AJ97" s="27"/>
      <c r="AK97" s="27"/>
      <c r="AN97" s="27"/>
    </row>
    <row r="98" spans="23:51">
      <c r="W98" s="7" t="s">
        <v>808</v>
      </c>
      <c r="X98" s="7">
        <f>ROUND($X$96/12,0)</f>
        <v>0</v>
      </c>
      <c r="AN98" s="27"/>
    </row>
    <row r="99" spans="23:51">
      <c r="W99" s="7" t="s">
        <v>807</v>
      </c>
      <c r="X99" s="7">
        <v>4</v>
      </c>
      <c r="AN99" s="27"/>
    </row>
    <row r="100" spans="23:51">
      <c r="W100" s="7" t="s">
        <v>438</v>
      </c>
      <c r="X100" s="7">
        <f ca="1">SUM($AI$89:$AK$89)</f>
        <v>3</v>
      </c>
      <c r="AN100" s="27"/>
    </row>
    <row r="101" spans="23:51">
      <c r="W101" s="7" t="s">
        <v>439</v>
      </c>
      <c r="X101" s="7">
        <f ca="1">SUM($AF$89:$AH$89)</f>
        <v>1</v>
      </c>
      <c r="AM101" s="28"/>
      <c r="AN101" s="27"/>
      <c r="AS101" s="29"/>
      <c r="AU101" s="29"/>
      <c r="AV101" s="29"/>
      <c r="AY101" s="29"/>
    </row>
    <row r="102" spans="23:51" ht="60">
      <c r="W102" s="7" t="s">
        <v>441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25%</v>
      </c>
      <c r="Y102" s="30">
        <f ca="1">IFERROR(X101/SUM(X100:X101),"0")</f>
        <v>0.25</v>
      </c>
      <c r="Z102" s="7" t="str">
        <f ca="1">TEXT(Y102,"00%")</f>
        <v>25%</v>
      </c>
      <c r="AN102" s="27"/>
    </row>
    <row r="103" spans="23:51" ht="30">
      <c r="W103" s="7" t="s">
        <v>442</v>
      </c>
      <c r="X103" s="29" t="str">
        <f ca="1">CONCATENATE("Annual Goal 年度目標:  ",$X$96,"
Actual CDE YTD 年度實際:    ",$AC$89)</f>
        <v>Annual Goal 年度目標:  
Actual CDE YTD 年度實際:    6</v>
      </c>
      <c r="AN103" s="27"/>
    </row>
    <row r="104" spans="23:51">
      <c r="W104" s="7" t="s">
        <v>1454</v>
      </c>
      <c r="X104" s="7" t="str">
        <f ca="1">CONCATENATE($X$53,"  ",SUMIF($AC$53:$AC$64,"&lt;&gt;#N/A"))</f>
        <v>2014  0</v>
      </c>
      <c r="AN104" s="27"/>
    </row>
    <row r="105" spans="23:51">
      <c r="W105" s="7" t="s">
        <v>1453</v>
      </c>
      <c r="X105" s="7" t="str">
        <f ca="1">CONCATENATE($X$65,"  ", SUMIF($AC$65:$AC$76,"&lt;&gt;#N/A"))</f>
        <v>2015  0</v>
      </c>
      <c r="AN105" s="27"/>
    </row>
    <row r="106" spans="23:51">
      <c r="W106" s="7" t="s">
        <v>1452</v>
      </c>
      <c r="X106" s="7" t="str">
        <f ca="1">CONCATENATE($X$77,"  ",SUMIF($AC$77:$AC$88,"&lt;&gt;#N/A"))</f>
        <v>2016  6</v>
      </c>
    </row>
    <row r="107" spans="23:51" ht="23.25">
      <c r="W107" s="7" t="s">
        <v>1451</v>
      </c>
      <c r="X107" s="42" t="str">
        <f>$X$91</f>
        <v>Zhongli District</v>
      </c>
    </row>
    <row r="108" spans="23:51">
      <c r="X108" s="40" t="str">
        <f>$X$92</f>
        <v>中壢地區</v>
      </c>
    </row>
    <row r="109" spans="23:51">
      <c r="X109" s="41">
        <f>DATE</f>
        <v>42505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">
    <pageSetUpPr fitToPage="1"/>
  </sheetPr>
  <dimension ref="A1:S39"/>
  <sheetViews>
    <sheetView topLeftCell="E7" zoomScaleNormal="100" zoomScaleSheetLayoutView="115" workbookViewId="0">
      <selection activeCell="T31" sqref="T31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1826</v>
      </c>
      <c r="E1" s="36" t="str">
        <f>$A$2</f>
        <v>East Zone</v>
      </c>
      <c r="F1" s="32"/>
      <c r="G1" s="33"/>
      <c r="H1" s="33"/>
      <c r="I1" s="33"/>
      <c r="J1" s="33"/>
      <c r="K1" s="33"/>
      <c r="L1" s="33"/>
      <c r="M1" s="93" t="s">
        <v>1739</v>
      </c>
      <c r="N1" s="96" t="s">
        <v>21</v>
      </c>
      <c r="O1" s="76" t="s">
        <v>22</v>
      </c>
      <c r="P1" s="76" t="s">
        <v>23</v>
      </c>
      <c r="Q1" s="76" t="s">
        <v>33</v>
      </c>
      <c r="R1" s="76" t="s">
        <v>34</v>
      </c>
      <c r="S1" s="76" t="s">
        <v>24</v>
      </c>
    </row>
    <row r="2" spans="1:19" ht="15" customHeight="1">
      <c r="A2" s="1" t="s">
        <v>2078</v>
      </c>
      <c r="E2" s="78" t="str">
        <f>$A$3</f>
        <v>東臺北地帶</v>
      </c>
      <c r="F2" s="26" t="s">
        <v>793</v>
      </c>
      <c r="G2" s="80">
        <f>$A$6</f>
        <v>88</v>
      </c>
      <c r="H2" s="82" t="s">
        <v>35</v>
      </c>
      <c r="I2" s="83"/>
      <c r="J2" s="83"/>
      <c r="K2" s="84"/>
      <c r="L2" s="66" t="s">
        <v>28</v>
      </c>
      <c r="M2" s="94"/>
      <c r="N2" s="97"/>
      <c r="O2" s="77"/>
      <c r="P2" s="77"/>
      <c r="Q2" s="77"/>
      <c r="R2" s="77"/>
      <c r="S2" s="77"/>
    </row>
    <row r="3" spans="1:19" ht="15" customHeight="1">
      <c r="A3" s="1" t="s">
        <v>2079</v>
      </c>
      <c r="E3" s="79"/>
      <c r="F3" s="25" t="s">
        <v>794</v>
      </c>
      <c r="G3" s="81"/>
      <c r="H3" s="82" t="s">
        <v>788</v>
      </c>
      <c r="I3" s="83"/>
      <c r="J3" s="83"/>
      <c r="K3" s="84"/>
      <c r="L3" s="66" t="s">
        <v>787</v>
      </c>
      <c r="M3" s="94"/>
      <c r="N3" s="97"/>
      <c r="O3" s="77"/>
      <c r="P3" s="77"/>
      <c r="Q3" s="77"/>
      <c r="R3" s="77"/>
      <c r="S3" s="77"/>
    </row>
    <row r="4" spans="1:19" ht="15" customHeight="1">
      <c r="A4" s="1" t="s">
        <v>2080</v>
      </c>
      <c r="E4" s="85">
        <f>DATE</f>
        <v>42505</v>
      </c>
      <c r="F4" s="23" t="s">
        <v>791</v>
      </c>
      <c r="G4" s="24"/>
      <c r="H4" s="87">
        <f>ROUND($G$2/12*MONTH,0)</f>
        <v>37</v>
      </c>
      <c r="I4" s="88"/>
      <c r="J4" s="88"/>
      <c r="K4" s="89"/>
      <c r="L4" s="44">
        <f>ROUND($G$2/12,0)</f>
        <v>7</v>
      </c>
      <c r="M4" s="94"/>
      <c r="N4" s="97"/>
      <c r="O4" s="77"/>
      <c r="P4" s="77"/>
      <c r="Q4" s="77"/>
      <c r="R4" s="77"/>
      <c r="S4" s="77"/>
    </row>
    <row r="5" spans="1:19" ht="15" customHeight="1">
      <c r="A5" s="1" t="s">
        <v>2081</v>
      </c>
      <c r="E5" s="86"/>
      <c r="F5" s="5" t="s">
        <v>792</v>
      </c>
      <c r="G5" s="6"/>
      <c r="H5" s="90">
        <f ca="1">EAST_ZONE_GRAPH!$AC$89</f>
        <v>17</v>
      </c>
      <c r="I5" s="91"/>
      <c r="J5" s="91"/>
      <c r="K5" s="92"/>
      <c r="L5" s="45">
        <f>$M$39</f>
        <v>1</v>
      </c>
      <c r="M5" s="95"/>
      <c r="N5" s="97"/>
      <c r="O5" s="77"/>
      <c r="P5" s="77"/>
      <c r="Q5" s="77"/>
      <c r="R5" s="77"/>
      <c r="S5" s="77"/>
    </row>
    <row r="6" spans="1:19" ht="15" customHeight="1">
      <c r="A6" s="1">
        <v>88</v>
      </c>
      <c r="E6" s="34" t="str">
        <f>$A$4</f>
        <v>East Stake</v>
      </c>
      <c r="F6" s="25" t="s">
        <v>804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北臺北支聯會</v>
      </c>
      <c r="F7" s="25" t="s">
        <v>789</v>
      </c>
      <c r="G7" s="25"/>
      <c r="H7" s="20"/>
      <c r="I7" s="20"/>
      <c r="J7" s="20"/>
      <c r="K7" s="20"/>
      <c r="L7" s="46" t="s">
        <v>790</v>
      </c>
      <c r="M7" s="61" t="s">
        <v>795</v>
      </c>
      <c r="N7" s="38" t="s">
        <v>796</v>
      </c>
      <c r="O7" s="38" t="s">
        <v>797</v>
      </c>
      <c r="P7" s="38" t="s">
        <v>798</v>
      </c>
      <c r="Q7" s="38" t="s">
        <v>799</v>
      </c>
      <c r="R7" s="38" t="s">
        <v>800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2082</v>
      </c>
      <c r="B11" s="1"/>
      <c r="E11" s="5" t="str">
        <f>$A11</f>
        <v>Songshan 松山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1909</v>
      </c>
      <c r="C12" s="64" t="str">
        <f>CONCATENATE(YEAR,":",MONTH,":",WEEK,":",WEEKDAY,":",$B12)</f>
        <v>2016:5:3:7:SONGSHAN_ZL</v>
      </c>
      <c r="D12" s="64">
        <f>MATCH($C12,REPORT_DATA_BY_COMP!$A:$A,0)</f>
        <v>1700</v>
      </c>
      <c r="E12" s="65" t="str">
        <f>SUBSTITUTE(VLOOKUP($B12,COMP_LIST!$A:$AC,5,FALSE),"EL","")</f>
        <v>E. Tan / Matua ZL</v>
      </c>
      <c r="F12" s="4" t="str">
        <f>VLOOKUP($B12,COMP_LIST!$A:$AC,3,FALSE)</f>
        <v>Songshan ZL</v>
      </c>
      <c r="G12" s="4" t="str">
        <f>VLOOKUP($B12,COMP_LIST!$A:$AC,4,FALSE)</f>
        <v>松山 ZL</v>
      </c>
      <c r="H12" s="10">
        <f>IFERROR(INDEX(REPORT_DATA_BY_COMP!$A:$AI,$D12,MATCH(H$8,REPORT_DATA_BY_COMP!$A$1:$AI$1,0)), "")</f>
        <v>1</v>
      </c>
      <c r="I12" s="10">
        <f>IFERROR(INDEX(REPORT_DATA_BY_COMP!$A:$AI,$D12,MATCH(I$8,REPORT_DATA_BY_COMP!$A$1:$AI$1,0)), "")</f>
        <v>0</v>
      </c>
      <c r="J12" s="10">
        <f>IFERROR(INDEX(REPORT_DATA_BY_COMP!$A:$AI,$D12,MATCH(J$8,REPORT_DATA_BY_COMP!$A$1:$AI$1,0)), "")</f>
        <v>1</v>
      </c>
      <c r="K12" s="10">
        <f>IFERROR(INDEX(REPORT_DATA_BY_COMP!$A:$AI,$D12,MATCH(K$8,REPORT_DATA_BY_COMP!$A$1:$AI$1,0)), "")</f>
        <v>3</v>
      </c>
      <c r="L12" s="47">
        <f>IFERROR(INDEX(REPORT_DATA_BY_COMP!$A:$AI,$D12,MATCH(L$8,REPORT_DATA_BY_COMP!$A$1:$AI$1,0)), "")</f>
        <v>1</v>
      </c>
      <c r="M12" s="59">
        <f>IFERROR(INDEX(REPORT_DATA_BY_COMP!$A:$AI,$D12,MATCH(M$8,REPORT_DATA_BY_COMP!$A$1:$AI$1,0)), "")</f>
        <v>0</v>
      </c>
      <c r="N12" s="50">
        <f>IFERROR(INDEX(REPORT_DATA_BY_COMP!$A:$AI,$D12,MATCH(N$8,REPORT_DATA_BY_COMP!$A$1:$AI$1,0)), "")</f>
        <v>5</v>
      </c>
      <c r="O12" s="10">
        <f>IFERROR(INDEX(REPORT_DATA_BY_COMP!$A:$AI,$D12,MATCH(O$8,REPORT_DATA_BY_COMP!$A$1:$AI$1,0)), "")</f>
        <v>4</v>
      </c>
      <c r="P12" s="10">
        <f>IFERROR(INDEX(REPORT_DATA_BY_COMP!$A:$AI,$D12,MATCH(P$8,REPORT_DATA_BY_COMP!$A$1:$AI$1,0)), "")</f>
        <v>7</v>
      </c>
      <c r="Q12" s="10">
        <f>IFERROR(INDEX(REPORT_DATA_BY_COMP!$A:$AI,$D12,MATCH(Q$8,REPORT_DATA_BY_COMP!$A$1:$AI$1,0)), "")</f>
        <v>7</v>
      </c>
      <c r="R12" s="10">
        <f>IFERROR(INDEX(REPORT_DATA_BY_COMP!$A:$AI,$D12,MATCH(R$8,REPORT_DATA_BY_COMP!$A$1:$AI$1,0)), "")</f>
        <v>0</v>
      </c>
      <c r="S12" s="10">
        <f>IFERROR(INDEX(REPORT_DATA_BY_COMP!$A:$AI,$D12,MATCH(S$8,REPORT_DATA_BY_COMP!$A$1:$AI$1,0)), "")</f>
        <v>12</v>
      </c>
    </row>
    <row r="13" spans="1:19" ht="15" customHeight="1">
      <c r="A13" s="1"/>
      <c r="B13" s="1" t="s">
        <v>1912</v>
      </c>
      <c r="C13" s="64" t="str">
        <f>CONCATENATE(YEAR,":",MONTH,":",WEEK,":",WEEKDAY,":",$B13)</f>
        <v>2016:5:3:7:SONGSHAN_S</v>
      </c>
      <c r="D13" s="64">
        <f>MATCH($C13,REPORT_DATA_BY_COMP!$A:$A,0)</f>
        <v>1699</v>
      </c>
      <c r="E13" s="65" t="str">
        <f>SUBSTITUTE(VLOOKUP($B13,COMP_LIST!$A:$AC,5,FALSE),"EL","")</f>
        <v>S. Torres Ortiz / Kitchens STL</v>
      </c>
      <c r="F13" s="4" t="str">
        <f>VLOOKUP($B13,COMP_LIST!$A:$AC,3,FALSE)</f>
        <v>Songshan S</v>
      </c>
      <c r="G13" s="4" t="str">
        <f>VLOOKUP($B13,COMP_LIST!$A:$AC,4,FALSE)</f>
        <v>松山姐妹</v>
      </c>
      <c r="H13" s="10">
        <f>IFERROR(INDEX(REPORT_DATA_BY_COMP!$A:$AI,$D13,MATCH(H$8,REPORT_DATA_BY_COMP!$A$1:$AI$1,0)), "")</f>
        <v>0</v>
      </c>
      <c r="I13" s="10">
        <f>IFERROR(INDEX(REPORT_DATA_BY_COMP!$A:$AI,$D13,MATCH(I$8,REPORT_DATA_BY_COMP!$A$1:$AI$1,0)), "")</f>
        <v>0</v>
      </c>
      <c r="J13" s="10">
        <f>IFERROR(INDEX(REPORT_DATA_BY_COMP!$A:$AI,$D13,MATCH(J$8,REPORT_DATA_BY_COMP!$A$1:$AI$1,0)), "")</f>
        <v>2</v>
      </c>
      <c r="K13" s="10">
        <f>IFERROR(INDEX(REPORT_DATA_BY_COMP!$A:$AI,$D13,MATCH(K$8,REPORT_DATA_BY_COMP!$A$1:$AI$1,0)), "")</f>
        <v>3</v>
      </c>
      <c r="L13" s="47">
        <f>IFERROR(INDEX(REPORT_DATA_BY_COMP!$A:$AI,$D13,MATCH(L$8,REPORT_DATA_BY_COMP!$A$1:$AI$1,0)), "")</f>
        <v>0</v>
      </c>
      <c r="M13" s="56">
        <f>IFERROR(INDEX(REPORT_DATA_BY_COMP!$A:$AI,$D13,MATCH(M$8,REPORT_DATA_BY_COMP!$A$1:$AI$1,0)), "")</f>
        <v>0</v>
      </c>
      <c r="N13" s="50">
        <f>IFERROR(INDEX(REPORT_DATA_BY_COMP!$A:$AI,$D13,MATCH(N$8,REPORT_DATA_BY_COMP!$A$1:$AI$1,0)), "")</f>
        <v>7</v>
      </c>
      <c r="O13" s="10">
        <f>IFERROR(INDEX(REPORT_DATA_BY_COMP!$A:$AI,$D13,MATCH(O$8,REPORT_DATA_BY_COMP!$A$1:$AI$1,0)), "")</f>
        <v>2</v>
      </c>
      <c r="P13" s="10">
        <f>IFERROR(INDEX(REPORT_DATA_BY_COMP!$A:$AI,$D13,MATCH(P$8,REPORT_DATA_BY_COMP!$A$1:$AI$1,0)), "")</f>
        <v>8</v>
      </c>
      <c r="Q13" s="10">
        <f>IFERROR(INDEX(REPORT_DATA_BY_COMP!$A:$AI,$D13,MATCH(Q$8,REPORT_DATA_BY_COMP!$A$1:$AI$1,0)), "")</f>
        <v>6</v>
      </c>
      <c r="R13" s="10">
        <f>IFERROR(INDEX(REPORT_DATA_BY_COMP!$A:$AI,$D13,MATCH(R$8,REPORT_DATA_BY_COMP!$A$1:$AI$1,0)), "")</f>
        <v>0</v>
      </c>
      <c r="S13" s="10">
        <f>IFERROR(INDEX(REPORT_DATA_BY_COMP!$A:$AI,$D13,MATCH(S$8,REPORT_DATA_BY_COMP!$A$1:$AI$1,0)), "")</f>
        <v>3</v>
      </c>
    </row>
    <row r="14" spans="1:19" ht="15" customHeight="1">
      <c r="A14" s="1"/>
      <c r="B14" s="1" t="s">
        <v>1872</v>
      </c>
      <c r="C14" s="64" t="str">
        <f>CONCATENATE(YEAR,":",MONTH,":",WEEK,":",WEEKDAY,":",$B14)</f>
        <v>2016:5:3:7:NEIHU_E</v>
      </c>
      <c r="D14" s="64">
        <f>MATCH($C14,REPORT_DATA_BY_COMP!$A:$A,0)</f>
        <v>1689</v>
      </c>
      <c r="E14" s="65" t="str">
        <f>SUBSTITUTE(VLOOKUP($B14,COMP_LIST!$A:$AC,5,FALSE),"EL","")</f>
        <v>E. Bezzant / McPherson</v>
      </c>
      <c r="F14" s="4" t="str">
        <f>VLOOKUP($B14,COMP_LIST!$A:$AC,3,FALSE)</f>
        <v>Neihu E</v>
      </c>
      <c r="G14" s="4" t="str">
        <f>VLOOKUP($B14,COMP_LIST!$A:$AC,4,FALSE)</f>
        <v>內湖長老</v>
      </c>
      <c r="H14" s="10">
        <f>IFERROR(INDEX(REPORT_DATA_BY_COMP!$A:$AI,$D14,MATCH(H$8,REPORT_DATA_BY_COMP!$A$1:$AI$1,0)), "")</f>
        <v>0</v>
      </c>
      <c r="I14" s="10">
        <f>IFERROR(INDEX(REPORT_DATA_BY_COMP!$A:$AI,$D14,MATCH(I$8,REPORT_DATA_BY_COMP!$A$1:$AI$1,0)), "")</f>
        <v>0</v>
      </c>
      <c r="J14" s="10">
        <f>IFERROR(INDEX(REPORT_DATA_BY_COMP!$A:$AI,$D14,MATCH(J$8,REPORT_DATA_BY_COMP!$A$1:$AI$1,0)), "")</f>
        <v>3</v>
      </c>
      <c r="K14" s="10">
        <f>IFERROR(INDEX(REPORT_DATA_BY_COMP!$A:$AI,$D14,MATCH(K$8,REPORT_DATA_BY_COMP!$A$1:$AI$1,0)), "")</f>
        <v>2</v>
      </c>
      <c r="L14" s="47">
        <f>IFERROR(INDEX(REPORT_DATA_BY_COMP!$A:$AI,$D14,MATCH(L$8,REPORT_DATA_BY_COMP!$A$1:$AI$1,0)), "")</f>
        <v>3</v>
      </c>
      <c r="M14" s="56">
        <f>IFERROR(INDEX(REPORT_DATA_BY_COMP!$A:$AI,$D14,MATCH(M$8,REPORT_DATA_BY_COMP!$A$1:$AI$1,0)), "")</f>
        <v>0</v>
      </c>
      <c r="N14" s="50">
        <f>IFERROR(INDEX(REPORT_DATA_BY_COMP!$A:$AI,$D14,MATCH(N$8,REPORT_DATA_BY_COMP!$A$1:$AI$1,0)), "")</f>
        <v>6</v>
      </c>
      <c r="O14" s="10">
        <f>IFERROR(INDEX(REPORT_DATA_BY_COMP!$A:$AI,$D14,MATCH(O$8,REPORT_DATA_BY_COMP!$A$1:$AI$1,0)), "")</f>
        <v>3</v>
      </c>
      <c r="P14" s="10">
        <f>IFERROR(INDEX(REPORT_DATA_BY_COMP!$A:$AI,$D14,MATCH(P$8,REPORT_DATA_BY_COMP!$A$1:$AI$1,0)), "")</f>
        <v>9</v>
      </c>
      <c r="Q14" s="10">
        <f>IFERROR(INDEX(REPORT_DATA_BY_COMP!$A:$AI,$D14,MATCH(Q$8,REPORT_DATA_BY_COMP!$A$1:$AI$1,0)), "")</f>
        <v>6</v>
      </c>
      <c r="R14" s="10">
        <f>IFERROR(INDEX(REPORT_DATA_BY_COMP!$A:$AI,$D14,MATCH(R$8,REPORT_DATA_BY_COMP!$A$1:$AI$1,0)), "")</f>
        <v>2</v>
      </c>
      <c r="S14" s="10">
        <f>IFERROR(INDEX(REPORT_DATA_BY_COMP!$A:$AI,$D14,MATCH(S$8,REPORT_DATA_BY_COMP!$A$1:$AI$1,0)), "")</f>
        <v>6</v>
      </c>
    </row>
    <row r="15" spans="1:19" ht="15" customHeight="1">
      <c r="A15" s="1"/>
      <c r="B15" s="1" t="s">
        <v>1877</v>
      </c>
      <c r="C15" s="64" t="str">
        <f>CONCATENATE(YEAR,":",MONTH,":",WEEK,":",WEEKDAY,":",$B15)</f>
        <v>2016:5:3:7:NEIHU_S</v>
      </c>
      <c r="D15" s="64">
        <f>MATCH($C15,REPORT_DATA_BY_COMP!$A:$A,0)</f>
        <v>1690</v>
      </c>
      <c r="E15" s="65" t="str">
        <f>SUBSTITUTE(VLOOKUP($B15,COMP_LIST!$A:$AC,5,FALSE),"EL","")</f>
        <v>S. Gabbitas / Yee</v>
      </c>
      <c r="F15" s="4" t="str">
        <f>VLOOKUP($B15,COMP_LIST!$A:$AC,3,FALSE)</f>
        <v>Neihu S</v>
      </c>
      <c r="G15" s="4" t="str">
        <f>VLOOKUP($B15,COMP_LIST!$A:$AC,4,FALSE)</f>
        <v>內湖姐妹</v>
      </c>
      <c r="H15" s="10">
        <f>IFERROR(INDEX(REPORT_DATA_BY_COMP!$A:$AI,$D15,MATCH(H$8,REPORT_DATA_BY_COMP!$A$1:$AI$1,0)), "")</f>
        <v>0</v>
      </c>
      <c r="I15" s="10">
        <f>IFERROR(INDEX(REPORT_DATA_BY_COMP!$A:$AI,$D15,MATCH(I$8,REPORT_DATA_BY_COMP!$A$1:$AI$1,0)), "")</f>
        <v>0</v>
      </c>
      <c r="J15" s="10">
        <f>IFERROR(INDEX(REPORT_DATA_BY_COMP!$A:$AI,$D15,MATCH(J$8,REPORT_DATA_BY_COMP!$A$1:$AI$1,0)), "")</f>
        <v>1</v>
      </c>
      <c r="K15" s="10">
        <f>IFERROR(INDEX(REPORT_DATA_BY_COMP!$A:$AI,$D15,MATCH(K$8,REPORT_DATA_BY_COMP!$A$1:$AI$1,0)), "")</f>
        <v>3</v>
      </c>
      <c r="L15" s="47">
        <f>IFERROR(INDEX(REPORT_DATA_BY_COMP!$A:$AI,$D15,MATCH(L$8,REPORT_DATA_BY_COMP!$A$1:$AI$1,0)), "")</f>
        <v>0</v>
      </c>
      <c r="M15" s="56">
        <f>IFERROR(INDEX(REPORT_DATA_BY_COMP!$A:$AI,$D15,MATCH(M$8,REPORT_DATA_BY_COMP!$A$1:$AI$1,0)), "")</f>
        <v>0</v>
      </c>
      <c r="N15" s="50">
        <f>IFERROR(INDEX(REPORT_DATA_BY_COMP!$A:$AI,$D15,MATCH(N$8,REPORT_DATA_BY_COMP!$A$1:$AI$1,0)), "")</f>
        <v>4</v>
      </c>
      <c r="O15" s="10">
        <f>IFERROR(INDEX(REPORT_DATA_BY_COMP!$A:$AI,$D15,MATCH(O$8,REPORT_DATA_BY_COMP!$A$1:$AI$1,0)), "")</f>
        <v>4</v>
      </c>
      <c r="P15" s="10">
        <f>IFERROR(INDEX(REPORT_DATA_BY_COMP!$A:$AI,$D15,MATCH(P$8,REPORT_DATA_BY_COMP!$A$1:$AI$1,0)), "")</f>
        <v>8</v>
      </c>
      <c r="Q15" s="10">
        <f>IFERROR(INDEX(REPORT_DATA_BY_COMP!$A:$AI,$D15,MATCH(Q$8,REPORT_DATA_BY_COMP!$A$1:$AI$1,0)), "")</f>
        <v>4</v>
      </c>
      <c r="R15" s="10">
        <f>IFERROR(INDEX(REPORT_DATA_BY_COMP!$A:$AI,$D15,MATCH(R$8,REPORT_DATA_BY_COMP!$A$1:$AI$1,0)), "")</f>
        <v>1</v>
      </c>
      <c r="S15" s="10">
        <f>IFERROR(INDEX(REPORT_DATA_BY_COMP!$A:$AI,$D15,MATCH(S$8,REPORT_DATA_BY_COMP!$A$1:$AI$1,0)), "")</f>
        <v>9</v>
      </c>
    </row>
    <row r="16" spans="1:19" ht="15" customHeight="1">
      <c r="A16" s="1"/>
      <c r="B16" s="1"/>
      <c r="E16" s="8" t="s">
        <v>806</v>
      </c>
      <c r="F16" s="9"/>
      <c r="G16" s="9"/>
      <c r="H16" s="11">
        <f>SUM(H12:H15)</f>
        <v>1</v>
      </c>
      <c r="I16" s="11">
        <f t="shared" ref="I16:R16" si="0">SUM(I12:I15)</f>
        <v>0</v>
      </c>
      <c r="J16" s="11">
        <f t="shared" si="0"/>
        <v>7</v>
      </c>
      <c r="K16" s="11">
        <f t="shared" si="0"/>
        <v>11</v>
      </c>
      <c r="L16" s="48">
        <f t="shared" si="0"/>
        <v>4</v>
      </c>
      <c r="M16" s="57">
        <f t="shared" si="0"/>
        <v>0</v>
      </c>
      <c r="N16" s="51">
        <f t="shared" si="0"/>
        <v>22</v>
      </c>
      <c r="O16" s="11">
        <f t="shared" si="0"/>
        <v>13</v>
      </c>
      <c r="P16" s="11">
        <f t="shared" si="0"/>
        <v>32</v>
      </c>
      <c r="Q16" s="11">
        <f t="shared" si="0"/>
        <v>23</v>
      </c>
      <c r="R16" s="11">
        <f t="shared" si="0"/>
        <v>3</v>
      </c>
      <c r="S16" s="11">
        <f>SUM(S12:S15)</f>
        <v>30</v>
      </c>
    </row>
    <row r="17" spans="1:19" ht="15" customHeight="1">
      <c r="A17" s="1" t="s">
        <v>2083</v>
      </c>
      <c r="B17" s="1"/>
      <c r="E17" s="5" t="str">
        <f>$A17</f>
        <v>Jilong 基隆</v>
      </c>
      <c r="F17" s="6"/>
      <c r="G17" s="6"/>
      <c r="H17" s="6"/>
      <c r="I17" s="6"/>
      <c r="J17" s="6"/>
      <c r="K17" s="6"/>
      <c r="L17" s="6"/>
      <c r="M17" s="55"/>
      <c r="N17" s="6"/>
      <c r="O17" s="6"/>
      <c r="P17" s="6"/>
      <c r="Q17" s="6"/>
      <c r="R17" s="6"/>
      <c r="S17" s="6"/>
    </row>
    <row r="18" spans="1:19" ht="15" customHeight="1">
      <c r="A18" s="1"/>
      <c r="B18" s="1" t="s">
        <v>1824</v>
      </c>
      <c r="C18" s="64" t="str">
        <f>CONCATENATE(YEAR,":",MONTH,":",WEEK,":",WEEKDAY,":",$B18)</f>
        <v>2016:5:3:7:JILONG_A_E</v>
      </c>
      <c r="D18" s="64">
        <f>MATCH($C18,REPORT_DATA_BY_COMP!$A:$A,0)</f>
        <v>1675</v>
      </c>
      <c r="E18" s="65" t="str">
        <f>SUBSTITUTE(VLOOKUP($B18,COMP_LIST!$A:$AC,5,FALSE),"EL","")</f>
        <v>E. Brinton / Jen</v>
      </c>
      <c r="F18" s="4" t="str">
        <f>VLOOKUP($B18,COMP_LIST!$A:$AC,3,FALSE)</f>
        <v>Jilong A E</v>
      </c>
      <c r="G18" s="4" t="str">
        <f>VLOOKUP($B18,COMP_LIST!$A:$AC,4,FALSE)</f>
        <v>基隆 A 長老</v>
      </c>
      <c r="H18" s="10">
        <f>IFERROR(INDEX(REPORT_DATA_BY_COMP!$A:$AI,$D18,MATCH(H$8,REPORT_DATA_BY_COMP!$A$1:$AI$1,0)), "")</f>
        <v>0</v>
      </c>
      <c r="I18" s="10">
        <f>IFERROR(INDEX(REPORT_DATA_BY_COMP!$A:$AI,$D18,MATCH(I$8,REPORT_DATA_BY_COMP!$A$1:$AI$1,0)), "")</f>
        <v>0</v>
      </c>
      <c r="J18" s="10">
        <f>IFERROR(INDEX(REPORT_DATA_BY_COMP!$A:$AI,$D18,MATCH(J$8,REPORT_DATA_BY_COMP!$A$1:$AI$1,0)), "")</f>
        <v>0</v>
      </c>
      <c r="K18" s="10">
        <f>IFERROR(INDEX(REPORT_DATA_BY_COMP!$A:$AI,$D18,MATCH(K$8,REPORT_DATA_BY_COMP!$A$1:$AI$1,0)), "")</f>
        <v>5</v>
      </c>
      <c r="L18" s="47">
        <f>IFERROR(INDEX(REPORT_DATA_BY_COMP!$A:$AI,$D18,MATCH(L$8,REPORT_DATA_BY_COMP!$A$1:$AI$1,0)), "")</f>
        <v>0</v>
      </c>
      <c r="M18" s="56">
        <f>IFERROR(INDEX(REPORT_DATA_BY_COMP!$A:$AI,$D18,MATCH(M$8,REPORT_DATA_BY_COMP!$A$1:$AI$1,0)), "")</f>
        <v>0</v>
      </c>
      <c r="N18" s="50">
        <f>IFERROR(INDEX(REPORT_DATA_BY_COMP!$A:$AI,$D18,MATCH(N$8,REPORT_DATA_BY_COMP!$A$1:$AI$1,0)), "")</f>
        <v>5</v>
      </c>
      <c r="O18" s="10">
        <f>IFERROR(INDEX(REPORT_DATA_BY_COMP!$A:$AI,$D18,MATCH(O$8,REPORT_DATA_BY_COMP!$A$1:$AI$1,0)), "")</f>
        <v>4</v>
      </c>
      <c r="P18" s="10">
        <f>IFERROR(INDEX(REPORT_DATA_BY_COMP!$A:$AI,$D18,MATCH(P$8,REPORT_DATA_BY_COMP!$A$1:$AI$1,0)), "")</f>
        <v>16</v>
      </c>
      <c r="Q18" s="10">
        <f>IFERROR(INDEX(REPORT_DATA_BY_COMP!$A:$AI,$D18,MATCH(Q$8,REPORT_DATA_BY_COMP!$A$1:$AI$1,0)), "")</f>
        <v>8</v>
      </c>
      <c r="R18" s="10">
        <f>IFERROR(INDEX(REPORT_DATA_BY_COMP!$A:$AI,$D18,MATCH(R$8,REPORT_DATA_BY_COMP!$A$1:$AI$1,0)), "")</f>
        <v>1</v>
      </c>
      <c r="S18" s="10">
        <f>IFERROR(INDEX(REPORT_DATA_BY_COMP!$A:$AI,$D18,MATCH(S$8,REPORT_DATA_BY_COMP!$A$1:$AI$1,0)), "")</f>
        <v>4</v>
      </c>
    </row>
    <row r="19" spans="1:19" ht="15" customHeight="1">
      <c r="A19" s="1"/>
      <c r="B19" s="1" t="s">
        <v>1829</v>
      </c>
      <c r="C19" s="64" t="str">
        <f>CONCATENATE(YEAR,":",MONTH,":",WEEK,":",WEEKDAY,":",$B19)</f>
        <v>2016:5:3:7:JILONG_B_E</v>
      </c>
      <c r="D19" s="64">
        <f>MATCH($C19,REPORT_DATA_BY_COMP!$A:$A,0)</f>
        <v>1676</v>
      </c>
      <c r="E19" s="65" t="str">
        <f>SUBSTITUTE(VLOOKUP($B19,COMP_LIST!$A:$AC,5,FALSE),"EL","")</f>
        <v>E. Taylor DL / Andelin</v>
      </c>
      <c r="F19" s="4" t="str">
        <f>VLOOKUP($B19,COMP_LIST!$A:$AC,3,FALSE)</f>
        <v>Jilong B E</v>
      </c>
      <c r="G19" s="4" t="str">
        <f>VLOOKUP($B19,COMP_LIST!$A:$AC,4,FALSE)</f>
        <v>基隆 B 長老</v>
      </c>
      <c r="H19" s="10">
        <f>IFERROR(INDEX(REPORT_DATA_BY_COMP!$A:$AI,$D19,MATCH(H$8,REPORT_DATA_BY_COMP!$A$1:$AI$1,0)), "")</f>
        <v>0</v>
      </c>
      <c r="I19" s="10">
        <f>IFERROR(INDEX(REPORT_DATA_BY_COMP!$A:$AI,$D19,MATCH(I$8,REPORT_DATA_BY_COMP!$A$1:$AI$1,0)), "")</f>
        <v>0</v>
      </c>
      <c r="J19" s="10">
        <f>IFERROR(INDEX(REPORT_DATA_BY_COMP!$A:$AI,$D19,MATCH(J$8,REPORT_DATA_BY_COMP!$A$1:$AI$1,0)), "")</f>
        <v>3</v>
      </c>
      <c r="K19" s="10">
        <f>IFERROR(INDEX(REPORT_DATA_BY_COMP!$A:$AI,$D19,MATCH(K$8,REPORT_DATA_BY_COMP!$A$1:$AI$1,0)), "")</f>
        <v>4</v>
      </c>
      <c r="L19" s="47">
        <f>IFERROR(INDEX(REPORT_DATA_BY_COMP!$A:$AI,$D19,MATCH(L$8,REPORT_DATA_BY_COMP!$A$1:$AI$1,0)), "")</f>
        <v>0</v>
      </c>
      <c r="M19" s="56">
        <f>IFERROR(INDEX(REPORT_DATA_BY_COMP!$A:$AI,$D19,MATCH(M$8,REPORT_DATA_BY_COMP!$A$1:$AI$1,0)), "")</f>
        <v>0</v>
      </c>
      <c r="N19" s="50">
        <f>IFERROR(INDEX(REPORT_DATA_BY_COMP!$A:$AI,$D19,MATCH(N$8,REPORT_DATA_BY_COMP!$A$1:$AI$1,0)), "")</f>
        <v>7</v>
      </c>
      <c r="O19" s="10">
        <f>IFERROR(INDEX(REPORT_DATA_BY_COMP!$A:$AI,$D19,MATCH(O$8,REPORT_DATA_BY_COMP!$A$1:$AI$1,0)), "")</f>
        <v>3</v>
      </c>
      <c r="P19" s="10">
        <f>IFERROR(INDEX(REPORT_DATA_BY_COMP!$A:$AI,$D19,MATCH(P$8,REPORT_DATA_BY_COMP!$A$1:$AI$1,0)), "")</f>
        <v>15</v>
      </c>
      <c r="Q19" s="10">
        <f>IFERROR(INDEX(REPORT_DATA_BY_COMP!$A:$AI,$D19,MATCH(Q$8,REPORT_DATA_BY_COMP!$A$1:$AI$1,0)), "")</f>
        <v>6</v>
      </c>
      <c r="R19" s="10">
        <f>IFERROR(INDEX(REPORT_DATA_BY_COMP!$A:$AI,$D19,MATCH(R$8,REPORT_DATA_BY_COMP!$A$1:$AI$1,0)), "")</f>
        <v>0</v>
      </c>
      <c r="S19" s="10">
        <f>IFERROR(INDEX(REPORT_DATA_BY_COMP!$A:$AI,$D19,MATCH(S$8,REPORT_DATA_BY_COMP!$A$1:$AI$1,0)), "")</f>
        <v>4</v>
      </c>
    </row>
    <row r="20" spans="1:19" ht="15" customHeight="1">
      <c r="A20" s="1"/>
      <c r="B20" s="1"/>
      <c r="E20" s="8" t="s">
        <v>806</v>
      </c>
      <c r="F20" s="9"/>
      <c r="G20" s="9"/>
      <c r="H20" s="11">
        <f t="shared" ref="H20:S20" si="1">SUM(H18:H19)</f>
        <v>0</v>
      </c>
      <c r="I20" s="11">
        <f t="shared" si="1"/>
        <v>0</v>
      </c>
      <c r="J20" s="11">
        <f t="shared" si="1"/>
        <v>3</v>
      </c>
      <c r="K20" s="11">
        <f t="shared" si="1"/>
        <v>9</v>
      </c>
      <c r="L20" s="48">
        <f t="shared" si="1"/>
        <v>0</v>
      </c>
      <c r="M20" s="57">
        <f t="shared" si="1"/>
        <v>0</v>
      </c>
      <c r="N20" s="51">
        <f t="shared" si="1"/>
        <v>12</v>
      </c>
      <c r="O20" s="11">
        <f t="shared" si="1"/>
        <v>7</v>
      </c>
      <c r="P20" s="11">
        <f t="shared" si="1"/>
        <v>31</v>
      </c>
      <c r="Q20" s="11">
        <f t="shared" si="1"/>
        <v>14</v>
      </c>
      <c r="R20" s="11">
        <f t="shared" si="1"/>
        <v>1</v>
      </c>
      <c r="S20" s="11">
        <f t="shared" si="1"/>
        <v>8</v>
      </c>
    </row>
    <row r="21" spans="1:19" ht="15" customHeight="1">
      <c r="A21" s="1" t="s">
        <v>2084</v>
      </c>
      <c r="B21" s="1"/>
      <c r="E21" s="5" t="str">
        <f>$A21</f>
        <v>Xizhi 汐止</v>
      </c>
      <c r="F21" s="6"/>
      <c r="G21" s="6"/>
      <c r="H21" s="6"/>
      <c r="I21" s="6"/>
      <c r="J21" s="6"/>
      <c r="K21" s="6"/>
      <c r="L21" s="6"/>
      <c r="M21" s="55"/>
      <c r="N21" s="6"/>
      <c r="O21" s="6"/>
      <c r="P21" s="6"/>
      <c r="Q21" s="6"/>
      <c r="R21" s="6"/>
      <c r="S21" s="6"/>
    </row>
    <row r="22" spans="1:19" ht="15" customHeight="1">
      <c r="A22" s="1"/>
      <c r="B22" s="1" t="s">
        <v>2003</v>
      </c>
      <c r="C22" s="64" t="str">
        <f>CONCATENATE(YEAR,":",MONTH,":",WEEK,":",WEEKDAY,":",$B22)</f>
        <v>2016:5:3:7:XIZHI_A_E</v>
      </c>
      <c r="D22" s="64">
        <f>MATCH($C22,REPORT_DATA_BY_COMP!$A:$A,0)</f>
        <v>1732</v>
      </c>
      <c r="E22" s="65" t="str">
        <f>SUBSTITUTE(VLOOKUP($B22,COMP_LIST!$A:$AC,5,FALSE),"EL","")</f>
        <v>E. Falck DL / Jensen</v>
      </c>
      <c r="F22" s="4" t="str">
        <f>VLOOKUP($B22,COMP_LIST!$A:$AC,3,FALSE)</f>
        <v>Xizhi A E</v>
      </c>
      <c r="G22" s="4" t="str">
        <f>VLOOKUP($B22,COMP_LIST!$A:$AC,4,FALSE)</f>
        <v>汐止 A 長老</v>
      </c>
      <c r="H22" s="10">
        <f>IFERROR(INDEX(REPORT_DATA_BY_COMP!$A:$AI,$D22,MATCH(H$8,REPORT_DATA_BY_COMP!$A$1:$AI$1,0)), "")</f>
        <v>0</v>
      </c>
      <c r="I22" s="10">
        <f>IFERROR(INDEX(REPORT_DATA_BY_COMP!$A:$AI,$D22,MATCH(I$8,REPORT_DATA_BY_COMP!$A$1:$AI$1,0)), "")</f>
        <v>1</v>
      </c>
      <c r="J22" s="10">
        <f>IFERROR(INDEX(REPORT_DATA_BY_COMP!$A:$AI,$D22,MATCH(J$8,REPORT_DATA_BY_COMP!$A$1:$AI$1,0)), "")</f>
        <v>3</v>
      </c>
      <c r="K22" s="10">
        <f>IFERROR(INDEX(REPORT_DATA_BY_COMP!$A:$AI,$D22,MATCH(K$8,REPORT_DATA_BY_COMP!$A$1:$AI$1,0)), "")</f>
        <v>3</v>
      </c>
      <c r="L22" s="47">
        <f>IFERROR(INDEX(REPORT_DATA_BY_COMP!$A:$AI,$D22,MATCH(L$8,REPORT_DATA_BY_COMP!$A$1:$AI$1,0)), "")</f>
        <v>0</v>
      </c>
      <c r="M22" s="56">
        <f>IFERROR(INDEX(REPORT_DATA_BY_COMP!$A:$AI,$D22,MATCH(M$8,REPORT_DATA_BY_COMP!$A$1:$AI$1,0)), "")</f>
        <v>0</v>
      </c>
      <c r="N22" s="50">
        <f>IFERROR(INDEX(REPORT_DATA_BY_COMP!$A:$AI,$D22,MATCH(N$8,REPORT_DATA_BY_COMP!$A$1:$AI$1,0)), "")</f>
        <v>7</v>
      </c>
      <c r="O22" s="10">
        <f>IFERROR(INDEX(REPORT_DATA_BY_COMP!$A:$AI,$D22,MATCH(O$8,REPORT_DATA_BY_COMP!$A$1:$AI$1,0)), "")</f>
        <v>4</v>
      </c>
      <c r="P22" s="10">
        <f>IFERROR(INDEX(REPORT_DATA_BY_COMP!$A:$AI,$D22,MATCH(P$8,REPORT_DATA_BY_COMP!$A$1:$AI$1,0)), "")</f>
        <v>8</v>
      </c>
      <c r="Q22" s="10">
        <f>IFERROR(INDEX(REPORT_DATA_BY_COMP!$A:$AI,$D22,MATCH(Q$8,REPORT_DATA_BY_COMP!$A$1:$AI$1,0)), "")</f>
        <v>8</v>
      </c>
      <c r="R22" s="10">
        <f>IFERROR(INDEX(REPORT_DATA_BY_COMP!$A:$AI,$D22,MATCH(R$8,REPORT_DATA_BY_COMP!$A$1:$AI$1,0)), "")</f>
        <v>0</v>
      </c>
      <c r="S22" s="10">
        <f>IFERROR(INDEX(REPORT_DATA_BY_COMP!$A:$AI,$D22,MATCH(S$8,REPORT_DATA_BY_COMP!$A$1:$AI$1,0)), "")</f>
        <v>19</v>
      </c>
    </row>
    <row r="23" spans="1:19" ht="15" customHeight="1">
      <c r="A23" s="1"/>
      <c r="B23" s="1" t="s">
        <v>2007</v>
      </c>
      <c r="C23" s="64" t="str">
        <f>CONCATENATE(YEAR,":",MONTH,":",WEEK,":",WEEKDAY,":",$B23)</f>
        <v>2016:5:3:7:XIZHI_B_E</v>
      </c>
      <c r="D23" s="64">
        <f>MATCH($C23,REPORT_DATA_BY_COMP!$A:$A,0)</f>
        <v>1733</v>
      </c>
      <c r="E23" s="65" t="str">
        <f>SUBSTITUTE(VLOOKUP($B23,COMP_LIST!$A:$AC,5,FALSE),"EL","")</f>
        <v>E. Griffin / Joly</v>
      </c>
      <c r="F23" s="4" t="str">
        <f>VLOOKUP($B23,COMP_LIST!$A:$AC,3,FALSE)</f>
        <v>Xizhi B E</v>
      </c>
      <c r="G23" s="4" t="str">
        <f>VLOOKUP($B23,COMP_LIST!$A:$AC,4,FALSE)</f>
        <v>汐止 B 長老</v>
      </c>
      <c r="H23" s="10">
        <f>IFERROR(INDEX(REPORT_DATA_BY_COMP!$A:$AI,$D23,MATCH(H$8,REPORT_DATA_BY_COMP!$A$1:$AI$1,0)), "")</f>
        <v>1</v>
      </c>
      <c r="I23" s="10">
        <f>IFERROR(INDEX(REPORT_DATA_BY_COMP!$A:$AI,$D23,MATCH(I$8,REPORT_DATA_BY_COMP!$A$1:$AI$1,0)), "")</f>
        <v>0</v>
      </c>
      <c r="J23" s="10">
        <f>IFERROR(INDEX(REPORT_DATA_BY_COMP!$A:$AI,$D23,MATCH(J$8,REPORT_DATA_BY_COMP!$A$1:$AI$1,0)), "")</f>
        <v>3</v>
      </c>
      <c r="K23" s="10">
        <f>IFERROR(INDEX(REPORT_DATA_BY_COMP!$A:$AI,$D23,MATCH(K$8,REPORT_DATA_BY_COMP!$A$1:$AI$1,0)), "")</f>
        <v>2</v>
      </c>
      <c r="L23" s="47">
        <f>IFERROR(INDEX(REPORT_DATA_BY_COMP!$A:$AI,$D23,MATCH(L$8,REPORT_DATA_BY_COMP!$A$1:$AI$1,0)), "")</f>
        <v>1</v>
      </c>
      <c r="M23" s="56">
        <f>IFERROR(INDEX(REPORT_DATA_BY_COMP!$A:$AI,$D23,MATCH(M$8,REPORT_DATA_BY_COMP!$A$1:$AI$1,0)), "")</f>
        <v>0</v>
      </c>
      <c r="N23" s="50">
        <f>IFERROR(INDEX(REPORT_DATA_BY_COMP!$A:$AI,$D23,MATCH(N$8,REPORT_DATA_BY_COMP!$A$1:$AI$1,0)), "")</f>
        <v>6</v>
      </c>
      <c r="O23" s="10">
        <f>IFERROR(INDEX(REPORT_DATA_BY_COMP!$A:$AI,$D23,MATCH(O$8,REPORT_DATA_BY_COMP!$A$1:$AI$1,0)), "")</f>
        <v>3</v>
      </c>
      <c r="P23" s="10">
        <f>IFERROR(INDEX(REPORT_DATA_BY_COMP!$A:$AI,$D23,MATCH(P$8,REPORT_DATA_BY_COMP!$A$1:$AI$1,0)), "")</f>
        <v>6</v>
      </c>
      <c r="Q23" s="10">
        <f>IFERROR(INDEX(REPORT_DATA_BY_COMP!$A:$AI,$D23,MATCH(Q$8,REPORT_DATA_BY_COMP!$A$1:$AI$1,0)), "")</f>
        <v>3</v>
      </c>
      <c r="R23" s="10">
        <f>IFERROR(INDEX(REPORT_DATA_BY_COMP!$A:$AI,$D23,MATCH(R$8,REPORT_DATA_BY_COMP!$A$1:$AI$1,0)), "")</f>
        <v>0</v>
      </c>
      <c r="S23" s="10">
        <f>IFERROR(INDEX(REPORT_DATA_BY_COMP!$A:$AI,$D23,MATCH(S$8,REPORT_DATA_BY_COMP!$A$1:$AI$1,0)), "")</f>
        <v>17</v>
      </c>
    </row>
    <row r="24" spans="1:19" ht="15" customHeight="1">
      <c r="A24" s="1"/>
      <c r="B24" s="1" t="s">
        <v>2010</v>
      </c>
      <c r="C24" s="64" t="str">
        <f>CONCATENATE(YEAR,":",MONTH,":",WEEK,":",WEEKDAY,":",$B24)</f>
        <v>2016:5:3:7:XIZHI_S</v>
      </c>
      <c r="D24" s="64">
        <f>MATCH($C24,REPORT_DATA_BY_COMP!$A:$A,0)</f>
        <v>1734</v>
      </c>
      <c r="E24" s="65" t="str">
        <f>SUBSTITUTE(VLOOKUP($B24,COMP_LIST!$A:$AC,5,FALSE),"EL","")</f>
        <v>S. Huang / Hsiao</v>
      </c>
      <c r="F24" s="4" t="str">
        <f>VLOOKUP($B24,COMP_LIST!$A:$AC,3,FALSE)</f>
        <v>Xizhi S</v>
      </c>
      <c r="G24" s="4" t="str">
        <f>VLOOKUP($B24,COMP_LIST!$A:$AC,4,FALSE)</f>
        <v>汐止姐妹</v>
      </c>
      <c r="H24" s="10">
        <f>IFERROR(INDEX(REPORT_DATA_BY_COMP!$A:$AI,$D24,MATCH(H$8,REPORT_DATA_BY_COMP!$A$1:$AI$1,0)), "")</f>
        <v>0</v>
      </c>
      <c r="I24" s="10">
        <f>IFERROR(INDEX(REPORT_DATA_BY_COMP!$A:$AI,$D24,MATCH(I$8,REPORT_DATA_BY_COMP!$A$1:$AI$1,0)), "")</f>
        <v>1</v>
      </c>
      <c r="J24" s="10">
        <f>IFERROR(INDEX(REPORT_DATA_BY_COMP!$A:$AI,$D24,MATCH(J$8,REPORT_DATA_BY_COMP!$A$1:$AI$1,0)), "")</f>
        <v>0</v>
      </c>
      <c r="K24" s="10">
        <f>IFERROR(INDEX(REPORT_DATA_BY_COMP!$A:$AI,$D24,MATCH(K$8,REPORT_DATA_BY_COMP!$A$1:$AI$1,0)), "")</f>
        <v>2</v>
      </c>
      <c r="L24" s="47">
        <f>IFERROR(INDEX(REPORT_DATA_BY_COMP!$A:$AI,$D24,MATCH(L$8,REPORT_DATA_BY_COMP!$A$1:$AI$1,0)), "")</f>
        <v>1</v>
      </c>
      <c r="M24" s="56">
        <f>IFERROR(INDEX(REPORT_DATA_BY_COMP!$A:$AI,$D24,MATCH(M$8,REPORT_DATA_BY_COMP!$A$1:$AI$1,0)), "")</f>
        <v>0</v>
      </c>
      <c r="N24" s="50">
        <f>IFERROR(INDEX(REPORT_DATA_BY_COMP!$A:$AI,$D24,MATCH(N$8,REPORT_DATA_BY_COMP!$A$1:$AI$1,0)), "")</f>
        <v>4</v>
      </c>
      <c r="O24" s="10">
        <f>IFERROR(INDEX(REPORT_DATA_BY_COMP!$A:$AI,$D24,MATCH(O$8,REPORT_DATA_BY_COMP!$A$1:$AI$1,0)), "")</f>
        <v>3</v>
      </c>
      <c r="P24" s="10">
        <f>IFERROR(INDEX(REPORT_DATA_BY_COMP!$A:$AI,$D24,MATCH(P$8,REPORT_DATA_BY_COMP!$A$1:$AI$1,0)), "")</f>
        <v>11</v>
      </c>
      <c r="Q24" s="10">
        <f>IFERROR(INDEX(REPORT_DATA_BY_COMP!$A:$AI,$D24,MATCH(Q$8,REPORT_DATA_BY_COMP!$A$1:$AI$1,0)), "")</f>
        <v>2</v>
      </c>
      <c r="R24" s="10">
        <f>IFERROR(INDEX(REPORT_DATA_BY_COMP!$A:$AI,$D24,MATCH(R$8,REPORT_DATA_BY_COMP!$A$1:$AI$1,0)), "")</f>
        <v>0</v>
      </c>
      <c r="S24" s="10">
        <f>IFERROR(INDEX(REPORT_DATA_BY_COMP!$A:$AI,$D24,MATCH(S$8,REPORT_DATA_BY_COMP!$A$1:$AI$1,0)), "")</f>
        <v>2</v>
      </c>
    </row>
    <row r="25" spans="1:19" ht="15" customHeight="1">
      <c r="A25" s="1"/>
      <c r="B25" s="1"/>
      <c r="E25" s="8" t="s">
        <v>806</v>
      </c>
      <c r="F25" s="9"/>
      <c r="G25" s="9"/>
      <c r="H25" s="11">
        <f t="shared" ref="H25:S25" si="2">SUM(H22:H24)</f>
        <v>1</v>
      </c>
      <c r="I25" s="11">
        <f t="shared" si="2"/>
        <v>2</v>
      </c>
      <c r="J25" s="11">
        <f t="shared" si="2"/>
        <v>6</v>
      </c>
      <c r="K25" s="11">
        <f t="shared" si="2"/>
        <v>7</v>
      </c>
      <c r="L25" s="48">
        <f t="shared" si="2"/>
        <v>2</v>
      </c>
      <c r="M25" s="57">
        <f t="shared" si="2"/>
        <v>0</v>
      </c>
      <c r="N25" s="51">
        <f t="shared" si="2"/>
        <v>17</v>
      </c>
      <c r="O25" s="11">
        <f t="shared" si="2"/>
        <v>10</v>
      </c>
      <c r="P25" s="11">
        <f t="shared" si="2"/>
        <v>25</v>
      </c>
      <c r="Q25" s="11">
        <f t="shared" si="2"/>
        <v>13</v>
      </c>
      <c r="R25" s="11">
        <f t="shared" si="2"/>
        <v>0</v>
      </c>
      <c r="S25" s="11">
        <f t="shared" si="2"/>
        <v>38</v>
      </c>
    </row>
    <row r="26" spans="1:19" ht="15" customHeight="1">
      <c r="A26" s="1" t="s">
        <v>2085</v>
      </c>
      <c r="B26" s="1"/>
      <c r="E26" s="5" t="str">
        <f>$A26</f>
        <v>Yilan 宜蘭</v>
      </c>
      <c r="F26" s="6"/>
      <c r="G26" s="6"/>
      <c r="H26" s="6"/>
      <c r="I26" s="6"/>
      <c r="J26" s="6"/>
      <c r="K26" s="6"/>
      <c r="L26" s="6"/>
      <c r="M26" s="55"/>
      <c r="N26" s="6"/>
      <c r="O26" s="6"/>
      <c r="P26" s="6"/>
      <c r="Q26" s="6"/>
      <c r="R26" s="6"/>
      <c r="S26" s="6"/>
    </row>
    <row r="27" spans="1:19" ht="15" customHeight="1">
      <c r="A27" s="1"/>
      <c r="B27" s="1" t="s">
        <v>2012</v>
      </c>
      <c r="C27" s="64" t="str">
        <f>CONCATENATE(YEAR,":",MONTH,":",WEEK,":",WEEKDAY,":",$B27)</f>
        <v>2016:5:3:7:YILAN_E</v>
      </c>
      <c r="D27" s="64">
        <f>MATCH($C27,REPORT_DATA_BY_COMP!$A:$A,0)</f>
        <v>1735</v>
      </c>
      <c r="E27" s="65" t="str">
        <f>SUBSTITUTE(VLOOKUP($B27,COMP_LIST!$A:$AC,5,FALSE),"EL","")</f>
        <v>E. Byers / Puzey</v>
      </c>
      <c r="F27" s="4" t="str">
        <f>VLOOKUP($B27,COMP_LIST!$A:$AC,3,FALSE)</f>
        <v>Yilan E</v>
      </c>
      <c r="G27" s="4" t="str">
        <f>VLOOKUP($B27,COMP_LIST!$A:$AC,4,FALSE)</f>
        <v>宜蘭長老</v>
      </c>
      <c r="H27" s="10">
        <f>IFERROR(INDEX(REPORT_DATA_BY_COMP!$A:$AI,$D27,MATCH(H$8,REPORT_DATA_BY_COMP!$A$1:$AI$1,0)), "")</f>
        <v>0</v>
      </c>
      <c r="I27" s="10">
        <f>IFERROR(INDEX(REPORT_DATA_BY_COMP!$A:$AI,$D27,MATCH(I$8,REPORT_DATA_BY_COMP!$A$1:$AI$1,0)), "")</f>
        <v>0</v>
      </c>
      <c r="J27" s="10">
        <f>IFERROR(INDEX(REPORT_DATA_BY_COMP!$A:$AI,$D27,MATCH(J$8,REPORT_DATA_BY_COMP!$A$1:$AI$1,0)), "")</f>
        <v>1</v>
      </c>
      <c r="K27" s="10">
        <f>IFERROR(INDEX(REPORT_DATA_BY_COMP!$A:$AI,$D27,MATCH(K$8,REPORT_DATA_BY_COMP!$A$1:$AI$1,0)), "")</f>
        <v>2</v>
      </c>
      <c r="L27" s="47">
        <f>IFERROR(INDEX(REPORT_DATA_BY_COMP!$A:$AI,$D27,MATCH(L$8,REPORT_DATA_BY_COMP!$A$1:$AI$1,0)), "")</f>
        <v>0</v>
      </c>
      <c r="M27" s="56">
        <f>IFERROR(INDEX(REPORT_DATA_BY_COMP!$A:$AI,$D27,MATCH(M$8,REPORT_DATA_BY_COMP!$A$1:$AI$1,0)), "")</f>
        <v>0</v>
      </c>
      <c r="N27" s="50">
        <f>IFERROR(INDEX(REPORT_DATA_BY_COMP!$A:$AI,$D27,MATCH(N$8,REPORT_DATA_BY_COMP!$A$1:$AI$1,0)), "")</f>
        <v>4</v>
      </c>
      <c r="O27" s="10">
        <f>IFERROR(INDEX(REPORT_DATA_BY_COMP!$A:$AI,$D27,MATCH(O$8,REPORT_DATA_BY_COMP!$A$1:$AI$1,0)), "")</f>
        <v>1</v>
      </c>
      <c r="P27" s="10">
        <f>IFERROR(INDEX(REPORT_DATA_BY_COMP!$A:$AI,$D27,MATCH(P$8,REPORT_DATA_BY_COMP!$A$1:$AI$1,0)), "")</f>
        <v>8</v>
      </c>
      <c r="Q27" s="10">
        <f>IFERROR(INDEX(REPORT_DATA_BY_COMP!$A:$AI,$D27,MATCH(Q$8,REPORT_DATA_BY_COMP!$A$1:$AI$1,0)), "")</f>
        <v>5</v>
      </c>
      <c r="R27" s="10">
        <f>IFERROR(INDEX(REPORT_DATA_BY_COMP!$A:$AI,$D27,MATCH(R$8,REPORT_DATA_BY_COMP!$A$1:$AI$1,0)), "")</f>
        <v>0</v>
      </c>
      <c r="S27" s="10">
        <f>IFERROR(INDEX(REPORT_DATA_BY_COMP!$A:$AI,$D27,MATCH(S$8,REPORT_DATA_BY_COMP!$A$1:$AI$1,0)), "")</f>
        <v>14</v>
      </c>
    </row>
    <row r="28" spans="1:19" ht="15" customHeight="1">
      <c r="A28" s="1"/>
      <c r="B28" s="1" t="s">
        <v>2015</v>
      </c>
      <c r="C28" s="64" t="str">
        <f>CONCATENATE(YEAR,":",MONTH,":",WEEK,":",WEEKDAY,":",$B28)</f>
        <v>2016:5:3:7:YILAN_S</v>
      </c>
      <c r="D28" s="64">
        <f>MATCH($C28,REPORT_DATA_BY_COMP!$A:$A,0)</f>
        <v>1736</v>
      </c>
      <c r="E28" s="65" t="str">
        <f>SUBSTITUTE(VLOOKUP($B28,COMP_LIST!$A:$AC,5,FALSE),"EL","")</f>
        <v>S. Iaone / Li</v>
      </c>
      <c r="F28" s="4" t="str">
        <f>VLOOKUP($B28,COMP_LIST!$A:$AC,3,FALSE)</f>
        <v>Yilan S</v>
      </c>
      <c r="G28" s="4" t="str">
        <f>VLOOKUP($B28,COMP_LIST!$A:$AC,4,FALSE)</f>
        <v>宜蘭姐妹</v>
      </c>
      <c r="H28" s="10">
        <f>IFERROR(INDEX(REPORT_DATA_BY_COMP!$A:$AI,$D28,MATCH(H$8,REPORT_DATA_BY_COMP!$A$1:$AI$1,0)), "")</f>
        <v>0</v>
      </c>
      <c r="I28" s="10">
        <f>IFERROR(INDEX(REPORT_DATA_BY_COMP!$A:$AI,$D28,MATCH(I$8,REPORT_DATA_BY_COMP!$A$1:$AI$1,0)), "")</f>
        <v>1</v>
      </c>
      <c r="J28" s="10">
        <f>IFERROR(INDEX(REPORT_DATA_BY_COMP!$A:$AI,$D28,MATCH(J$8,REPORT_DATA_BY_COMP!$A$1:$AI$1,0)), "")</f>
        <v>5</v>
      </c>
      <c r="K28" s="10">
        <f>IFERROR(INDEX(REPORT_DATA_BY_COMP!$A:$AI,$D28,MATCH(K$8,REPORT_DATA_BY_COMP!$A$1:$AI$1,0)), "")</f>
        <v>2</v>
      </c>
      <c r="L28" s="47">
        <f>IFERROR(INDEX(REPORT_DATA_BY_COMP!$A:$AI,$D28,MATCH(L$8,REPORT_DATA_BY_COMP!$A$1:$AI$1,0)), "")</f>
        <v>1</v>
      </c>
      <c r="M28" s="56">
        <f>IFERROR(INDEX(REPORT_DATA_BY_COMP!$A:$AI,$D28,MATCH(M$8,REPORT_DATA_BY_COMP!$A$1:$AI$1,0)), "")</f>
        <v>0</v>
      </c>
      <c r="N28" s="50">
        <f>IFERROR(INDEX(REPORT_DATA_BY_COMP!$A:$AI,$D28,MATCH(N$8,REPORT_DATA_BY_COMP!$A$1:$AI$1,0)), "")</f>
        <v>10</v>
      </c>
      <c r="O28" s="10">
        <f>IFERROR(INDEX(REPORT_DATA_BY_COMP!$A:$AI,$D28,MATCH(O$8,REPORT_DATA_BY_COMP!$A$1:$AI$1,0)), "")</f>
        <v>0</v>
      </c>
      <c r="P28" s="10">
        <f>IFERROR(INDEX(REPORT_DATA_BY_COMP!$A:$AI,$D28,MATCH(P$8,REPORT_DATA_BY_COMP!$A$1:$AI$1,0)), "")</f>
        <v>9</v>
      </c>
      <c r="Q28" s="10">
        <f>IFERROR(INDEX(REPORT_DATA_BY_COMP!$A:$AI,$D28,MATCH(Q$8,REPORT_DATA_BY_COMP!$A$1:$AI$1,0)), "")</f>
        <v>6</v>
      </c>
      <c r="R28" s="10">
        <f>IFERROR(INDEX(REPORT_DATA_BY_COMP!$A:$AI,$D28,MATCH(R$8,REPORT_DATA_BY_COMP!$A$1:$AI$1,0)), "")</f>
        <v>0</v>
      </c>
      <c r="S28" s="10">
        <f>IFERROR(INDEX(REPORT_DATA_BY_COMP!$A:$AI,$D28,MATCH(S$8,REPORT_DATA_BY_COMP!$A$1:$AI$1,0)), "")</f>
        <v>10</v>
      </c>
    </row>
    <row r="29" spans="1:19" ht="15" customHeight="1">
      <c r="A29" s="1"/>
      <c r="B29" s="1" t="s">
        <v>1847</v>
      </c>
      <c r="C29" s="64" t="str">
        <f>CONCATENATE(YEAR,":",MONTH,":",WEEK,":",WEEKDAY,":",$B29)</f>
        <v>2016:5:3:7:LUODONG_A_E</v>
      </c>
      <c r="D29" s="64">
        <f>MATCH($C29,REPORT_DATA_BY_COMP!$A:$A,0)</f>
        <v>1682</v>
      </c>
      <c r="E29" s="65" t="str">
        <f>SUBSTITUTE(VLOOKUP($B29,COMP_LIST!$A:$AC,5,FALSE),"EL","")</f>
        <v>E. Welch DL / Fitzpatrick</v>
      </c>
      <c r="F29" s="4" t="str">
        <f>VLOOKUP($B29,COMP_LIST!$A:$AC,3,FALSE)</f>
        <v>Luodong A E</v>
      </c>
      <c r="G29" s="4" t="str">
        <f>VLOOKUP($B29,COMP_LIST!$A:$AC,4,FALSE)</f>
        <v>羅東 A 長老</v>
      </c>
      <c r="H29" s="10">
        <f>IFERROR(INDEX(REPORT_DATA_BY_COMP!$A:$AI,$D29,MATCH(H$8,REPORT_DATA_BY_COMP!$A$1:$AI$1,0)), "")</f>
        <v>0</v>
      </c>
      <c r="I29" s="10">
        <f>IFERROR(INDEX(REPORT_DATA_BY_COMP!$A:$AI,$D29,MATCH(I$8,REPORT_DATA_BY_COMP!$A$1:$AI$1,0)), "")</f>
        <v>1</v>
      </c>
      <c r="J29" s="10">
        <f>IFERROR(INDEX(REPORT_DATA_BY_COMP!$A:$AI,$D29,MATCH(J$8,REPORT_DATA_BY_COMP!$A$1:$AI$1,0)), "")</f>
        <v>3</v>
      </c>
      <c r="K29" s="10">
        <f>IFERROR(INDEX(REPORT_DATA_BY_COMP!$A:$AI,$D29,MATCH(K$8,REPORT_DATA_BY_COMP!$A$1:$AI$1,0)), "")</f>
        <v>4</v>
      </c>
      <c r="L29" s="47">
        <f>IFERROR(INDEX(REPORT_DATA_BY_COMP!$A:$AI,$D29,MATCH(L$8,REPORT_DATA_BY_COMP!$A$1:$AI$1,0)), "")</f>
        <v>1</v>
      </c>
      <c r="M29" s="56">
        <f>IFERROR(INDEX(REPORT_DATA_BY_COMP!$A:$AI,$D29,MATCH(M$8,REPORT_DATA_BY_COMP!$A$1:$AI$1,0)), "")</f>
        <v>0</v>
      </c>
      <c r="N29" s="50">
        <f>IFERROR(INDEX(REPORT_DATA_BY_COMP!$A:$AI,$D29,MATCH(N$8,REPORT_DATA_BY_COMP!$A$1:$AI$1,0)), "")</f>
        <v>8</v>
      </c>
      <c r="O29" s="10">
        <f>IFERROR(INDEX(REPORT_DATA_BY_COMP!$A:$AI,$D29,MATCH(O$8,REPORT_DATA_BY_COMP!$A$1:$AI$1,0)), "")</f>
        <v>3</v>
      </c>
      <c r="P29" s="10">
        <f>IFERROR(INDEX(REPORT_DATA_BY_COMP!$A:$AI,$D29,MATCH(P$8,REPORT_DATA_BY_COMP!$A$1:$AI$1,0)), "")</f>
        <v>7</v>
      </c>
      <c r="Q29" s="10">
        <f>IFERROR(INDEX(REPORT_DATA_BY_COMP!$A:$AI,$D29,MATCH(Q$8,REPORT_DATA_BY_COMP!$A$1:$AI$1,0)), "")</f>
        <v>5</v>
      </c>
      <c r="R29" s="10">
        <f>IFERROR(INDEX(REPORT_DATA_BY_COMP!$A:$AI,$D29,MATCH(R$8,REPORT_DATA_BY_COMP!$A$1:$AI$1,0)), "")</f>
        <v>0</v>
      </c>
      <c r="S29" s="10">
        <f>IFERROR(INDEX(REPORT_DATA_BY_COMP!$A:$AI,$D29,MATCH(S$8,REPORT_DATA_BY_COMP!$A$1:$AI$1,0)), "")</f>
        <v>6</v>
      </c>
    </row>
    <row r="30" spans="1:19" ht="15" customHeight="1">
      <c r="A30" s="1"/>
      <c r="B30" s="1" t="s">
        <v>1851</v>
      </c>
      <c r="C30" s="64" t="str">
        <f>CONCATENATE(YEAR,":",MONTH,":",WEEK,":",WEEKDAY,":",$B30)</f>
        <v>2016:5:3:7:LUODONG_B_E</v>
      </c>
      <c r="D30" s="64">
        <f>MATCH($C30,REPORT_DATA_BY_COMP!$A:$A,0)</f>
        <v>1683</v>
      </c>
      <c r="E30" s="65" t="str">
        <f>SUBSTITUTE(VLOOKUP($B30,COMP_LIST!$A:$AC,5,FALSE),"EL","")</f>
        <v>E. Iverson / Seely</v>
      </c>
      <c r="F30" s="4" t="str">
        <f>VLOOKUP($B30,COMP_LIST!$A:$AC,3,FALSE)</f>
        <v>Luodong B E</v>
      </c>
      <c r="G30" s="4" t="str">
        <f>VLOOKUP($B30,COMP_LIST!$A:$AC,4,FALSE)</f>
        <v>羅東 B 長老</v>
      </c>
      <c r="H30" s="10">
        <f>IFERROR(INDEX(REPORT_DATA_BY_COMP!$A:$AI,$D30,MATCH(H$8,REPORT_DATA_BY_COMP!$A$1:$AI$1,0)), "")</f>
        <v>1</v>
      </c>
      <c r="I30" s="10">
        <f>IFERROR(INDEX(REPORT_DATA_BY_COMP!$A:$AI,$D30,MATCH(I$8,REPORT_DATA_BY_COMP!$A$1:$AI$1,0)), "")</f>
        <v>0</v>
      </c>
      <c r="J30" s="10">
        <f>IFERROR(INDEX(REPORT_DATA_BY_COMP!$A:$AI,$D30,MATCH(J$8,REPORT_DATA_BY_COMP!$A$1:$AI$1,0)), "")</f>
        <v>0</v>
      </c>
      <c r="K30" s="10">
        <f>IFERROR(INDEX(REPORT_DATA_BY_COMP!$A:$AI,$D30,MATCH(K$8,REPORT_DATA_BY_COMP!$A$1:$AI$1,0)), "")</f>
        <v>3</v>
      </c>
      <c r="L30" s="47">
        <f>IFERROR(INDEX(REPORT_DATA_BY_COMP!$A:$AI,$D30,MATCH(L$8,REPORT_DATA_BY_COMP!$A$1:$AI$1,0)), "")</f>
        <v>1</v>
      </c>
      <c r="M30" s="56">
        <f>IFERROR(INDEX(REPORT_DATA_BY_COMP!$A:$AI,$D30,MATCH(M$8,REPORT_DATA_BY_COMP!$A$1:$AI$1,0)), "")</f>
        <v>0</v>
      </c>
      <c r="N30" s="50">
        <f>IFERROR(INDEX(REPORT_DATA_BY_COMP!$A:$AI,$D30,MATCH(N$8,REPORT_DATA_BY_COMP!$A$1:$AI$1,0)), "")</f>
        <v>4</v>
      </c>
      <c r="O30" s="10">
        <f>IFERROR(INDEX(REPORT_DATA_BY_COMP!$A:$AI,$D30,MATCH(O$8,REPORT_DATA_BY_COMP!$A$1:$AI$1,0)), "")</f>
        <v>2</v>
      </c>
      <c r="P30" s="10">
        <f>IFERROR(INDEX(REPORT_DATA_BY_COMP!$A:$AI,$D30,MATCH(P$8,REPORT_DATA_BY_COMP!$A$1:$AI$1,0)), "")</f>
        <v>11</v>
      </c>
      <c r="Q30" s="10">
        <f>IFERROR(INDEX(REPORT_DATA_BY_COMP!$A:$AI,$D30,MATCH(Q$8,REPORT_DATA_BY_COMP!$A$1:$AI$1,0)), "")</f>
        <v>3</v>
      </c>
      <c r="R30" s="10">
        <f>IFERROR(INDEX(REPORT_DATA_BY_COMP!$A:$AI,$D30,MATCH(R$8,REPORT_DATA_BY_COMP!$A$1:$AI$1,0)), "")</f>
        <v>0</v>
      </c>
      <c r="S30" s="10">
        <f>IFERROR(INDEX(REPORT_DATA_BY_COMP!$A:$AI,$D30,MATCH(S$8,REPORT_DATA_BY_COMP!$A$1:$AI$1,0)), "")</f>
        <v>5</v>
      </c>
    </row>
    <row r="31" spans="1:19" ht="15" customHeight="1" thickBot="1">
      <c r="E31" s="8" t="s">
        <v>806</v>
      </c>
      <c r="F31" s="9"/>
      <c r="G31" s="9"/>
      <c r="H31" s="11">
        <f>SUM(H27:H30)</f>
        <v>1</v>
      </c>
      <c r="I31" s="11">
        <f t="shared" ref="I31:R31" si="3">SUM(I27:I30)</f>
        <v>2</v>
      </c>
      <c r="J31" s="11">
        <f t="shared" si="3"/>
        <v>9</v>
      </c>
      <c r="K31" s="11">
        <f t="shared" si="3"/>
        <v>11</v>
      </c>
      <c r="L31" s="48">
        <f t="shared" si="3"/>
        <v>3</v>
      </c>
      <c r="M31" s="58">
        <f t="shared" si="3"/>
        <v>0</v>
      </c>
      <c r="N31" s="51">
        <f t="shared" si="3"/>
        <v>26</v>
      </c>
      <c r="O31" s="11">
        <f t="shared" si="3"/>
        <v>6</v>
      </c>
      <c r="P31" s="11">
        <f t="shared" si="3"/>
        <v>35</v>
      </c>
      <c r="Q31" s="11">
        <f t="shared" si="3"/>
        <v>19</v>
      </c>
      <c r="R31" s="11">
        <f t="shared" si="3"/>
        <v>0</v>
      </c>
      <c r="S31" s="11">
        <f>SUM(S27:S30)</f>
        <v>35</v>
      </c>
    </row>
    <row r="32" spans="1:19" ht="15" customHeight="1" thickTop="1">
      <c r="E32" s="31"/>
      <c r="F32" s="22"/>
      <c r="G32" s="22"/>
      <c r="H32" s="22"/>
      <c r="I32" s="22"/>
      <c r="J32" s="22"/>
      <c r="K32" s="22"/>
      <c r="L32" s="22"/>
      <c r="M32" s="43"/>
      <c r="N32" s="22"/>
      <c r="O32" s="22"/>
      <c r="P32" s="22"/>
      <c r="Q32" s="22"/>
      <c r="R32" s="22"/>
      <c r="S32" s="22"/>
    </row>
    <row r="33" spans="3:19" ht="15" customHeight="1">
      <c r="E33" s="12" t="s">
        <v>805</v>
      </c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</row>
    <row r="34" spans="3:19" ht="15" customHeight="1">
      <c r="C34" s="64" t="str">
        <f>CONCATENATE(YEAR,":",MONTH,":1:",WEEKLY_REPORT_DAY,":", $A$1)</f>
        <v>2016:5:1:7:EAST</v>
      </c>
      <c r="D34" s="64">
        <f>MATCH($C34,REPORT_DATA_BY_ZONE!$A:$A, 0)</f>
        <v>162</v>
      </c>
      <c r="E34" s="19" t="s">
        <v>783</v>
      </c>
      <c r="F34" s="13"/>
      <c r="G34" s="13"/>
      <c r="H34" s="10">
        <f>IFERROR(INDEX(REPORT_DATA_BY_ZONE!$A:$AI,$D34,MATCH(H$8,REPORT_DATA_BY_ZONE!$A$1:$AI$1,0)), "")</f>
        <v>0</v>
      </c>
      <c r="I34" s="10">
        <f>IFERROR(INDEX(REPORT_DATA_BY_ZONE!$A:$AI,$D34,MATCH(I$8,REPORT_DATA_BY_ZONE!$A$1:$AI$1,0)), "")</f>
        <v>3</v>
      </c>
      <c r="J34" s="10">
        <f>IFERROR(INDEX(REPORT_DATA_BY_ZONE!$A:$AI,$D34,MATCH(J$8,REPORT_DATA_BY_ZONE!$A$1:$AI$1,0)), "")</f>
        <v>23</v>
      </c>
      <c r="K34" s="10">
        <f>IFERROR(INDEX(REPORT_DATA_BY_ZONE!$A:$AI,$D34,MATCH(K$8,REPORT_DATA_BY_ZONE!$A$1:$AI$1,0)), "")</f>
        <v>40</v>
      </c>
      <c r="L34" s="47">
        <f>IFERROR(INDEX(REPORT_DATA_BY_ZONE!$A:$AI,$D34,MATCH(L$8,REPORT_DATA_BY_ZONE!$A$1:$AI$1,0)), "")</f>
        <v>1</v>
      </c>
      <c r="M34" s="10">
        <f>IFERROR(INDEX(REPORT_DATA_BY_ZONE!$A:$AI,$D34,MATCH(M$8,REPORT_DATA_BY_ZONE!$A$1:$AI$1,0)), "")</f>
        <v>0</v>
      </c>
      <c r="N34" s="50">
        <f>IFERROR(INDEX(REPORT_DATA_BY_ZONE!$A:$AI,$D34,MATCH(N$8,REPORT_DATA_BY_ZONE!$A$1:$AI$1,0)), "")</f>
        <v>78</v>
      </c>
      <c r="O34" s="10">
        <f>IFERROR(INDEX(REPORT_DATA_BY_ZONE!$A:$AI,$D34,MATCH(O$8,REPORT_DATA_BY_ZONE!$A$1:$AI$1,0)), "")</f>
        <v>34</v>
      </c>
      <c r="P34" s="10">
        <f>IFERROR(INDEX(REPORT_DATA_BY_ZONE!$A:$AI,$D34,MATCH(P$8,REPORT_DATA_BY_ZONE!$A$1:$AI$1,0)), "")</f>
        <v>115</v>
      </c>
      <c r="Q34" s="10">
        <f>IFERROR(INDEX(REPORT_DATA_BY_ZONE!$A:$AI,$D34,MATCH(Q$8,REPORT_DATA_BY_ZONE!$A$1:$AI$1,0)), "")</f>
        <v>73</v>
      </c>
      <c r="R34" s="10">
        <f>IFERROR(INDEX(REPORT_DATA_BY_ZONE!$A:$AI,$D34,MATCH(R$8,REPORT_DATA_BY_ZONE!$A$1:$AI$1,0)), "")</f>
        <v>8</v>
      </c>
      <c r="S34" s="10">
        <f>IFERROR(INDEX(REPORT_DATA_BY_ZONE!$A:$AI,$D34,MATCH(S$8,REPORT_DATA_BY_ZONE!$A$1:$AI$1,0)), "")</f>
        <v>111</v>
      </c>
    </row>
    <row r="35" spans="3:19" ht="15" customHeight="1">
      <c r="C35" s="64" t="str">
        <f>CONCATENATE(YEAR,":",MONTH,":2:",WEEKLY_REPORT_DAY,":", $A$1)</f>
        <v>2016:5:2:7:EAST</v>
      </c>
      <c r="D35" s="64">
        <f>MATCH($C35,REPORT_DATA_BY_ZONE!$A:$A, 0)</f>
        <v>172</v>
      </c>
      <c r="E35" s="19" t="s">
        <v>782</v>
      </c>
      <c r="F35" s="13"/>
      <c r="G35" s="13"/>
      <c r="H35" s="10">
        <f>IFERROR(INDEX(REPORT_DATA_BY_ZONE!$A:$AI,$D35,MATCH(H$8,REPORT_DATA_BY_ZONE!$A$1:$AI$1,0)), "")</f>
        <v>0</v>
      </c>
      <c r="I35" s="10">
        <f>IFERROR(INDEX(REPORT_DATA_BY_ZONE!$A:$AI,$D35,MATCH(I$8,REPORT_DATA_BY_ZONE!$A$1:$AI$1,0)), "")</f>
        <v>4</v>
      </c>
      <c r="J35" s="10">
        <f>IFERROR(INDEX(REPORT_DATA_BY_ZONE!$A:$AI,$D35,MATCH(J$8,REPORT_DATA_BY_ZONE!$A$1:$AI$1,0)), "")</f>
        <v>27</v>
      </c>
      <c r="K35" s="10">
        <f>IFERROR(INDEX(REPORT_DATA_BY_ZONE!$A:$AI,$D35,MATCH(K$8,REPORT_DATA_BY_ZONE!$A$1:$AI$1,0)), "")</f>
        <v>34</v>
      </c>
      <c r="L35" s="47">
        <f>IFERROR(INDEX(REPORT_DATA_BY_ZONE!$A:$AI,$D35,MATCH(L$8,REPORT_DATA_BY_ZONE!$A$1:$AI$1,0)), "")</f>
        <v>1</v>
      </c>
      <c r="M35" s="10">
        <f>IFERROR(INDEX(REPORT_DATA_BY_ZONE!$A:$AI,$D35,MATCH(M$8,REPORT_DATA_BY_ZONE!$A$1:$AI$1,0)), "")</f>
        <v>1</v>
      </c>
      <c r="N35" s="50">
        <f>IFERROR(INDEX(REPORT_DATA_BY_ZONE!$A:$AI,$D35,MATCH(N$8,REPORT_DATA_BY_ZONE!$A$1:$AI$1,0)), "")</f>
        <v>76</v>
      </c>
      <c r="O35" s="10">
        <f>IFERROR(INDEX(REPORT_DATA_BY_ZONE!$A:$AI,$D35,MATCH(O$8,REPORT_DATA_BY_ZONE!$A$1:$AI$1,0)), "")</f>
        <v>42</v>
      </c>
      <c r="P35" s="10">
        <f>IFERROR(INDEX(REPORT_DATA_BY_ZONE!$A:$AI,$D35,MATCH(P$8,REPORT_DATA_BY_ZONE!$A$1:$AI$1,0)), "")</f>
        <v>106</v>
      </c>
      <c r="Q35" s="10">
        <f>IFERROR(INDEX(REPORT_DATA_BY_ZONE!$A:$AI,$D35,MATCH(Q$8,REPORT_DATA_BY_ZONE!$A$1:$AI$1,0)), "")</f>
        <v>66</v>
      </c>
      <c r="R35" s="10">
        <f>IFERROR(INDEX(REPORT_DATA_BY_ZONE!$A:$AI,$D35,MATCH(R$8,REPORT_DATA_BY_ZONE!$A$1:$AI$1,0)), "")</f>
        <v>7</v>
      </c>
      <c r="S35" s="10">
        <f>IFERROR(INDEX(REPORT_DATA_BY_ZONE!$A:$AI,$D35,MATCH(S$8,REPORT_DATA_BY_ZONE!$A$1:$AI$1,0)), "")</f>
        <v>101</v>
      </c>
    </row>
    <row r="36" spans="3:19" ht="15" customHeight="1">
      <c r="C36" s="64" t="str">
        <f>CONCATENATE(YEAR,":",MONTH,":3:",WEEKLY_REPORT_DAY,":", $A$1)</f>
        <v>2016:5:3:7:EAST</v>
      </c>
      <c r="D36" s="64">
        <f>MATCH($C36,REPORT_DATA_BY_ZONE!$A:$A, 0)</f>
        <v>182</v>
      </c>
      <c r="E36" s="19" t="s">
        <v>784</v>
      </c>
      <c r="F36" s="13"/>
      <c r="G36" s="13"/>
      <c r="H36" s="10">
        <f>IFERROR(INDEX(REPORT_DATA_BY_ZONE!$A:$AI,$D36,MATCH(H$8,REPORT_DATA_BY_ZONE!$A$1:$AI$1,0)), "")</f>
        <v>3</v>
      </c>
      <c r="I36" s="10">
        <f>IFERROR(INDEX(REPORT_DATA_BY_ZONE!$A:$AI,$D36,MATCH(I$8,REPORT_DATA_BY_ZONE!$A$1:$AI$1,0)), "")</f>
        <v>4</v>
      </c>
      <c r="J36" s="10">
        <f>IFERROR(INDEX(REPORT_DATA_BY_ZONE!$A:$AI,$D36,MATCH(J$8,REPORT_DATA_BY_ZONE!$A$1:$AI$1,0)), "")</f>
        <v>25</v>
      </c>
      <c r="K36" s="10">
        <f>IFERROR(INDEX(REPORT_DATA_BY_ZONE!$A:$AI,$D36,MATCH(K$8,REPORT_DATA_BY_ZONE!$A$1:$AI$1,0)), "")</f>
        <v>38</v>
      </c>
      <c r="L36" s="47">
        <f>IFERROR(INDEX(REPORT_DATA_BY_ZONE!$A:$AI,$D36,MATCH(L$8,REPORT_DATA_BY_ZONE!$A$1:$AI$1,0)), "")</f>
        <v>9</v>
      </c>
      <c r="M36" s="10">
        <f>IFERROR(INDEX(REPORT_DATA_BY_ZONE!$A:$AI,$D36,MATCH(M$8,REPORT_DATA_BY_ZONE!$A$1:$AI$1,0)), "")</f>
        <v>0</v>
      </c>
      <c r="N36" s="50">
        <f>IFERROR(INDEX(REPORT_DATA_BY_ZONE!$A:$AI,$D36,MATCH(N$8,REPORT_DATA_BY_ZONE!$A$1:$AI$1,0)), "")</f>
        <v>77</v>
      </c>
      <c r="O36" s="10">
        <f>IFERROR(INDEX(REPORT_DATA_BY_ZONE!$A:$AI,$D36,MATCH(O$8,REPORT_DATA_BY_ZONE!$A$1:$AI$1,0)), "")</f>
        <v>36</v>
      </c>
      <c r="P36" s="10">
        <f>IFERROR(INDEX(REPORT_DATA_BY_ZONE!$A:$AI,$D36,MATCH(P$8,REPORT_DATA_BY_ZONE!$A$1:$AI$1,0)), "")</f>
        <v>123</v>
      </c>
      <c r="Q36" s="10">
        <f>IFERROR(INDEX(REPORT_DATA_BY_ZONE!$A:$AI,$D36,MATCH(Q$8,REPORT_DATA_BY_ZONE!$A$1:$AI$1,0)), "")</f>
        <v>69</v>
      </c>
      <c r="R36" s="10">
        <f>IFERROR(INDEX(REPORT_DATA_BY_ZONE!$A:$AI,$D36,MATCH(R$8,REPORT_DATA_BY_ZONE!$A$1:$AI$1,0)), "")</f>
        <v>4</v>
      </c>
      <c r="S36" s="10">
        <f>IFERROR(INDEX(REPORT_DATA_BY_ZONE!$A:$AI,$D36,MATCH(S$8,REPORT_DATA_BY_ZONE!$A$1:$AI$1,0)), "")</f>
        <v>111</v>
      </c>
    </row>
    <row r="37" spans="3:19" ht="15" customHeight="1">
      <c r="C37" s="64" t="str">
        <f>CONCATENATE(YEAR,":",MONTH,":4:",WEEKLY_REPORT_DAY,":", $A$1)</f>
        <v>2016:5:4:7:EAST</v>
      </c>
      <c r="D37" s="64" t="e">
        <f>MATCH($C37,REPORT_DATA_BY_ZONE!$A:$A, 0)</f>
        <v>#N/A</v>
      </c>
      <c r="E37" s="19" t="s">
        <v>785</v>
      </c>
      <c r="F37" s="13"/>
      <c r="G37" s="13"/>
      <c r="H37" s="10" t="str">
        <f>IFERROR(INDEX(REPORT_DATA_BY_ZONE!$A:$AI,$D37,MATCH(H$8,REPORT_DATA_BY_ZONE!$A$1:$AI$1,0)), "")</f>
        <v/>
      </c>
      <c r="I37" s="10" t="str">
        <f>IFERROR(INDEX(REPORT_DATA_BY_ZONE!$A:$AI,$D37,MATCH(I$8,REPORT_DATA_BY_ZONE!$A$1:$AI$1,0)), "")</f>
        <v/>
      </c>
      <c r="J37" s="10" t="str">
        <f>IFERROR(INDEX(REPORT_DATA_BY_ZONE!$A:$AI,$D37,MATCH(J$8,REPORT_DATA_BY_ZONE!$A$1:$AI$1,0)), "")</f>
        <v/>
      </c>
      <c r="K37" s="10" t="str">
        <f>IFERROR(INDEX(REPORT_DATA_BY_ZONE!$A:$AI,$D37,MATCH(K$8,REPORT_DATA_BY_ZONE!$A$1:$AI$1,0)), "")</f>
        <v/>
      </c>
      <c r="L37" s="47" t="str">
        <f>IFERROR(INDEX(REPORT_DATA_BY_ZONE!$A:$AI,$D37,MATCH(L$8,REPORT_DATA_BY_ZONE!$A$1:$AI$1,0)), "")</f>
        <v/>
      </c>
      <c r="M37" s="10" t="str">
        <f>IFERROR(INDEX(REPORT_DATA_BY_ZONE!$A:$AI,$D37,MATCH(M$8,REPORT_DATA_BY_ZONE!$A$1:$AI$1,0)), "")</f>
        <v/>
      </c>
      <c r="N37" s="50" t="str">
        <f>IFERROR(INDEX(REPORT_DATA_BY_ZONE!$A:$AI,$D37,MATCH(N$8,REPORT_DATA_BY_ZONE!$A$1:$AI$1,0)), "")</f>
        <v/>
      </c>
      <c r="O37" s="10" t="str">
        <f>IFERROR(INDEX(REPORT_DATA_BY_ZONE!$A:$AI,$D37,MATCH(O$8,REPORT_DATA_BY_ZONE!$A$1:$AI$1,0)), "")</f>
        <v/>
      </c>
      <c r="P37" s="10" t="str">
        <f>IFERROR(INDEX(REPORT_DATA_BY_ZONE!$A:$AI,$D37,MATCH(P$8,REPORT_DATA_BY_ZONE!$A$1:$AI$1,0)), "")</f>
        <v/>
      </c>
      <c r="Q37" s="10" t="str">
        <f>IFERROR(INDEX(REPORT_DATA_BY_ZONE!$A:$AI,$D37,MATCH(Q$8,REPORT_DATA_BY_ZONE!$A$1:$AI$1,0)), "")</f>
        <v/>
      </c>
      <c r="R37" s="10" t="str">
        <f>IFERROR(INDEX(REPORT_DATA_BY_ZONE!$A:$AI,$D37,MATCH(R$8,REPORT_DATA_BY_ZONE!$A$1:$AI$1,0)), "")</f>
        <v/>
      </c>
      <c r="S37" s="10" t="str">
        <f>IFERROR(INDEX(REPORT_DATA_BY_ZONE!$A:$AI,$D37,MATCH(S$8,REPORT_DATA_BY_ZONE!$A$1:$AI$1,0)), "")</f>
        <v/>
      </c>
    </row>
    <row r="38" spans="3:19" ht="15" customHeight="1">
      <c r="C38" s="64" t="str">
        <f>CONCATENATE(YEAR,":",MONTH,":5:",WEEKLY_REPORT_DAY,":", $A$1)</f>
        <v>2016:5:5:7:EAST</v>
      </c>
      <c r="D38" s="64" t="e">
        <f>MATCH($C38,REPORT_DATA_BY_ZONE!$A:$A, 0)</f>
        <v>#N/A</v>
      </c>
      <c r="E38" s="19" t="s">
        <v>786</v>
      </c>
      <c r="F38" s="13"/>
      <c r="G38" s="13"/>
      <c r="H38" s="10" t="str">
        <f>IFERROR(INDEX(REPORT_DATA_BY_ZONE!$A:$AI,$D38,MATCH(H$8,REPORT_DATA_BY_ZONE!$A$1:$AI$1,0)), "")</f>
        <v/>
      </c>
      <c r="I38" s="10" t="str">
        <f>IFERROR(INDEX(REPORT_DATA_BY_ZONE!$A:$AI,$D38,MATCH(I$8,REPORT_DATA_BY_ZONE!$A$1:$AI$1,0)), "")</f>
        <v/>
      </c>
      <c r="J38" s="10" t="str">
        <f>IFERROR(INDEX(REPORT_DATA_BY_ZONE!$A:$AI,$D38,MATCH(J$8,REPORT_DATA_BY_ZONE!$A$1:$AI$1,0)), "")</f>
        <v/>
      </c>
      <c r="K38" s="10" t="str">
        <f>IFERROR(INDEX(REPORT_DATA_BY_ZONE!$A:$AI,$D38,MATCH(K$8,REPORT_DATA_BY_ZONE!$A$1:$AI$1,0)), "")</f>
        <v/>
      </c>
      <c r="L38" s="47" t="str">
        <f>IFERROR(INDEX(REPORT_DATA_BY_ZONE!$A:$AI,$D38,MATCH(L$8,REPORT_DATA_BY_ZONE!$A$1:$AI$1,0)), "")</f>
        <v/>
      </c>
      <c r="M38" s="10" t="str">
        <f>IFERROR(INDEX(REPORT_DATA_BY_ZONE!$A:$AI,$D38,MATCH(M$8,REPORT_DATA_BY_ZONE!$A$1:$AI$1,0)), "")</f>
        <v/>
      </c>
      <c r="N38" s="50" t="str">
        <f>IFERROR(INDEX(REPORT_DATA_BY_ZONE!$A:$AI,$D38,MATCH(N$8,REPORT_DATA_BY_ZONE!$A$1:$AI$1,0)), "")</f>
        <v/>
      </c>
      <c r="O38" s="10" t="str">
        <f>IFERROR(INDEX(REPORT_DATA_BY_ZONE!$A:$AI,$D38,MATCH(O$8,REPORT_DATA_BY_ZONE!$A$1:$AI$1,0)), "")</f>
        <v/>
      </c>
      <c r="P38" s="10" t="str">
        <f>IFERROR(INDEX(REPORT_DATA_BY_ZONE!$A:$AI,$D38,MATCH(P$8,REPORT_DATA_BY_ZONE!$A$1:$AI$1,0)), "")</f>
        <v/>
      </c>
      <c r="Q38" s="10" t="str">
        <f>IFERROR(INDEX(REPORT_DATA_BY_ZONE!$A:$AI,$D38,MATCH(Q$8,REPORT_DATA_BY_ZONE!$A$1:$AI$1,0)), "")</f>
        <v/>
      </c>
      <c r="R38" s="10" t="str">
        <f>IFERROR(INDEX(REPORT_DATA_BY_ZONE!$A:$AI,$D38,MATCH(R$8,REPORT_DATA_BY_ZONE!$A$1:$AI$1,0)), "")</f>
        <v/>
      </c>
      <c r="S38" s="10" t="str">
        <f>IFERROR(INDEX(REPORT_DATA_BY_ZONE!$A:$AI,$D38,MATCH(S$8,REPORT_DATA_BY_ZONE!$A$1:$AI$1,0)), "")</f>
        <v/>
      </c>
    </row>
    <row r="39" spans="3:19" ht="15" customHeight="1">
      <c r="E39" s="16" t="s">
        <v>806</v>
      </c>
      <c r="F39" s="14"/>
      <c r="G39" s="14"/>
      <c r="H39" s="17">
        <f>SUM(H34:H38)</f>
        <v>3</v>
      </c>
      <c r="I39" s="17">
        <f t="shared" ref="I39:R39" si="4">SUM(I34:I38)</f>
        <v>11</v>
      </c>
      <c r="J39" s="17">
        <f t="shared" si="4"/>
        <v>75</v>
      </c>
      <c r="K39" s="17">
        <f t="shared" si="4"/>
        <v>112</v>
      </c>
      <c r="L39" s="49">
        <f t="shared" si="4"/>
        <v>11</v>
      </c>
      <c r="M39" s="17">
        <f t="shared" si="4"/>
        <v>1</v>
      </c>
      <c r="N39" s="52">
        <f t="shared" si="4"/>
        <v>231</v>
      </c>
      <c r="O39" s="17">
        <f t="shared" si="4"/>
        <v>112</v>
      </c>
      <c r="P39" s="17">
        <f t="shared" si="4"/>
        <v>344</v>
      </c>
      <c r="Q39" s="17">
        <f t="shared" si="4"/>
        <v>208</v>
      </c>
      <c r="R39" s="17">
        <f t="shared" si="4"/>
        <v>19</v>
      </c>
      <c r="S39" s="17">
        <f>SUM(S34:S38)</f>
        <v>323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2:S15 M18:S19 M22:S24 M27:S30 M22:S24 M27:S28 M12:S15 M30:S30">
    <cfRule type="expression" dxfId="151" priority="6">
      <formula>AND(M$9&lt;&gt;"",M12&gt;=M$9)</formula>
    </cfRule>
  </conditionalFormatting>
  <conditionalFormatting sqref="M12:S15 M18:S19 M22:S24 M27:S30">
    <cfRule type="expression" dxfId="150" priority="5">
      <formula>J12=""</formula>
    </cfRule>
    <cfRule type="expression" dxfId="149" priority="7">
      <formula>AND(M$10&lt;&gt;"",M12&lt;M$10)</formula>
    </cfRule>
    <cfRule type="expression" dxfId="148" priority="8">
      <formula>AND(M$10&lt;&gt;"",M12&gt;=M$10)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6">
    <pageSetUpPr fitToPage="1"/>
  </sheetPr>
  <dimension ref="W1:BA109"/>
  <sheetViews>
    <sheetView zoomScale="85" zoomScaleNormal="85" workbookViewId="0">
      <selection activeCell="AV88" sqref="AV88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7109375" style="7" customWidth="1"/>
    <col min="49" max="49" width="10.42578125" style="7" bestFit="1" customWidth="1"/>
    <col min="50" max="50" width="9.42578125" style="7" bestFit="1" customWidth="1"/>
    <col min="51" max="51" width="10.28515625" style="7" bestFit="1" customWidth="1"/>
    <col min="52" max="52" width="18" style="7" bestFit="1" customWidth="1"/>
    <col min="53" max="53" width="16.5703125" style="7" bestFit="1" customWidth="1"/>
    <col min="54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3" ht="15" customHeight="1"/>
    <row r="50" spans="23:53" ht="15" customHeight="1"/>
    <row r="51" spans="23:53" ht="120">
      <c r="AC51" s="29" t="s">
        <v>437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440</v>
      </c>
      <c r="AT51" s="29" t="s">
        <v>33</v>
      </c>
      <c r="AU51" s="29" t="s">
        <v>34</v>
      </c>
      <c r="AV51" s="29"/>
    </row>
    <row r="52" spans="23:53">
      <c r="W52" s="7" t="s">
        <v>812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810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813</v>
      </c>
      <c r="AM52" s="7" t="s">
        <v>13</v>
      </c>
      <c r="AN52" s="27" t="s">
        <v>814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3964</v>
      </c>
      <c r="AW52" s="27" t="s">
        <v>44</v>
      </c>
      <c r="AX52" s="27" t="s">
        <v>45</v>
      </c>
      <c r="AY52" s="27" t="s">
        <v>46</v>
      </c>
      <c r="AZ52" s="27" t="s">
        <v>47</v>
      </c>
      <c r="BA52" s="27" t="s">
        <v>48</v>
      </c>
    </row>
    <row r="53" spans="23:53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2014:1:0:0:EAST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7</v>
      </c>
      <c r="AE53" s="27" t="e">
        <f t="shared" ref="AE53:AE88" ca="1" si="6">MATCH($AA53,INDIRECT(CONCATENATE($X$95,"$A:$A")), 0)</f>
        <v>#N/A</v>
      </c>
      <c r="AF53" s="10" t="str">
        <f t="shared" ref="AF53:AK62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</row>
    <row r="54" spans="23:53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2014:2:0:0:EAST</v>
      </c>
      <c r="AB54" s="27">
        <f t="shared" ca="1" si="3"/>
        <v>30</v>
      </c>
      <c r="AC54" s="21">
        <f t="shared" ca="1" si="4"/>
        <v>6</v>
      </c>
      <c r="AD54" s="21">
        <f t="shared" si="5"/>
        <v>7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</row>
    <row r="55" spans="23:53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2014:3:0:0:EAST</v>
      </c>
      <c r="AB55" s="27">
        <f t="shared" ca="1" si="3"/>
        <v>38</v>
      </c>
      <c r="AC55" s="21">
        <f t="shared" ca="1" si="4"/>
        <v>4</v>
      </c>
      <c r="AD55" s="21">
        <f t="shared" si="5"/>
        <v>7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</row>
    <row r="56" spans="23:53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2014:4:0:0:EAST</v>
      </c>
      <c r="AB56" s="27">
        <f t="shared" ca="1" si="3"/>
        <v>46</v>
      </c>
      <c r="AC56" s="21">
        <f t="shared" ca="1" si="4"/>
        <v>7</v>
      </c>
      <c r="AD56" s="21">
        <f t="shared" si="5"/>
        <v>7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</row>
    <row r="57" spans="23:53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2014:5:0:0:EAST</v>
      </c>
      <c r="AB57" s="27">
        <f t="shared" ca="1" si="3"/>
        <v>54</v>
      </c>
      <c r="AC57" s="21">
        <f t="shared" ca="1" si="4"/>
        <v>1</v>
      </c>
      <c r="AD57" s="21">
        <f t="shared" si="5"/>
        <v>7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</row>
    <row r="58" spans="23:53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2014:6:0:0:EAST</v>
      </c>
      <c r="AB58" s="27">
        <f t="shared" ca="1" si="3"/>
        <v>62</v>
      </c>
      <c r="AC58" s="21">
        <f t="shared" ca="1" si="4"/>
        <v>8</v>
      </c>
      <c r="AD58" s="21">
        <f t="shared" si="5"/>
        <v>7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</row>
    <row r="59" spans="23:53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2014:7:0:0:EAST</v>
      </c>
      <c r="AB59" s="27">
        <f t="shared" ca="1" si="3"/>
        <v>70</v>
      </c>
      <c r="AC59" s="21">
        <f t="shared" ca="1" si="4"/>
        <v>4</v>
      </c>
      <c r="AD59" s="21">
        <f t="shared" si="5"/>
        <v>7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</row>
    <row r="60" spans="23:53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2014:8:0:0:EAST</v>
      </c>
      <c r="AB60" s="27">
        <f t="shared" ca="1" si="3"/>
        <v>78</v>
      </c>
      <c r="AC60" s="21">
        <f t="shared" ca="1" si="4"/>
        <v>2</v>
      </c>
      <c r="AD60" s="21">
        <f t="shared" si="5"/>
        <v>7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</row>
    <row r="61" spans="23:53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2014:9:0:0:EAST</v>
      </c>
      <c r="AB61" s="27">
        <f t="shared" ca="1" si="3"/>
        <v>86</v>
      </c>
      <c r="AC61" s="21">
        <f t="shared" ca="1" si="4"/>
        <v>5</v>
      </c>
      <c r="AD61" s="21">
        <f t="shared" si="5"/>
        <v>7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</row>
    <row r="62" spans="23:53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2014:10:0:0:EAST</v>
      </c>
      <c r="AB62" s="27">
        <f t="shared" ca="1" si="3"/>
        <v>3</v>
      </c>
      <c r="AC62" s="21">
        <f t="shared" ca="1" si="4"/>
        <v>5</v>
      </c>
      <c r="AD62" s="21">
        <f t="shared" si="5"/>
        <v>7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</row>
    <row r="63" spans="23:53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2014:11:0:0:EAST</v>
      </c>
      <c r="AB63" s="27">
        <f t="shared" ca="1" si="3"/>
        <v>12</v>
      </c>
      <c r="AC63" s="21">
        <f t="shared" ca="1" si="4"/>
        <v>6</v>
      </c>
      <c r="AD63" s="21">
        <f t="shared" si="5"/>
        <v>7</v>
      </c>
      <c r="AE63" s="27" t="e">
        <f t="shared" ca="1" si="6"/>
        <v>#N/A</v>
      </c>
      <c r="AF63" s="10" t="str">
        <f t="shared" ref="AF63:AK72" ca="1" si="8">IFERROR(INDEX(INDIRECT(CONCATENATE($X$95,"$A:$Z")),$AE63,MATCH(AF$52,INDIRECT(CONCATENATE($X$95,"$A1:$Z1")),0)),"")</f>
        <v/>
      </c>
      <c r="AG63" s="10" t="str">
        <f t="shared" ca="1" si="8"/>
        <v/>
      </c>
      <c r="AH63" s="10" t="str">
        <f t="shared" ca="1" si="8"/>
        <v/>
      </c>
      <c r="AI63" s="10" t="str">
        <f t="shared" ca="1" si="8"/>
        <v/>
      </c>
      <c r="AJ63" s="10" t="str">
        <f t="shared" ca="1" si="8"/>
        <v/>
      </c>
      <c r="AK63" s="10" t="str">
        <f t="shared" ca="1" si="8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</row>
    <row r="64" spans="23:53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2014:12:0:0:EAST</v>
      </c>
      <c r="AB64" s="27">
        <f t="shared" ca="1" si="3"/>
        <v>21</v>
      </c>
      <c r="AC64" s="21">
        <f t="shared" ca="1" si="4"/>
        <v>10</v>
      </c>
      <c r="AD64" s="21">
        <f t="shared" si="5"/>
        <v>7</v>
      </c>
      <c r="AE64" s="27" t="e">
        <f t="shared" ca="1" si="6"/>
        <v>#N/A</v>
      </c>
      <c r="AF64" s="10" t="str">
        <f t="shared" ca="1" si="8"/>
        <v/>
      </c>
      <c r="AG64" s="10" t="str">
        <f t="shared" ca="1" si="8"/>
        <v/>
      </c>
      <c r="AH64" s="10" t="str">
        <f t="shared" ca="1" si="8"/>
        <v/>
      </c>
      <c r="AI64" s="10" t="str">
        <f t="shared" ca="1" si="8"/>
        <v/>
      </c>
      <c r="AJ64" s="10" t="str">
        <f t="shared" ca="1" si="8"/>
        <v/>
      </c>
      <c r="AK64" s="10" t="str">
        <f t="shared" ca="1" si="8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</row>
    <row r="65" spans="23:53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2015:1:0:0:EAST</v>
      </c>
      <c r="AB65" s="27">
        <f t="shared" ca="1" si="3"/>
        <v>125</v>
      </c>
      <c r="AC65" s="21">
        <f t="shared" ca="1" si="4"/>
        <v>1</v>
      </c>
      <c r="AD65" s="21">
        <f t="shared" si="5"/>
        <v>7</v>
      </c>
      <c r="AE65" s="27" t="e">
        <f t="shared" ca="1" si="6"/>
        <v>#N/A</v>
      </c>
      <c r="AF65" s="10" t="str">
        <f t="shared" ca="1" si="8"/>
        <v/>
      </c>
      <c r="AG65" s="10" t="str">
        <f t="shared" ca="1" si="8"/>
        <v/>
      </c>
      <c r="AH65" s="10" t="str">
        <f t="shared" ca="1" si="8"/>
        <v/>
      </c>
      <c r="AI65" s="10" t="str">
        <f t="shared" ca="1" si="8"/>
        <v/>
      </c>
      <c r="AJ65" s="10" t="str">
        <f t="shared" ca="1" si="8"/>
        <v/>
      </c>
      <c r="AK65" s="10" t="str">
        <f t="shared" ca="1" si="8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</row>
    <row r="66" spans="23:53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2015:2:0:0:EAST</v>
      </c>
      <c r="AB66" s="27">
        <f t="shared" ca="1" si="3"/>
        <v>134</v>
      </c>
      <c r="AC66" s="21">
        <f t="shared" ca="1" si="4"/>
        <v>5</v>
      </c>
      <c r="AD66" s="21">
        <f t="shared" si="5"/>
        <v>7</v>
      </c>
      <c r="AE66" s="27" t="e">
        <f t="shared" ca="1" si="6"/>
        <v>#N/A</v>
      </c>
      <c r="AF66" s="10" t="str">
        <f t="shared" ca="1" si="8"/>
        <v/>
      </c>
      <c r="AG66" s="10" t="str">
        <f t="shared" ca="1" si="8"/>
        <v/>
      </c>
      <c r="AH66" s="10" t="str">
        <f t="shared" ca="1" si="8"/>
        <v/>
      </c>
      <c r="AI66" s="10" t="str">
        <f t="shared" ca="1" si="8"/>
        <v/>
      </c>
      <c r="AJ66" s="10" t="str">
        <f t="shared" ca="1" si="8"/>
        <v/>
      </c>
      <c r="AK66" s="10" t="str">
        <f t="shared" ca="1" si="8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</row>
    <row r="67" spans="23:53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2015:3:0:0:EAST</v>
      </c>
      <c r="AB67" s="27">
        <f t="shared" ca="1" si="3"/>
        <v>144</v>
      </c>
      <c r="AC67" s="21">
        <f t="shared" ca="1" si="4"/>
        <v>3</v>
      </c>
      <c r="AD67" s="21">
        <f t="shared" si="5"/>
        <v>7</v>
      </c>
      <c r="AE67" s="27" t="e">
        <f t="shared" ca="1" si="6"/>
        <v>#N/A</v>
      </c>
      <c r="AF67" s="10" t="str">
        <f t="shared" ca="1" si="8"/>
        <v/>
      </c>
      <c r="AG67" s="10" t="str">
        <f t="shared" ca="1" si="8"/>
        <v/>
      </c>
      <c r="AH67" s="10" t="str">
        <f t="shared" ca="1" si="8"/>
        <v/>
      </c>
      <c r="AI67" s="10" t="str">
        <f t="shared" ca="1" si="8"/>
        <v/>
      </c>
      <c r="AJ67" s="10" t="str">
        <f t="shared" ca="1" si="8"/>
        <v/>
      </c>
      <c r="AK67" s="10" t="str">
        <f t="shared" ca="1" si="8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</row>
    <row r="68" spans="23:53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2015:4:0:0:EAST</v>
      </c>
      <c r="AB68" s="27">
        <f t="shared" ca="1" si="3"/>
        <v>154</v>
      </c>
      <c r="AC68" s="21">
        <f t="shared" ca="1" si="4"/>
        <v>5</v>
      </c>
      <c r="AD68" s="21">
        <f t="shared" si="5"/>
        <v>7</v>
      </c>
      <c r="AE68" s="27" t="e">
        <f t="shared" ca="1" si="6"/>
        <v>#N/A</v>
      </c>
      <c r="AF68" s="10" t="str">
        <f t="shared" ca="1" si="8"/>
        <v/>
      </c>
      <c r="AG68" s="10" t="str">
        <f t="shared" ca="1" si="8"/>
        <v/>
      </c>
      <c r="AH68" s="10" t="str">
        <f t="shared" ca="1" si="8"/>
        <v/>
      </c>
      <c r="AI68" s="10" t="str">
        <f t="shared" ca="1" si="8"/>
        <v/>
      </c>
      <c r="AJ68" s="10" t="str">
        <f t="shared" ca="1" si="8"/>
        <v/>
      </c>
      <c r="AK68" s="10" t="str">
        <f t="shared" ca="1" si="8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</row>
    <row r="69" spans="23:53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2015:5:0:0:EAST</v>
      </c>
      <c r="AB69" s="27">
        <f t="shared" ca="1" si="3"/>
        <v>164</v>
      </c>
      <c r="AC69" s="21">
        <f t="shared" ca="1" si="4"/>
        <v>5</v>
      </c>
      <c r="AD69" s="21">
        <f t="shared" si="5"/>
        <v>7</v>
      </c>
      <c r="AE69" s="27" t="e">
        <f t="shared" ca="1" si="6"/>
        <v>#N/A</v>
      </c>
      <c r="AF69" s="10" t="str">
        <f t="shared" ca="1" si="8"/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</row>
    <row r="70" spans="23:53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2015:6:0:0:EAST</v>
      </c>
      <c r="AB70" s="27">
        <f t="shared" ca="1" si="3"/>
        <v>174</v>
      </c>
      <c r="AC70" s="21">
        <f t="shared" ca="1" si="4"/>
        <v>4</v>
      </c>
      <c r="AD70" s="21">
        <f t="shared" si="5"/>
        <v>7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</row>
    <row r="71" spans="23:53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2015:7:0:0:EAST</v>
      </c>
      <c r="AB71" s="27">
        <f t="shared" ca="1" si="3"/>
        <v>184</v>
      </c>
      <c r="AC71" s="21">
        <f t="shared" ca="1" si="4"/>
        <v>6</v>
      </c>
      <c r="AD71" s="21">
        <f t="shared" si="5"/>
        <v>7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</row>
    <row r="72" spans="23:53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2015:8:0:0:EAST</v>
      </c>
      <c r="AB72" s="27">
        <f t="shared" ca="1" si="3"/>
        <v>194</v>
      </c>
      <c r="AC72" s="21">
        <f t="shared" ca="1" si="4"/>
        <v>7</v>
      </c>
      <c r="AD72" s="21">
        <f t="shared" si="5"/>
        <v>7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</row>
    <row r="73" spans="23:53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2015:9:0:0:EAST</v>
      </c>
      <c r="AB73" s="27">
        <f t="shared" ca="1" si="3"/>
        <v>204</v>
      </c>
      <c r="AC73" s="21">
        <f t="shared" ca="1" si="4"/>
        <v>7</v>
      </c>
      <c r="AD73" s="21">
        <f t="shared" si="5"/>
        <v>7</v>
      </c>
      <c r="AE73" s="27" t="e">
        <f t="shared" ca="1" si="6"/>
        <v>#N/A</v>
      </c>
      <c r="AF73" s="10" t="str">
        <f t="shared" ref="AF73:AK82" ca="1" si="9">IFERROR(INDEX(INDIRECT(CONCATENATE($X$95,"$A:$Z")),$AE73,MATCH(AF$52,INDIRECT(CONCATENATE($X$95,"$A1:$Z1")),0)),"")</f>
        <v/>
      </c>
      <c r="AG73" s="10" t="str">
        <f t="shared" ca="1" si="9"/>
        <v/>
      </c>
      <c r="AH73" s="10" t="str">
        <f t="shared" ca="1" si="9"/>
        <v/>
      </c>
      <c r="AI73" s="10" t="str">
        <f t="shared" ca="1" si="9"/>
        <v/>
      </c>
      <c r="AJ73" s="10" t="str">
        <f t="shared" ca="1" si="9"/>
        <v/>
      </c>
      <c r="AK73" s="10" t="str">
        <f t="shared" ca="1" si="9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</row>
    <row r="74" spans="23:53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2015:10:0:0:EAST</v>
      </c>
      <c r="AB74" s="27">
        <f t="shared" ca="1" si="3"/>
        <v>94</v>
      </c>
      <c r="AC74" s="21">
        <f t="shared" ca="1" si="4"/>
        <v>6</v>
      </c>
      <c r="AD74" s="21">
        <f t="shared" si="5"/>
        <v>7</v>
      </c>
      <c r="AE74" s="27" t="e">
        <f t="shared" ca="1" si="6"/>
        <v>#N/A</v>
      </c>
      <c r="AF74" s="10" t="str">
        <f t="shared" ca="1" si="9"/>
        <v/>
      </c>
      <c r="AG74" s="10" t="str">
        <f t="shared" ca="1" si="9"/>
        <v/>
      </c>
      <c r="AH74" s="10" t="str">
        <f t="shared" ca="1" si="9"/>
        <v/>
      </c>
      <c r="AI74" s="10" t="str">
        <f t="shared" ca="1" si="9"/>
        <v/>
      </c>
      <c r="AJ74" s="10" t="str">
        <f t="shared" ca="1" si="9"/>
        <v/>
      </c>
      <c r="AK74" s="10" t="str">
        <f t="shared" ca="1" si="9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</row>
    <row r="75" spans="23:53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2015:11:0:0:EAST</v>
      </c>
      <c r="AB75" s="27">
        <f t="shared" ca="1" si="3"/>
        <v>104</v>
      </c>
      <c r="AC75" s="21">
        <f t="shared" ca="1" si="4"/>
        <v>5</v>
      </c>
      <c r="AD75" s="21">
        <f t="shared" si="5"/>
        <v>7</v>
      </c>
      <c r="AE75" s="27" t="e">
        <f t="shared" ca="1" si="6"/>
        <v>#N/A</v>
      </c>
      <c r="AF75" s="10" t="str">
        <f t="shared" ca="1" si="9"/>
        <v/>
      </c>
      <c r="AG75" s="10" t="str">
        <f t="shared" ca="1" si="9"/>
        <v/>
      </c>
      <c r="AH75" s="10" t="str">
        <f t="shared" ca="1" si="9"/>
        <v/>
      </c>
      <c r="AI75" s="10" t="str">
        <f t="shared" ca="1" si="9"/>
        <v/>
      </c>
      <c r="AJ75" s="10" t="str">
        <f t="shared" ca="1" si="9"/>
        <v/>
      </c>
      <c r="AK75" s="10" t="str">
        <f t="shared" ca="1" si="9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</row>
    <row r="76" spans="23:53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2015:12:0:0:EAST</v>
      </c>
      <c r="AB76" s="27">
        <f t="shared" ca="1" si="3"/>
        <v>114</v>
      </c>
      <c r="AC76" s="21">
        <f t="shared" ca="1" si="4"/>
        <v>4</v>
      </c>
      <c r="AD76" s="21">
        <f t="shared" si="5"/>
        <v>7</v>
      </c>
      <c r="AE76" s="27" t="e">
        <f t="shared" ca="1" si="6"/>
        <v>#N/A</v>
      </c>
      <c r="AF76" s="10" t="str">
        <f t="shared" ca="1" si="9"/>
        <v/>
      </c>
      <c r="AG76" s="10" t="str">
        <f t="shared" ca="1" si="9"/>
        <v/>
      </c>
      <c r="AH76" s="10" t="str">
        <f t="shared" ca="1" si="9"/>
        <v/>
      </c>
      <c r="AI76" s="10" t="str">
        <f t="shared" ca="1" si="9"/>
        <v/>
      </c>
      <c r="AJ76" s="10" t="str">
        <f t="shared" ca="1" si="9"/>
        <v/>
      </c>
      <c r="AK76" s="10" t="str">
        <f t="shared" ca="1" si="9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</row>
    <row r="77" spans="23:53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2016:1:0:0:EAST</v>
      </c>
      <c r="AB77" s="27">
        <f t="shared" ca="1" si="3"/>
        <v>214</v>
      </c>
      <c r="AC77" s="21">
        <f t="shared" ca="1" si="4"/>
        <v>6</v>
      </c>
      <c r="AD77" s="21">
        <f t="shared" si="5"/>
        <v>7</v>
      </c>
      <c r="AE77" s="27">
        <f t="shared" ca="1" si="6"/>
        <v>3</v>
      </c>
      <c r="AF77" s="10">
        <f t="shared" ca="1" si="9"/>
        <v>5</v>
      </c>
      <c r="AG77" s="10">
        <f t="shared" ca="1" si="9"/>
        <v>0</v>
      </c>
      <c r="AH77" s="10">
        <f t="shared" ca="1" si="9"/>
        <v>0</v>
      </c>
      <c r="AI77" s="10">
        <f t="shared" ca="1" si="9"/>
        <v>7</v>
      </c>
      <c r="AJ77" s="10">
        <f t="shared" ca="1" si="9"/>
        <v>0</v>
      </c>
      <c r="AK77" s="10">
        <f t="shared" ca="1" si="9"/>
        <v>0</v>
      </c>
      <c r="AL77" s="7">
        <v>-11</v>
      </c>
      <c r="AM77" s="28">
        <f t="shared" ref="AM77:AM88" si="10">DATE(YEAR, MONTH,DAY + 7*AL77 )</f>
        <v>42428</v>
      </c>
      <c r="AN77" s="27">
        <f>INT((DAY($AM77)-1)/7)+1</f>
        <v>4</v>
      </c>
      <c r="AO77" s="28" t="str">
        <f t="shared" ref="AO77:AO88" si="11">CONCATENATE(YEAR(AM77),":",MONTH(AM77),":",AN77,":",WEEKLY_REPORT_DAY,":", $X$90)</f>
        <v>2016:2:4:7:EAST</v>
      </c>
      <c r="AP77" s="27">
        <f t="shared" ref="AP77:AP88" ca="1" si="12">MATCH(AO77,INDIRECT(CONCATENATE($X$93,"$A:$A")),0)</f>
        <v>69</v>
      </c>
      <c r="AQ77" s="21">
        <f t="shared" ref="AQ77:AV88" ca="1" si="13">INDEX(INDIRECT(CONCATENATE($X$93,"$A:$AG")),$AP77,MATCH(AQ$52,INDIRECT(CONCATENATE($X$93,"$A1:$AG1")),0))</f>
        <v>0</v>
      </c>
      <c r="AR77" s="21">
        <f t="shared" ca="1" si="13"/>
        <v>68</v>
      </c>
      <c r="AS77" s="21">
        <f t="shared" ca="1" si="13"/>
        <v>34</v>
      </c>
      <c r="AT77" s="21">
        <f t="shared" ca="1" si="13"/>
        <v>61</v>
      </c>
      <c r="AU77" s="21">
        <f t="shared" ca="1" si="13"/>
        <v>5</v>
      </c>
      <c r="AV77" s="21">
        <f t="shared" ca="1" si="13"/>
        <v>0</v>
      </c>
      <c r="AW77" s="21">
        <f ca="1">ROUND(1*$AV77/$X$99,0)</f>
        <v>0</v>
      </c>
      <c r="AX77" s="21">
        <f ca="1">6*$AV77</f>
        <v>0</v>
      </c>
      <c r="AY77" s="21">
        <f ca="1">3*$AV77</f>
        <v>0</v>
      </c>
      <c r="AZ77" s="21">
        <f ca="1">5*$AV77</f>
        <v>0</v>
      </c>
      <c r="BA77" s="21">
        <f ca="1">1*$AV77</f>
        <v>0</v>
      </c>
    </row>
    <row r="78" spans="23:53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2016:2:0:0:EAST</v>
      </c>
      <c r="AB78" s="27">
        <f t="shared" ca="1" si="3"/>
        <v>225</v>
      </c>
      <c r="AC78" s="21">
        <f t="shared" ca="1" si="4"/>
        <v>4</v>
      </c>
      <c r="AD78" s="21">
        <f t="shared" si="5"/>
        <v>7</v>
      </c>
      <c r="AE78" s="27">
        <f t="shared" ca="1" si="6"/>
        <v>14</v>
      </c>
      <c r="AF78" s="10">
        <f t="shared" ca="1" si="9"/>
        <v>1</v>
      </c>
      <c r="AG78" s="10">
        <f t="shared" ca="1" si="9"/>
        <v>0</v>
      </c>
      <c r="AH78" s="10">
        <f t="shared" ca="1" si="9"/>
        <v>1</v>
      </c>
      <c r="AI78" s="10">
        <f t="shared" ca="1" si="9"/>
        <v>0</v>
      </c>
      <c r="AJ78" s="10">
        <f t="shared" ca="1" si="9"/>
        <v>0</v>
      </c>
      <c r="AK78" s="10">
        <f t="shared" ca="1" si="9"/>
        <v>0</v>
      </c>
      <c r="AL78" s="7">
        <v>-10</v>
      </c>
      <c r="AM78" s="28">
        <f t="shared" si="10"/>
        <v>42435</v>
      </c>
      <c r="AN78" s="27">
        <f t="shared" ref="AN78:AN88" si="14">INT((DAY($AM78)-1)/7)+1</f>
        <v>1</v>
      </c>
      <c r="AO78" s="28" t="str">
        <f t="shared" si="11"/>
        <v>2016:3:1:7:EAST</v>
      </c>
      <c r="AP78" s="27">
        <f t="shared" ca="1" si="12"/>
        <v>80</v>
      </c>
      <c r="AQ78" s="21">
        <f t="shared" ca="1" si="13"/>
        <v>0</v>
      </c>
      <c r="AR78" s="21">
        <f t="shared" ca="1" si="13"/>
        <v>65</v>
      </c>
      <c r="AS78" s="21">
        <f t="shared" ca="1" si="13"/>
        <v>31</v>
      </c>
      <c r="AT78" s="21">
        <f t="shared" ca="1" si="13"/>
        <v>51</v>
      </c>
      <c r="AU78" s="21">
        <f t="shared" ca="1" si="13"/>
        <v>3</v>
      </c>
      <c r="AV78" s="21">
        <f t="shared" ca="1" si="13"/>
        <v>0</v>
      </c>
      <c r="AW78" s="21">
        <f t="shared" ref="AW78:AW88" ca="1" si="15">ROUND(1*$AV78/$X$99,0)</f>
        <v>0</v>
      </c>
      <c r="AX78" s="21">
        <f t="shared" ref="AX78:AX88" ca="1" si="16">6*$AV78</f>
        <v>0</v>
      </c>
      <c r="AY78" s="21">
        <f t="shared" ref="AY78:AY88" ca="1" si="17">3*$AV78</f>
        <v>0</v>
      </c>
      <c r="AZ78" s="21">
        <f t="shared" ref="AZ78:AZ88" ca="1" si="18">5*$AV78</f>
        <v>0</v>
      </c>
      <c r="BA78" s="21">
        <f t="shared" ref="BA78:BA88" ca="1" si="19">1*$AV78</f>
        <v>0</v>
      </c>
    </row>
    <row r="79" spans="23:53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2016:3:0:0:EAST</v>
      </c>
      <c r="AB79" s="27">
        <f t="shared" ca="1" si="3"/>
        <v>236</v>
      </c>
      <c r="AC79" s="21">
        <f t="shared" ca="1" si="4"/>
        <v>1</v>
      </c>
      <c r="AD79" s="21">
        <f t="shared" si="5"/>
        <v>7</v>
      </c>
      <c r="AE79" s="27">
        <f t="shared" ca="1" si="6"/>
        <v>23</v>
      </c>
      <c r="AF79" s="10">
        <f t="shared" ca="1" si="9"/>
        <v>0</v>
      </c>
      <c r="AG79" s="10">
        <f t="shared" ca="1" si="9"/>
        <v>0</v>
      </c>
      <c r="AH79" s="10">
        <f t="shared" ca="1" si="9"/>
        <v>0</v>
      </c>
      <c r="AI79" s="10">
        <f t="shared" ca="1" si="9"/>
        <v>1</v>
      </c>
      <c r="AJ79" s="10">
        <f t="shared" ca="1" si="9"/>
        <v>0</v>
      </c>
      <c r="AK79" s="10">
        <f t="shared" ca="1" si="9"/>
        <v>0</v>
      </c>
      <c r="AL79" s="7">
        <v>-9</v>
      </c>
      <c r="AM79" s="28">
        <f t="shared" si="10"/>
        <v>42442</v>
      </c>
      <c r="AN79" s="27">
        <f t="shared" si="14"/>
        <v>2</v>
      </c>
      <c r="AO79" s="28" t="str">
        <f t="shared" si="11"/>
        <v>2016:3:2:7:EAST</v>
      </c>
      <c r="AP79" s="27">
        <f t="shared" ca="1" si="12"/>
        <v>91</v>
      </c>
      <c r="AQ79" s="21">
        <f t="shared" ca="1" si="13"/>
        <v>0</v>
      </c>
      <c r="AR79" s="21">
        <f t="shared" ca="1" si="13"/>
        <v>80</v>
      </c>
      <c r="AS79" s="21">
        <f t="shared" ca="1" si="13"/>
        <v>30</v>
      </c>
      <c r="AT79" s="21">
        <f t="shared" ca="1" si="13"/>
        <v>43</v>
      </c>
      <c r="AU79" s="21">
        <f t="shared" ca="1" si="13"/>
        <v>3</v>
      </c>
      <c r="AV79" s="21">
        <f t="shared" ca="1" si="13"/>
        <v>0</v>
      </c>
      <c r="AW79" s="21">
        <f t="shared" ca="1" si="15"/>
        <v>0</v>
      </c>
      <c r="AX79" s="21">
        <f t="shared" ca="1" si="16"/>
        <v>0</v>
      </c>
      <c r="AY79" s="21">
        <f t="shared" ca="1" si="17"/>
        <v>0</v>
      </c>
      <c r="AZ79" s="21">
        <f t="shared" ca="1" si="18"/>
        <v>0</v>
      </c>
      <c r="BA79" s="21">
        <f t="shared" ca="1" si="19"/>
        <v>0</v>
      </c>
    </row>
    <row r="80" spans="23:53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2016:4:0:0:EAST</v>
      </c>
      <c r="AB80" s="27">
        <f t="shared" ca="1" si="3"/>
        <v>248</v>
      </c>
      <c r="AC80" s="21">
        <f t="shared" ca="1" si="4"/>
        <v>5</v>
      </c>
      <c r="AD80" s="21">
        <f t="shared" si="5"/>
        <v>7</v>
      </c>
      <c r="AE80" s="27">
        <f t="shared" ca="1" si="6"/>
        <v>34</v>
      </c>
      <c r="AF80" s="10">
        <f t="shared" ca="1" si="9"/>
        <v>0</v>
      </c>
      <c r="AG80" s="10">
        <f t="shared" ca="1" si="9"/>
        <v>0</v>
      </c>
      <c r="AH80" s="10">
        <f t="shared" ca="1" si="9"/>
        <v>0</v>
      </c>
      <c r="AI80" s="10">
        <f t="shared" ca="1" si="9"/>
        <v>2</v>
      </c>
      <c r="AJ80" s="10">
        <f t="shared" ca="1" si="9"/>
        <v>0</v>
      </c>
      <c r="AK80" s="10">
        <f t="shared" ca="1" si="9"/>
        <v>0</v>
      </c>
      <c r="AL80" s="7">
        <v>-8</v>
      </c>
      <c r="AM80" s="28">
        <f t="shared" si="10"/>
        <v>42449</v>
      </c>
      <c r="AN80" s="27">
        <f t="shared" si="14"/>
        <v>3</v>
      </c>
      <c r="AO80" s="28" t="str">
        <f t="shared" si="11"/>
        <v>2016:3:3:7:EAST</v>
      </c>
      <c r="AP80" s="27">
        <f t="shared" ca="1" si="12"/>
        <v>101</v>
      </c>
      <c r="AQ80" s="21">
        <f t="shared" ca="1" si="13"/>
        <v>0</v>
      </c>
      <c r="AR80" s="21">
        <f t="shared" ca="1" si="13"/>
        <v>85</v>
      </c>
      <c r="AS80" s="21">
        <f t="shared" ca="1" si="13"/>
        <v>23</v>
      </c>
      <c r="AT80" s="21">
        <f t="shared" ca="1" si="13"/>
        <v>71</v>
      </c>
      <c r="AU80" s="21">
        <f t="shared" ca="1" si="13"/>
        <v>3</v>
      </c>
      <c r="AV80" s="21">
        <f t="shared" ca="1" si="13"/>
        <v>0</v>
      </c>
      <c r="AW80" s="21">
        <f t="shared" ca="1" si="15"/>
        <v>0</v>
      </c>
      <c r="AX80" s="21">
        <f t="shared" ca="1" si="16"/>
        <v>0</v>
      </c>
      <c r="AY80" s="21">
        <f t="shared" ca="1" si="17"/>
        <v>0</v>
      </c>
      <c r="AZ80" s="21">
        <f t="shared" ca="1" si="18"/>
        <v>0</v>
      </c>
      <c r="BA80" s="21">
        <f t="shared" ca="1" si="19"/>
        <v>0</v>
      </c>
    </row>
    <row r="81" spans="23:53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2016:5:0:0:EAST</v>
      </c>
      <c r="AB81" s="27">
        <f t="shared" ca="1" si="3"/>
        <v>258</v>
      </c>
      <c r="AC81" s="21">
        <f t="shared" ca="1" si="4"/>
        <v>1</v>
      </c>
      <c r="AD81" s="21">
        <f t="shared" si="5"/>
        <v>7</v>
      </c>
      <c r="AE81" s="27">
        <f t="shared" ca="1" si="6"/>
        <v>43</v>
      </c>
      <c r="AF81" s="10">
        <f t="shared" ca="1" si="9"/>
        <v>0</v>
      </c>
      <c r="AG81" s="10">
        <f t="shared" ca="1" si="9"/>
        <v>0</v>
      </c>
      <c r="AH81" s="10">
        <f t="shared" ca="1" si="9"/>
        <v>0</v>
      </c>
      <c r="AI81" s="10">
        <f t="shared" ca="1" si="9"/>
        <v>1</v>
      </c>
      <c r="AJ81" s="10">
        <f t="shared" ca="1" si="9"/>
        <v>0</v>
      </c>
      <c r="AK81" s="10">
        <f t="shared" ca="1" si="9"/>
        <v>0</v>
      </c>
      <c r="AL81" s="7">
        <v>-7</v>
      </c>
      <c r="AM81" s="28">
        <f t="shared" si="10"/>
        <v>42456</v>
      </c>
      <c r="AN81" s="27">
        <f t="shared" si="14"/>
        <v>4</v>
      </c>
      <c r="AO81" s="28" t="str">
        <f t="shared" si="11"/>
        <v>2016:3:4:7:EAST</v>
      </c>
      <c r="AP81" s="27">
        <f t="shared" ca="1" si="12"/>
        <v>112</v>
      </c>
      <c r="AQ81" s="21">
        <f t="shared" ca="1" si="13"/>
        <v>1</v>
      </c>
      <c r="AR81" s="21">
        <f t="shared" ca="1" si="13"/>
        <v>97</v>
      </c>
      <c r="AS81" s="21">
        <f t="shared" ca="1" si="13"/>
        <v>27</v>
      </c>
      <c r="AT81" s="21">
        <f t="shared" ca="1" si="13"/>
        <v>56</v>
      </c>
      <c r="AU81" s="21">
        <f t="shared" ca="1" si="13"/>
        <v>6</v>
      </c>
      <c r="AV81" s="21">
        <f t="shared" ca="1" si="13"/>
        <v>0</v>
      </c>
      <c r="AW81" s="21">
        <f t="shared" ca="1" si="15"/>
        <v>0</v>
      </c>
      <c r="AX81" s="21">
        <f t="shared" ca="1" si="16"/>
        <v>0</v>
      </c>
      <c r="AY81" s="21">
        <f t="shared" ca="1" si="17"/>
        <v>0</v>
      </c>
      <c r="AZ81" s="21">
        <f t="shared" ca="1" si="18"/>
        <v>0</v>
      </c>
      <c r="BA81" s="21">
        <f t="shared" ca="1" si="19"/>
        <v>0</v>
      </c>
    </row>
    <row r="82" spans="23:53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2016:6:0:0:EAST</v>
      </c>
      <c r="AB82" s="27" t="e">
        <f t="shared" ca="1" si="3"/>
        <v>#N/A</v>
      </c>
      <c r="AC82" s="21" t="e">
        <f t="shared" ca="1" si="4"/>
        <v>#N/A</v>
      </c>
      <c r="AD82" s="21">
        <f t="shared" si="5"/>
        <v>7</v>
      </c>
      <c r="AE82" s="27" t="e">
        <f t="shared" ca="1" si="6"/>
        <v>#N/A</v>
      </c>
      <c r="AF82" s="10" t="str">
        <f t="shared" ca="1" si="9"/>
        <v/>
      </c>
      <c r="AG82" s="10" t="str">
        <f t="shared" ca="1" si="9"/>
        <v/>
      </c>
      <c r="AH82" s="10" t="str">
        <f t="shared" ca="1" si="9"/>
        <v/>
      </c>
      <c r="AI82" s="10" t="str">
        <f t="shared" ca="1" si="9"/>
        <v/>
      </c>
      <c r="AJ82" s="10" t="str">
        <f t="shared" ca="1" si="9"/>
        <v/>
      </c>
      <c r="AK82" s="10" t="str">
        <f t="shared" ca="1" si="9"/>
        <v/>
      </c>
      <c r="AL82" s="7">
        <v>-6</v>
      </c>
      <c r="AM82" s="28">
        <f t="shared" si="10"/>
        <v>42463</v>
      </c>
      <c r="AN82" s="27">
        <f t="shared" si="14"/>
        <v>1</v>
      </c>
      <c r="AO82" s="28" t="str">
        <f t="shared" si="11"/>
        <v>2016:4:1:7:EAST</v>
      </c>
      <c r="AP82" s="27">
        <f t="shared" ca="1" si="12"/>
        <v>122</v>
      </c>
      <c r="AQ82" s="21">
        <f t="shared" ca="1" si="13"/>
        <v>3</v>
      </c>
      <c r="AR82" s="21">
        <f t="shared" ca="1" si="13"/>
        <v>73</v>
      </c>
      <c r="AS82" s="21">
        <f t="shared" ca="1" si="13"/>
        <v>25</v>
      </c>
      <c r="AT82" s="21">
        <f t="shared" ca="1" si="13"/>
        <v>57</v>
      </c>
      <c r="AU82" s="21">
        <f t="shared" ca="1" si="13"/>
        <v>8</v>
      </c>
      <c r="AV82" s="21">
        <f t="shared" ca="1" si="13"/>
        <v>0</v>
      </c>
      <c r="AW82" s="21">
        <f t="shared" ca="1" si="15"/>
        <v>0</v>
      </c>
      <c r="AX82" s="21">
        <f t="shared" ca="1" si="16"/>
        <v>0</v>
      </c>
      <c r="AY82" s="21">
        <f t="shared" ca="1" si="17"/>
        <v>0</v>
      </c>
      <c r="AZ82" s="21">
        <f t="shared" ca="1" si="18"/>
        <v>0</v>
      </c>
      <c r="BA82" s="21">
        <f t="shared" ca="1" si="19"/>
        <v>0</v>
      </c>
    </row>
    <row r="83" spans="23:53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2016:7:0:0:EAST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7</v>
      </c>
      <c r="AE83" s="27" t="e">
        <f t="shared" ca="1" si="6"/>
        <v>#N/A</v>
      </c>
      <c r="AF83" s="10" t="str">
        <f t="shared" ref="AF83:AK88" ca="1" si="20">IFERROR(INDEX(INDIRECT(CONCATENATE($X$95,"$A:$Z")),$AE83,MATCH(AF$52,INDIRECT(CONCATENATE($X$95,"$A1:$Z1")),0)),"")</f>
        <v/>
      </c>
      <c r="AG83" s="10" t="str">
        <f t="shared" ca="1" si="20"/>
        <v/>
      </c>
      <c r="AH83" s="10" t="str">
        <f t="shared" ca="1" si="20"/>
        <v/>
      </c>
      <c r="AI83" s="10" t="str">
        <f t="shared" ca="1" si="20"/>
        <v/>
      </c>
      <c r="AJ83" s="10" t="str">
        <f t="shared" ca="1" si="20"/>
        <v/>
      </c>
      <c r="AK83" s="10" t="str">
        <f t="shared" ca="1" si="20"/>
        <v/>
      </c>
      <c r="AL83" s="7">
        <v>-5</v>
      </c>
      <c r="AM83" s="28">
        <f t="shared" si="10"/>
        <v>42470</v>
      </c>
      <c r="AN83" s="27">
        <f t="shared" si="14"/>
        <v>2</v>
      </c>
      <c r="AO83" s="28" t="str">
        <f t="shared" si="11"/>
        <v>2016:4:2:7:EAST</v>
      </c>
      <c r="AP83" s="27">
        <f t="shared" ca="1" si="12"/>
        <v>132</v>
      </c>
      <c r="AQ83" s="21">
        <f t="shared" ca="1" si="13"/>
        <v>0</v>
      </c>
      <c r="AR83" s="21">
        <f t="shared" ca="1" si="13"/>
        <v>71</v>
      </c>
      <c r="AS83" s="21">
        <f t="shared" ca="1" si="13"/>
        <v>35</v>
      </c>
      <c r="AT83" s="21">
        <f t="shared" ca="1" si="13"/>
        <v>51</v>
      </c>
      <c r="AU83" s="21">
        <f t="shared" ca="1" si="13"/>
        <v>2</v>
      </c>
      <c r="AV83" s="21">
        <f t="shared" ca="1" si="13"/>
        <v>0</v>
      </c>
      <c r="AW83" s="21">
        <f t="shared" ca="1" si="15"/>
        <v>0</v>
      </c>
      <c r="AX83" s="21">
        <f t="shared" ca="1" si="16"/>
        <v>0</v>
      </c>
      <c r="AY83" s="21">
        <f t="shared" ca="1" si="17"/>
        <v>0</v>
      </c>
      <c r="AZ83" s="21">
        <f t="shared" ca="1" si="18"/>
        <v>0</v>
      </c>
      <c r="BA83" s="21">
        <f t="shared" ca="1" si="19"/>
        <v>0</v>
      </c>
    </row>
    <row r="84" spans="23:53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2016:8:0:0:EAST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7</v>
      </c>
      <c r="AE84" s="27" t="e">
        <f t="shared" ca="1" si="6"/>
        <v>#N/A</v>
      </c>
      <c r="AF84" s="10" t="str">
        <f t="shared" ca="1" si="20"/>
        <v/>
      </c>
      <c r="AG84" s="10" t="str">
        <f t="shared" ca="1" si="20"/>
        <v/>
      </c>
      <c r="AH84" s="10" t="str">
        <f t="shared" ca="1" si="20"/>
        <v/>
      </c>
      <c r="AI84" s="10" t="str">
        <f t="shared" ca="1" si="20"/>
        <v/>
      </c>
      <c r="AJ84" s="10" t="str">
        <f t="shared" ca="1" si="20"/>
        <v/>
      </c>
      <c r="AK84" s="10" t="str">
        <f t="shared" ca="1" si="20"/>
        <v/>
      </c>
      <c r="AL84" s="7">
        <v>-4</v>
      </c>
      <c r="AM84" s="28">
        <f t="shared" si="10"/>
        <v>42477</v>
      </c>
      <c r="AN84" s="27">
        <f t="shared" si="14"/>
        <v>3</v>
      </c>
      <c r="AO84" s="28" t="str">
        <f t="shared" si="11"/>
        <v>2016:4:3:7:EAST</v>
      </c>
      <c r="AP84" s="27">
        <f t="shared" ca="1" si="12"/>
        <v>142</v>
      </c>
      <c r="AQ84" s="21">
        <f t="shared" ca="1" si="13"/>
        <v>2</v>
      </c>
      <c r="AR84" s="21">
        <f t="shared" ca="1" si="13"/>
        <v>60</v>
      </c>
      <c r="AS84" s="21">
        <f t="shared" ca="1" si="13"/>
        <v>29</v>
      </c>
      <c r="AT84" s="21">
        <f t="shared" ca="1" si="13"/>
        <v>68</v>
      </c>
      <c r="AU84" s="21">
        <f t="shared" ca="1" si="13"/>
        <v>2</v>
      </c>
      <c r="AV84" s="21">
        <f t="shared" ca="1" si="13"/>
        <v>0</v>
      </c>
      <c r="AW84" s="21">
        <f t="shared" ca="1" si="15"/>
        <v>0</v>
      </c>
      <c r="AX84" s="21">
        <f t="shared" ca="1" si="16"/>
        <v>0</v>
      </c>
      <c r="AY84" s="21">
        <f t="shared" ca="1" si="17"/>
        <v>0</v>
      </c>
      <c r="AZ84" s="21">
        <f t="shared" ca="1" si="18"/>
        <v>0</v>
      </c>
      <c r="BA84" s="21">
        <f t="shared" ca="1" si="19"/>
        <v>0</v>
      </c>
    </row>
    <row r="85" spans="23:53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2016:9:0:0:EAST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7</v>
      </c>
      <c r="AE85" s="27" t="e">
        <f t="shared" ca="1" si="6"/>
        <v>#N/A</v>
      </c>
      <c r="AF85" s="10" t="str">
        <f t="shared" ca="1" si="20"/>
        <v/>
      </c>
      <c r="AG85" s="10" t="str">
        <f t="shared" ca="1" si="20"/>
        <v/>
      </c>
      <c r="AH85" s="10" t="str">
        <f t="shared" ca="1" si="20"/>
        <v/>
      </c>
      <c r="AI85" s="10" t="str">
        <f t="shared" ca="1" si="20"/>
        <v/>
      </c>
      <c r="AJ85" s="10" t="str">
        <f t="shared" ca="1" si="20"/>
        <v/>
      </c>
      <c r="AK85" s="10" t="str">
        <f t="shared" ca="1" si="20"/>
        <v/>
      </c>
      <c r="AL85" s="7">
        <v>-3</v>
      </c>
      <c r="AM85" s="28">
        <f t="shared" si="10"/>
        <v>42484</v>
      </c>
      <c r="AN85" s="27">
        <f t="shared" si="14"/>
        <v>4</v>
      </c>
      <c r="AO85" s="28" t="str">
        <f t="shared" si="11"/>
        <v>2016:4:4:7:EAST</v>
      </c>
      <c r="AP85" s="27">
        <f t="shared" ca="1" si="12"/>
        <v>152</v>
      </c>
      <c r="AQ85" s="21">
        <f t="shared" ca="1" si="13"/>
        <v>0</v>
      </c>
      <c r="AR85" s="21">
        <f t="shared" ca="1" si="13"/>
        <v>81</v>
      </c>
      <c r="AS85" s="21">
        <f t="shared" ca="1" si="13"/>
        <v>46</v>
      </c>
      <c r="AT85" s="21">
        <f t="shared" ca="1" si="13"/>
        <v>74</v>
      </c>
      <c r="AU85" s="21">
        <f t="shared" ca="1" si="13"/>
        <v>7</v>
      </c>
      <c r="AV85" s="21">
        <f t="shared" ca="1" si="13"/>
        <v>0</v>
      </c>
      <c r="AW85" s="21">
        <f t="shared" ca="1" si="15"/>
        <v>0</v>
      </c>
      <c r="AX85" s="21">
        <f t="shared" ca="1" si="16"/>
        <v>0</v>
      </c>
      <c r="AY85" s="21">
        <f t="shared" ca="1" si="17"/>
        <v>0</v>
      </c>
      <c r="AZ85" s="21">
        <f t="shared" ca="1" si="18"/>
        <v>0</v>
      </c>
      <c r="BA85" s="21">
        <f t="shared" ca="1" si="19"/>
        <v>0</v>
      </c>
    </row>
    <row r="86" spans="23:53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2016:10:0:0:EAST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7</v>
      </c>
      <c r="AE86" s="27" t="e">
        <f t="shared" ca="1" si="6"/>
        <v>#N/A</v>
      </c>
      <c r="AF86" s="10" t="str">
        <f t="shared" ca="1" si="20"/>
        <v/>
      </c>
      <c r="AG86" s="10" t="str">
        <f t="shared" ca="1" si="20"/>
        <v/>
      </c>
      <c r="AH86" s="10" t="str">
        <f t="shared" ca="1" si="20"/>
        <v/>
      </c>
      <c r="AI86" s="10" t="str">
        <f t="shared" ca="1" si="20"/>
        <v/>
      </c>
      <c r="AJ86" s="10" t="str">
        <f t="shared" ca="1" si="20"/>
        <v/>
      </c>
      <c r="AK86" s="10" t="str">
        <f t="shared" ca="1" si="20"/>
        <v/>
      </c>
      <c r="AL86" s="7">
        <v>-2</v>
      </c>
      <c r="AM86" s="28">
        <f t="shared" si="10"/>
        <v>42491</v>
      </c>
      <c r="AN86" s="27">
        <f t="shared" si="14"/>
        <v>1</v>
      </c>
      <c r="AO86" s="28" t="str">
        <f t="shared" si="11"/>
        <v>2016:5:1:7:EAST</v>
      </c>
      <c r="AP86" s="27">
        <f t="shared" ca="1" si="12"/>
        <v>162</v>
      </c>
      <c r="AQ86" s="21">
        <f t="shared" ca="1" si="13"/>
        <v>0</v>
      </c>
      <c r="AR86" s="21">
        <f t="shared" ca="1" si="13"/>
        <v>78</v>
      </c>
      <c r="AS86" s="21">
        <f t="shared" ca="1" si="13"/>
        <v>34</v>
      </c>
      <c r="AT86" s="21">
        <f t="shared" ca="1" si="13"/>
        <v>73</v>
      </c>
      <c r="AU86" s="21">
        <f t="shared" ca="1" si="13"/>
        <v>8</v>
      </c>
      <c r="AV86" s="21">
        <f t="shared" ca="1" si="13"/>
        <v>0</v>
      </c>
      <c r="AW86" s="21">
        <f t="shared" ca="1" si="15"/>
        <v>0</v>
      </c>
      <c r="AX86" s="21">
        <f t="shared" ca="1" si="16"/>
        <v>0</v>
      </c>
      <c r="AY86" s="21">
        <f t="shared" ca="1" si="17"/>
        <v>0</v>
      </c>
      <c r="AZ86" s="21">
        <f t="shared" ca="1" si="18"/>
        <v>0</v>
      </c>
      <c r="BA86" s="21">
        <f t="shared" ca="1" si="19"/>
        <v>0</v>
      </c>
    </row>
    <row r="87" spans="23:53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2016:11:0:0:EAST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7</v>
      </c>
      <c r="AE87" s="27" t="e">
        <f t="shared" ca="1" si="6"/>
        <v>#N/A</v>
      </c>
      <c r="AF87" s="10" t="str">
        <f t="shared" ca="1" si="20"/>
        <v/>
      </c>
      <c r="AG87" s="10" t="str">
        <f t="shared" ca="1" si="20"/>
        <v/>
      </c>
      <c r="AH87" s="10" t="str">
        <f t="shared" ca="1" si="20"/>
        <v/>
      </c>
      <c r="AI87" s="10" t="str">
        <f t="shared" ca="1" si="20"/>
        <v/>
      </c>
      <c r="AJ87" s="10" t="str">
        <f t="shared" ca="1" si="20"/>
        <v/>
      </c>
      <c r="AK87" s="10" t="str">
        <f t="shared" ca="1" si="20"/>
        <v/>
      </c>
      <c r="AL87" s="7">
        <v>-1</v>
      </c>
      <c r="AM87" s="28">
        <f t="shared" si="10"/>
        <v>42498</v>
      </c>
      <c r="AN87" s="27">
        <f t="shared" si="14"/>
        <v>2</v>
      </c>
      <c r="AO87" s="28" t="str">
        <f t="shared" si="11"/>
        <v>2016:5:2:7:EAST</v>
      </c>
      <c r="AP87" s="27">
        <f t="shared" ca="1" si="12"/>
        <v>172</v>
      </c>
      <c r="AQ87" s="21">
        <f t="shared" ca="1" si="13"/>
        <v>1</v>
      </c>
      <c r="AR87" s="21">
        <f t="shared" ca="1" si="13"/>
        <v>76</v>
      </c>
      <c r="AS87" s="21">
        <f t="shared" ca="1" si="13"/>
        <v>42</v>
      </c>
      <c r="AT87" s="21">
        <f t="shared" ca="1" si="13"/>
        <v>66</v>
      </c>
      <c r="AU87" s="21">
        <f t="shared" ca="1" si="13"/>
        <v>7</v>
      </c>
      <c r="AV87" s="21">
        <f t="shared" ca="1" si="13"/>
        <v>0</v>
      </c>
      <c r="AW87" s="21">
        <f t="shared" ca="1" si="15"/>
        <v>0</v>
      </c>
      <c r="AX87" s="21">
        <f t="shared" ca="1" si="16"/>
        <v>0</v>
      </c>
      <c r="AY87" s="21">
        <f t="shared" ca="1" si="17"/>
        <v>0</v>
      </c>
      <c r="AZ87" s="21">
        <f t="shared" ca="1" si="18"/>
        <v>0</v>
      </c>
      <c r="BA87" s="21">
        <f t="shared" ca="1" si="19"/>
        <v>0</v>
      </c>
    </row>
    <row r="88" spans="23:53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2016:12:0:0:EAST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7</v>
      </c>
      <c r="AE88" s="27" t="e">
        <f t="shared" ca="1" si="6"/>
        <v>#N/A</v>
      </c>
      <c r="AF88" s="10" t="str">
        <f t="shared" ca="1" si="20"/>
        <v/>
      </c>
      <c r="AG88" s="10" t="str">
        <f t="shared" ca="1" si="20"/>
        <v/>
      </c>
      <c r="AH88" s="10" t="str">
        <f t="shared" ca="1" si="20"/>
        <v/>
      </c>
      <c r="AI88" s="10" t="str">
        <f t="shared" ca="1" si="20"/>
        <v/>
      </c>
      <c r="AJ88" s="10" t="str">
        <f t="shared" ca="1" si="20"/>
        <v/>
      </c>
      <c r="AK88" s="10" t="str">
        <f t="shared" ca="1" si="20"/>
        <v/>
      </c>
      <c r="AL88" s="7">
        <v>0</v>
      </c>
      <c r="AM88" s="28">
        <f t="shared" si="10"/>
        <v>42505</v>
      </c>
      <c r="AN88" s="27">
        <f t="shared" si="14"/>
        <v>3</v>
      </c>
      <c r="AO88" s="28" t="str">
        <f t="shared" si="11"/>
        <v>2016:5:3:7:EAST</v>
      </c>
      <c r="AP88" s="27">
        <f t="shared" ca="1" si="12"/>
        <v>182</v>
      </c>
      <c r="AQ88" s="21">
        <f t="shared" ca="1" si="13"/>
        <v>0</v>
      </c>
      <c r="AR88" s="21">
        <f t="shared" ca="1" si="13"/>
        <v>77</v>
      </c>
      <c r="AS88" s="21">
        <f t="shared" ca="1" si="13"/>
        <v>36</v>
      </c>
      <c r="AT88" s="21">
        <f t="shared" ca="1" si="13"/>
        <v>69</v>
      </c>
      <c r="AU88" s="21">
        <f t="shared" ca="1" si="13"/>
        <v>4</v>
      </c>
      <c r="AV88" s="21">
        <f t="shared" ca="1" si="13"/>
        <v>13</v>
      </c>
      <c r="AW88" s="21">
        <f t="shared" ca="1" si="15"/>
        <v>3</v>
      </c>
      <c r="AX88" s="21">
        <f t="shared" ca="1" si="16"/>
        <v>78</v>
      </c>
      <c r="AY88" s="21">
        <f t="shared" ca="1" si="17"/>
        <v>39</v>
      </c>
      <c r="AZ88" s="21">
        <f t="shared" ca="1" si="18"/>
        <v>65</v>
      </c>
      <c r="BA88" s="21">
        <f t="shared" ca="1" si="19"/>
        <v>13</v>
      </c>
    </row>
    <row r="89" spans="23:53">
      <c r="AC89" s="7">
        <f ca="1">SUMIFS(AC53:AC88, $X53:$X88,YEAR,AC53:AC88,"&lt;&gt;#N/A")</f>
        <v>17</v>
      </c>
      <c r="AD89" s="27"/>
      <c r="AF89" s="7">
        <f t="shared" ref="AF89:AK89" ca="1" si="21">SUM(AF53:AF88)</f>
        <v>6</v>
      </c>
      <c r="AG89" s="7">
        <f t="shared" ca="1" si="21"/>
        <v>0</v>
      </c>
      <c r="AH89" s="7">
        <f t="shared" ca="1" si="21"/>
        <v>1</v>
      </c>
      <c r="AI89" s="7">
        <f t="shared" ca="1" si="21"/>
        <v>11</v>
      </c>
      <c r="AJ89" s="7">
        <f t="shared" ca="1" si="21"/>
        <v>0</v>
      </c>
      <c r="AK89" s="7">
        <f t="shared" ca="1" si="21"/>
        <v>0</v>
      </c>
      <c r="AN89" s="27"/>
    </row>
    <row r="90" spans="23:53">
      <c r="W90" s="7" t="s">
        <v>1456</v>
      </c>
      <c r="X90" s="2" t="s">
        <v>1826</v>
      </c>
      <c r="AD90" s="27"/>
      <c r="AE90" s="27"/>
      <c r="AH90" s="27"/>
      <c r="AI90" s="27"/>
      <c r="AJ90" s="27"/>
      <c r="AK90" s="27"/>
      <c r="AM90" s="28"/>
      <c r="AN90" s="27"/>
    </row>
    <row r="91" spans="23:53">
      <c r="W91" s="39" t="s">
        <v>2234</v>
      </c>
      <c r="X91" s="1" t="s">
        <v>2078</v>
      </c>
      <c r="AD91" s="27"/>
      <c r="AE91" s="27"/>
      <c r="AH91" s="27"/>
      <c r="AI91" s="27"/>
      <c r="AJ91" s="27"/>
      <c r="AK91" s="27"/>
      <c r="AM91" s="28"/>
      <c r="AN91" s="27"/>
    </row>
    <row r="92" spans="23:53">
      <c r="W92" s="7" t="s">
        <v>2235</v>
      </c>
      <c r="X92" s="1" t="s">
        <v>2236</v>
      </c>
      <c r="AD92" s="27"/>
      <c r="AN92" s="27"/>
    </row>
    <row r="93" spans="23:53">
      <c r="W93" s="7" t="s">
        <v>815</v>
      </c>
      <c r="X93" s="2" t="s">
        <v>818</v>
      </c>
      <c r="Y93" s="27"/>
      <c r="Z93" s="27"/>
      <c r="AD93" s="27"/>
      <c r="AN93" s="27"/>
    </row>
    <row r="94" spans="23:53">
      <c r="W94" s="7" t="s">
        <v>816</v>
      </c>
      <c r="X94" s="2" t="s">
        <v>817</v>
      </c>
      <c r="Y94" s="27"/>
      <c r="Z94" s="27"/>
      <c r="AD94" s="27"/>
      <c r="AN94" s="27"/>
    </row>
    <row r="95" spans="23:53">
      <c r="W95" s="39" t="s">
        <v>819</v>
      </c>
      <c r="X95" s="2" t="s">
        <v>820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3">
      <c r="W96" s="39" t="s">
        <v>1455</v>
      </c>
      <c r="X96" s="1">
        <v>88</v>
      </c>
      <c r="AD96" s="27"/>
      <c r="AE96" s="27"/>
      <c r="AH96" s="27"/>
      <c r="AI96" s="27"/>
      <c r="AJ96" s="27"/>
      <c r="AK96" s="27"/>
      <c r="AM96" s="28"/>
      <c r="AN96" s="27"/>
    </row>
    <row r="97" spans="23:51">
      <c r="W97" s="7" t="s">
        <v>811</v>
      </c>
      <c r="X97" s="1">
        <v>13</v>
      </c>
      <c r="AD97" s="27"/>
      <c r="AE97" s="27"/>
      <c r="AH97" s="27"/>
      <c r="AI97" s="27"/>
      <c r="AJ97" s="27"/>
      <c r="AK97" s="27"/>
      <c r="AN97" s="27"/>
    </row>
    <row r="98" spans="23:51">
      <c r="W98" s="7" t="s">
        <v>808</v>
      </c>
      <c r="X98" s="7">
        <f>ROUND($X$96/12,0)</f>
        <v>7</v>
      </c>
      <c r="AN98" s="27"/>
    </row>
    <row r="99" spans="23:51">
      <c r="W99" s="7" t="s">
        <v>807</v>
      </c>
      <c r="X99" s="7">
        <v>4</v>
      </c>
      <c r="AN99" s="27"/>
    </row>
    <row r="100" spans="23:51">
      <c r="W100" s="7" t="s">
        <v>438</v>
      </c>
      <c r="X100" s="7">
        <f ca="1">SUM($AI$89:$AK$89)</f>
        <v>11</v>
      </c>
      <c r="AN100" s="27"/>
    </row>
    <row r="101" spans="23:51">
      <c r="W101" s="7" t="s">
        <v>439</v>
      </c>
      <c r="X101" s="7">
        <f ca="1">SUM($AF$89:$AH$89)</f>
        <v>7</v>
      </c>
      <c r="AM101" s="28"/>
      <c r="AN101" s="27"/>
      <c r="AS101" s="29"/>
      <c r="AU101" s="29"/>
      <c r="AV101" s="29"/>
      <c r="AY101" s="29"/>
    </row>
    <row r="102" spans="23:51" ht="60">
      <c r="W102" s="7" t="s">
        <v>441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39%</v>
      </c>
      <c r="Y102" s="30">
        <f ca="1">IFERROR(X101/SUM(X100:X101),"0")</f>
        <v>0.3888888888888889</v>
      </c>
      <c r="Z102" s="7" t="str">
        <f ca="1">TEXT(Y102,"00%")</f>
        <v>39%</v>
      </c>
      <c r="AN102" s="27"/>
    </row>
    <row r="103" spans="23:51" ht="30">
      <c r="W103" s="7" t="s">
        <v>442</v>
      </c>
      <c r="X103" s="29" t="str">
        <f ca="1">CONCATENATE("Annual Goal 年度目標:  ",$X$96,"
Actual CDE YTD 年度實際:    ",$AC$89)</f>
        <v>Annual Goal 年度目標:  88
Actual CDE YTD 年度實際:    17</v>
      </c>
      <c r="AN103" s="27"/>
    </row>
    <row r="104" spans="23:51">
      <c r="W104" s="7" t="s">
        <v>1454</v>
      </c>
      <c r="X104" s="7" t="str">
        <f ca="1">CONCATENATE($X$53,"  ",SUMIF($AC$53:$AC$64,"&lt;&gt;#N/A"))</f>
        <v>2014  58</v>
      </c>
      <c r="AN104" s="27"/>
    </row>
    <row r="105" spans="23:51">
      <c r="W105" s="7" t="s">
        <v>1453</v>
      </c>
      <c r="X105" s="7" t="str">
        <f ca="1">CONCATENATE($X$65,"  ", SUMIF($AC$65:$AC$76,"&lt;&gt;#N/A"))</f>
        <v>2015  58</v>
      </c>
      <c r="AN105" s="27"/>
    </row>
    <row r="106" spans="23:51">
      <c r="W106" s="7" t="s">
        <v>1452</v>
      </c>
      <c r="X106" s="7" t="str">
        <f ca="1">CONCATENATE($X$77,"  ",SUMIF($AC$77:$AC$88,"&lt;&gt;#N/A"))</f>
        <v>2016  17</v>
      </c>
    </row>
    <row r="107" spans="23:51" ht="23.25">
      <c r="W107" s="7" t="s">
        <v>1451</v>
      </c>
      <c r="X107" s="42" t="str">
        <f>$X$91</f>
        <v>East Zone</v>
      </c>
    </row>
    <row r="108" spans="23:51">
      <c r="X108" s="40" t="str">
        <f>$X$92</f>
        <v>東台北地帶</v>
      </c>
    </row>
    <row r="109" spans="23:51">
      <c r="X109" s="41">
        <f>DATE</f>
        <v>42505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pageSetUpPr fitToPage="1"/>
  </sheetPr>
  <dimension ref="A1:S24"/>
  <sheetViews>
    <sheetView topLeftCell="E1" zoomScaleNormal="100" zoomScaleSheetLayoutView="115" workbookViewId="0">
      <selection activeCell="F19" sqref="F19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1873</v>
      </c>
      <c r="E1" s="36" t="str">
        <f>$A$2</f>
        <v>Songshan District</v>
      </c>
      <c r="F1" s="32"/>
      <c r="G1" s="33"/>
      <c r="H1" s="33"/>
      <c r="I1" s="33"/>
      <c r="J1" s="33"/>
      <c r="K1" s="33"/>
      <c r="L1" s="33"/>
      <c r="M1" s="93" t="s">
        <v>1739</v>
      </c>
      <c r="N1" s="96" t="s">
        <v>21</v>
      </c>
      <c r="O1" s="76" t="s">
        <v>22</v>
      </c>
      <c r="P1" s="76" t="s">
        <v>23</v>
      </c>
      <c r="Q1" s="76" t="s">
        <v>33</v>
      </c>
      <c r="R1" s="76" t="s">
        <v>34</v>
      </c>
      <c r="S1" s="76" t="s">
        <v>24</v>
      </c>
    </row>
    <row r="2" spans="1:19" ht="15" customHeight="1">
      <c r="A2" s="1" t="s">
        <v>2254</v>
      </c>
      <c r="E2" s="78" t="str">
        <f>$A$3</f>
        <v>松山地區</v>
      </c>
      <c r="F2" s="26" t="s">
        <v>793</v>
      </c>
      <c r="G2" s="80">
        <f>$A$6</f>
        <v>0</v>
      </c>
      <c r="H2" s="82" t="s">
        <v>35</v>
      </c>
      <c r="I2" s="83"/>
      <c r="J2" s="83"/>
      <c r="K2" s="84"/>
      <c r="L2" s="68" t="s">
        <v>28</v>
      </c>
      <c r="M2" s="94"/>
      <c r="N2" s="97"/>
      <c r="O2" s="77"/>
      <c r="P2" s="77"/>
      <c r="Q2" s="77"/>
      <c r="R2" s="77"/>
      <c r="S2" s="77"/>
    </row>
    <row r="3" spans="1:19" ht="15" customHeight="1">
      <c r="A3" s="1" t="s">
        <v>2255</v>
      </c>
      <c r="E3" s="79"/>
      <c r="F3" s="25" t="s">
        <v>794</v>
      </c>
      <c r="G3" s="81"/>
      <c r="H3" s="82" t="s">
        <v>788</v>
      </c>
      <c r="I3" s="83"/>
      <c r="J3" s="83"/>
      <c r="K3" s="84"/>
      <c r="L3" s="68" t="s">
        <v>787</v>
      </c>
      <c r="M3" s="94"/>
      <c r="N3" s="97"/>
      <c r="O3" s="77"/>
      <c r="P3" s="77"/>
      <c r="Q3" s="77"/>
      <c r="R3" s="77"/>
      <c r="S3" s="77"/>
    </row>
    <row r="4" spans="1:19" ht="15" customHeight="1">
      <c r="A4" s="1" t="s">
        <v>2080</v>
      </c>
      <c r="E4" s="85">
        <f>DATE</f>
        <v>42505</v>
      </c>
      <c r="F4" s="23" t="s">
        <v>791</v>
      </c>
      <c r="G4" s="24"/>
      <c r="H4" s="87">
        <f>ROUND($G$2/12*MONTH,0)</f>
        <v>0</v>
      </c>
      <c r="I4" s="88"/>
      <c r="J4" s="88"/>
      <c r="K4" s="89"/>
      <c r="L4" s="44">
        <f>ROUND($G$2/12,0)</f>
        <v>0</v>
      </c>
      <c r="M4" s="94"/>
      <c r="N4" s="97"/>
      <c r="O4" s="77"/>
      <c r="P4" s="77"/>
      <c r="Q4" s="77"/>
      <c r="R4" s="77"/>
      <c r="S4" s="77"/>
    </row>
    <row r="5" spans="1:19" ht="15" customHeight="1">
      <c r="A5" s="1" t="s">
        <v>2256</v>
      </c>
      <c r="E5" s="86"/>
      <c r="F5" s="5" t="s">
        <v>792</v>
      </c>
      <c r="G5" s="6"/>
      <c r="H5" s="90">
        <f ca="1">SONGSHAN_DISTRICT_GRAPH!$AC$89</f>
        <v>6</v>
      </c>
      <c r="I5" s="91"/>
      <c r="J5" s="91"/>
      <c r="K5" s="92"/>
      <c r="L5" s="45">
        <f>$M$24</f>
        <v>1</v>
      </c>
      <c r="M5" s="95"/>
      <c r="N5" s="97"/>
      <c r="O5" s="77"/>
      <c r="P5" s="77"/>
      <c r="Q5" s="77"/>
      <c r="R5" s="77"/>
      <c r="S5" s="77"/>
    </row>
    <row r="6" spans="1:19" ht="15" customHeight="1">
      <c r="A6" s="1"/>
      <c r="E6" s="34" t="str">
        <f>$A$4</f>
        <v>East Stake</v>
      </c>
      <c r="F6" s="25" t="s">
        <v>804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東台北支聯會</v>
      </c>
      <c r="F7" s="25" t="s">
        <v>789</v>
      </c>
      <c r="G7" s="25"/>
      <c r="H7" s="20"/>
      <c r="I7" s="20"/>
      <c r="J7" s="20"/>
      <c r="K7" s="20"/>
      <c r="L7" s="46" t="s">
        <v>790</v>
      </c>
      <c r="M7" s="61" t="s">
        <v>795</v>
      </c>
      <c r="N7" s="38" t="s">
        <v>796</v>
      </c>
      <c r="O7" s="38" t="s">
        <v>797</v>
      </c>
      <c r="P7" s="38" t="s">
        <v>798</v>
      </c>
      <c r="Q7" s="38" t="s">
        <v>799</v>
      </c>
      <c r="R7" s="38" t="s">
        <v>800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2082</v>
      </c>
      <c r="B11" s="1"/>
      <c r="E11" s="5" t="str">
        <f>$A11</f>
        <v>Songshan 松山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1909</v>
      </c>
      <c r="C12" s="64" t="str">
        <f>CONCATENATE(YEAR,":",MONTH,":",WEEK,":",WEEKDAY,":",$B12)</f>
        <v>2016:5:3:7:SONGSHAN_ZL</v>
      </c>
      <c r="D12" s="64">
        <f>MATCH($C12,REPORT_DATA_BY_COMP!$A:$A,0)</f>
        <v>1700</v>
      </c>
      <c r="E12" s="65" t="str">
        <f>SUBSTITUTE(VLOOKUP($B12,COMP_LIST!$A:$AC,5,FALSE),"EL","")</f>
        <v>E. Tan / Matua ZL</v>
      </c>
      <c r="F12" s="4" t="str">
        <f>VLOOKUP($B12,COMP_LIST!$A:$AC,3,FALSE)</f>
        <v>Songshan ZL</v>
      </c>
      <c r="G12" s="4" t="str">
        <f>VLOOKUP($B12,COMP_LIST!$A:$AC,4,FALSE)</f>
        <v>松山 ZL</v>
      </c>
      <c r="H12" s="10">
        <f>IFERROR(INDEX(REPORT_DATA_BY_COMP!$A:$AI,$D12,MATCH(H$8,REPORT_DATA_BY_COMP!$A$1:$AI$1,0)), "")</f>
        <v>1</v>
      </c>
      <c r="I12" s="10">
        <f>IFERROR(INDEX(REPORT_DATA_BY_COMP!$A:$AI,$D12,MATCH(I$8,REPORT_DATA_BY_COMP!$A$1:$AI$1,0)), "")</f>
        <v>0</v>
      </c>
      <c r="J12" s="10">
        <f>IFERROR(INDEX(REPORT_DATA_BY_COMP!$A:$AI,$D12,MATCH(J$8,REPORT_DATA_BY_COMP!$A$1:$AI$1,0)), "")</f>
        <v>1</v>
      </c>
      <c r="K12" s="10">
        <f>IFERROR(INDEX(REPORT_DATA_BY_COMP!$A:$AI,$D12,MATCH(K$8,REPORT_DATA_BY_COMP!$A$1:$AI$1,0)), "")</f>
        <v>3</v>
      </c>
      <c r="L12" s="47">
        <f>IFERROR(INDEX(REPORT_DATA_BY_COMP!$A:$AI,$D12,MATCH(L$8,REPORT_DATA_BY_COMP!$A$1:$AI$1,0)), "")</f>
        <v>1</v>
      </c>
      <c r="M12" s="59">
        <f>IFERROR(INDEX(REPORT_DATA_BY_COMP!$A:$AI,$D12,MATCH(M$8,REPORT_DATA_BY_COMP!$A$1:$AI$1,0)), "")</f>
        <v>0</v>
      </c>
      <c r="N12" s="50">
        <f>IFERROR(INDEX(REPORT_DATA_BY_COMP!$A:$AI,$D12,MATCH(N$8,REPORT_DATA_BY_COMP!$A$1:$AI$1,0)), "")</f>
        <v>5</v>
      </c>
      <c r="O12" s="10">
        <f>IFERROR(INDEX(REPORT_DATA_BY_COMP!$A:$AI,$D12,MATCH(O$8,REPORT_DATA_BY_COMP!$A$1:$AI$1,0)), "")</f>
        <v>4</v>
      </c>
      <c r="P12" s="10">
        <f>IFERROR(INDEX(REPORT_DATA_BY_COMP!$A:$AI,$D12,MATCH(P$8,REPORT_DATA_BY_COMP!$A$1:$AI$1,0)), "")</f>
        <v>7</v>
      </c>
      <c r="Q12" s="10">
        <f>IFERROR(INDEX(REPORT_DATA_BY_COMP!$A:$AI,$D12,MATCH(Q$8,REPORT_DATA_BY_COMP!$A$1:$AI$1,0)), "")</f>
        <v>7</v>
      </c>
      <c r="R12" s="10">
        <f>IFERROR(INDEX(REPORT_DATA_BY_COMP!$A:$AI,$D12,MATCH(R$8,REPORT_DATA_BY_COMP!$A$1:$AI$1,0)), "")</f>
        <v>0</v>
      </c>
      <c r="S12" s="10">
        <f>IFERROR(INDEX(REPORT_DATA_BY_COMP!$A:$AI,$D12,MATCH(S$8,REPORT_DATA_BY_COMP!$A$1:$AI$1,0)), "")</f>
        <v>12</v>
      </c>
    </row>
    <row r="13" spans="1:19" ht="15" customHeight="1">
      <c r="A13" s="1"/>
      <c r="B13" s="1" t="s">
        <v>1912</v>
      </c>
      <c r="C13" s="64" t="str">
        <f>CONCATENATE(YEAR,":",MONTH,":",WEEK,":",WEEKDAY,":",$B13)</f>
        <v>2016:5:3:7:SONGSHAN_S</v>
      </c>
      <c r="D13" s="64">
        <f>MATCH($C13,REPORT_DATA_BY_COMP!$A:$A,0)</f>
        <v>1699</v>
      </c>
      <c r="E13" s="65" t="str">
        <f>SUBSTITUTE(VLOOKUP($B13,COMP_LIST!$A:$AC,5,FALSE),"EL","")</f>
        <v>S. Torres Ortiz / Kitchens STL</v>
      </c>
      <c r="F13" s="4" t="str">
        <f>VLOOKUP($B13,COMP_LIST!$A:$AC,3,FALSE)</f>
        <v>Songshan S</v>
      </c>
      <c r="G13" s="4" t="str">
        <f>VLOOKUP($B13,COMP_LIST!$A:$AC,4,FALSE)</f>
        <v>松山姐妹</v>
      </c>
      <c r="H13" s="10">
        <f>IFERROR(INDEX(REPORT_DATA_BY_COMP!$A:$AI,$D13,MATCH(H$8,REPORT_DATA_BY_COMP!$A$1:$AI$1,0)), "")</f>
        <v>0</v>
      </c>
      <c r="I13" s="10">
        <f>IFERROR(INDEX(REPORT_DATA_BY_COMP!$A:$AI,$D13,MATCH(I$8,REPORT_DATA_BY_COMP!$A$1:$AI$1,0)), "")</f>
        <v>0</v>
      </c>
      <c r="J13" s="10">
        <f>IFERROR(INDEX(REPORT_DATA_BY_COMP!$A:$AI,$D13,MATCH(J$8,REPORT_DATA_BY_COMP!$A$1:$AI$1,0)), "")</f>
        <v>2</v>
      </c>
      <c r="K13" s="10">
        <f>IFERROR(INDEX(REPORT_DATA_BY_COMP!$A:$AI,$D13,MATCH(K$8,REPORT_DATA_BY_COMP!$A$1:$AI$1,0)), "")</f>
        <v>3</v>
      </c>
      <c r="L13" s="47">
        <f>IFERROR(INDEX(REPORT_DATA_BY_COMP!$A:$AI,$D13,MATCH(L$8,REPORT_DATA_BY_COMP!$A$1:$AI$1,0)), "")</f>
        <v>0</v>
      </c>
      <c r="M13" s="56">
        <f>IFERROR(INDEX(REPORT_DATA_BY_COMP!$A:$AI,$D13,MATCH(M$8,REPORT_DATA_BY_COMP!$A$1:$AI$1,0)), "")</f>
        <v>0</v>
      </c>
      <c r="N13" s="50">
        <f>IFERROR(INDEX(REPORT_DATA_BY_COMP!$A:$AI,$D13,MATCH(N$8,REPORT_DATA_BY_COMP!$A$1:$AI$1,0)), "")</f>
        <v>7</v>
      </c>
      <c r="O13" s="10">
        <f>IFERROR(INDEX(REPORT_DATA_BY_COMP!$A:$AI,$D13,MATCH(O$8,REPORT_DATA_BY_COMP!$A$1:$AI$1,0)), "")</f>
        <v>2</v>
      </c>
      <c r="P13" s="10">
        <f>IFERROR(INDEX(REPORT_DATA_BY_COMP!$A:$AI,$D13,MATCH(P$8,REPORT_DATA_BY_COMP!$A$1:$AI$1,0)), "")</f>
        <v>8</v>
      </c>
      <c r="Q13" s="10">
        <f>IFERROR(INDEX(REPORT_DATA_BY_COMP!$A:$AI,$D13,MATCH(Q$8,REPORT_DATA_BY_COMP!$A$1:$AI$1,0)), "")</f>
        <v>6</v>
      </c>
      <c r="R13" s="10">
        <f>IFERROR(INDEX(REPORT_DATA_BY_COMP!$A:$AI,$D13,MATCH(R$8,REPORT_DATA_BY_COMP!$A$1:$AI$1,0)), "")</f>
        <v>0</v>
      </c>
      <c r="S13" s="10">
        <f>IFERROR(INDEX(REPORT_DATA_BY_COMP!$A:$AI,$D13,MATCH(S$8,REPORT_DATA_BY_COMP!$A$1:$AI$1,0)), "")</f>
        <v>3</v>
      </c>
    </row>
    <row r="14" spans="1:19" ht="15" customHeight="1">
      <c r="A14" s="1"/>
      <c r="B14" s="1" t="s">
        <v>1872</v>
      </c>
      <c r="C14" s="64" t="str">
        <f>CONCATENATE(YEAR,":",MONTH,":",WEEK,":",WEEKDAY,":",$B14)</f>
        <v>2016:5:3:7:NEIHU_E</v>
      </c>
      <c r="D14" s="64">
        <f>MATCH($C14,REPORT_DATA_BY_COMP!$A:$A,0)</f>
        <v>1689</v>
      </c>
      <c r="E14" s="65" t="str">
        <f>SUBSTITUTE(VLOOKUP($B14,COMP_LIST!$A:$AC,5,FALSE),"EL","")</f>
        <v>E. Bezzant / McPherson</v>
      </c>
      <c r="F14" s="4" t="str">
        <f>VLOOKUP($B14,COMP_LIST!$A:$AC,3,FALSE)</f>
        <v>Neihu E</v>
      </c>
      <c r="G14" s="4" t="str">
        <f>VLOOKUP($B14,COMP_LIST!$A:$AC,4,FALSE)</f>
        <v>內湖長老</v>
      </c>
      <c r="H14" s="10">
        <f>IFERROR(INDEX(REPORT_DATA_BY_COMP!$A:$AI,$D14,MATCH(H$8,REPORT_DATA_BY_COMP!$A$1:$AI$1,0)), "")</f>
        <v>0</v>
      </c>
      <c r="I14" s="10">
        <f>IFERROR(INDEX(REPORT_DATA_BY_COMP!$A:$AI,$D14,MATCH(I$8,REPORT_DATA_BY_COMP!$A$1:$AI$1,0)), "")</f>
        <v>0</v>
      </c>
      <c r="J14" s="10">
        <f>IFERROR(INDEX(REPORT_DATA_BY_COMP!$A:$AI,$D14,MATCH(J$8,REPORT_DATA_BY_COMP!$A$1:$AI$1,0)), "")</f>
        <v>3</v>
      </c>
      <c r="K14" s="10">
        <f>IFERROR(INDEX(REPORT_DATA_BY_COMP!$A:$AI,$D14,MATCH(K$8,REPORT_DATA_BY_COMP!$A$1:$AI$1,0)), "")</f>
        <v>2</v>
      </c>
      <c r="L14" s="47">
        <f>IFERROR(INDEX(REPORT_DATA_BY_COMP!$A:$AI,$D14,MATCH(L$8,REPORT_DATA_BY_COMP!$A$1:$AI$1,0)), "")</f>
        <v>3</v>
      </c>
      <c r="M14" s="59">
        <f>IFERROR(INDEX(REPORT_DATA_BY_COMP!$A:$AI,$D14,MATCH(M$8,REPORT_DATA_BY_COMP!$A$1:$AI$1,0)), "")</f>
        <v>0</v>
      </c>
      <c r="N14" s="50">
        <f>IFERROR(INDEX(REPORT_DATA_BY_COMP!$A:$AI,$D14,MATCH(N$8,REPORT_DATA_BY_COMP!$A$1:$AI$1,0)), "")</f>
        <v>6</v>
      </c>
      <c r="O14" s="10">
        <f>IFERROR(INDEX(REPORT_DATA_BY_COMP!$A:$AI,$D14,MATCH(O$8,REPORT_DATA_BY_COMP!$A$1:$AI$1,0)), "")</f>
        <v>3</v>
      </c>
      <c r="P14" s="10">
        <f>IFERROR(INDEX(REPORT_DATA_BY_COMP!$A:$AI,$D14,MATCH(P$8,REPORT_DATA_BY_COMP!$A$1:$AI$1,0)), "")</f>
        <v>9</v>
      </c>
      <c r="Q14" s="10">
        <f>IFERROR(INDEX(REPORT_DATA_BY_COMP!$A:$AI,$D14,MATCH(Q$8,REPORT_DATA_BY_COMP!$A$1:$AI$1,0)), "")</f>
        <v>6</v>
      </c>
      <c r="R14" s="10">
        <f>IFERROR(INDEX(REPORT_DATA_BY_COMP!$A:$AI,$D14,MATCH(R$8,REPORT_DATA_BY_COMP!$A$1:$AI$1,0)), "")</f>
        <v>2</v>
      </c>
      <c r="S14" s="10">
        <f>IFERROR(INDEX(REPORT_DATA_BY_COMP!$A:$AI,$D14,MATCH(S$8,REPORT_DATA_BY_COMP!$A$1:$AI$1,0)), "")</f>
        <v>6</v>
      </c>
    </row>
    <row r="15" spans="1:19" ht="15" customHeight="1">
      <c r="A15" s="1"/>
      <c r="B15" s="1" t="s">
        <v>1877</v>
      </c>
      <c r="C15" s="64" t="str">
        <f>CONCATENATE(YEAR,":",MONTH,":",WEEK,":",WEEKDAY,":",$B15)</f>
        <v>2016:5:3:7:NEIHU_S</v>
      </c>
      <c r="D15" s="64">
        <f>MATCH($C15,REPORT_DATA_BY_COMP!$A:$A,0)</f>
        <v>1690</v>
      </c>
      <c r="E15" s="65" t="str">
        <f>SUBSTITUTE(VLOOKUP($B15,COMP_LIST!$A:$AC,5,FALSE),"EL","")</f>
        <v>S. Gabbitas / Yee</v>
      </c>
      <c r="F15" s="4" t="str">
        <f>VLOOKUP($B15,COMP_LIST!$A:$AC,3,FALSE)</f>
        <v>Neihu S</v>
      </c>
      <c r="G15" s="4" t="str">
        <f>VLOOKUP($B15,COMP_LIST!$A:$AC,4,FALSE)</f>
        <v>內湖姐妹</v>
      </c>
      <c r="H15" s="10">
        <f>IFERROR(INDEX(REPORT_DATA_BY_COMP!$A:$AI,$D15,MATCH(H$8,REPORT_DATA_BY_COMP!$A$1:$AI$1,0)), "")</f>
        <v>0</v>
      </c>
      <c r="I15" s="10">
        <f>IFERROR(INDEX(REPORT_DATA_BY_COMP!$A:$AI,$D15,MATCH(I$8,REPORT_DATA_BY_COMP!$A$1:$AI$1,0)), "")</f>
        <v>0</v>
      </c>
      <c r="J15" s="10">
        <f>IFERROR(INDEX(REPORT_DATA_BY_COMP!$A:$AI,$D15,MATCH(J$8,REPORT_DATA_BY_COMP!$A$1:$AI$1,0)), "")</f>
        <v>1</v>
      </c>
      <c r="K15" s="10">
        <f>IFERROR(INDEX(REPORT_DATA_BY_COMP!$A:$AI,$D15,MATCH(K$8,REPORT_DATA_BY_COMP!$A$1:$AI$1,0)), "")</f>
        <v>3</v>
      </c>
      <c r="L15" s="47">
        <f>IFERROR(INDEX(REPORT_DATA_BY_COMP!$A:$AI,$D15,MATCH(L$8,REPORT_DATA_BY_COMP!$A$1:$AI$1,0)), "")</f>
        <v>0</v>
      </c>
      <c r="M15" s="59">
        <f>IFERROR(INDEX(REPORT_DATA_BY_COMP!$A:$AI,$D15,MATCH(M$8,REPORT_DATA_BY_COMP!$A$1:$AI$1,0)), "")</f>
        <v>0</v>
      </c>
      <c r="N15" s="50">
        <f>IFERROR(INDEX(REPORT_DATA_BY_COMP!$A:$AI,$D15,MATCH(N$8,REPORT_DATA_BY_COMP!$A$1:$AI$1,0)), "")</f>
        <v>4</v>
      </c>
      <c r="O15" s="10">
        <f>IFERROR(INDEX(REPORT_DATA_BY_COMP!$A:$AI,$D15,MATCH(O$8,REPORT_DATA_BY_COMP!$A$1:$AI$1,0)), "")</f>
        <v>4</v>
      </c>
      <c r="P15" s="10">
        <f>IFERROR(INDEX(REPORT_DATA_BY_COMP!$A:$AI,$D15,MATCH(P$8,REPORT_DATA_BY_COMP!$A$1:$AI$1,0)), "")</f>
        <v>8</v>
      </c>
      <c r="Q15" s="10">
        <f>IFERROR(INDEX(REPORT_DATA_BY_COMP!$A:$AI,$D15,MATCH(Q$8,REPORT_DATA_BY_COMP!$A$1:$AI$1,0)), "")</f>
        <v>4</v>
      </c>
      <c r="R15" s="10">
        <f>IFERROR(INDEX(REPORT_DATA_BY_COMP!$A:$AI,$D15,MATCH(R$8,REPORT_DATA_BY_COMP!$A$1:$AI$1,0)), "")</f>
        <v>1</v>
      </c>
      <c r="S15" s="10">
        <f>IFERROR(INDEX(REPORT_DATA_BY_COMP!$A:$AI,$D15,MATCH(S$8,REPORT_DATA_BY_COMP!$A$1:$AI$1,0)), "")</f>
        <v>9</v>
      </c>
    </row>
    <row r="16" spans="1:19" ht="15" customHeight="1">
      <c r="A16" s="1"/>
      <c r="B16" s="1"/>
      <c r="E16" s="8" t="s">
        <v>806</v>
      </c>
      <c r="F16" s="9"/>
      <c r="G16" s="9"/>
      <c r="H16" s="11">
        <f>SUM(H12:H15)</f>
        <v>1</v>
      </c>
      <c r="I16" s="11">
        <f t="shared" ref="I16:S16" si="0">SUM(I12:I15)</f>
        <v>0</v>
      </c>
      <c r="J16" s="11">
        <f t="shared" si="0"/>
        <v>7</v>
      </c>
      <c r="K16" s="11">
        <f t="shared" si="0"/>
        <v>11</v>
      </c>
      <c r="L16" s="48">
        <f t="shared" si="0"/>
        <v>4</v>
      </c>
      <c r="M16" s="57">
        <f t="shared" si="0"/>
        <v>0</v>
      </c>
      <c r="N16" s="51">
        <f t="shared" si="0"/>
        <v>22</v>
      </c>
      <c r="O16" s="11">
        <f t="shared" si="0"/>
        <v>13</v>
      </c>
      <c r="P16" s="11">
        <f t="shared" si="0"/>
        <v>32</v>
      </c>
      <c r="Q16" s="11">
        <f t="shared" si="0"/>
        <v>23</v>
      </c>
      <c r="R16" s="11">
        <f t="shared" si="0"/>
        <v>3</v>
      </c>
      <c r="S16" s="11">
        <f t="shared" si="0"/>
        <v>30</v>
      </c>
    </row>
    <row r="17" spans="3:19" ht="15" customHeight="1">
      <c r="E17" s="31"/>
      <c r="F17" s="22"/>
      <c r="G17" s="22"/>
      <c r="H17" s="22"/>
      <c r="I17" s="22"/>
      <c r="J17" s="22"/>
      <c r="K17" s="22"/>
      <c r="L17" s="22"/>
      <c r="M17" s="43"/>
      <c r="N17" s="22"/>
      <c r="O17" s="22"/>
      <c r="P17" s="22"/>
      <c r="Q17" s="22"/>
      <c r="R17" s="22"/>
      <c r="S17" s="22"/>
    </row>
    <row r="18" spans="3:19" ht="15" customHeight="1">
      <c r="E18" s="12" t="s">
        <v>2244</v>
      </c>
      <c r="F18" s="15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</row>
    <row r="19" spans="3:19" ht="15" customHeight="1">
      <c r="C19" s="64" t="str">
        <f>CONCATENATE(YEAR,":",MONTH,":1:",WEEKLY_REPORT_DAY,":", $A$1)</f>
        <v>2016:5:1:7:SONGSHAN</v>
      </c>
      <c r="D19" s="64">
        <f>MATCH($C19,REPORT_DATA_BY_DISTRICT!$A:$A, 0)</f>
        <v>471</v>
      </c>
      <c r="E19" s="19" t="s">
        <v>783</v>
      </c>
      <c r="F19" s="13"/>
      <c r="G19" s="13"/>
      <c r="H19" s="10">
        <f>IFERROR(INDEX(REPORT_DATA_BY_DISTRICT!$A:$AI,$D19,MATCH(H$8,REPORT_DATA_BY_DISTRICT!$A$1:$AI$1,0)), "")</f>
        <v>0</v>
      </c>
      <c r="I19" s="10">
        <f>IFERROR(INDEX(REPORT_DATA_BY_DISTRICT!$A:$AI,$D19,MATCH(I$8,REPORT_DATA_BY_DISTRICT!$A$1:$AI$1,0)), "")</f>
        <v>1</v>
      </c>
      <c r="J19" s="10">
        <f>IFERROR(INDEX(REPORT_DATA_BY_DISTRICT!$A:$AI,$D19,MATCH(J$8,REPORT_DATA_BY_DISTRICT!$A$1:$AI$1,0)), "")</f>
        <v>5</v>
      </c>
      <c r="K19" s="10">
        <f>IFERROR(INDEX(REPORT_DATA_BY_DISTRICT!$A:$AI,$D19,MATCH(K$8,REPORT_DATA_BY_DISTRICT!$A$1:$AI$1,0)), "")</f>
        <v>17</v>
      </c>
      <c r="L19" s="10">
        <f>IFERROR(INDEX(REPORT_DATA_BY_DISTRICT!$A:$AI,$D19,MATCH(L$8,REPORT_DATA_BY_DISTRICT!$A$1:$AI$1,0)), "")</f>
        <v>1</v>
      </c>
      <c r="M19" s="10">
        <f>IFERROR(INDEX(REPORT_DATA_BY_DISTRICT!$A:$AI,$D19,MATCH(M$8,REPORT_DATA_BY_DISTRICT!$A$1:$AI$1,0)), "")</f>
        <v>0</v>
      </c>
      <c r="N19" s="10">
        <f>IFERROR(INDEX(REPORT_DATA_BY_DISTRICT!$A:$AI,$D19,MATCH(N$8,REPORT_DATA_BY_DISTRICT!$A$1:$AI$1,0)), "")</f>
        <v>32</v>
      </c>
      <c r="O19" s="10">
        <f>IFERROR(INDEX(REPORT_DATA_BY_DISTRICT!$A:$AI,$D19,MATCH(O$8,REPORT_DATA_BY_DISTRICT!$A$1:$AI$1,0)), "")</f>
        <v>11</v>
      </c>
      <c r="P19" s="10">
        <f>IFERROR(INDEX(REPORT_DATA_BY_DISTRICT!$A:$AI,$D19,MATCH(P$8,REPORT_DATA_BY_DISTRICT!$A$1:$AI$1,0)), "")</f>
        <v>37</v>
      </c>
      <c r="Q19" s="10">
        <f>IFERROR(INDEX(REPORT_DATA_BY_DISTRICT!$A:$AI,$D19,MATCH(Q$8,REPORT_DATA_BY_DISTRICT!$A$1:$AI$1,0)), "")</f>
        <v>26</v>
      </c>
      <c r="R19" s="10">
        <f>IFERROR(INDEX(REPORT_DATA_BY_DISTRICT!$A:$AI,$D19,MATCH(R$8,REPORT_DATA_BY_DISTRICT!$A$1:$AI$1,0)), "")</f>
        <v>2</v>
      </c>
      <c r="S19" s="10">
        <f>IFERROR(INDEX(REPORT_DATA_BY_DISTRICT!$A:$AI,$D19,MATCH(S$8,REPORT_DATA_BY_DISTRICT!$A$1:$AI$1,0)), "")</f>
        <v>35</v>
      </c>
    </row>
    <row r="20" spans="3:19" ht="15" customHeight="1">
      <c r="C20" s="64" t="str">
        <f>CONCATENATE(YEAR,":",MONTH,":2:",WEEKLY_REPORT_DAY,":", $A$1)</f>
        <v>2016:5:2:7:SONGSHAN</v>
      </c>
      <c r="D20" s="64">
        <f>MATCH($C20,REPORT_DATA_BY_DISTRICT!$A:$A, 0)</f>
        <v>500</v>
      </c>
      <c r="E20" s="19" t="s">
        <v>782</v>
      </c>
      <c r="F20" s="13"/>
      <c r="G20" s="13"/>
      <c r="H20" s="10">
        <f>IFERROR(INDEX(REPORT_DATA_BY_DISTRICT!$A:$AI,$D20,MATCH(H$8,REPORT_DATA_BY_DISTRICT!$A$1:$AI$1,0)), "")</f>
        <v>0</v>
      </c>
      <c r="I20" s="10">
        <f>IFERROR(INDEX(REPORT_DATA_BY_DISTRICT!$A:$AI,$D20,MATCH(I$8,REPORT_DATA_BY_DISTRICT!$A$1:$AI$1,0)), "")</f>
        <v>1</v>
      </c>
      <c r="J20" s="10">
        <f>IFERROR(INDEX(REPORT_DATA_BY_DISTRICT!$A:$AI,$D20,MATCH(J$8,REPORT_DATA_BY_DISTRICT!$A$1:$AI$1,0)), "")</f>
        <v>5</v>
      </c>
      <c r="K20" s="10">
        <f>IFERROR(INDEX(REPORT_DATA_BY_DISTRICT!$A:$AI,$D20,MATCH(K$8,REPORT_DATA_BY_DISTRICT!$A$1:$AI$1,0)), "")</f>
        <v>13</v>
      </c>
      <c r="L20" s="10">
        <f>IFERROR(INDEX(REPORT_DATA_BY_DISTRICT!$A:$AI,$D20,MATCH(L$8,REPORT_DATA_BY_DISTRICT!$A$1:$AI$1,0)), "")</f>
        <v>0</v>
      </c>
      <c r="M20" s="10">
        <f>IFERROR(INDEX(REPORT_DATA_BY_DISTRICT!$A:$AI,$D20,MATCH(M$8,REPORT_DATA_BY_DISTRICT!$A$1:$AI$1,0)), "")</f>
        <v>1</v>
      </c>
      <c r="N20" s="10">
        <f>IFERROR(INDEX(REPORT_DATA_BY_DISTRICT!$A:$AI,$D20,MATCH(N$8,REPORT_DATA_BY_DISTRICT!$A$1:$AI$1,0)), "")</f>
        <v>24</v>
      </c>
      <c r="O20" s="10">
        <f>IFERROR(INDEX(REPORT_DATA_BY_DISTRICT!$A:$AI,$D20,MATCH(O$8,REPORT_DATA_BY_DISTRICT!$A$1:$AI$1,0)), "")</f>
        <v>13</v>
      </c>
      <c r="P20" s="10">
        <f>IFERROR(INDEX(REPORT_DATA_BY_DISTRICT!$A:$AI,$D20,MATCH(P$8,REPORT_DATA_BY_DISTRICT!$A$1:$AI$1,0)), "")</f>
        <v>36</v>
      </c>
      <c r="Q20" s="10">
        <f>IFERROR(INDEX(REPORT_DATA_BY_DISTRICT!$A:$AI,$D20,MATCH(Q$8,REPORT_DATA_BY_DISTRICT!$A$1:$AI$1,0)), "")</f>
        <v>26</v>
      </c>
      <c r="R20" s="10">
        <f>IFERROR(INDEX(REPORT_DATA_BY_DISTRICT!$A:$AI,$D20,MATCH(R$8,REPORT_DATA_BY_DISTRICT!$A$1:$AI$1,0)), "")</f>
        <v>4</v>
      </c>
      <c r="S20" s="10">
        <f>IFERROR(INDEX(REPORT_DATA_BY_DISTRICT!$A:$AI,$D20,MATCH(S$8,REPORT_DATA_BY_DISTRICT!$A$1:$AI$1,0)), "")</f>
        <v>35</v>
      </c>
    </row>
    <row r="21" spans="3:19" ht="15" customHeight="1">
      <c r="C21" s="64" t="str">
        <f>CONCATENATE(YEAR,":",MONTH,":3:",WEEKLY_REPORT_DAY,":", $A$1)</f>
        <v>2016:5:3:7:SONGSHAN</v>
      </c>
      <c r="D21" s="64">
        <f>MATCH($C21,REPORT_DATA_BY_DISTRICT!$A:$A, 0)</f>
        <v>529</v>
      </c>
      <c r="E21" s="19" t="s">
        <v>784</v>
      </c>
      <c r="F21" s="13"/>
      <c r="G21" s="13"/>
      <c r="H21" s="10">
        <f>IFERROR(INDEX(REPORT_DATA_BY_DISTRICT!$A:$AI,$D21,MATCH(H$8,REPORT_DATA_BY_DISTRICT!$A$1:$AI$1,0)), "")</f>
        <v>1</v>
      </c>
      <c r="I21" s="10">
        <f>IFERROR(INDEX(REPORT_DATA_BY_DISTRICT!$A:$AI,$D21,MATCH(I$8,REPORT_DATA_BY_DISTRICT!$A$1:$AI$1,0)), "")</f>
        <v>0</v>
      </c>
      <c r="J21" s="10">
        <f>IFERROR(INDEX(REPORT_DATA_BY_DISTRICT!$A:$AI,$D21,MATCH(J$8,REPORT_DATA_BY_DISTRICT!$A$1:$AI$1,0)), "")</f>
        <v>7</v>
      </c>
      <c r="K21" s="10">
        <f>IFERROR(INDEX(REPORT_DATA_BY_DISTRICT!$A:$AI,$D21,MATCH(K$8,REPORT_DATA_BY_DISTRICT!$A$1:$AI$1,0)), "")</f>
        <v>11</v>
      </c>
      <c r="L21" s="10">
        <f>IFERROR(INDEX(REPORT_DATA_BY_DISTRICT!$A:$AI,$D21,MATCH(L$8,REPORT_DATA_BY_DISTRICT!$A$1:$AI$1,0)), "")</f>
        <v>4</v>
      </c>
      <c r="M21" s="10">
        <f>IFERROR(INDEX(REPORT_DATA_BY_DISTRICT!$A:$AI,$D21,MATCH(M$8,REPORT_DATA_BY_DISTRICT!$A$1:$AI$1,0)), "")</f>
        <v>0</v>
      </c>
      <c r="N21" s="10">
        <f>IFERROR(INDEX(REPORT_DATA_BY_DISTRICT!$A:$AI,$D21,MATCH(N$8,REPORT_DATA_BY_DISTRICT!$A$1:$AI$1,0)), "")</f>
        <v>22</v>
      </c>
      <c r="O21" s="10">
        <f>IFERROR(INDEX(REPORT_DATA_BY_DISTRICT!$A:$AI,$D21,MATCH(O$8,REPORT_DATA_BY_DISTRICT!$A$1:$AI$1,0)), "")</f>
        <v>13</v>
      </c>
      <c r="P21" s="10">
        <f>IFERROR(INDEX(REPORT_DATA_BY_DISTRICT!$A:$AI,$D21,MATCH(P$8,REPORT_DATA_BY_DISTRICT!$A$1:$AI$1,0)), "")</f>
        <v>32</v>
      </c>
      <c r="Q21" s="10">
        <f>IFERROR(INDEX(REPORT_DATA_BY_DISTRICT!$A:$AI,$D21,MATCH(Q$8,REPORT_DATA_BY_DISTRICT!$A$1:$AI$1,0)), "")</f>
        <v>23</v>
      </c>
      <c r="R21" s="10">
        <f>IFERROR(INDEX(REPORT_DATA_BY_DISTRICT!$A:$AI,$D21,MATCH(R$8,REPORT_DATA_BY_DISTRICT!$A$1:$AI$1,0)), "")</f>
        <v>3</v>
      </c>
      <c r="S21" s="10">
        <f>IFERROR(INDEX(REPORT_DATA_BY_DISTRICT!$A:$AI,$D21,MATCH(S$8,REPORT_DATA_BY_DISTRICT!$A$1:$AI$1,0)), "")</f>
        <v>30</v>
      </c>
    </row>
    <row r="22" spans="3:19" ht="15" customHeight="1">
      <c r="C22" s="64" t="str">
        <f>CONCATENATE(YEAR,":",MONTH,":4:",WEEKLY_REPORT_DAY,":", $A$1)</f>
        <v>2016:5:4:7:SONGSHAN</v>
      </c>
      <c r="D22" s="64" t="e">
        <f>MATCH($C22,REPORT_DATA_BY_DISTRICT!$A:$A, 0)</f>
        <v>#N/A</v>
      </c>
      <c r="E22" s="19" t="s">
        <v>785</v>
      </c>
      <c r="F22" s="13"/>
      <c r="G22" s="13"/>
      <c r="H22" s="10" t="str">
        <f>IFERROR(INDEX(REPORT_DATA_BY_DISTRICT!$A:$AI,$D22,MATCH(H$8,REPORT_DATA_BY_DISTRICT!$A$1:$AI$1,0)), "")</f>
        <v/>
      </c>
      <c r="I22" s="10" t="str">
        <f>IFERROR(INDEX(REPORT_DATA_BY_DISTRICT!$A:$AI,$D22,MATCH(I$8,REPORT_DATA_BY_DISTRICT!$A$1:$AI$1,0)), "")</f>
        <v/>
      </c>
      <c r="J22" s="10" t="str">
        <f>IFERROR(INDEX(REPORT_DATA_BY_DISTRICT!$A:$AI,$D22,MATCH(J$8,REPORT_DATA_BY_DISTRICT!$A$1:$AI$1,0)), "")</f>
        <v/>
      </c>
      <c r="K22" s="10" t="str">
        <f>IFERROR(INDEX(REPORT_DATA_BY_DISTRICT!$A:$AI,$D22,MATCH(K$8,REPORT_DATA_BY_DISTRICT!$A$1:$AI$1,0)), "")</f>
        <v/>
      </c>
      <c r="L22" s="10" t="str">
        <f>IFERROR(INDEX(REPORT_DATA_BY_DISTRICT!$A:$AI,$D22,MATCH(L$8,REPORT_DATA_BY_DISTRICT!$A$1:$AI$1,0)), "")</f>
        <v/>
      </c>
      <c r="M22" s="10" t="str">
        <f>IFERROR(INDEX(REPORT_DATA_BY_DISTRICT!$A:$AI,$D22,MATCH(M$8,REPORT_DATA_BY_DISTRICT!$A$1:$AI$1,0)), "")</f>
        <v/>
      </c>
      <c r="N22" s="10" t="str">
        <f>IFERROR(INDEX(REPORT_DATA_BY_DISTRICT!$A:$AI,$D22,MATCH(N$8,REPORT_DATA_BY_DISTRICT!$A$1:$AI$1,0)), "")</f>
        <v/>
      </c>
      <c r="O22" s="10" t="str">
        <f>IFERROR(INDEX(REPORT_DATA_BY_DISTRICT!$A:$AI,$D22,MATCH(O$8,REPORT_DATA_BY_DISTRICT!$A$1:$AI$1,0)), "")</f>
        <v/>
      </c>
      <c r="P22" s="10" t="str">
        <f>IFERROR(INDEX(REPORT_DATA_BY_DISTRICT!$A:$AI,$D22,MATCH(P$8,REPORT_DATA_BY_DISTRICT!$A$1:$AI$1,0)), "")</f>
        <v/>
      </c>
      <c r="Q22" s="10" t="str">
        <f>IFERROR(INDEX(REPORT_DATA_BY_DISTRICT!$A:$AI,$D22,MATCH(Q$8,REPORT_DATA_BY_DISTRICT!$A$1:$AI$1,0)), "")</f>
        <v/>
      </c>
      <c r="R22" s="10" t="str">
        <f>IFERROR(INDEX(REPORT_DATA_BY_DISTRICT!$A:$AI,$D22,MATCH(R$8,REPORT_DATA_BY_DISTRICT!$A$1:$AI$1,0)), "")</f>
        <v/>
      </c>
      <c r="S22" s="10" t="str">
        <f>IFERROR(INDEX(REPORT_DATA_BY_DISTRICT!$A:$AI,$D22,MATCH(S$8,REPORT_DATA_BY_DISTRICT!$A$1:$AI$1,0)), "")</f>
        <v/>
      </c>
    </row>
    <row r="23" spans="3:19" ht="15" customHeight="1">
      <c r="C23" s="64" t="str">
        <f>CONCATENATE(YEAR,":",MONTH,":5:",WEEKLY_REPORT_DAY,":", $A$1)</f>
        <v>2016:5:5:7:SONGSHAN</v>
      </c>
      <c r="D23" s="64" t="e">
        <f>MATCH($C23,REPORT_DATA_BY_DISTRICT!$A:$A, 0)</f>
        <v>#N/A</v>
      </c>
      <c r="E23" s="19" t="s">
        <v>786</v>
      </c>
      <c r="F23" s="13"/>
      <c r="G23" s="13"/>
      <c r="H23" s="10" t="str">
        <f>IFERROR(INDEX(REPORT_DATA_BY_DISTRICT!$A:$AI,$D23,MATCH(H$8,REPORT_DATA_BY_DISTRICT!$A$1:$AI$1,0)), "")</f>
        <v/>
      </c>
      <c r="I23" s="10" t="str">
        <f>IFERROR(INDEX(REPORT_DATA_BY_DISTRICT!$A:$AI,$D23,MATCH(I$8,REPORT_DATA_BY_DISTRICT!$A$1:$AI$1,0)), "")</f>
        <v/>
      </c>
      <c r="J23" s="10" t="str">
        <f>IFERROR(INDEX(REPORT_DATA_BY_DISTRICT!$A:$AI,$D23,MATCH(J$8,REPORT_DATA_BY_DISTRICT!$A$1:$AI$1,0)), "")</f>
        <v/>
      </c>
      <c r="K23" s="10" t="str">
        <f>IFERROR(INDEX(REPORT_DATA_BY_DISTRICT!$A:$AI,$D23,MATCH(K$8,REPORT_DATA_BY_DISTRICT!$A$1:$AI$1,0)), "")</f>
        <v/>
      </c>
      <c r="L23" s="10" t="str">
        <f>IFERROR(INDEX(REPORT_DATA_BY_DISTRICT!$A:$AI,$D23,MATCH(L$8,REPORT_DATA_BY_DISTRICT!$A$1:$AI$1,0)), "")</f>
        <v/>
      </c>
      <c r="M23" s="10" t="str">
        <f>IFERROR(INDEX(REPORT_DATA_BY_DISTRICT!$A:$AI,$D23,MATCH(M$8,REPORT_DATA_BY_DISTRICT!$A$1:$AI$1,0)), "")</f>
        <v/>
      </c>
      <c r="N23" s="10" t="str">
        <f>IFERROR(INDEX(REPORT_DATA_BY_DISTRICT!$A:$AI,$D23,MATCH(N$8,REPORT_DATA_BY_DISTRICT!$A$1:$AI$1,0)), "")</f>
        <v/>
      </c>
      <c r="O23" s="10" t="str">
        <f>IFERROR(INDEX(REPORT_DATA_BY_DISTRICT!$A:$AI,$D23,MATCH(O$8,REPORT_DATA_BY_DISTRICT!$A$1:$AI$1,0)), "")</f>
        <v/>
      </c>
      <c r="P23" s="10" t="str">
        <f>IFERROR(INDEX(REPORT_DATA_BY_DISTRICT!$A:$AI,$D23,MATCH(P$8,REPORT_DATA_BY_DISTRICT!$A$1:$AI$1,0)), "")</f>
        <v/>
      </c>
      <c r="Q23" s="10" t="str">
        <f>IFERROR(INDEX(REPORT_DATA_BY_DISTRICT!$A:$AI,$D23,MATCH(Q$8,REPORT_DATA_BY_DISTRICT!$A$1:$AI$1,0)), "")</f>
        <v/>
      </c>
      <c r="R23" s="10" t="str">
        <f>IFERROR(INDEX(REPORT_DATA_BY_DISTRICT!$A:$AI,$D23,MATCH(R$8,REPORT_DATA_BY_DISTRICT!$A$1:$AI$1,0)), "")</f>
        <v/>
      </c>
      <c r="S23" s="10" t="str">
        <f>IFERROR(INDEX(REPORT_DATA_BY_DISTRICT!$A:$AI,$D23,MATCH(S$8,REPORT_DATA_BY_DISTRICT!$A$1:$AI$1,0)), "")</f>
        <v/>
      </c>
    </row>
    <row r="24" spans="3:19" ht="15" customHeight="1">
      <c r="E24" s="16" t="s">
        <v>806</v>
      </c>
      <c r="F24" s="14"/>
      <c r="G24" s="14"/>
      <c r="H24" s="17">
        <f>SUM(H19:H23)</f>
        <v>1</v>
      </c>
      <c r="I24" s="17">
        <f t="shared" ref="I24:R24" si="1">SUM(I19:I23)</f>
        <v>2</v>
      </c>
      <c r="J24" s="17">
        <f t="shared" si="1"/>
        <v>17</v>
      </c>
      <c r="K24" s="17">
        <f t="shared" si="1"/>
        <v>41</v>
      </c>
      <c r="L24" s="49">
        <f t="shared" si="1"/>
        <v>5</v>
      </c>
      <c r="M24" s="17">
        <f t="shared" si="1"/>
        <v>1</v>
      </c>
      <c r="N24" s="52">
        <f t="shared" si="1"/>
        <v>78</v>
      </c>
      <c r="O24" s="17">
        <f t="shared" si="1"/>
        <v>37</v>
      </c>
      <c r="P24" s="17">
        <f t="shared" si="1"/>
        <v>105</v>
      </c>
      <c r="Q24" s="17">
        <f t="shared" si="1"/>
        <v>75</v>
      </c>
      <c r="R24" s="17">
        <f t="shared" si="1"/>
        <v>9</v>
      </c>
      <c r="S24" s="17">
        <f>SUM(S19:S23)</f>
        <v>100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2:S15">
    <cfRule type="expression" dxfId="147" priority="2">
      <formula>J12=""</formula>
    </cfRule>
    <cfRule type="expression" dxfId="146" priority="3">
      <formula>AND(M$10&lt;&gt;"",M12&lt;M$10)</formula>
    </cfRule>
    <cfRule type="expression" dxfId="145" priority="4">
      <formula>AND(M$10&lt;&gt;"",M12&gt;=M$10)</formula>
    </cfRule>
    <cfRule type="expression" dxfId="144" priority="6">
      <formula>AND(M$9&lt;&gt;"",M12&gt;=M$9)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8">
    <pageSetUpPr fitToPage="1"/>
  </sheetPr>
  <dimension ref="W1:BA109"/>
  <sheetViews>
    <sheetView zoomScale="85" zoomScaleNormal="85" workbookViewId="0">
      <selection activeCell="AV88" sqref="AV88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7109375" style="7" customWidth="1"/>
    <col min="49" max="49" width="10.42578125" style="7" bestFit="1" customWidth="1"/>
    <col min="50" max="50" width="9.42578125" style="7" bestFit="1" customWidth="1"/>
    <col min="51" max="51" width="10.28515625" style="7" bestFit="1" customWidth="1"/>
    <col min="52" max="52" width="18" style="7" bestFit="1" customWidth="1"/>
    <col min="53" max="53" width="16.5703125" style="7" bestFit="1" customWidth="1"/>
    <col min="54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3" ht="15" customHeight="1"/>
    <row r="50" spans="23:53" ht="15" customHeight="1"/>
    <row r="51" spans="23:53" ht="120">
      <c r="AC51" s="29" t="s">
        <v>437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440</v>
      </c>
      <c r="AT51" s="29" t="s">
        <v>33</v>
      </c>
      <c r="AU51" s="29" t="s">
        <v>34</v>
      </c>
      <c r="AV51" s="29"/>
    </row>
    <row r="52" spans="23:53">
      <c r="W52" s="7" t="s">
        <v>812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810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813</v>
      </c>
      <c r="AM52" s="7" t="s">
        <v>13</v>
      </c>
      <c r="AN52" s="27" t="s">
        <v>814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3964</v>
      </c>
      <c r="AW52" s="27" t="s">
        <v>44</v>
      </c>
      <c r="AX52" s="27" t="s">
        <v>45</v>
      </c>
      <c r="AY52" s="27" t="s">
        <v>46</v>
      </c>
      <c r="AZ52" s="27" t="s">
        <v>47</v>
      </c>
      <c r="BA52" s="27" t="s">
        <v>48</v>
      </c>
    </row>
    <row r="53" spans="23:53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2014:1:0:0:SONGSHAN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2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</row>
    <row r="54" spans="23:53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2014:2:0:0:SONGSHAN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</row>
    <row r="55" spans="23:53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2014:3:0:0:SONGSHAN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</row>
    <row r="56" spans="23:53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2014:4:0:0:SONGSHAN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</row>
    <row r="57" spans="23:53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2014:5:0:0:SONGSHAN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</row>
    <row r="58" spans="23:53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2014:6:0:0:SONGSHAN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</row>
    <row r="59" spans="23:53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2014:7:0:0:SONGSHAN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</row>
    <row r="60" spans="23:53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2014:8:0:0:SONGSHAN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</row>
    <row r="61" spans="23:53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2014:9:0:0:SONGSHAN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</row>
    <row r="62" spans="23:53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2014:10:0:0:SONGSHAN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</row>
    <row r="63" spans="23:53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2014:11:0:0:SONGSHAN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ref="AF63:AK72" ca="1" si="8">IFERROR(INDEX(INDIRECT(CONCATENATE($X$95,"$A:$Z")),$AE63,MATCH(AF$52,INDIRECT(CONCATENATE($X$95,"$A1:$Z1")),0)),"")</f>
        <v/>
      </c>
      <c r="AG63" s="10" t="str">
        <f t="shared" ca="1" si="8"/>
        <v/>
      </c>
      <c r="AH63" s="10" t="str">
        <f t="shared" ca="1" si="8"/>
        <v/>
      </c>
      <c r="AI63" s="10" t="str">
        <f t="shared" ca="1" si="8"/>
        <v/>
      </c>
      <c r="AJ63" s="10" t="str">
        <f t="shared" ca="1" si="8"/>
        <v/>
      </c>
      <c r="AK63" s="10" t="str">
        <f t="shared" ca="1" si="8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</row>
    <row r="64" spans="23:53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2014:12:0:0:SONGSHAN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8"/>
        <v/>
      </c>
      <c r="AG64" s="10" t="str">
        <f t="shared" ca="1" si="8"/>
        <v/>
      </c>
      <c r="AH64" s="10" t="str">
        <f t="shared" ca="1" si="8"/>
        <v/>
      </c>
      <c r="AI64" s="10" t="str">
        <f t="shared" ca="1" si="8"/>
        <v/>
      </c>
      <c r="AJ64" s="10" t="str">
        <f t="shared" ca="1" si="8"/>
        <v/>
      </c>
      <c r="AK64" s="10" t="str">
        <f t="shared" ca="1" si="8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</row>
    <row r="65" spans="23:53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2015:1:0:0:SONGSHAN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8"/>
        <v/>
      </c>
      <c r="AG65" s="10" t="str">
        <f t="shared" ca="1" si="8"/>
        <v/>
      </c>
      <c r="AH65" s="10" t="str">
        <f t="shared" ca="1" si="8"/>
        <v/>
      </c>
      <c r="AI65" s="10" t="str">
        <f t="shared" ca="1" si="8"/>
        <v/>
      </c>
      <c r="AJ65" s="10" t="str">
        <f t="shared" ca="1" si="8"/>
        <v/>
      </c>
      <c r="AK65" s="10" t="str">
        <f t="shared" ca="1" si="8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</row>
    <row r="66" spans="23:53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2015:2:0:0:SONGSHAN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8"/>
        <v/>
      </c>
      <c r="AG66" s="10" t="str">
        <f t="shared" ca="1" si="8"/>
        <v/>
      </c>
      <c r="AH66" s="10" t="str">
        <f t="shared" ca="1" si="8"/>
        <v/>
      </c>
      <c r="AI66" s="10" t="str">
        <f t="shared" ca="1" si="8"/>
        <v/>
      </c>
      <c r="AJ66" s="10" t="str">
        <f t="shared" ca="1" si="8"/>
        <v/>
      </c>
      <c r="AK66" s="10" t="str">
        <f t="shared" ca="1" si="8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</row>
    <row r="67" spans="23:53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2015:3:0:0:SONGSHAN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8"/>
        <v/>
      </c>
      <c r="AG67" s="10" t="str">
        <f t="shared" ca="1" si="8"/>
        <v/>
      </c>
      <c r="AH67" s="10" t="str">
        <f t="shared" ca="1" si="8"/>
        <v/>
      </c>
      <c r="AI67" s="10" t="str">
        <f t="shared" ca="1" si="8"/>
        <v/>
      </c>
      <c r="AJ67" s="10" t="str">
        <f t="shared" ca="1" si="8"/>
        <v/>
      </c>
      <c r="AK67" s="10" t="str">
        <f t="shared" ca="1" si="8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</row>
    <row r="68" spans="23:53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2015:4:0:0:SONGSHAN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8"/>
        <v/>
      </c>
      <c r="AG68" s="10" t="str">
        <f t="shared" ca="1" si="8"/>
        <v/>
      </c>
      <c r="AH68" s="10" t="str">
        <f t="shared" ca="1" si="8"/>
        <v/>
      </c>
      <c r="AI68" s="10" t="str">
        <f t="shared" ca="1" si="8"/>
        <v/>
      </c>
      <c r="AJ68" s="10" t="str">
        <f t="shared" ca="1" si="8"/>
        <v/>
      </c>
      <c r="AK68" s="10" t="str">
        <f t="shared" ca="1" si="8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</row>
    <row r="69" spans="23:53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2015:5:0:0:SONGSHAN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ca="1" si="8"/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</row>
    <row r="70" spans="23:53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2015:6:0:0:SONGSHAN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</row>
    <row r="71" spans="23:53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2015:7:0:0:SONGSHAN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</row>
    <row r="72" spans="23:53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2015:8:0:0:SONGSHAN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</row>
    <row r="73" spans="23:53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2015:9:0:0:SONGSHAN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ref="AF73:AK82" ca="1" si="9">IFERROR(INDEX(INDIRECT(CONCATENATE($X$95,"$A:$Z")),$AE73,MATCH(AF$52,INDIRECT(CONCATENATE($X$95,"$A1:$Z1")),0)),"")</f>
        <v/>
      </c>
      <c r="AG73" s="10" t="str">
        <f t="shared" ca="1" si="9"/>
        <v/>
      </c>
      <c r="AH73" s="10" t="str">
        <f t="shared" ca="1" si="9"/>
        <v/>
      </c>
      <c r="AI73" s="10" t="str">
        <f t="shared" ca="1" si="9"/>
        <v/>
      </c>
      <c r="AJ73" s="10" t="str">
        <f t="shared" ca="1" si="9"/>
        <v/>
      </c>
      <c r="AK73" s="10" t="str">
        <f t="shared" ca="1" si="9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</row>
    <row r="74" spans="23:53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2015:10:0:0:SONGSHAN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9"/>
        <v/>
      </c>
      <c r="AG74" s="10" t="str">
        <f t="shared" ca="1" si="9"/>
        <v/>
      </c>
      <c r="AH74" s="10" t="str">
        <f t="shared" ca="1" si="9"/>
        <v/>
      </c>
      <c r="AI74" s="10" t="str">
        <f t="shared" ca="1" si="9"/>
        <v/>
      </c>
      <c r="AJ74" s="10" t="str">
        <f t="shared" ca="1" si="9"/>
        <v/>
      </c>
      <c r="AK74" s="10" t="str">
        <f t="shared" ca="1" si="9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</row>
    <row r="75" spans="23:53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2015:11:0:0:SONGSHAN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9"/>
        <v/>
      </c>
      <c r="AG75" s="10" t="str">
        <f t="shared" ca="1" si="9"/>
        <v/>
      </c>
      <c r="AH75" s="10" t="str">
        <f t="shared" ca="1" si="9"/>
        <v/>
      </c>
      <c r="AI75" s="10" t="str">
        <f t="shared" ca="1" si="9"/>
        <v/>
      </c>
      <c r="AJ75" s="10" t="str">
        <f t="shared" ca="1" si="9"/>
        <v/>
      </c>
      <c r="AK75" s="10" t="str">
        <f t="shared" ca="1" si="9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</row>
    <row r="76" spans="23:53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2015:12:0:0:SONGSHAN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9"/>
        <v/>
      </c>
      <c r="AG76" s="10" t="str">
        <f t="shared" ca="1" si="9"/>
        <v/>
      </c>
      <c r="AH76" s="10" t="str">
        <f t="shared" ca="1" si="9"/>
        <v/>
      </c>
      <c r="AI76" s="10" t="str">
        <f t="shared" ca="1" si="9"/>
        <v/>
      </c>
      <c r="AJ76" s="10" t="str">
        <f t="shared" ca="1" si="9"/>
        <v/>
      </c>
      <c r="AK76" s="10" t="str">
        <f t="shared" ca="1" si="9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</row>
    <row r="77" spans="23:53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2016:1:0:0:SONGSHAN</v>
      </c>
      <c r="AB77" s="27">
        <f t="shared" ca="1" si="3"/>
        <v>14</v>
      </c>
      <c r="AC77" s="21">
        <f t="shared" ca="1" si="4"/>
        <v>3</v>
      </c>
      <c r="AD77" s="21">
        <f t="shared" si="5"/>
        <v>0</v>
      </c>
      <c r="AE77" s="27" t="e">
        <f t="shared" ca="1" si="6"/>
        <v>#N/A</v>
      </c>
      <c r="AF77" s="10" t="str">
        <f t="shared" ca="1" si="9"/>
        <v/>
      </c>
      <c r="AG77" s="10" t="str">
        <f t="shared" ca="1" si="9"/>
        <v/>
      </c>
      <c r="AH77" s="10" t="str">
        <f t="shared" ca="1" si="9"/>
        <v/>
      </c>
      <c r="AI77" s="10" t="str">
        <f t="shared" ca="1" si="9"/>
        <v/>
      </c>
      <c r="AJ77" s="10" t="str">
        <f t="shared" ca="1" si="9"/>
        <v/>
      </c>
      <c r="AK77" s="10" t="str">
        <f t="shared" ca="1" si="9"/>
        <v/>
      </c>
      <c r="AL77" s="7">
        <v>-11</v>
      </c>
      <c r="AM77" s="28">
        <f t="shared" ref="AM77:AM88" si="10">DATE(YEAR, MONTH,DAY + 7*AL77 )</f>
        <v>42428</v>
      </c>
      <c r="AN77" s="27">
        <f>INT((DAY($AM77)-1)/7)+1</f>
        <v>4</v>
      </c>
      <c r="AO77" s="28" t="str">
        <f t="shared" ref="AO77:AO88" si="11">CONCATENATE(YEAR(AM77),":",MONTH(AM77),":",AN77,":",WEEKLY_REPORT_DAY,":", $X$90)</f>
        <v>2016:2:4:7:SONGSHAN</v>
      </c>
      <c r="AP77" s="27">
        <f t="shared" ref="AP77:AP88" ca="1" si="12">MATCH(AO77,INDIRECT(CONCATENATE($X$93,"$A:$A")),0)</f>
        <v>206</v>
      </c>
      <c r="AQ77" s="21">
        <f t="shared" ref="AQ77:AV88" ca="1" si="13">INDEX(INDIRECT(CONCATENATE($X$93,"$A:$AG")),$AP77,MATCH(AQ$52,INDIRECT(CONCATENATE($X$93,"$A1:$AG1")),0))</f>
        <v>0</v>
      </c>
      <c r="AR77" s="21">
        <f t="shared" ca="1" si="13"/>
        <v>24</v>
      </c>
      <c r="AS77" s="21">
        <f t="shared" ca="1" si="13"/>
        <v>14</v>
      </c>
      <c r="AT77" s="21">
        <f t="shared" ca="1" si="13"/>
        <v>16</v>
      </c>
      <c r="AU77" s="21">
        <f t="shared" ca="1" si="13"/>
        <v>3</v>
      </c>
      <c r="AV77" s="21">
        <f t="shared" ca="1" si="13"/>
        <v>0</v>
      </c>
      <c r="AW77" s="21">
        <f ca="1">ROUND(1*$AV77/$X$99,0)</f>
        <v>0</v>
      </c>
      <c r="AX77" s="21">
        <f ca="1">6*$AV77</f>
        <v>0</v>
      </c>
      <c r="AY77" s="21">
        <f ca="1">3*$AV77</f>
        <v>0</v>
      </c>
      <c r="AZ77" s="21">
        <f ca="1">5*$AV77</f>
        <v>0</v>
      </c>
      <c r="BA77" s="21">
        <f ca="1">1*$AV77</f>
        <v>0</v>
      </c>
    </row>
    <row r="78" spans="23:53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2016:2:0:0:SONGSHAN</v>
      </c>
      <c r="AB78" s="27">
        <f t="shared" ca="1" si="3"/>
        <v>50</v>
      </c>
      <c r="AC78" s="21">
        <f t="shared" ca="1" si="4"/>
        <v>1</v>
      </c>
      <c r="AD78" s="21">
        <f t="shared" si="5"/>
        <v>0</v>
      </c>
      <c r="AE78" s="27" t="e">
        <f t="shared" ca="1" si="6"/>
        <v>#N/A</v>
      </c>
      <c r="AF78" s="10" t="str">
        <f t="shared" ca="1" si="9"/>
        <v/>
      </c>
      <c r="AG78" s="10" t="str">
        <f t="shared" ca="1" si="9"/>
        <v/>
      </c>
      <c r="AH78" s="10" t="str">
        <f t="shared" ca="1" si="9"/>
        <v/>
      </c>
      <c r="AI78" s="10" t="str">
        <f t="shared" ca="1" si="9"/>
        <v/>
      </c>
      <c r="AJ78" s="10" t="str">
        <f t="shared" ca="1" si="9"/>
        <v/>
      </c>
      <c r="AK78" s="10" t="str">
        <f t="shared" ca="1" si="9"/>
        <v/>
      </c>
      <c r="AL78" s="7">
        <v>-10</v>
      </c>
      <c r="AM78" s="28">
        <f t="shared" si="10"/>
        <v>42435</v>
      </c>
      <c r="AN78" s="27">
        <f t="shared" ref="AN78:AN88" si="14">INT((DAY($AM78)-1)/7)+1</f>
        <v>1</v>
      </c>
      <c r="AO78" s="28" t="str">
        <f t="shared" si="11"/>
        <v>2016:3:1:7:SONGSHAN</v>
      </c>
      <c r="AP78" s="27">
        <f t="shared" ca="1" si="12"/>
        <v>237</v>
      </c>
      <c r="AQ78" s="21">
        <f t="shared" ca="1" si="13"/>
        <v>0</v>
      </c>
      <c r="AR78" s="21">
        <f t="shared" ca="1" si="13"/>
        <v>19</v>
      </c>
      <c r="AS78" s="21">
        <f t="shared" ca="1" si="13"/>
        <v>16</v>
      </c>
      <c r="AT78" s="21">
        <f t="shared" ca="1" si="13"/>
        <v>19</v>
      </c>
      <c r="AU78" s="21">
        <f t="shared" ca="1" si="13"/>
        <v>1</v>
      </c>
      <c r="AV78" s="21">
        <f t="shared" ca="1" si="13"/>
        <v>0</v>
      </c>
      <c r="AW78" s="21">
        <f t="shared" ref="AW78:AW88" ca="1" si="15">ROUND(1*$AV78/$X$99,0)</f>
        <v>0</v>
      </c>
      <c r="AX78" s="21">
        <f t="shared" ref="AX78:AX88" ca="1" si="16">6*$AV78</f>
        <v>0</v>
      </c>
      <c r="AY78" s="21">
        <f t="shared" ref="AY78:AY88" ca="1" si="17">3*$AV78</f>
        <v>0</v>
      </c>
      <c r="AZ78" s="21">
        <f t="shared" ref="AZ78:AZ88" ca="1" si="18">5*$AV78</f>
        <v>0</v>
      </c>
      <c r="BA78" s="21">
        <f t="shared" ref="BA78:BA88" ca="1" si="19">1*$AV78</f>
        <v>0</v>
      </c>
    </row>
    <row r="79" spans="23:53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2016:3:0:0:SONGSHAN</v>
      </c>
      <c r="AB79" s="27">
        <f t="shared" ca="1" si="3"/>
        <v>83</v>
      </c>
      <c r="AC79" s="21">
        <f t="shared" ca="1" si="4"/>
        <v>0</v>
      </c>
      <c r="AD79" s="21">
        <f t="shared" si="5"/>
        <v>0</v>
      </c>
      <c r="AE79" s="27" t="e">
        <f t="shared" ca="1" si="6"/>
        <v>#N/A</v>
      </c>
      <c r="AF79" s="10" t="str">
        <f t="shared" ca="1" si="9"/>
        <v/>
      </c>
      <c r="AG79" s="10" t="str">
        <f t="shared" ca="1" si="9"/>
        <v/>
      </c>
      <c r="AH79" s="10" t="str">
        <f t="shared" ca="1" si="9"/>
        <v/>
      </c>
      <c r="AI79" s="10" t="str">
        <f t="shared" ca="1" si="9"/>
        <v/>
      </c>
      <c r="AJ79" s="10" t="str">
        <f t="shared" ca="1" si="9"/>
        <v/>
      </c>
      <c r="AK79" s="10" t="str">
        <f t="shared" ca="1" si="9"/>
        <v/>
      </c>
      <c r="AL79" s="7">
        <v>-9</v>
      </c>
      <c r="AM79" s="28">
        <f t="shared" si="10"/>
        <v>42442</v>
      </c>
      <c r="AN79" s="27">
        <f t="shared" si="14"/>
        <v>2</v>
      </c>
      <c r="AO79" s="28" t="str">
        <f t="shared" si="11"/>
        <v>2016:3:2:7:SONGSHAN</v>
      </c>
      <c r="AP79" s="27">
        <f t="shared" ca="1" si="12"/>
        <v>267</v>
      </c>
      <c r="AQ79" s="21">
        <f t="shared" ca="1" si="13"/>
        <v>0</v>
      </c>
      <c r="AR79" s="21">
        <f t="shared" ca="1" si="13"/>
        <v>26</v>
      </c>
      <c r="AS79" s="21">
        <f t="shared" ca="1" si="13"/>
        <v>10</v>
      </c>
      <c r="AT79" s="21">
        <f t="shared" ca="1" si="13"/>
        <v>8</v>
      </c>
      <c r="AU79" s="21">
        <f t="shared" ca="1" si="13"/>
        <v>1</v>
      </c>
      <c r="AV79" s="21">
        <f t="shared" ca="1" si="13"/>
        <v>0</v>
      </c>
      <c r="AW79" s="21">
        <f t="shared" ca="1" si="15"/>
        <v>0</v>
      </c>
      <c r="AX79" s="21">
        <f t="shared" ca="1" si="16"/>
        <v>0</v>
      </c>
      <c r="AY79" s="21">
        <f t="shared" ca="1" si="17"/>
        <v>0</v>
      </c>
      <c r="AZ79" s="21">
        <f t="shared" ca="1" si="18"/>
        <v>0</v>
      </c>
      <c r="BA79" s="21">
        <f t="shared" ca="1" si="19"/>
        <v>0</v>
      </c>
    </row>
    <row r="80" spans="23:53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2016:4:0:0:SONGSHAN</v>
      </c>
      <c r="AB80" s="27">
        <f t="shared" ca="1" si="3"/>
        <v>114</v>
      </c>
      <c r="AC80" s="21">
        <f t="shared" ca="1" si="4"/>
        <v>1</v>
      </c>
      <c r="AD80" s="21">
        <f t="shared" si="5"/>
        <v>0</v>
      </c>
      <c r="AE80" s="27">
        <f t="shared" ca="1" si="6"/>
        <v>42</v>
      </c>
      <c r="AF80" s="10">
        <f t="shared" ca="1" si="9"/>
        <v>0</v>
      </c>
      <c r="AG80" s="10">
        <f t="shared" ca="1" si="9"/>
        <v>0</v>
      </c>
      <c r="AH80" s="10">
        <f t="shared" ca="1" si="9"/>
        <v>0</v>
      </c>
      <c r="AI80" s="10">
        <f t="shared" ca="1" si="9"/>
        <v>1</v>
      </c>
      <c r="AJ80" s="10">
        <f t="shared" ca="1" si="9"/>
        <v>0</v>
      </c>
      <c r="AK80" s="10">
        <f t="shared" ca="1" si="9"/>
        <v>0</v>
      </c>
      <c r="AL80" s="7">
        <v>-8</v>
      </c>
      <c r="AM80" s="28">
        <f t="shared" si="10"/>
        <v>42449</v>
      </c>
      <c r="AN80" s="27">
        <f t="shared" si="14"/>
        <v>3</v>
      </c>
      <c r="AO80" s="28" t="str">
        <f t="shared" si="11"/>
        <v>2016:3:3:7:SONGSHAN</v>
      </c>
      <c r="AP80" s="27">
        <f t="shared" ca="1" si="12"/>
        <v>296</v>
      </c>
      <c r="AQ80" s="21">
        <f t="shared" ca="1" si="13"/>
        <v>0</v>
      </c>
      <c r="AR80" s="21">
        <f t="shared" ca="1" si="13"/>
        <v>27</v>
      </c>
      <c r="AS80" s="21">
        <f t="shared" ca="1" si="13"/>
        <v>10</v>
      </c>
      <c r="AT80" s="21">
        <f t="shared" ca="1" si="13"/>
        <v>27</v>
      </c>
      <c r="AU80" s="21">
        <f t="shared" ca="1" si="13"/>
        <v>0</v>
      </c>
      <c r="AV80" s="21">
        <f t="shared" ca="1" si="13"/>
        <v>0</v>
      </c>
      <c r="AW80" s="21">
        <f t="shared" ca="1" si="15"/>
        <v>0</v>
      </c>
      <c r="AX80" s="21">
        <f t="shared" ca="1" si="16"/>
        <v>0</v>
      </c>
      <c r="AY80" s="21">
        <f t="shared" ca="1" si="17"/>
        <v>0</v>
      </c>
      <c r="AZ80" s="21">
        <f t="shared" ca="1" si="18"/>
        <v>0</v>
      </c>
      <c r="BA80" s="21">
        <f t="shared" ca="1" si="19"/>
        <v>0</v>
      </c>
    </row>
    <row r="81" spans="23:53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2016:5:0:0:SONGSHAN</v>
      </c>
      <c r="AB81" s="27">
        <f t="shared" ca="1" si="3"/>
        <v>143</v>
      </c>
      <c r="AC81" s="21">
        <f t="shared" ca="1" si="4"/>
        <v>1</v>
      </c>
      <c r="AD81" s="21">
        <f t="shared" si="5"/>
        <v>0</v>
      </c>
      <c r="AE81" s="27">
        <f t="shared" ca="1" si="6"/>
        <v>63</v>
      </c>
      <c r="AF81" s="10">
        <f t="shared" ca="1" si="9"/>
        <v>0</v>
      </c>
      <c r="AG81" s="10">
        <f t="shared" ca="1" si="9"/>
        <v>0</v>
      </c>
      <c r="AH81" s="10">
        <f t="shared" ca="1" si="9"/>
        <v>0</v>
      </c>
      <c r="AI81" s="10">
        <f t="shared" ca="1" si="9"/>
        <v>1</v>
      </c>
      <c r="AJ81" s="10">
        <f t="shared" ca="1" si="9"/>
        <v>0</v>
      </c>
      <c r="AK81" s="10">
        <f t="shared" ca="1" si="9"/>
        <v>0</v>
      </c>
      <c r="AL81" s="7">
        <v>-7</v>
      </c>
      <c r="AM81" s="28">
        <f t="shared" si="10"/>
        <v>42456</v>
      </c>
      <c r="AN81" s="27">
        <f t="shared" si="14"/>
        <v>4</v>
      </c>
      <c r="AO81" s="28" t="str">
        <f t="shared" si="11"/>
        <v>2016:3:4:7:SONGSHAN</v>
      </c>
      <c r="AP81" s="27">
        <f t="shared" ca="1" si="12"/>
        <v>326</v>
      </c>
      <c r="AQ81" s="21">
        <f t="shared" ca="1" si="13"/>
        <v>0</v>
      </c>
      <c r="AR81" s="21">
        <f t="shared" ca="1" si="13"/>
        <v>33</v>
      </c>
      <c r="AS81" s="21">
        <f t="shared" ca="1" si="13"/>
        <v>11</v>
      </c>
      <c r="AT81" s="21">
        <f t="shared" ca="1" si="13"/>
        <v>19</v>
      </c>
      <c r="AU81" s="21">
        <f t="shared" ca="1" si="13"/>
        <v>3</v>
      </c>
      <c r="AV81" s="21">
        <f t="shared" ca="1" si="13"/>
        <v>0</v>
      </c>
      <c r="AW81" s="21">
        <f t="shared" ca="1" si="15"/>
        <v>0</v>
      </c>
      <c r="AX81" s="21">
        <f t="shared" ca="1" si="16"/>
        <v>0</v>
      </c>
      <c r="AY81" s="21">
        <f t="shared" ca="1" si="17"/>
        <v>0</v>
      </c>
      <c r="AZ81" s="21">
        <f t="shared" ca="1" si="18"/>
        <v>0</v>
      </c>
      <c r="BA81" s="21">
        <f t="shared" ca="1" si="19"/>
        <v>0</v>
      </c>
    </row>
    <row r="82" spans="23:53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2016:6:0:0:SONGSHAN</v>
      </c>
      <c r="AB82" s="27" t="e">
        <f t="shared" ca="1" si="3"/>
        <v>#N/A</v>
      </c>
      <c r="AC82" s="21" t="e">
        <f t="shared" ca="1" si="4"/>
        <v>#N/A</v>
      </c>
      <c r="AD82" s="21">
        <f t="shared" si="5"/>
        <v>0</v>
      </c>
      <c r="AE82" s="27" t="e">
        <f t="shared" ca="1" si="6"/>
        <v>#N/A</v>
      </c>
      <c r="AF82" s="10" t="str">
        <f t="shared" ca="1" si="9"/>
        <v/>
      </c>
      <c r="AG82" s="10" t="str">
        <f t="shared" ca="1" si="9"/>
        <v/>
      </c>
      <c r="AH82" s="10" t="str">
        <f t="shared" ca="1" si="9"/>
        <v/>
      </c>
      <c r="AI82" s="10" t="str">
        <f t="shared" ca="1" si="9"/>
        <v/>
      </c>
      <c r="AJ82" s="10" t="str">
        <f t="shared" ca="1" si="9"/>
        <v/>
      </c>
      <c r="AK82" s="10" t="str">
        <f t="shared" ca="1" si="9"/>
        <v/>
      </c>
      <c r="AL82" s="7">
        <v>-6</v>
      </c>
      <c r="AM82" s="28">
        <f t="shared" si="10"/>
        <v>42463</v>
      </c>
      <c r="AN82" s="27">
        <f t="shared" si="14"/>
        <v>1</v>
      </c>
      <c r="AO82" s="28" t="str">
        <f t="shared" si="11"/>
        <v>2016:4:1:7:SONGSHAN</v>
      </c>
      <c r="AP82" s="27">
        <f t="shared" ca="1" si="12"/>
        <v>355</v>
      </c>
      <c r="AQ82" s="21">
        <f t="shared" ca="1" si="13"/>
        <v>0</v>
      </c>
      <c r="AR82" s="21">
        <f t="shared" ca="1" si="13"/>
        <v>26</v>
      </c>
      <c r="AS82" s="21">
        <f t="shared" ca="1" si="13"/>
        <v>9</v>
      </c>
      <c r="AT82" s="21">
        <f t="shared" ca="1" si="13"/>
        <v>13</v>
      </c>
      <c r="AU82" s="21">
        <f t="shared" ca="1" si="13"/>
        <v>1</v>
      </c>
      <c r="AV82" s="21">
        <f t="shared" ca="1" si="13"/>
        <v>0</v>
      </c>
      <c r="AW82" s="21">
        <f t="shared" ca="1" si="15"/>
        <v>0</v>
      </c>
      <c r="AX82" s="21">
        <f t="shared" ca="1" si="16"/>
        <v>0</v>
      </c>
      <c r="AY82" s="21">
        <f t="shared" ca="1" si="17"/>
        <v>0</v>
      </c>
      <c r="AZ82" s="21">
        <f t="shared" ca="1" si="18"/>
        <v>0</v>
      </c>
      <c r="BA82" s="21">
        <f t="shared" ca="1" si="19"/>
        <v>0</v>
      </c>
    </row>
    <row r="83" spans="23:53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2016:7:0:0:SONGSHAN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ref="AF83:AK88" ca="1" si="20">IFERROR(INDEX(INDIRECT(CONCATENATE($X$95,"$A:$Z")),$AE83,MATCH(AF$52,INDIRECT(CONCATENATE($X$95,"$A1:$Z1")),0)),"")</f>
        <v/>
      </c>
      <c r="AG83" s="10" t="str">
        <f t="shared" ca="1" si="20"/>
        <v/>
      </c>
      <c r="AH83" s="10" t="str">
        <f t="shared" ca="1" si="20"/>
        <v/>
      </c>
      <c r="AI83" s="10" t="str">
        <f t="shared" ca="1" si="20"/>
        <v/>
      </c>
      <c r="AJ83" s="10" t="str">
        <f t="shared" ca="1" si="20"/>
        <v/>
      </c>
      <c r="AK83" s="10" t="str">
        <f t="shared" ca="1" si="20"/>
        <v/>
      </c>
      <c r="AL83" s="7">
        <v>-5</v>
      </c>
      <c r="AM83" s="28">
        <f t="shared" si="10"/>
        <v>42470</v>
      </c>
      <c r="AN83" s="27">
        <f t="shared" si="14"/>
        <v>2</v>
      </c>
      <c r="AO83" s="28" t="str">
        <f t="shared" si="11"/>
        <v>2016:4:2:7:SONGSHAN</v>
      </c>
      <c r="AP83" s="27">
        <f t="shared" ca="1" si="12"/>
        <v>384</v>
      </c>
      <c r="AQ83" s="21">
        <f t="shared" ca="1" si="13"/>
        <v>0</v>
      </c>
      <c r="AR83" s="21">
        <f t="shared" ca="1" si="13"/>
        <v>27</v>
      </c>
      <c r="AS83" s="21">
        <f t="shared" ca="1" si="13"/>
        <v>15</v>
      </c>
      <c r="AT83" s="21">
        <f t="shared" ca="1" si="13"/>
        <v>18</v>
      </c>
      <c r="AU83" s="21">
        <f t="shared" ca="1" si="13"/>
        <v>2</v>
      </c>
      <c r="AV83" s="21">
        <f t="shared" ca="1" si="13"/>
        <v>0</v>
      </c>
      <c r="AW83" s="21">
        <f t="shared" ca="1" si="15"/>
        <v>0</v>
      </c>
      <c r="AX83" s="21">
        <f t="shared" ca="1" si="16"/>
        <v>0</v>
      </c>
      <c r="AY83" s="21">
        <f t="shared" ca="1" si="17"/>
        <v>0</v>
      </c>
      <c r="AZ83" s="21">
        <f t="shared" ca="1" si="18"/>
        <v>0</v>
      </c>
      <c r="BA83" s="21">
        <f t="shared" ca="1" si="19"/>
        <v>0</v>
      </c>
    </row>
    <row r="84" spans="23:53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2016:8:0:0:SONGSHAN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20"/>
        <v/>
      </c>
      <c r="AG84" s="10" t="str">
        <f t="shared" ca="1" si="20"/>
        <v/>
      </c>
      <c r="AH84" s="10" t="str">
        <f t="shared" ca="1" si="20"/>
        <v/>
      </c>
      <c r="AI84" s="10" t="str">
        <f t="shared" ca="1" si="20"/>
        <v/>
      </c>
      <c r="AJ84" s="10" t="str">
        <f t="shared" ca="1" si="20"/>
        <v/>
      </c>
      <c r="AK84" s="10" t="str">
        <f t="shared" ca="1" si="20"/>
        <v/>
      </c>
      <c r="AL84" s="7">
        <v>-4</v>
      </c>
      <c r="AM84" s="28">
        <f t="shared" si="10"/>
        <v>42477</v>
      </c>
      <c r="AN84" s="27">
        <f t="shared" si="14"/>
        <v>3</v>
      </c>
      <c r="AO84" s="28" t="str">
        <f t="shared" si="11"/>
        <v>2016:4:3:7:SONGSHAN</v>
      </c>
      <c r="AP84" s="27">
        <f t="shared" ca="1" si="12"/>
        <v>413</v>
      </c>
      <c r="AQ84" s="21">
        <f t="shared" ca="1" si="13"/>
        <v>1</v>
      </c>
      <c r="AR84" s="21">
        <f t="shared" ca="1" si="13"/>
        <v>20</v>
      </c>
      <c r="AS84" s="21">
        <f t="shared" ca="1" si="13"/>
        <v>11</v>
      </c>
      <c r="AT84" s="21">
        <f t="shared" ca="1" si="13"/>
        <v>18</v>
      </c>
      <c r="AU84" s="21">
        <f t="shared" ca="1" si="13"/>
        <v>0</v>
      </c>
      <c r="AV84" s="21">
        <f t="shared" ca="1" si="13"/>
        <v>0</v>
      </c>
      <c r="AW84" s="21">
        <f t="shared" ca="1" si="15"/>
        <v>0</v>
      </c>
      <c r="AX84" s="21">
        <f t="shared" ca="1" si="16"/>
        <v>0</v>
      </c>
      <c r="AY84" s="21">
        <f t="shared" ca="1" si="17"/>
        <v>0</v>
      </c>
      <c r="AZ84" s="21">
        <f t="shared" ca="1" si="18"/>
        <v>0</v>
      </c>
      <c r="BA84" s="21">
        <f t="shared" ca="1" si="19"/>
        <v>0</v>
      </c>
    </row>
    <row r="85" spans="23:53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2016:9:0:0:SONGSHAN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ca="1" si="20"/>
        <v/>
      </c>
      <c r="AG85" s="10" t="str">
        <f t="shared" ca="1" si="20"/>
        <v/>
      </c>
      <c r="AH85" s="10" t="str">
        <f t="shared" ca="1" si="20"/>
        <v/>
      </c>
      <c r="AI85" s="10" t="str">
        <f t="shared" ca="1" si="20"/>
        <v/>
      </c>
      <c r="AJ85" s="10" t="str">
        <f t="shared" ca="1" si="20"/>
        <v/>
      </c>
      <c r="AK85" s="10" t="str">
        <f t="shared" ca="1" si="20"/>
        <v/>
      </c>
      <c r="AL85" s="7">
        <v>-3</v>
      </c>
      <c r="AM85" s="28">
        <f t="shared" si="10"/>
        <v>42484</v>
      </c>
      <c r="AN85" s="27">
        <f t="shared" si="14"/>
        <v>4</v>
      </c>
      <c r="AO85" s="28" t="str">
        <f t="shared" si="11"/>
        <v>2016:4:4:7:SONGSHAN</v>
      </c>
      <c r="AP85" s="27">
        <f t="shared" ca="1" si="12"/>
        <v>442</v>
      </c>
      <c r="AQ85" s="21">
        <f t="shared" ca="1" si="13"/>
        <v>0</v>
      </c>
      <c r="AR85" s="21">
        <f t="shared" ca="1" si="13"/>
        <v>25</v>
      </c>
      <c r="AS85" s="21">
        <f t="shared" ca="1" si="13"/>
        <v>11</v>
      </c>
      <c r="AT85" s="21">
        <f t="shared" ca="1" si="13"/>
        <v>29</v>
      </c>
      <c r="AU85" s="21">
        <f t="shared" ca="1" si="13"/>
        <v>2</v>
      </c>
      <c r="AV85" s="21">
        <f t="shared" ca="1" si="13"/>
        <v>0</v>
      </c>
      <c r="AW85" s="21">
        <f t="shared" ca="1" si="15"/>
        <v>0</v>
      </c>
      <c r="AX85" s="21">
        <f t="shared" ca="1" si="16"/>
        <v>0</v>
      </c>
      <c r="AY85" s="21">
        <f t="shared" ca="1" si="17"/>
        <v>0</v>
      </c>
      <c r="AZ85" s="21">
        <f t="shared" ca="1" si="18"/>
        <v>0</v>
      </c>
      <c r="BA85" s="21">
        <f t="shared" ca="1" si="19"/>
        <v>0</v>
      </c>
    </row>
    <row r="86" spans="23:53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2016:10:0:0:SONGSHAN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20"/>
        <v/>
      </c>
      <c r="AG86" s="10" t="str">
        <f t="shared" ca="1" si="20"/>
        <v/>
      </c>
      <c r="AH86" s="10" t="str">
        <f t="shared" ca="1" si="20"/>
        <v/>
      </c>
      <c r="AI86" s="10" t="str">
        <f t="shared" ca="1" si="20"/>
        <v/>
      </c>
      <c r="AJ86" s="10" t="str">
        <f t="shared" ca="1" si="20"/>
        <v/>
      </c>
      <c r="AK86" s="10" t="str">
        <f t="shared" ca="1" si="20"/>
        <v/>
      </c>
      <c r="AL86" s="7">
        <v>-2</v>
      </c>
      <c r="AM86" s="28">
        <f t="shared" si="10"/>
        <v>42491</v>
      </c>
      <c r="AN86" s="27">
        <f t="shared" si="14"/>
        <v>1</v>
      </c>
      <c r="AO86" s="28" t="str">
        <f t="shared" si="11"/>
        <v>2016:5:1:7:SONGSHAN</v>
      </c>
      <c r="AP86" s="27">
        <f t="shared" ca="1" si="12"/>
        <v>471</v>
      </c>
      <c r="AQ86" s="21">
        <f t="shared" ca="1" si="13"/>
        <v>0</v>
      </c>
      <c r="AR86" s="21">
        <f t="shared" ca="1" si="13"/>
        <v>32</v>
      </c>
      <c r="AS86" s="21">
        <f t="shared" ca="1" si="13"/>
        <v>11</v>
      </c>
      <c r="AT86" s="21">
        <f t="shared" ca="1" si="13"/>
        <v>26</v>
      </c>
      <c r="AU86" s="21">
        <f t="shared" ca="1" si="13"/>
        <v>2</v>
      </c>
      <c r="AV86" s="21">
        <f t="shared" ca="1" si="13"/>
        <v>0</v>
      </c>
      <c r="AW86" s="21">
        <f t="shared" ca="1" si="15"/>
        <v>0</v>
      </c>
      <c r="AX86" s="21">
        <f t="shared" ca="1" si="16"/>
        <v>0</v>
      </c>
      <c r="AY86" s="21">
        <f t="shared" ca="1" si="17"/>
        <v>0</v>
      </c>
      <c r="AZ86" s="21">
        <f t="shared" ca="1" si="18"/>
        <v>0</v>
      </c>
      <c r="BA86" s="21">
        <f t="shared" ca="1" si="19"/>
        <v>0</v>
      </c>
    </row>
    <row r="87" spans="23:53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2016:11:0:0:SONGSHAN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20"/>
        <v/>
      </c>
      <c r="AG87" s="10" t="str">
        <f t="shared" ca="1" si="20"/>
        <v/>
      </c>
      <c r="AH87" s="10" t="str">
        <f t="shared" ca="1" si="20"/>
        <v/>
      </c>
      <c r="AI87" s="10" t="str">
        <f t="shared" ca="1" si="20"/>
        <v/>
      </c>
      <c r="AJ87" s="10" t="str">
        <f t="shared" ca="1" si="20"/>
        <v/>
      </c>
      <c r="AK87" s="10" t="str">
        <f t="shared" ca="1" si="20"/>
        <v/>
      </c>
      <c r="AL87" s="7">
        <v>-1</v>
      </c>
      <c r="AM87" s="28">
        <f t="shared" si="10"/>
        <v>42498</v>
      </c>
      <c r="AN87" s="27">
        <f t="shared" si="14"/>
        <v>2</v>
      </c>
      <c r="AO87" s="28" t="str">
        <f t="shared" si="11"/>
        <v>2016:5:2:7:SONGSHAN</v>
      </c>
      <c r="AP87" s="27">
        <f t="shared" ca="1" si="12"/>
        <v>500</v>
      </c>
      <c r="AQ87" s="21">
        <f t="shared" ca="1" si="13"/>
        <v>1</v>
      </c>
      <c r="AR87" s="21">
        <f t="shared" ca="1" si="13"/>
        <v>24</v>
      </c>
      <c r="AS87" s="21">
        <f t="shared" ca="1" si="13"/>
        <v>13</v>
      </c>
      <c r="AT87" s="21">
        <f t="shared" ca="1" si="13"/>
        <v>26</v>
      </c>
      <c r="AU87" s="21">
        <f t="shared" ca="1" si="13"/>
        <v>4</v>
      </c>
      <c r="AV87" s="21">
        <f t="shared" ca="1" si="13"/>
        <v>0</v>
      </c>
      <c r="AW87" s="21">
        <f t="shared" ca="1" si="15"/>
        <v>0</v>
      </c>
      <c r="AX87" s="21">
        <f t="shared" ca="1" si="16"/>
        <v>0</v>
      </c>
      <c r="AY87" s="21">
        <f t="shared" ca="1" si="17"/>
        <v>0</v>
      </c>
      <c r="AZ87" s="21">
        <f t="shared" ca="1" si="18"/>
        <v>0</v>
      </c>
      <c r="BA87" s="21">
        <f t="shared" ca="1" si="19"/>
        <v>0</v>
      </c>
    </row>
    <row r="88" spans="23:53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2016:12:0:0:SONGSHAN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20"/>
        <v/>
      </c>
      <c r="AG88" s="10" t="str">
        <f t="shared" ca="1" si="20"/>
        <v/>
      </c>
      <c r="AH88" s="10" t="str">
        <f t="shared" ca="1" si="20"/>
        <v/>
      </c>
      <c r="AI88" s="10" t="str">
        <f t="shared" ca="1" si="20"/>
        <v/>
      </c>
      <c r="AJ88" s="10" t="str">
        <f t="shared" ca="1" si="20"/>
        <v/>
      </c>
      <c r="AK88" s="10" t="str">
        <f t="shared" ca="1" si="20"/>
        <v/>
      </c>
      <c r="AL88" s="7">
        <v>0</v>
      </c>
      <c r="AM88" s="28">
        <f t="shared" si="10"/>
        <v>42505</v>
      </c>
      <c r="AN88" s="27">
        <f t="shared" si="14"/>
        <v>3</v>
      </c>
      <c r="AO88" s="28" t="str">
        <f t="shared" si="11"/>
        <v>2016:5:3:7:SONGSHAN</v>
      </c>
      <c r="AP88" s="27">
        <f t="shared" ca="1" si="12"/>
        <v>529</v>
      </c>
      <c r="AQ88" s="21">
        <f t="shared" ca="1" si="13"/>
        <v>0</v>
      </c>
      <c r="AR88" s="21">
        <f t="shared" ca="1" si="13"/>
        <v>22</v>
      </c>
      <c r="AS88" s="21">
        <f t="shared" ca="1" si="13"/>
        <v>13</v>
      </c>
      <c r="AT88" s="21">
        <f t="shared" ca="1" si="13"/>
        <v>23</v>
      </c>
      <c r="AU88" s="21">
        <f t="shared" ca="1" si="13"/>
        <v>3</v>
      </c>
      <c r="AV88" s="21">
        <f t="shared" ca="1" si="13"/>
        <v>4</v>
      </c>
      <c r="AW88" s="21">
        <f t="shared" ca="1" si="15"/>
        <v>1</v>
      </c>
      <c r="AX88" s="21">
        <f t="shared" ca="1" si="16"/>
        <v>24</v>
      </c>
      <c r="AY88" s="21">
        <f t="shared" ca="1" si="17"/>
        <v>12</v>
      </c>
      <c r="AZ88" s="21">
        <f t="shared" ca="1" si="18"/>
        <v>20</v>
      </c>
      <c r="BA88" s="21">
        <f t="shared" ca="1" si="19"/>
        <v>4</v>
      </c>
    </row>
    <row r="89" spans="23:53">
      <c r="AC89" s="7">
        <f ca="1">SUMIFS(AC53:AC88, $X53:$X88,YEAR,AC53:AC88,"&lt;&gt;#N/A")</f>
        <v>6</v>
      </c>
      <c r="AD89" s="27"/>
      <c r="AF89" s="7">
        <f t="shared" ref="AF89:AK89" ca="1" si="21">SUM(AF53:AF88)</f>
        <v>0</v>
      </c>
      <c r="AG89" s="7">
        <f t="shared" ca="1" si="21"/>
        <v>0</v>
      </c>
      <c r="AH89" s="7">
        <f t="shared" ca="1" si="21"/>
        <v>0</v>
      </c>
      <c r="AI89" s="7">
        <f t="shared" ca="1" si="21"/>
        <v>2</v>
      </c>
      <c r="AJ89" s="7">
        <f t="shared" ca="1" si="21"/>
        <v>0</v>
      </c>
      <c r="AK89" s="7">
        <f t="shared" ca="1" si="21"/>
        <v>0</v>
      </c>
      <c r="AN89" s="27"/>
    </row>
    <row r="90" spans="23:53">
      <c r="W90" s="7" t="s">
        <v>1456</v>
      </c>
      <c r="X90" s="2" t="s">
        <v>1873</v>
      </c>
      <c r="AD90" s="27"/>
      <c r="AE90" s="27"/>
      <c r="AH90" s="27"/>
      <c r="AI90" s="27"/>
      <c r="AJ90" s="27"/>
      <c r="AK90" s="27"/>
      <c r="AM90" s="28"/>
      <c r="AN90" s="27"/>
    </row>
    <row r="91" spans="23:53">
      <c r="W91" s="39" t="s">
        <v>2234</v>
      </c>
      <c r="X91" s="1" t="s">
        <v>2254</v>
      </c>
      <c r="AD91" s="27"/>
      <c r="AE91" s="27"/>
      <c r="AH91" s="27"/>
      <c r="AI91" s="27"/>
      <c r="AJ91" s="27"/>
      <c r="AK91" s="27"/>
      <c r="AM91" s="28"/>
      <c r="AN91" s="27"/>
    </row>
    <row r="92" spans="23:53">
      <c r="W92" s="7" t="s">
        <v>2235</v>
      </c>
      <c r="X92" s="1" t="s">
        <v>2255</v>
      </c>
      <c r="AD92" s="27"/>
      <c r="AN92" s="27"/>
    </row>
    <row r="93" spans="23:53">
      <c r="W93" s="7" t="s">
        <v>815</v>
      </c>
      <c r="X93" s="2" t="s">
        <v>2245</v>
      </c>
      <c r="Y93" s="27"/>
      <c r="Z93" s="27"/>
      <c r="AD93" s="27"/>
      <c r="AN93" s="27"/>
    </row>
    <row r="94" spans="23:53">
      <c r="W94" s="7" t="s">
        <v>816</v>
      </c>
      <c r="X94" s="2" t="s">
        <v>2246</v>
      </c>
      <c r="Y94" s="27"/>
      <c r="Z94" s="27"/>
      <c r="AD94" s="27"/>
      <c r="AN94" s="27"/>
    </row>
    <row r="95" spans="23:53">
      <c r="W95" s="39" t="s">
        <v>819</v>
      </c>
      <c r="X95" s="2" t="s">
        <v>2247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3">
      <c r="W96" s="39" t="s">
        <v>1455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1">
      <c r="W97" s="7" t="s">
        <v>811</v>
      </c>
      <c r="X97" s="1">
        <v>4</v>
      </c>
      <c r="AD97" s="27"/>
      <c r="AE97" s="27"/>
      <c r="AH97" s="27"/>
      <c r="AI97" s="27"/>
      <c r="AJ97" s="27"/>
      <c r="AK97" s="27"/>
      <c r="AN97" s="27"/>
    </row>
    <row r="98" spans="23:51">
      <c r="W98" s="7" t="s">
        <v>808</v>
      </c>
      <c r="X98" s="7">
        <f>ROUND($X$96/12,0)</f>
        <v>0</v>
      </c>
      <c r="AN98" s="27"/>
    </row>
    <row r="99" spans="23:51">
      <c r="W99" s="7" t="s">
        <v>807</v>
      </c>
      <c r="X99" s="7">
        <v>4</v>
      </c>
      <c r="AN99" s="27"/>
    </row>
    <row r="100" spans="23:51">
      <c r="W100" s="7" t="s">
        <v>438</v>
      </c>
      <c r="X100" s="7">
        <f ca="1">SUM($AI$89:$AK$89)</f>
        <v>2</v>
      </c>
      <c r="AN100" s="27"/>
    </row>
    <row r="101" spans="23:51">
      <c r="W101" s="7" t="s">
        <v>439</v>
      </c>
      <c r="X101" s="7">
        <f ca="1">SUM($AF$89:$AH$89)</f>
        <v>0</v>
      </c>
      <c r="AM101" s="28"/>
      <c r="AN101" s="27"/>
      <c r="AS101" s="29"/>
      <c r="AU101" s="29"/>
      <c r="AV101" s="29"/>
      <c r="AY101" s="29"/>
    </row>
    <row r="102" spans="23:51" ht="60">
      <c r="W102" s="7" t="s">
        <v>441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30">
        <f ca="1">IFERROR(X101/SUM(X100:X101),"0")</f>
        <v>0</v>
      </c>
      <c r="Z102" s="7" t="str">
        <f ca="1">TEXT(Y102,"00%")</f>
        <v>00%</v>
      </c>
      <c r="AN102" s="27"/>
    </row>
    <row r="103" spans="23:51" ht="30">
      <c r="W103" s="7" t="s">
        <v>442</v>
      </c>
      <c r="X103" s="29" t="str">
        <f ca="1">CONCATENATE("Annual Goal 年度目標:  ",$X$96,"
Actual CDE YTD 年度實際:    ",$AC$89)</f>
        <v>Annual Goal 年度目標:  
Actual CDE YTD 年度實際:    6</v>
      </c>
      <c r="AN103" s="27"/>
    </row>
    <row r="104" spans="23:51">
      <c r="W104" s="7" t="s">
        <v>1454</v>
      </c>
      <c r="X104" s="7" t="str">
        <f ca="1">CONCATENATE($X$53,"  ",SUMIF($AC$53:$AC$64,"&lt;&gt;#N/A"))</f>
        <v>2014  0</v>
      </c>
      <c r="AN104" s="27"/>
    </row>
    <row r="105" spans="23:51">
      <c r="W105" s="7" t="s">
        <v>1453</v>
      </c>
      <c r="X105" s="7" t="str">
        <f ca="1">CONCATENATE($X$65,"  ", SUMIF($AC$65:$AC$76,"&lt;&gt;#N/A"))</f>
        <v>2015  0</v>
      </c>
      <c r="AN105" s="27"/>
    </row>
    <row r="106" spans="23:51">
      <c r="W106" s="7" t="s">
        <v>1452</v>
      </c>
      <c r="X106" s="7" t="str">
        <f ca="1">CONCATENATE($X$77,"  ",SUMIF($AC$77:$AC$88,"&lt;&gt;#N/A"))</f>
        <v>2016  6</v>
      </c>
    </row>
    <row r="107" spans="23:51" ht="23.25">
      <c r="W107" s="7" t="s">
        <v>1451</v>
      </c>
      <c r="X107" s="42" t="str">
        <f>$X$91</f>
        <v>Songshan District</v>
      </c>
    </row>
    <row r="108" spans="23:51">
      <c r="X108" s="40" t="str">
        <f>$X$92</f>
        <v>松山地區</v>
      </c>
    </row>
    <row r="109" spans="23:51">
      <c r="X109" s="41">
        <f>DATE</f>
        <v>42505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>
    <pageSetUpPr fitToPage="1"/>
  </sheetPr>
  <dimension ref="A1:S22"/>
  <sheetViews>
    <sheetView topLeftCell="E1" zoomScaleNormal="100" zoomScaleSheetLayoutView="115" workbookViewId="0">
      <selection activeCell="F19" sqref="F19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1825</v>
      </c>
      <c r="E1" s="36" t="str">
        <f>$A$2</f>
        <v>Jilong District</v>
      </c>
      <c r="F1" s="32"/>
      <c r="G1" s="33"/>
      <c r="H1" s="33"/>
      <c r="I1" s="33"/>
      <c r="J1" s="33"/>
      <c r="K1" s="33"/>
      <c r="L1" s="33"/>
      <c r="M1" s="93" t="s">
        <v>1739</v>
      </c>
      <c r="N1" s="96" t="s">
        <v>21</v>
      </c>
      <c r="O1" s="76" t="s">
        <v>22</v>
      </c>
      <c r="P1" s="76" t="s">
        <v>23</v>
      </c>
      <c r="Q1" s="76" t="s">
        <v>33</v>
      </c>
      <c r="R1" s="76" t="s">
        <v>34</v>
      </c>
      <c r="S1" s="76" t="s">
        <v>24</v>
      </c>
    </row>
    <row r="2" spans="1:19" ht="15" customHeight="1">
      <c r="A2" s="1" t="s">
        <v>2257</v>
      </c>
      <c r="E2" s="78" t="str">
        <f>$A$3</f>
        <v>基隆地區</v>
      </c>
      <c r="F2" s="26" t="s">
        <v>793</v>
      </c>
      <c r="G2" s="80">
        <f>$A$6</f>
        <v>0</v>
      </c>
      <c r="H2" s="82" t="s">
        <v>35</v>
      </c>
      <c r="I2" s="83"/>
      <c r="J2" s="83"/>
      <c r="K2" s="84"/>
      <c r="L2" s="68" t="s">
        <v>28</v>
      </c>
      <c r="M2" s="94"/>
      <c r="N2" s="97"/>
      <c r="O2" s="77"/>
      <c r="P2" s="77"/>
      <c r="Q2" s="77"/>
      <c r="R2" s="77"/>
      <c r="S2" s="77"/>
    </row>
    <row r="3" spans="1:19" ht="15" customHeight="1">
      <c r="A3" s="1" t="s">
        <v>2258</v>
      </c>
      <c r="E3" s="79"/>
      <c r="F3" s="25" t="s">
        <v>794</v>
      </c>
      <c r="G3" s="81"/>
      <c r="H3" s="82" t="s">
        <v>788</v>
      </c>
      <c r="I3" s="83"/>
      <c r="J3" s="83"/>
      <c r="K3" s="84"/>
      <c r="L3" s="68" t="s">
        <v>787</v>
      </c>
      <c r="M3" s="94"/>
      <c r="N3" s="97"/>
      <c r="O3" s="77"/>
      <c r="P3" s="77"/>
      <c r="Q3" s="77"/>
      <c r="R3" s="77"/>
      <c r="S3" s="77"/>
    </row>
    <row r="4" spans="1:19" ht="15" customHeight="1">
      <c r="A4" s="1" t="s">
        <v>2080</v>
      </c>
      <c r="E4" s="85">
        <f>DATE</f>
        <v>42505</v>
      </c>
      <c r="F4" s="23" t="s">
        <v>791</v>
      </c>
      <c r="G4" s="24"/>
      <c r="H4" s="87">
        <f>ROUND($G$2/12*MONTH,0)</f>
        <v>0</v>
      </c>
      <c r="I4" s="88"/>
      <c r="J4" s="88"/>
      <c r="K4" s="89"/>
      <c r="L4" s="44">
        <f>ROUND($G$2/12,0)</f>
        <v>0</v>
      </c>
      <c r="M4" s="94"/>
      <c r="N4" s="97"/>
      <c r="O4" s="77"/>
      <c r="P4" s="77"/>
      <c r="Q4" s="77"/>
      <c r="R4" s="77"/>
      <c r="S4" s="77"/>
    </row>
    <row r="5" spans="1:19" ht="15" customHeight="1">
      <c r="A5" s="1" t="s">
        <v>2256</v>
      </c>
      <c r="E5" s="86"/>
      <c r="F5" s="5" t="s">
        <v>792</v>
      </c>
      <c r="G5" s="6"/>
      <c r="H5" s="90">
        <f ca="1">JILONG_DISTRICT_GRAPH!$AC$89</f>
        <v>2</v>
      </c>
      <c r="I5" s="91"/>
      <c r="J5" s="91"/>
      <c r="K5" s="92"/>
      <c r="L5" s="45">
        <f>$M$22</f>
        <v>0</v>
      </c>
      <c r="M5" s="95"/>
      <c r="N5" s="97"/>
      <c r="O5" s="77"/>
      <c r="P5" s="77"/>
      <c r="Q5" s="77"/>
      <c r="R5" s="77"/>
      <c r="S5" s="77"/>
    </row>
    <row r="6" spans="1:19" ht="15" customHeight="1">
      <c r="A6" s="1"/>
      <c r="E6" s="34" t="str">
        <f>$A$4</f>
        <v>East Stake</v>
      </c>
      <c r="F6" s="25" t="s">
        <v>804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東台北支聯會</v>
      </c>
      <c r="F7" s="25" t="s">
        <v>789</v>
      </c>
      <c r="G7" s="25"/>
      <c r="H7" s="20"/>
      <c r="I7" s="20"/>
      <c r="J7" s="20"/>
      <c r="K7" s="20"/>
      <c r="L7" s="46" t="s">
        <v>790</v>
      </c>
      <c r="M7" s="61" t="s">
        <v>795</v>
      </c>
      <c r="N7" s="38" t="s">
        <v>796</v>
      </c>
      <c r="O7" s="38" t="s">
        <v>797</v>
      </c>
      <c r="P7" s="38" t="s">
        <v>798</v>
      </c>
      <c r="Q7" s="38" t="s">
        <v>799</v>
      </c>
      <c r="R7" s="38" t="s">
        <v>800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2083</v>
      </c>
      <c r="B11" s="1"/>
      <c r="E11" s="5" t="str">
        <f>$A11</f>
        <v>Jilong 基隆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1824</v>
      </c>
      <c r="C12" s="64" t="str">
        <f>CONCATENATE(YEAR,":",MONTH,":",WEEK,":",WEEKDAY,":",$B12)</f>
        <v>2016:5:3:7:JILONG_A_E</v>
      </c>
      <c r="D12" s="64">
        <f>MATCH($C12,REPORT_DATA_BY_COMP!$A:$A,0)</f>
        <v>1675</v>
      </c>
      <c r="E12" s="65" t="str">
        <f>SUBSTITUTE(VLOOKUP($B12,COMP_LIST!$A:$AC,5,FALSE),"EL","")</f>
        <v>E. Brinton / Jen</v>
      </c>
      <c r="F12" s="4" t="str">
        <f>VLOOKUP($B12,COMP_LIST!$A:$AC,3,FALSE)</f>
        <v>Jilong A E</v>
      </c>
      <c r="G12" s="4" t="str">
        <f>VLOOKUP($B12,COMP_LIST!$A:$AC,4,FALSE)</f>
        <v>基隆 A 長老</v>
      </c>
      <c r="H12" s="10">
        <f>IFERROR(INDEX(REPORT_DATA_BY_COMP!$A:$AI,$D12,MATCH(H$8,REPORT_DATA_BY_COMP!$A$1:$AI$1,0)), "")</f>
        <v>0</v>
      </c>
      <c r="I12" s="10">
        <f>IFERROR(INDEX(REPORT_DATA_BY_COMP!$A:$AI,$D12,MATCH(I$8,REPORT_DATA_BY_COMP!$A$1:$AI$1,0)), "")</f>
        <v>0</v>
      </c>
      <c r="J12" s="10">
        <f>IFERROR(INDEX(REPORT_DATA_BY_COMP!$A:$AI,$D12,MATCH(J$8,REPORT_DATA_BY_COMP!$A$1:$AI$1,0)), "")</f>
        <v>0</v>
      </c>
      <c r="K12" s="10">
        <f>IFERROR(INDEX(REPORT_DATA_BY_COMP!$A:$AI,$D12,MATCH(K$8,REPORT_DATA_BY_COMP!$A$1:$AI$1,0)), "")</f>
        <v>5</v>
      </c>
      <c r="L12" s="47">
        <f>IFERROR(INDEX(REPORT_DATA_BY_COMP!$A:$AI,$D12,MATCH(L$8,REPORT_DATA_BY_COMP!$A$1:$AI$1,0)), "")</f>
        <v>0</v>
      </c>
      <c r="M12" s="59">
        <f>IFERROR(INDEX(REPORT_DATA_BY_COMP!$A:$AI,$D12,MATCH(M$8,REPORT_DATA_BY_COMP!$A$1:$AI$1,0)), "")</f>
        <v>0</v>
      </c>
      <c r="N12" s="50">
        <f>IFERROR(INDEX(REPORT_DATA_BY_COMP!$A:$AI,$D12,MATCH(N$8,REPORT_DATA_BY_COMP!$A$1:$AI$1,0)), "")</f>
        <v>5</v>
      </c>
      <c r="O12" s="10">
        <f>IFERROR(INDEX(REPORT_DATA_BY_COMP!$A:$AI,$D12,MATCH(O$8,REPORT_DATA_BY_COMP!$A$1:$AI$1,0)), "")</f>
        <v>4</v>
      </c>
      <c r="P12" s="10">
        <f>IFERROR(INDEX(REPORT_DATA_BY_COMP!$A:$AI,$D12,MATCH(P$8,REPORT_DATA_BY_COMP!$A$1:$AI$1,0)), "")</f>
        <v>16</v>
      </c>
      <c r="Q12" s="10">
        <f>IFERROR(INDEX(REPORT_DATA_BY_COMP!$A:$AI,$D12,MATCH(Q$8,REPORT_DATA_BY_COMP!$A$1:$AI$1,0)), "")</f>
        <v>8</v>
      </c>
      <c r="R12" s="10">
        <f>IFERROR(INDEX(REPORT_DATA_BY_COMP!$A:$AI,$D12,MATCH(R$8,REPORT_DATA_BY_COMP!$A$1:$AI$1,0)), "")</f>
        <v>1</v>
      </c>
      <c r="S12" s="10">
        <f>IFERROR(INDEX(REPORT_DATA_BY_COMP!$A:$AI,$D12,MATCH(S$8,REPORT_DATA_BY_COMP!$A$1:$AI$1,0)), "")</f>
        <v>4</v>
      </c>
    </row>
    <row r="13" spans="1:19" ht="15" customHeight="1">
      <c r="A13" s="1"/>
      <c r="B13" s="1" t="s">
        <v>1829</v>
      </c>
      <c r="C13" s="64" t="str">
        <f>CONCATENATE(YEAR,":",MONTH,":",WEEK,":",WEEKDAY,":",$B13)</f>
        <v>2016:5:3:7:JILONG_B_E</v>
      </c>
      <c r="D13" s="64">
        <f>MATCH($C13,REPORT_DATA_BY_COMP!$A:$A,0)</f>
        <v>1676</v>
      </c>
      <c r="E13" s="65" t="str">
        <f>SUBSTITUTE(VLOOKUP($B13,COMP_LIST!$A:$AC,5,FALSE),"EL","")</f>
        <v>E. Taylor DL / Andelin</v>
      </c>
      <c r="F13" s="4" t="str">
        <f>VLOOKUP($B13,COMP_LIST!$A:$AC,3,FALSE)</f>
        <v>Jilong B E</v>
      </c>
      <c r="G13" s="4" t="str">
        <f>VLOOKUP($B13,COMP_LIST!$A:$AC,4,FALSE)</f>
        <v>基隆 B 長老</v>
      </c>
      <c r="H13" s="10">
        <f>IFERROR(INDEX(REPORT_DATA_BY_COMP!$A:$AI,$D13,MATCH(H$8,REPORT_DATA_BY_COMP!$A$1:$AI$1,0)), "")</f>
        <v>0</v>
      </c>
      <c r="I13" s="10">
        <f>IFERROR(INDEX(REPORT_DATA_BY_COMP!$A:$AI,$D13,MATCH(I$8,REPORT_DATA_BY_COMP!$A$1:$AI$1,0)), "")</f>
        <v>0</v>
      </c>
      <c r="J13" s="10">
        <f>IFERROR(INDEX(REPORT_DATA_BY_COMP!$A:$AI,$D13,MATCH(J$8,REPORT_DATA_BY_COMP!$A$1:$AI$1,0)), "")</f>
        <v>3</v>
      </c>
      <c r="K13" s="10">
        <f>IFERROR(INDEX(REPORT_DATA_BY_COMP!$A:$AI,$D13,MATCH(K$8,REPORT_DATA_BY_COMP!$A$1:$AI$1,0)), "")</f>
        <v>4</v>
      </c>
      <c r="L13" s="47">
        <f>IFERROR(INDEX(REPORT_DATA_BY_COMP!$A:$AI,$D13,MATCH(L$8,REPORT_DATA_BY_COMP!$A$1:$AI$1,0)), "")</f>
        <v>0</v>
      </c>
      <c r="M13" s="56">
        <f>IFERROR(INDEX(REPORT_DATA_BY_COMP!$A:$AI,$D13,MATCH(M$8,REPORT_DATA_BY_COMP!$A$1:$AI$1,0)), "")</f>
        <v>0</v>
      </c>
      <c r="N13" s="50">
        <f>IFERROR(INDEX(REPORT_DATA_BY_COMP!$A:$AI,$D13,MATCH(N$8,REPORT_DATA_BY_COMP!$A$1:$AI$1,0)), "")</f>
        <v>7</v>
      </c>
      <c r="O13" s="10">
        <f>IFERROR(INDEX(REPORT_DATA_BY_COMP!$A:$AI,$D13,MATCH(O$8,REPORT_DATA_BY_COMP!$A$1:$AI$1,0)), "")</f>
        <v>3</v>
      </c>
      <c r="P13" s="10">
        <f>IFERROR(INDEX(REPORT_DATA_BY_COMP!$A:$AI,$D13,MATCH(P$8,REPORT_DATA_BY_COMP!$A$1:$AI$1,0)), "")</f>
        <v>15</v>
      </c>
      <c r="Q13" s="10">
        <f>IFERROR(INDEX(REPORT_DATA_BY_COMP!$A:$AI,$D13,MATCH(Q$8,REPORT_DATA_BY_COMP!$A$1:$AI$1,0)), "")</f>
        <v>6</v>
      </c>
      <c r="R13" s="10">
        <f>IFERROR(INDEX(REPORT_DATA_BY_COMP!$A:$AI,$D13,MATCH(R$8,REPORT_DATA_BY_COMP!$A$1:$AI$1,0)), "")</f>
        <v>0</v>
      </c>
      <c r="S13" s="10">
        <f>IFERROR(INDEX(REPORT_DATA_BY_COMP!$A:$AI,$D13,MATCH(S$8,REPORT_DATA_BY_COMP!$A$1:$AI$1,0)), "")</f>
        <v>4</v>
      </c>
    </row>
    <row r="14" spans="1:19" ht="15" customHeight="1">
      <c r="A14" s="1"/>
      <c r="B14" s="1"/>
      <c r="E14" s="8" t="s">
        <v>806</v>
      </c>
      <c r="F14" s="9"/>
      <c r="G14" s="9"/>
      <c r="H14" s="11">
        <f>SUM(H12:H13)</f>
        <v>0</v>
      </c>
      <c r="I14" s="11">
        <f t="shared" ref="I14:S14" si="0">SUM(I12:I13)</f>
        <v>0</v>
      </c>
      <c r="J14" s="11">
        <f t="shared" si="0"/>
        <v>3</v>
      </c>
      <c r="K14" s="11">
        <f t="shared" si="0"/>
        <v>9</v>
      </c>
      <c r="L14" s="48">
        <f t="shared" si="0"/>
        <v>0</v>
      </c>
      <c r="M14" s="57">
        <f t="shared" si="0"/>
        <v>0</v>
      </c>
      <c r="N14" s="51">
        <f t="shared" si="0"/>
        <v>12</v>
      </c>
      <c r="O14" s="11">
        <f t="shared" si="0"/>
        <v>7</v>
      </c>
      <c r="P14" s="11">
        <f t="shared" si="0"/>
        <v>31</v>
      </c>
      <c r="Q14" s="11">
        <f t="shared" si="0"/>
        <v>14</v>
      </c>
      <c r="R14" s="11">
        <f t="shared" si="0"/>
        <v>1</v>
      </c>
      <c r="S14" s="11">
        <f t="shared" si="0"/>
        <v>8</v>
      </c>
    </row>
    <row r="15" spans="1:19" ht="15" customHeight="1">
      <c r="E15" s="31"/>
      <c r="F15" s="22"/>
      <c r="G15" s="22"/>
      <c r="H15" s="22"/>
      <c r="I15" s="22"/>
      <c r="J15" s="22"/>
      <c r="K15" s="22"/>
      <c r="L15" s="22"/>
      <c r="M15" s="43"/>
      <c r="N15" s="22"/>
      <c r="O15" s="22"/>
      <c r="P15" s="22"/>
      <c r="Q15" s="22"/>
      <c r="R15" s="22"/>
      <c r="S15" s="22"/>
    </row>
    <row r="16" spans="1:19" ht="15" customHeight="1">
      <c r="E16" s="12" t="s">
        <v>2244</v>
      </c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</row>
    <row r="17" spans="3:19" ht="15" customHeight="1">
      <c r="C17" s="64" t="str">
        <f>CONCATENATE(YEAR,":",MONTH,":1:",WEEKLY_REPORT_DAY,":", $A$1)</f>
        <v>2016:5:1:7:JILONG</v>
      </c>
      <c r="D17" s="64">
        <f>MATCH($C17,REPORT_DATA_BY_DISTRICT!$A:$A, 0)</f>
        <v>465</v>
      </c>
      <c r="E17" s="19" t="s">
        <v>783</v>
      </c>
      <c r="F17" s="13"/>
      <c r="G17" s="13"/>
      <c r="H17" s="10">
        <f>IFERROR(INDEX(REPORT_DATA_BY_DISTRICT!$A:$AI,$D17,MATCH(H$8,REPORT_DATA_BY_DISTRICT!$A$1:$AI$1,0)), "")</f>
        <v>0</v>
      </c>
      <c r="I17" s="10">
        <f>IFERROR(INDEX(REPORT_DATA_BY_DISTRICT!$A:$AI,$D17,MATCH(I$8,REPORT_DATA_BY_DISTRICT!$A$1:$AI$1,0)), "")</f>
        <v>0</v>
      </c>
      <c r="J17" s="10">
        <f>IFERROR(INDEX(REPORT_DATA_BY_DISTRICT!$A:$AI,$D17,MATCH(J$8,REPORT_DATA_BY_DISTRICT!$A$1:$AI$1,0)), "")</f>
        <v>4</v>
      </c>
      <c r="K17" s="10">
        <f>IFERROR(INDEX(REPORT_DATA_BY_DISTRICT!$A:$AI,$D17,MATCH(K$8,REPORT_DATA_BY_DISTRICT!$A$1:$AI$1,0)), "")</f>
        <v>6</v>
      </c>
      <c r="L17" s="10">
        <f>IFERROR(INDEX(REPORT_DATA_BY_DISTRICT!$A:$AI,$D17,MATCH(L$8,REPORT_DATA_BY_DISTRICT!$A$1:$AI$1,0)), "")</f>
        <v>0</v>
      </c>
      <c r="M17" s="10">
        <f>IFERROR(INDEX(REPORT_DATA_BY_DISTRICT!$A:$AI,$D17,MATCH(M$8,REPORT_DATA_BY_DISTRICT!$A$1:$AI$1,0)), "")</f>
        <v>0</v>
      </c>
      <c r="N17" s="10">
        <f>IFERROR(INDEX(REPORT_DATA_BY_DISTRICT!$A:$AI,$D17,MATCH(N$8,REPORT_DATA_BY_DISTRICT!$A$1:$AI$1,0)), "")</f>
        <v>11</v>
      </c>
      <c r="O17" s="10">
        <f>IFERROR(INDEX(REPORT_DATA_BY_DISTRICT!$A:$AI,$D17,MATCH(O$8,REPORT_DATA_BY_DISTRICT!$A$1:$AI$1,0)), "")</f>
        <v>5</v>
      </c>
      <c r="P17" s="10">
        <f>IFERROR(INDEX(REPORT_DATA_BY_DISTRICT!$A:$AI,$D17,MATCH(P$8,REPORT_DATA_BY_DISTRICT!$A$1:$AI$1,0)), "")</f>
        <v>19</v>
      </c>
      <c r="Q17" s="10">
        <f>IFERROR(INDEX(REPORT_DATA_BY_DISTRICT!$A:$AI,$D17,MATCH(Q$8,REPORT_DATA_BY_DISTRICT!$A$1:$AI$1,0)), "")</f>
        <v>9</v>
      </c>
      <c r="R17" s="10">
        <f>IFERROR(INDEX(REPORT_DATA_BY_DISTRICT!$A:$AI,$D17,MATCH(R$8,REPORT_DATA_BY_DISTRICT!$A$1:$AI$1,0)), "")</f>
        <v>2</v>
      </c>
      <c r="S17" s="10">
        <f>IFERROR(INDEX(REPORT_DATA_BY_DISTRICT!$A:$AI,$D17,MATCH(S$8,REPORT_DATA_BY_DISTRICT!$A$1:$AI$1,0)), "")</f>
        <v>11</v>
      </c>
    </row>
    <row r="18" spans="3:19" ht="15" customHeight="1">
      <c r="C18" s="64" t="str">
        <f>CONCATENATE(YEAR,":",MONTH,":2:",WEEKLY_REPORT_DAY,":", $A$1)</f>
        <v>2016:5:2:7:JILONG</v>
      </c>
      <c r="D18" s="64">
        <f>MATCH($C18,REPORT_DATA_BY_DISTRICT!$A:$A, 0)</f>
        <v>494</v>
      </c>
      <c r="E18" s="19" t="s">
        <v>782</v>
      </c>
      <c r="F18" s="13"/>
      <c r="G18" s="13"/>
      <c r="H18" s="10">
        <f>IFERROR(INDEX(REPORT_DATA_BY_DISTRICT!$A:$AI,$D18,MATCH(H$8,REPORT_DATA_BY_DISTRICT!$A$1:$AI$1,0)), "")</f>
        <v>0</v>
      </c>
      <c r="I18" s="10">
        <f>IFERROR(INDEX(REPORT_DATA_BY_DISTRICT!$A:$AI,$D18,MATCH(I$8,REPORT_DATA_BY_DISTRICT!$A$1:$AI$1,0)), "")</f>
        <v>0</v>
      </c>
      <c r="J18" s="10">
        <f>IFERROR(INDEX(REPORT_DATA_BY_DISTRICT!$A:$AI,$D18,MATCH(J$8,REPORT_DATA_BY_DISTRICT!$A$1:$AI$1,0)), "")</f>
        <v>2</v>
      </c>
      <c r="K18" s="10">
        <f>IFERROR(INDEX(REPORT_DATA_BY_DISTRICT!$A:$AI,$D18,MATCH(K$8,REPORT_DATA_BY_DISTRICT!$A$1:$AI$1,0)), "")</f>
        <v>9</v>
      </c>
      <c r="L18" s="10">
        <f>IFERROR(INDEX(REPORT_DATA_BY_DISTRICT!$A:$AI,$D18,MATCH(L$8,REPORT_DATA_BY_DISTRICT!$A$1:$AI$1,0)), "")</f>
        <v>0</v>
      </c>
      <c r="M18" s="10">
        <f>IFERROR(INDEX(REPORT_DATA_BY_DISTRICT!$A:$AI,$D18,MATCH(M$8,REPORT_DATA_BY_DISTRICT!$A$1:$AI$1,0)), "")</f>
        <v>0</v>
      </c>
      <c r="N18" s="10">
        <f>IFERROR(INDEX(REPORT_DATA_BY_DISTRICT!$A:$AI,$D18,MATCH(N$8,REPORT_DATA_BY_DISTRICT!$A$1:$AI$1,0)), "")</f>
        <v>15</v>
      </c>
      <c r="O18" s="10">
        <f>IFERROR(INDEX(REPORT_DATA_BY_DISTRICT!$A:$AI,$D18,MATCH(O$8,REPORT_DATA_BY_DISTRICT!$A$1:$AI$1,0)), "")</f>
        <v>10</v>
      </c>
      <c r="P18" s="10">
        <f>IFERROR(INDEX(REPORT_DATA_BY_DISTRICT!$A:$AI,$D18,MATCH(P$8,REPORT_DATA_BY_DISTRICT!$A$1:$AI$1,0)), "")</f>
        <v>21</v>
      </c>
      <c r="Q18" s="10">
        <f>IFERROR(INDEX(REPORT_DATA_BY_DISTRICT!$A:$AI,$D18,MATCH(Q$8,REPORT_DATA_BY_DISTRICT!$A$1:$AI$1,0)), "")</f>
        <v>9</v>
      </c>
      <c r="R18" s="10">
        <f>IFERROR(INDEX(REPORT_DATA_BY_DISTRICT!$A:$AI,$D18,MATCH(R$8,REPORT_DATA_BY_DISTRICT!$A$1:$AI$1,0)), "")</f>
        <v>2</v>
      </c>
      <c r="S18" s="10">
        <f>IFERROR(INDEX(REPORT_DATA_BY_DISTRICT!$A:$AI,$D18,MATCH(S$8,REPORT_DATA_BY_DISTRICT!$A$1:$AI$1,0)), "")</f>
        <v>7</v>
      </c>
    </row>
    <row r="19" spans="3:19" ht="15" customHeight="1">
      <c r="C19" s="64" t="str">
        <f>CONCATENATE(YEAR,":",MONTH,":3:",WEEKLY_REPORT_DAY,":", $A$1)</f>
        <v>2016:5:3:7:JILONG</v>
      </c>
      <c r="D19" s="64">
        <f>MATCH($C19,REPORT_DATA_BY_DISTRICT!$A:$A, 0)</f>
        <v>523</v>
      </c>
      <c r="E19" s="19" t="s">
        <v>784</v>
      </c>
      <c r="F19" s="13"/>
      <c r="G19" s="13"/>
      <c r="H19" s="10">
        <f>IFERROR(INDEX(REPORT_DATA_BY_DISTRICT!$A:$AI,$D19,MATCH(H$8,REPORT_DATA_BY_DISTRICT!$A$1:$AI$1,0)), "")</f>
        <v>0</v>
      </c>
      <c r="I19" s="10">
        <f>IFERROR(INDEX(REPORT_DATA_BY_DISTRICT!$A:$AI,$D19,MATCH(I$8,REPORT_DATA_BY_DISTRICT!$A$1:$AI$1,0)), "")</f>
        <v>0</v>
      </c>
      <c r="J19" s="10">
        <f>IFERROR(INDEX(REPORT_DATA_BY_DISTRICT!$A:$AI,$D19,MATCH(J$8,REPORT_DATA_BY_DISTRICT!$A$1:$AI$1,0)), "")</f>
        <v>3</v>
      </c>
      <c r="K19" s="10">
        <f>IFERROR(INDEX(REPORT_DATA_BY_DISTRICT!$A:$AI,$D19,MATCH(K$8,REPORT_DATA_BY_DISTRICT!$A$1:$AI$1,0)), "")</f>
        <v>9</v>
      </c>
      <c r="L19" s="10">
        <f>IFERROR(INDEX(REPORT_DATA_BY_DISTRICT!$A:$AI,$D19,MATCH(L$8,REPORT_DATA_BY_DISTRICT!$A$1:$AI$1,0)), "")</f>
        <v>0</v>
      </c>
      <c r="M19" s="10">
        <f>IFERROR(INDEX(REPORT_DATA_BY_DISTRICT!$A:$AI,$D19,MATCH(M$8,REPORT_DATA_BY_DISTRICT!$A$1:$AI$1,0)), "")</f>
        <v>0</v>
      </c>
      <c r="N19" s="10">
        <f>IFERROR(INDEX(REPORT_DATA_BY_DISTRICT!$A:$AI,$D19,MATCH(N$8,REPORT_DATA_BY_DISTRICT!$A$1:$AI$1,0)), "")</f>
        <v>12</v>
      </c>
      <c r="O19" s="10">
        <f>IFERROR(INDEX(REPORT_DATA_BY_DISTRICT!$A:$AI,$D19,MATCH(O$8,REPORT_DATA_BY_DISTRICT!$A$1:$AI$1,0)), "")</f>
        <v>7</v>
      </c>
      <c r="P19" s="10">
        <f>IFERROR(INDEX(REPORT_DATA_BY_DISTRICT!$A:$AI,$D19,MATCH(P$8,REPORT_DATA_BY_DISTRICT!$A$1:$AI$1,0)), "")</f>
        <v>31</v>
      </c>
      <c r="Q19" s="10">
        <f>IFERROR(INDEX(REPORT_DATA_BY_DISTRICT!$A:$AI,$D19,MATCH(Q$8,REPORT_DATA_BY_DISTRICT!$A$1:$AI$1,0)), "")</f>
        <v>14</v>
      </c>
      <c r="R19" s="10">
        <f>IFERROR(INDEX(REPORT_DATA_BY_DISTRICT!$A:$AI,$D19,MATCH(R$8,REPORT_DATA_BY_DISTRICT!$A$1:$AI$1,0)), "")</f>
        <v>1</v>
      </c>
      <c r="S19" s="10">
        <f>IFERROR(INDEX(REPORT_DATA_BY_DISTRICT!$A:$AI,$D19,MATCH(S$8,REPORT_DATA_BY_DISTRICT!$A$1:$AI$1,0)), "")</f>
        <v>8</v>
      </c>
    </row>
    <row r="20" spans="3:19" ht="15" customHeight="1">
      <c r="C20" s="64" t="str">
        <f>CONCATENATE(YEAR,":",MONTH,":4:",WEEKLY_REPORT_DAY,":", $A$1)</f>
        <v>2016:5:4:7:JILONG</v>
      </c>
      <c r="D20" s="64" t="e">
        <f>MATCH($C20,REPORT_DATA_BY_DISTRICT!$A:$A, 0)</f>
        <v>#N/A</v>
      </c>
      <c r="E20" s="19" t="s">
        <v>785</v>
      </c>
      <c r="F20" s="13"/>
      <c r="G20" s="13"/>
      <c r="H20" s="10" t="str">
        <f>IFERROR(INDEX(REPORT_DATA_BY_DISTRICT!$A:$AI,$D20,MATCH(H$8,REPORT_DATA_BY_DISTRICT!$A$1:$AI$1,0)), "")</f>
        <v/>
      </c>
      <c r="I20" s="10" t="str">
        <f>IFERROR(INDEX(REPORT_DATA_BY_DISTRICT!$A:$AI,$D20,MATCH(I$8,REPORT_DATA_BY_DISTRICT!$A$1:$AI$1,0)), "")</f>
        <v/>
      </c>
      <c r="J20" s="10" t="str">
        <f>IFERROR(INDEX(REPORT_DATA_BY_DISTRICT!$A:$AI,$D20,MATCH(J$8,REPORT_DATA_BY_DISTRICT!$A$1:$AI$1,0)), "")</f>
        <v/>
      </c>
      <c r="K20" s="10" t="str">
        <f>IFERROR(INDEX(REPORT_DATA_BY_DISTRICT!$A:$AI,$D20,MATCH(K$8,REPORT_DATA_BY_DISTRICT!$A$1:$AI$1,0)), "")</f>
        <v/>
      </c>
      <c r="L20" s="10" t="str">
        <f>IFERROR(INDEX(REPORT_DATA_BY_DISTRICT!$A:$AI,$D20,MATCH(L$8,REPORT_DATA_BY_DISTRICT!$A$1:$AI$1,0)), "")</f>
        <v/>
      </c>
      <c r="M20" s="10" t="str">
        <f>IFERROR(INDEX(REPORT_DATA_BY_DISTRICT!$A:$AI,$D20,MATCH(M$8,REPORT_DATA_BY_DISTRICT!$A$1:$AI$1,0)), "")</f>
        <v/>
      </c>
      <c r="N20" s="10" t="str">
        <f>IFERROR(INDEX(REPORT_DATA_BY_DISTRICT!$A:$AI,$D20,MATCH(N$8,REPORT_DATA_BY_DISTRICT!$A$1:$AI$1,0)), "")</f>
        <v/>
      </c>
      <c r="O20" s="10" t="str">
        <f>IFERROR(INDEX(REPORT_DATA_BY_DISTRICT!$A:$AI,$D20,MATCH(O$8,REPORT_DATA_BY_DISTRICT!$A$1:$AI$1,0)), "")</f>
        <v/>
      </c>
      <c r="P20" s="10" t="str">
        <f>IFERROR(INDEX(REPORT_DATA_BY_DISTRICT!$A:$AI,$D20,MATCH(P$8,REPORT_DATA_BY_DISTRICT!$A$1:$AI$1,0)), "")</f>
        <v/>
      </c>
      <c r="Q20" s="10" t="str">
        <f>IFERROR(INDEX(REPORT_DATA_BY_DISTRICT!$A:$AI,$D20,MATCH(Q$8,REPORT_DATA_BY_DISTRICT!$A$1:$AI$1,0)), "")</f>
        <v/>
      </c>
      <c r="R20" s="10" t="str">
        <f>IFERROR(INDEX(REPORT_DATA_BY_DISTRICT!$A:$AI,$D20,MATCH(R$8,REPORT_DATA_BY_DISTRICT!$A$1:$AI$1,0)), "")</f>
        <v/>
      </c>
      <c r="S20" s="10" t="str">
        <f>IFERROR(INDEX(REPORT_DATA_BY_DISTRICT!$A:$AI,$D20,MATCH(S$8,REPORT_DATA_BY_DISTRICT!$A$1:$AI$1,0)), "")</f>
        <v/>
      </c>
    </row>
    <row r="21" spans="3:19" ht="15" customHeight="1">
      <c r="C21" s="64" t="str">
        <f>CONCATENATE(YEAR,":",MONTH,":5:",WEEKLY_REPORT_DAY,":", $A$1)</f>
        <v>2016:5:5:7:JILONG</v>
      </c>
      <c r="D21" s="64" t="e">
        <f>MATCH($C21,REPORT_DATA_BY_DISTRICT!$A:$A, 0)</f>
        <v>#N/A</v>
      </c>
      <c r="E21" s="19" t="s">
        <v>786</v>
      </c>
      <c r="F21" s="13"/>
      <c r="G21" s="13"/>
      <c r="H21" s="10" t="str">
        <f>IFERROR(INDEX(REPORT_DATA_BY_DISTRICT!$A:$AI,$D21,MATCH(H$8,REPORT_DATA_BY_DISTRICT!$A$1:$AI$1,0)), "")</f>
        <v/>
      </c>
      <c r="I21" s="10" t="str">
        <f>IFERROR(INDEX(REPORT_DATA_BY_DISTRICT!$A:$AI,$D21,MATCH(I$8,REPORT_DATA_BY_DISTRICT!$A$1:$AI$1,0)), "")</f>
        <v/>
      </c>
      <c r="J21" s="10" t="str">
        <f>IFERROR(INDEX(REPORT_DATA_BY_DISTRICT!$A:$AI,$D21,MATCH(J$8,REPORT_DATA_BY_DISTRICT!$A$1:$AI$1,0)), "")</f>
        <v/>
      </c>
      <c r="K21" s="10" t="str">
        <f>IFERROR(INDEX(REPORT_DATA_BY_DISTRICT!$A:$AI,$D21,MATCH(K$8,REPORT_DATA_BY_DISTRICT!$A$1:$AI$1,0)), "")</f>
        <v/>
      </c>
      <c r="L21" s="10" t="str">
        <f>IFERROR(INDEX(REPORT_DATA_BY_DISTRICT!$A:$AI,$D21,MATCH(L$8,REPORT_DATA_BY_DISTRICT!$A$1:$AI$1,0)), "")</f>
        <v/>
      </c>
      <c r="M21" s="10" t="str">
        <f>IFERROR(INDEX(REPORT_DATA_BY_DISTRICT!$A:$AI,$D21,MATCH(M$8,REPORT_DATA_BY_DISTRICT!$A$1:$AI$1,0)), "")</f>
        <v/>
      </c>
      <c r="N21" s="10" t="str">
        <f>IFERROR(INDEX(REPORT_DATA_BY_DISTRICT!$A:$AI,$D21,MATCH(N$8,REPORT_DATA_BY_DISTRICT!$A$1:$AI$1,0)), "")</f>
        <v/>
      </c>
      <c r="O21" s="10" t="str">
        <f>IFERROR(INDEX(REPORT_DATA_BY_DISTRICT!$A:$AI,$D21,MATCH(O$8,REPORT_DATA_BY_DISTRICT!$A$1:$AI$1,0)), "")</f>
        <v/>
      </c>
      <c r="P21" s="10" t="str">
        <f>IFERROR(INDEX(REPORT_DATA_BY_DISTRICT!$A:$AI,$D21,MATCH(P$8,REPORT_DATA_BY_DISTRICT!$A$1:$AI$1,0)), "")</f>
        <v/>
      </c>
      <c r="Q21" s="10" t="str">
        <f>IFERROR(INDEX(REPORT_DATA_BY_DISTRICT!$A:$AI,$D21,MATCH(Q$8,REPORT_DATA_BY_DISTRICT!$A$1:$AI$1,0)), "")</f>
        <v/>
      </c>
      <c r="R21" s="10" t="str">
        <f>IFERROR(INDEX(REPORT_DATA_BY_DISTRICT!$A:$AI,$D21,MATCH(R$8,REPORT_DATA_BY_DISTRICT!$A$1:$AI$1,0)), "")</f>
        <v/>
      </c>
      <c r="S21" s="10" t="str">
        <f>IFERROR(INDEX(REPORT_DATA_BY_DISTRICT!$A:$AI,$D21,MATCH(S$8,REPORT_DATA_BY_DISTRICT!$A$1:$AI$1,0)), "")</f>
        <v/>
      </c>
    </row>
    <row r="22" spans="3:19" ht="15" customHeight="1">
      <c r="E22" s="16" t="s">
        <v>806</v>
      </c>
      <c r="F22" s="14"/>
      <c r="G22" s="14"/>
      <c r="H22" s="17">
        <f>SUM(H17:H21)</f>
        <v>0</v>
      </c>
      <c r="I22" s="17">
        <f t="shared" ref="I22:R22" si="1">SUM(I17:I21)</f>
        <v>0</v>
      </c>
      <c r="J22" s="17">
        <f t="shared" si="1"/>
        <v>9</v>
      </c>
      <c r="K22" s="17">
        <f t="shared" si="1"/>
        <v>24</v>
      </c>
      <c r="L22" s="49">
        <f t="shared" si="1"/>
        <v>0</v>
      </c>
      <c r="M22" s="17">
        <f t="shared" si="1"/>
        <v>0</v>
      </c>
      <c r="N22" s="52">
        <f t="shared" si="1"/>
        <v>38</v>
      </c>
      <c r="O22" s="17">
        <f t="shared" si="1"/>
        <v>22</v>
      </c>
      <c r="P22" s="17">
        <f t="shared" si="1"/>
        <v>71</v>
      </c>
      <c r="Q22" s="17">
        <f t="shared" si="1"/>
        <v>32</v>
      </c>
      <c r="R22" s="17">
        <f t="shared" si="1"/>
        <v>5</v>
      </c>
      <c r="S22" s="17">
        <f>SUM(S17:S21)</f>
        <v>26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2:S13">
    <cfRule type="expression" dxfId="143" priority="7">
      <formula>AND(M$9&lt;&gt;"",M12&gt;=M$9)</formula>
    </cfRule>
  </conditionalFormatting>
  <conditionalFormatting sqref="M12:S13">
    <cfRule type="expression" dxfId="142" priority="6">
      <formula>J12=""</formula>
    </cfRule>
    <cfRule type="expression" dxfId="141" priority="8">
      <formula>AND(M$10&lt;&gt;"",M12&lt;M$10)</formula>
    </cfRule>
    <cfRule type="expression" dxfId="140" priority="9">
      <formula>AND(M$10&lt;&gt;"",M12&gt;=M$10)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0">
    <pageSetUpPr fitToPage="1"/>
  </sheetPr>
  <dimension ref="W1:BA109"/>
  <sheetViews>
    <sheetView topLeftCell="A73" zoomScale="85" zoomScaleNormal="85" workbookViewId="0">
      <selection activeCell="AV88" sqref="AV88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7109375" style="7" customWidth="1"/>
    <col min="49" max="49" width="10.42578125" style="7" bestFit="1" customWidth="1"/>
    <col min="50" max="50" width="9.42578125" style="7" bestFit="1" customWidth="1"/>
    <col min="51" max="51" width="10.28515625" style="7" bestFit="1" customWidth="1"/>
    <col min="52" max="52" width="18" style="7" bestFit="1" customWidth="1"/>
    <col min="53" max="53" width="16.5703125" style="7" bestFit="1" customWidth="1"/>
    <col min="54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3" ht="15" customHeight="1"/>
    <row r="50" spans="23:53" ht="15" customHeight="1"/>
    <row r="51" spans="23:53" ht="120">
      <c r="AC51" s="29" t="s">
        <v>437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440</v>
      </c>
      <c r="AT51" s="29" t="s">
        <v>33</v>
      </c>
      <c r="AU51" s="29" t="s">
        <v>34</v>
      </c>
      <c r="AV51" s="29"/>
    </row>
    <row r="52" spans="23:53">
      <c r="W52" s="7" t="s">
        <v>812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810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813</v>
      </c>
      <c r="AM52" s="7" t="s">
        <v>13</v>
      </c>
      <c r="AN52" s="27" t="s">
        <v>814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3964</v>
      </c>
      <c r="AW52" s="27" t="s">
        <v>44</v>
      </c>
      <c r="AX52" s="27" t="s">
        <v>45</v>
      </c>
      <c r="AY52" s="27" t="s">
        <v>46</v>
      </c>
      <c r="AZ52" s="27" t="s">
        <v>47</v>
      </c>
      <c r="BA52" s="27" t="s">
        <v>48</v>
      </c>
    </row>
    <row r="53" spans="23:53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2014:1:0:0:JILONG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2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</row>
    <row r="54" spans="23:53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2014:2:0:0:JILONG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</row>
    <row r="55" spans="23:53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2014:3:0:0:JILONG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</row>
    <row r="56" spans="23:53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2014:4:0:0:JILONG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</row>
    <row r="57" spans="23:53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2014:5:0:0:JILONG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</row>
    <row r="58" spans="23:53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2014:6:0:0:JILONG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</row>
    <row r="59" spans="23:53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2014:7:0:0:JILONG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</row>
    <row r="60" spans="23:53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2014:8:0:0:JILONG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</row>
    <row r="61" spans="23:53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2014:9:0:0:JILONG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</row>
    <row r="62" spans="23:53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2014:10:0:0:JILONG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</row>
    <row r="63" spans="23:53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2014:11:0:0:JILONG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ref="AF63:AK72" ca="1" si="8">IFERROR(INDEX(INDIRECT(CONCATENATE($X$95,"$A:$Z")),$AE63,MATCH(AF$52,INDIRECT(CONCATENATE($X$95,"$A1:$Z1")),0)),"")</f>
        <v/>
      </c>
      <c r="AG63" s="10" t="str">
        <f t="shared" ca="1" si="8"/>
        <v/>
      </c>
      <c r="AH63" s="10" t="str">
        <f t="shared" ca="1" si="8"/>
        <v/>
      </c>
      <c r="AI63" s="10" t="str">
        <f t="shared" ca="1" si="8"/>
        <v/>
      </c>
      <c r="AJ63" s="10" t="str">
        <f t="shared" ca="1" si="8"/>
        <v/>
      </c>
      <c r="AK63" s="10" t="str">
        <f t="shared" ca="1" si="8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</row>
    <row r="64" spans="23:53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2014:12:0:0:JILONG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8"/>
        <v/>
      </c>
      <c r="AG64" s="10" t="str">
        <f t="shared" ca="1" si="8"/>
        <v/>
      </c>
      <c r="AH64" s="10" t="str">
        <f t="shared" ca="1" si="8"/>
        <v/>
      </c>
      <c r="AI64" s="10" t="str">
        <f t="shared" ca="1" si="8"/>
        <v/>
      </c>
      <c r="AJ64" s="10" t="str">
        <f t="shared" ca="1" si="8"/>
        <v/>
      </c>
      <c r="AK64" s="10" t="str">
        <f t="shared" ca="1" si="8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</row>
    <row r="65" spans="23:53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2015:1:0:0:JILONG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8"/>
        <v/>
      </c>
      <c r="AG65" s="10" t="str">
        <f t="shared" ca="1" si="8"/>
        <v/>
      </c>
      <c r="AH65" s="10" t="str">
        <f t="shared" ca="1" si="8"/>
        <v/>
      </c>
      <c r="AI65" s="10" t="str">
        <f t="shared" ca="1" si="8"/>
        <v/>
      </c>
      <c r="AJ65" s="10" t="str">
        <f t="shared" ca="1" si="8"/>
        <v/>
      </c>
      <c r="AK65" s="10" t="str">
        <f t="shared" ca="1" si="8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</row>
    <row r="66" spans="23:53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2015:2:0:0:JILONG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8"/>
        <v/>
      </c>
      <c r="AG66" s="10" t="str">
        <f t="shared" ca="1" si="8"/>
        <v/>
      </c>
      <c r="AH66" s="10" t="str">
        <f t="shared" ca="1" si="8"/>
        <v/>
      </c>
      <c r="AI66" s="10" t="str">
        <f t="shared" ca="1" si="8"/>
        <v/>
      </c>
      <c r="AJ66" s="10" t="str">
        <f t="shared" ca="1" si="8"/>
        <v/>
      </c>
      <c r="AK66" s="10" t="str">
        <f t="shared" ca="1" si="8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</row>
    <row r="67" spans="23:53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2015:3:0:0:JILONG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8"/>
        <v/>
      </c>
      <c r="AG67" s="10" t="str">
        <f t="shared" ca="1" si="8"/>
        <v/>
      </c>
      <c r="AH67" s="10" t="str">
        <f t="shared" ca="1" si="8"/>
        <v/>
      </c>
      <c r="AI67" s="10" t="str">
        <f t="shared" ca="1" si="8"/>
        <v/>
      </c>
      <c r="AJ67" s="10" t="str">
        <f t="shared" ca="1" si="8"/>
        <v/>
      </c>
      <c r="AK67" s="10" t="str">
        <f t="shared" ca="1" si="8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</row>
    <row r="68" spans="23:53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2015:4:0:0:JILONG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8"/>
        <v/>
      </c>
      <c r="AG68" s="10" t="str">
        <f t="shared" ca="1" si="8"/>
        <v/>
      </c>
      <c r="AH68" s="10" t="str">
        <f t="shared" ca="1" si="8"/>
        <v/>
      </c>
      <c r="AI68" s="10" t="str">
        <f t="shared" ca="1" si="8"/>
        <v/>
      </c>
      <c r="AJ68" s="10" t="str">
        <f t="shared" ca="1" si="8"/>
        <v/>
      </c>
      <c r="AK68" s="10" t="str">
        <f t="shared" ca="1" si="8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</row>
    <row r="69" spans="23:53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2015:5:0:0:JILONG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ca="1" si="8"/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</row>
    <row r="70" spans="23:53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2015:6:0:0:JILONG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</row>
    <row r="71" spans="23:53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2015:7:0:0:JILONG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</row>
    <row r="72" spans="23:53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2015:8:0:0:JILONG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</row>
    <row r="73" spans="23:53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2015:9:0:0:JILONG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ref="AF73:AK82" ca="1" si="9">IFERROR(INDEX(INDIRECT(CONCATENATE($X$95,"$A:$Z")),$AE73,MATCH(AF$52,INDIRECT(CONCATENATE($X$95,"$A1:$Z1")),0)),"")</f>
        <v/>
      </c>
      <c r="AG73" s="10" t="str">
        <f t="shared" ca="1" si="9"/>
        <v/>
      </c>
      <c r="AH73" s="10" t="str">
        <f t="shared" ca="1" si="9"/>
        <v/>
      </c>
      <c r="AI73" s="10" t="str">
        <f t="shared" ca="1" si="9"/>
        <v/>
      </c>
      <c r="AJ73" s="10" t="str">
        <f t="shared" ca="1" si="9"/>
        <v/>
      </c>
      <c r="AK73" s="10" t="str">
        <f t="shared" ca="1" si="9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</row>
    <row r="74" spans="23:53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2015:10:0:0:JILONG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9"/>
        <v/>
      </c>
      <c r="AG74" s="10" t="str">
        <f t="shared" ca="1" si="9"/>
        <v/>
      </c>
      <c r="AH74" s="10" t="str">
        <f t="shared" ca="1" si="9"/>
        <v/>
      </c>
      <c r="AI74" s="10" t="str">
        <f t="shared" ca="1" si="9"/>
        <v/>
      </c>
      <c r="AJ74" s="10" t="str">
        <f t="shared" ca="1" si="9"/>
        <v/>
      </c>
      <c r="AK74" s="10" t="str">
        <f t="shared" ca="1" si="9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</row>
    <row r="75" spans="23:53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2015:11:0:0:JILONG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9"/>
        <v/>
      </c>
      <c r="AG75" s="10" t="str">
        <f t="shared" ca="1" si="9"/>
        <v/>
      </c>
      <c r="AH75" s="10" t="str">
        <f t="shared" ca="1" si="9"/>
        <v/>
      </c>
      <c r="AI75" s="10" t="str">
        <f t="shared" ca="1" si="9"/>
        <v/>
      </c>
      <c r="AJ75" s="10" t="str">
        <f t="shared" ca="1" si="9"/>
        <v/>
      </c>
      <c r="AK75" s="10" t="str">
        <f t="shared" ca="1" si="9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</row>
    <row r="76" spans="23:53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2015:12:0:0:JILONG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9"/>
        <v/>
      </c>
      <c r="AG76" s="10" t="str">
        <f t="shared" ca="1" si="9"/>
        <v/>
      </c>
      <c r="AH76" s="10" t="str">
        <f t="shared" ca="1" si="9"/>
        <v/>
      </c>
      <c r="AI76" s="10" t="str">
        <f t="shared" ca="1" si="9"/>
        <v/>
      </c>
      <c r="AJ76" s="10" t="str">
        <f t="shared" ca="1" si="9"/>
        <v/>
      </c>
      <c r="AK76" s="10" t="str">
        <f t="shared" ca="1" si="9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</row>
    <row r="77" spans="23:53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2016:1:0:0:JILONG</v>
      </c>
      <c r="AB77" s="27">
        <f t="shared" ca="1" si="3"/>
        <v>7</v>
      </c>
      <c r="AC77" s="21">
        <f t="shared" ca="1" si="4"/>
        <v>0</v>
      </c>
      <c r="AD77" s="21">
        <f t="shared" si="5"/>
        <v>0</v>
      </c>
      <c r="AE77" s="27" t="e">
        <f t="shared" ca="1" si="6"/>
        <v>#N/A</v>
      </c>
      <c r="AF77" s="10" t="str">
        <f t="shared" ca="1" si="9"/>
        <v/>
      </c>
      <c r="AG77" s="10" t="str">
        <f t="shared" ca="1" si="9"/>
        <v/>
      </c>
      <c r="AH77" s="10" t="str">
        <f t="shared" ca="1" si="9"/>
        <v/>
      </c>
      <c r="AI77" s="10" t="str">
        <f t="shared" ca="1" si="9"/>
        <v/>
      </c>
      <c r="AJ77" s="10" t="str">
        <f t="shared" ca="1" si="9"/>
        <v/>
      </c>
      <c r="AK77" s="10" t="str">
        <f t="shared" ca="1" si="9"/>
        <v/>
      </c>
      <c r="AL77" s="7">
        <v>-11</v>
      </c>
      <c r="AM77" s="28">
        <f t="shared" ref="AM77:AM88" si="10">DATE(YEAR, MONTH,DAY + 7*AL77 )</f>
        <v>42428</v>
      </c>
      <c r="AN77" s="27">
        <f>INT((DAY($AM77)-1)/7)+1</f>
        <v>4</v>
      </c>
      <c r="AO77" s="28" t="str">
        <f t="shared" ref="AO77:AO88" si="11">CONCATENATE(YEAR(AM77),":",MONTH(AM77),":",AN77,":",WEEKLY_REPORT_DAY,":", $X$90)</f>
        <v>2016:2:4:7:JILONG</v>
      </c>
      <c r="AP77" s="27">
        <f t="shared" ref="AP77:AP88" ca="1" si="12">MATCH(AO77,INDIRECT(CONCATENATE($X$93,"$A:$A")),0)</f>
        <v>199</v>
      </c>
      <c r="AQ77" s="21">
        <f t="shared" ref="AQ77:AV88" ca="1" si="13">INDEX(INDIRECT(CONCATENATE($X$93,"$A:$AG")),$AP77,MATCH(AQ$52,INDIRECT(CONCATENATE($X$93,"$A1:$AG1")),0))</f>
        <v>0</v>
      </c>
      <c r="AR77" s="21">
        <f t="shared" ca="1" si="13"/>
        <v>14</v>
      </c>
      <c r="AS77" s="21">
        <f t="shared" ca="1" si="13"/>
        <v>6</v>
      </c>
      <c r="AT77" s="21">
        <f t="shared" ca="1" si="13"/>
        <v>3</v>
      </c>
      <c r="AU77" s="21">
        <f t="shared" ca="1" si="13"/>
        <v>2</v>
      </c>
      <c r="AV77" s="21">
        <f t="shared" ca="1" si="13"/>
        <v>0</v>
      </c>
      <c r="AW77" s="21">
        <f ca="1">ROUND(1*$AV77/$X$99,0)</f>
        <v>0</v>
      </c>
      <c r="AX77" s="21">
        <f ca="1">6*$AV77</f>
        <v>0</v>
      </c>
      <c r="AY77" s="21">
        <f ca="1">3*$AV77</f>
        <v>0</v>
      </c>
      <c r="AZ77" s="21">
        <f ca="1">5*$AV77</f>
        <v>0</v>
      </c>
      <c r="BA77" s="21">
        <f ca="1">1*$AV77</f>
        <v>0</v>
      </c>
    </row>
    <row r="78" spans="23:53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2016:2:0:0:JILONG</v>
      </c>
      <c r="AB78" s="27">
        <f t="shared" ca="1" si="3"/>
        <v>43</v>
      </c>
      <c r="AC78" s="21">
        <f t="shared" ca="1" si="4"/>
        <v>1</v>
      </c>
      <c r="AD78" s="21">
        <f t="shared" si="5"/>
        <v>0</v>
      </c>
      <c r="AE78" s="27">
        <f t="shared" ca="1" si="6"/>
        <v>6</v>
      </c>
      <c r="AF78" s="10">
        <f t="shared" ca="1" si="9"/>
        <v>0</v>
      </c>
      <c r="AG78" s="10">
        <f t="shared" ca="1" si="9"/>
        <v>0</v>
      </c>
      <c r="AH78" s="10">
        <f t="shared" ca="1" si="9"/>
        <v>1</v>
      </c>
      <c r="AI78" s="10">
        <f t="shared" ca="1" si="9"/>
        <v>0</v>
      </c>
      <c r="AJ78" s="10">
        <f t="shared" ca="1" si="9"/>
        <v>0</v>
      </c>
      <c r="AK78" s="10">
        <f t="shared" ca="1" si="9"/>
        <v>0</v>
      </c>
      <c r="AL78" s="7">
        <v>-10</v>
      </c>
      <c r="AM78" s="28">
        <f t="shared" si="10"/>
        <v>42435</v>
      </c>
      <c r="AN78" s="27">
        <f t="shared" ref="AN78:AN88" si="14">INT((DAY($AM78)-1)/7)+1</f>
        <v>1</v>
      </c>
      <c r="AO78" s="28" t="str">
        <f t="shared" si="11"/>
        <v>2016:3:1:7:JILONG</v>
      </c>
      <c r="AP78" s="27">
        <f t="shared" ca="1" si="12"/>
        <v>230</v>
      </c>
      <c r="AQ78" s="21">
        <f t="shared" ca="1" si="13"/>
        <v>0</v>
      </c>
      <c r="AR78" s="21">
        <f t="shared" ca="1" si="13"/>
        <v>13</v>
      </c>
      <c r="AS78" s="21">
        <f t="shared" ca="1" si="13"/>
        <v>6</v>
      </c>
      <c r="AT78" s="21">
        <f t="shared" ca="1" si="13"/>
        <v>6</v>
      </c>
      <c r="AU78" s="21">
        <f t="shared" ca="1" si="13"/>
        <v>1</v>
      </c>
      <c r="AV78" s="21">
        <f t="shared" ca="1" si="13"/>
        <v>0</v>
      </c>
      <c r="AW78" s="21">
        <f t="shared" ref="AW78:AW88" ca="1" si="15">ROUND(1*$AV78/$X$99,0)</f>
        <v>0</v>
      </c>
      <c r="AX78" s="21">
        <f t="shared" ref="AX78:AX88" ca="1" si="16">6*$AV78</f>
        <v>0</v>
      </c>
      <c r="AY78" s="21">
        <f t="shared" ref="AY78:AY88" ca="1" si="17">3*$AV78</f>
        <v>0</v>
      </c>
      <c r="AZ78" s="21">
        <f t="shared" ref="AZ78:AZ88" ca="1" si="18">5*$AV78</f>
        <v>0</v>
      </c>
      <c r="BA78" s="21">
        <f t="shared" ref="BA78:BA88" ca="1" si="19">1*$AV78</f>
        <v>0</v>
      </c>
    </row>
    <row r="79" spans="23:53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2016:3:0:0:JILONG</v>
      </c>
      <c r="AB79" s="27">
        <f t="shared" ca="1" si="3"/>
        <v>76</v>
      </c>
      <c r="AC79" s="21">
        <f t="shared" ca="1" si="4"/>
        <v>0</v>
      </c>
      <c r="AD79" s="21">
        <f t="shared" si="5"/>
        <v>0</v>
      </c>
      <c r="AE79" s="27" t="e">
        <f t="shared" ca="1" si="6"/>
        <v>#N/A</v>
      </c>
      <c r="AF79" s="10" t="str">
        <f t="shared" ca="1" si="9"/>
        <v/>
      </c>
      <c r="AG79" s="10" t="str">
        <f t="shared" ca="1" si="9"/>
        <v/>
      </c>
      <c r="AH79" s="10" t="str">
        <f t="shared" ca="1" si="9"/>
        <v/>
      </c>
      <c r="AI79" s="10" t="str">
        <f t="shared" ca="1" si="9"/>
        <v/>
      </c>
      <c r="AJ79" s="10" t="str">
        <f t="shared" ca="1" si="9"/>
        <v/>
      </c>
      <c r="AK79" s="10" t="str">
        <f t="shared" ca="1" si="9"/>
        <v/>
      </c>
      <c r="AL79" s="7">
        <v>-9</v>
      </c>
      <c r="AM79" s="28">
        <f t="shared" si="10"/>
        <v>42442</v>
      </c>
      <c r="AN79" s="27">
        <f t="shared" si="14"/>
        <v>2</v>
      </c>
      <c r="AO79" s="28" t="str">
        <f t="shared" si="11"/>
        <v>2016:3:2:7:JILONG</v>
      </c>
      <c r="AP79" s="27">
        <f t="shared" ca="1" si="12"/>
        <v>261</v>
      </c>
      <c r="AQ79" s="21">
        <f t="shared" ca="1" si="13"/>
        <v>0</v>
      </c>
      <c r="AR79" s="21">
        <f t="shared" ca="1" si="13"/>
        <v>15</v>
      </c>
      <c r="AS79" s="21">
        <f t="shared" ca="1" si="13"/>
        <v>5</v>
      </c>
      <c r="AT79" s="21">
        <f t="shared" ca="1" si="13"/>
        <v>5</v>
      </c>
      <c r="AU79" s="21">
        <f t="shared" ca="1" si="13"/>
        <v>0</v>
      </c>
      <c r="AV79" s="21">
        <f t="shared" ca="1" si="13"/>
        <v>0</v>
      </c>
      <c r="AW79" s="21">
        <f t="shared" ca="1" si="15"/>
        <v>0</v>
      </c>
      <c r="AX79" s="21">
        <f t="shared" ca="1" si="16"/>
        <v>0</v>
      </c>
      <c r="AY79" s="21">
        <f t="shared" ca="1" si="17"/>
        <v>0</v>
      </c>
      <c r="AZ79" s="21">
        <f t="shared" ca="1" si="18"/>
        <v>0</v>
      </c>
      <c r="BA79" s="21">
        <f t="shared" ca="1" si="19"/>
        <v>0</v>
      </c>
    </row>
    <row r="80" spans="23:53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2016:4:0:0:JILONG</v>
      </c>
      <c r="AB80" s="27">
        <f t="shared" ca="1" si="3"/>
        <v>108</v>
      </c>
      <c r="AC80" s="21">
        <f t="shared" ca="1" si="4"/>
        <v>1</v>
      </c>
      <c r="AD80" s="21">
        <f t="shared" si="5"/>
        <v>0</v>
      </c>
      <c r="AE80" s="27">
        <f t="shared" ca="1" si="6"/>
        <v>39</v>
      </c>
      <c r="AF80" s="10">
        <f t="shared" ca="1" si="9"/>
        <v>0</v>
      </c>
      <c r="AG80" s="10">
        <f t="shared" ca="1" si="9"/>
        <v>0</v>
      </c>
      <c r="AH80" s="10">
        <f t="shared" ca="1" si="9"/>
        <v>0</v>
      </c>
      <c r="AI80" s="10">
        <f t="shared" ca="1" si="9"/>
        <v>0</v>
      </c>
      <c r="AJ80" s="10">
        <f t="shared" ca="1" si="9"/>
        <v>0</v>
      </c>
      <c r="AK80" s="10">
        <f t="shared" ca="1" si="9"/>
        <v>0</v>
      </c>
      <c r="AL80" s="7">
        <v>-8</v>
      </c>
      <c r="AM80" s="28">
        <f t="shared" si="10"/>
        <v>42449</v>
      </c>
      <c r="AN80" s="27">
        <f t="shared" si="14"/>
        <v>3</v>
      </c>
      <c r="AO80" s="28" t="str">
        <f t="shared" si="11"/>
        <v>2016:3:3:7:JILONG</v>
      </c>
      <c r="AP80" s="27">
        <f t="shared" ca="1" si="12"/>
        <v>290</v>
      </c>
      <c r="AQ80" s="21">
        <f t="shared" ca="1" si="13"/>
        <v>0</v>
      </c>
      <c r="AR80" s="21">
        <f t="shared" ca="1" si="13"/>
        <v>14</v>
      </c>
      <c r="AS80" s="21">
        <f t="shared" ca="1" si="13"/>
        <v>5</v>
      </c>
      <c r="AT80" s="21">
        <f t="shared" ca="1" si="13"/>
        <v>6</v>
      </c>
      <c r="AU80" s="21">
        <f t="shared" ca="1" si="13"/>
        <v>1</v>
      </c>
      <c r="AV80" s="21">
        <f t="shared" ca="1" si="13"/>
        <v>0</v>
      </c>
      <c r="AW80" s="21">
        <f t="shared" ca="1" si="15"/>
        <v>0</v>
      </c>
      <c r="AX80" s="21">
        <f t="shared" ca="1" si="16"/>
        <v>0</v>
      </c>
      <c r="AY80" s="21">
        <f t="shared" ca="1" si="17"/>
        <v>0</v>
      </c>
      <c r="AZ80" s="21">
        <f t="shared" ca="1" si="18"/>
        <v>0</v>
      </c>
      <c r="BA80" s="21">
        <f t="shared" ca="1" si="19"/>
        <v>0</v>
      </c>
    </row>
    <row r="81" spans="23:53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2016:5:0:0:JILONG</v>
      </c>
      <c r="AB81" s="27">
        <f t="shared" ca="1" si="3"/>
        <v>137</v>
      </c>
      <c r="AC81" s="21">
        <f t="shared" ca="1" si="4"/>
        <v>0</v>
      </c>
      <c r="AD81" s="21">
        <f t="shared" si="5"/>
        <v>0</v>
      </c>
      <c r="AE81" s="27" t="e">
        <f t="shared" ca="1" si="6"/>
        <v>#N/A</v>
      </c>
      <c r="AF81" s="10" t="str">
        <f t="shared" ca="1" si="9"/>
        <v/>
      </c>
      <c r="AG81" s="10" t="str">
        <f t="shared" ca="1" si="9"/>
        <v/>
      </c>
      <c r="AH81" s="10" t="str">
        <f t="shared" ca="1" si="9"/>
        <v/>
      </c>
      <c r="AI81" s="10" t="str">
        <f t="shared" ca="1" si="9"/>
        <v/>
      </c>
      <c r="AJ81" s="10" t="str">
        <f t="shared" ca="1" si="9"/>
        <v/>
      </c>
      <c r="AK81" s="10" t="str">
        <f t="shared" ca="1" si="9"/>
        <v/>
      </c>
      <c r="AL81" s="7">
        <v>-7</v>
      </c>
      <c r="AM81" s="28">
        <f t="shared" si="10"/>
        <v>42456</v>
      </c>
      <c r="AN81" s="27">
        <f t="shared" si="14"/>
        <v>4</v>
      </c>
      <c r="AO81" s="28" t="str">
        <f t="shared" si="11"/>
        <v>2016:3:4:7:JILONG</v>
      </c>
      <c r="AP81" s="27">
        <f t="shared" ca="1" si="12"/>
        <v>320</v>
      </c>
      <c r="AQ81" s="21">
        <f t="shared" ca="1" si="13"/>
        <v>0</v>
      </c>
      <c r="AR81" s="21">
        <f t="shared" ca="1" si="13"/>
        <v>15</v>
      </c>
      <c r="AS81" s="21">
        <f t="shared" ca="1" si="13"/>
        <v>7</v>
      </c>
      <c r="AT81" s="21">
        <f t="shared" ca="1" si="13"/>
        <v>8</v>
      </c>
      <c r="AU81" s="21">
        <f t="shared" ca="1" si="13"/>
        <v>2</v>
      </c>
      <c r="AV81" s="21">
        <f t="shared" ca="1" si="13"/>
        <v>0</v>
      </c>
      <c r="AW81" s="21">
        <f t="shared" ca="1" si="15"/>
        <v>0</v>
      </c>
      <c r="AX81" s="21">
        <f t="shared" ca="1" si="16"/>
        <v>0</v>
      </c>
      <c r="AY81" s="21">
        <f t="shared" ca="1" si="17"/>
        <v>0</v>
      </c>
      <c r="AZ81" s="21">
        <f t="shared" ca="1" si="18"/>
        <v>0</v>
      </c>
      <c r="BA81" s="21">
        <f t="shared" ca="1" si="19"/>
        <v>0</v>
      </c>
    </row>
    <row r="82" spans="23:53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2016:6:0:0:JILONG</v>
      </c>
      <c r="AB82" s="27" t="e">
        <f t="shared" ca="1" si="3"/>
        <v>#N/A</v>
      </c>
      <c r="AC82" s="21" t="e">
        <f t="shared" ca="1" si="4"/>
        <v>#N/A</v>
      </c>
      <c r="AD82" s="21">
        <f t="shared" si="5"/>
        <v>0</v>
      </c>
      <c r="AE82" s="27" t="e">
        <f t="shared" ca="1" si="6"/>
        <v>#N/A</v>
      </c>
      <c r="AF82" s="10" t="str">
        <f t="shared" ca="1" si="9"/>
        <v/>
      </c>
      <c r="AG82" s="10" t="str">
        <f t="shared" ca="1" si="9"/>
        <v/>
      </c>
      <c r="AH82" s="10" t="str">
        <f t="shared" ca="1" si="9"/>
        <v/>
      </c>
      <c r="AI82" s="10" t="str">
        <f t="shared" ca="1" si="9"/>
        <v/>
      </c>
      <c r="AJ82" s="10" t="str">
        <f t="shared" ca="1" si="9"/>
        <v/>
      </c>
      <c r="AK82" s="10" t="str">
        <f t="shared" ca="1" si="9"/>
        <v/>
      </c>
      <c r="AL82" s="7">
        <v>-6</v>
      </c>
      <c r="AM82" s="28">
        <f t="shared" si="10"/>
        <v>42463</v>
      </c>
      <c r="AN82" s="27">
        <f t="shared" si="14"/>
        <v>1</v>
      </c>
      <c r="AO82" s="28" t="str">
        <f t="shared" si="11"/>
        <v>2016:4:1:7:JILONG</v>
      </c>
      <c r="AP82" s="27">
        <f t="shared" ca="1" si="12"/>
        <v>349</v>
      </c>
      <c r="AQ82" s="21">
        <f t="shared" ca="1" si="13"/>
        <v>1</v>
      </c>
      <c r="AR82" s="21">
        <f t="shared" ca="1" si="13"/>
        <v>9</v>
      </c>
      <c r="AS82" s="21">
        <f t="shared" ca="1" si="13"/>
        <v>4</v>
      </c>
      <c r="AT82" s="21">
        <f t="shared" ca="1" si="13"/>
        <v>13</v>
      </c>
      <c r="AU82" s="21">
        <f t="shared" ca="1" si="13"/>
        <v>3</v>
      </c>
      <c r="AV82" s="21">
        <f t="shared" ca="1" si="13"/>
        <v>0</v>
      </c>
      <c r="AW82" s="21">
        <f t="shared" ca="1" si="15"/>
        <v>0</v>
      </c>
      <c r="AX82" s="21">
        <f t="shared" ca="1" si="16"/>
        <v>0</v>
      </c>
      <c r="AY82" s="21">
        <f t="shared" ca="1" si="17"/>
        <v>0</v>
      </c>
      <c r="AZ82" s="21">
        <f t="shared" ca="1" si="18"/>
        <v>0</v>
      </c>
      <c r="BA82" s="21">
        <f t="shared" ca="1" si="19"/>
        <v>0</v>
      </c>
    </row>
    <row r="83" spans="23:53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2016:7:0:0:JILONG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ref="AF83:AK88" ca="1" si="20">IFERROR(INDEX(INDIRECT(CONCATENATE($X$95,"$A:$Z")),$AE83,MATCH(AF$52,INDIRECT(CONCATENATE($X$95,"$A1:$Z1")),0)),"")</f>
        <v/>
      </c>
      <c r="AG83" s="10" t="str">
        <f t="shared" ca="1" si="20"/>
        <v/>
      </c>
      <c r="AH83" s="10" t="str">
        <f t="shared" ca="1" si="20"/>
        <v/>
      </c>
      <c r="AI83" s="10" t="str">
        <f t="shared" ca="1" si="20"/>
        <v/>
      </c>
      <c r="AJ83" s="10" t="str">
        <f t="shared" ca="1" si="20"/>
        <v/>
      </c>
      <c r="AK83" s="10" t="str">
        <f t="shared" ca="1" si="20"/>
        <v/>
      </c>
      <c r="AL83" s="7">
        <v>-5</v>
      </c>
      <c r="AM83" s="28">
        <f t="shared" si="10"/>
        <v>42470</v>
      </c>
      <c r="AN83" s="27">
        <f t="shared" si="14"/>
        <v>2</v>
      </c>
      <c r="AO83" s="28" t="str">
        <f t="shared" si="11"/>
        <v>2016:4:2:7:JILONG</v>
      </c>
      <c r="AP83" s="27">
        <f t="shared" ca="1" si="12"/>
        <v>378</v>
      </c>
      <c r="AQ83" s="21">
        <f t="shared" ca="1" si="13"/>
        <v>0</v>
      </c>
      <c r="AR83" s="21">
        <f t="shared" ca="1" si="13"/>
        <v>10</v>
      </c>
      <c r="AS83" s="21">
        <f t="shared" ca="1" si="13"/>
        <v>6</v>
      </c>
      <c r="AT83" s="21">
        <f t="shared" ca="1" si="13"/>
        <v>4</v>
      </c>
      <c r="AU83" s="21">
        <f t="shared" ca="1" si="13"/>
        <v>0</v>
      </c>
      <c r="AV83" s="21">
        <f t="shared" ca="1" si="13"/>
        <v>0</v>
      </c>
      <c r="AW83" s="21">
        <f t="shared" ca="1" si="15"/>
        <v>0</v>
      </c>
      <c r="AX83" s="21">
        <f t="shared" ca="1" si="16"/>
        <v>0</v>
      </c>
      <c r="AY83" s="21">
        <f t="shared" ca="1" si="17"/>
        <v>0</v>
      </c>
      <c r="AZ83" s="21">
        <f t="shared" ca="1" si="18"/>
        <v>0</v>
      </c>
      <c r="BA83" s="21">
        <f t="shared" ca="1" si="19"/>
        <v>0</v>
      </c>
    </row>
    <row r="84" spans="23:53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2016:8:0:0:JILONG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20"/>
        <v/>
      </c>
      <c r="AG84" s="10" t="str">
        <f t="shared" ca="1" si="20"/>
        <v/>
      </c>
      <c r="AH84" s="10" t="str">
        <f t="shared" ca="1" si="20"/>
        <v/>
      </c>
      <c r="AI84" s="10" t="str">
        <f t="shared" ca="1" si="20"/>
        <v/>
      </c>
      <c r="AJ84" s="10" t="str">
        <f t="shared" ca="1" si="20"/>
        <v/>
      </c>
      <c r="AK84" s="10" t="str">
        <f t="shared" ca="1" si="20"/>
        <v/>
      </c>
      <c r="AL84" s="7">
        <v>-4</v>
      </c>
      <c r="AM84" s="28">
        <f t="shared" si="10"/>
        <v>42477</v>
      </c>
      <c r="AN84" s="27">
        <f t="shared" si="14"/>
        <v>3</v>
      </c>
      <c r="AO84" s="28" t="str">
        <f t="shared" si="11"/>
        <v>2016:4:3:7:JILONG</v>
      </c>
      <c r="AP84" s="27">
        <f t="shared" ca="1" si="12"/>
        <v>407</v>
      </c>
      <c r="AQ84" s="21">
        <f t="shared" ca="1" si="13"/>
        <v>0</v>
      </c>
      <c r="AR84" s="21">
        <f t="shared" ca="1" si="13"/>
        <v>8</v>
      </c>
      <c r="AS84" s="21">
        <f t="shared" ca="1" si="13"/>
        <v>2</v>
      </c>
      <c r="AT84" s="21">
        <f t="shared" ca="1" si="13"/>
        <v>16</v>
      </c>
      <c r="AU84" s="21">
        <f t="shared" ca="1" si="13"/>
        <v>2</v>
      </c>
      <c r="AV84" s="21">
        <f t="shared" ca="1" si="13"/>
        <v>0</v>
      </c>
      <c r="AW84" s="21">
        <f t="shared" ca="1" si="15"/>
        <v>0</v>
      </c>
      <c r="AX84" s="21">
        <f t="shared" ca="1" si="16"/>
        <v>0</v>
      </c>
      <c r="AY84" s="21">
        <f t="shared" ca="1" si="17"/>
        <v>0</v>
      </c>
      <c r="AZ84" s="21">
        <f t="shared" ca="1" si="18"/>
        <v>0</v>
      </c>
      <c r="BA84" s="21">
        <f t="shared" ca="1" si="19"/>
        <v>0</v>
      </c>
    </row>
    <row r="85" spans="23:53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2016:9:0:0:JILONG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ca="1" si="20"/>
        <v/>
      </c>
      <c r="AG85" s="10" t="str">
        <f t="shared" ca="1" si="20"/>
        <v/>
      </c>
      <c r="AH85" s="10" t="str">
        <f t="shared" ca="1" si="20"/>
        <v/>
      </c>
      <c r="AI85" s="10" t="str">
        <f t="shared" ca="1" si="20"/>
        <v/>
      </c>
      <c r="AJ85" s="10" t="str">
        <f t="shared" ca="1" si="20"/>
        <v/>
      </c>
      <c r="AK85" s="10" t="str">
        <f t="shared" ca="1" si="20"/>
        <v/>
      </c>
      <c r="AL85" s="7">
        <v>-3</v>
      </c>
      <c r="AM85" s="28">
        <f t="shared" si="10"/>
        <v>42484</v>
      </c>
      <c r="AN85" s="27">
        <f t="shared" si="14"/>
        <v>4</v>
      </c>
      <c r="AO85" s="28" t="str">
        <f t="shared" si="11"/>
        <v>2016:4:4:7:JILONG</v>
      </c>
      <c r="AP85" s="27">
        <f t="shared" ca="1" si="12"/>
        <v>436</v>
      </c>
      <c r="AQ85" s="21">
        <f t="shared" ca="1" si="13"/>
        <v>0</v>
      </c>
      <c r="AR85" s="21">
        <f t="shared" ca="1" si="13"/>
        <v>13</v>
      </c>
      <c r="AS85" s="21">
        <f t="shared" ca="1" si="13"/>
        <v>6</v>
      </c>
      <c r="AT85" s="21">
        <f t="shared" ca="1" si="13"/>
        <v>8</v>
      </c>
      <c r="AU85" s="21">
        <f t="shared" ca="1" si="13"/>
        <v>3</v>
      </c>
      <c r="AV85" s="21">
        <f t="shared" ca="1" si="13"/>
        <v>0</v>
      </c>
      <c r="AW85" s="21">
        <f t="shared" ca="1" si="15"/>
        <v>0</v>
      </c>
      <c r="AX85" s="21">
        <f t="shared" ca="1" si="16"/>
        <v>0</v>
      </c>
      <c r="AY85" s="21">
        <f t="shared" ca="1" si="17"/>
        <v>0</v>
      </c>
      <c r="AZ85" s="21">
        <f t="shared" ca="1" si="18"/>
        <v>0</v>
      </c>
      <c r="BA85" s="21">
        <f t="shared" ca="1" si="19"/>
        <v>0</v>
      </c>
    </row>
    <row r="86" spans="23:53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2016:10:0:0:JILONG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20"/>
        <v/>
      </c>
      <c r="AG86" s="10" t="str">
        <f t="shared" ca="1" si="20"/>
        <v/>
      </c>
      <c r="AH86" s="10" t="str">
        <f t="shared" ca="1" si="20"/>
        <v/>
      </c>
      <c r="AI86" s="10" t="str">
        <f t="shared" ca="1" si="20"/>
        <v/>
      </c>
      <c r="AJ86" s="10" t="str">
        <f t="shared" ca="1" si="20"/>
        <v/>
      </c>
      <c r="AK86" s="10" t="str">
        <f t="shared" ca="1" si="20"/>
        <v/>
      </c>
      <c r="AL86" s="7">
        <v>-2</v>
      </c>
      <c r="AM86" s="28">
        <f t="shared" si="10"/>
        <v>42491</v>
      </c>
      <c r="AN86" s="27">
        <f t="shared" si="14"/>
        <v>1</v>
      </c>
      <c r="AO86" s="28" t="str">
        <f t="shared" si="11"/>
        <v>2016:5:1:7:JILONG</v>
      </c>
      <c r="AP86" s="27">
        <f t="shared" ca="1" si="12"/>
        <v>465</v>
      </c>
      <c r="AQ86" s="21">
        <f t="shared" ca="1" si="13"/>
        <v>0</v>
      </c>
      <c r="AR86" s="21">
        <f t="shared" ca="1" si="13"/>
        <v>11</v>
      </c>
      <c r="AS86" s="21">
        <f t="shared" ca="1" si="13"/>
        <v>5</v>
      </c>
      <c r="AT86" s="21">
        <f t="shared" ca="1" si="13"/>
        <v>9</v>
      </c>
      <c r="AU86" s="21">
        <f t="shared" ca="1" si="13"/>
        <v>2</v>
      </c>
      <c r="AV86" s="21">
        <f t="shared" ca="1" si="13"/>
        <v>0</v>
      </c>
      <c r="AW86" s="21">
        <f t="shared" ca="1" si="15"/>
        <v>0</v>
      </c>
      <c r="AX86" s="21">
        <f t="shared" ca="1" si="16"/>
        <v>0</v>
      </c>
      <c r="AY86" s="21">
        <f t="shared" ca="1" si="17"/>
        <v>0</v>
      </c>
      <c r="AZ86" s="21">
        <f t="shared" ca="1" si="18"/>
        <v>0</v>
      </c>
      <c r="BA86" s="21">
        <f t="shared" ca="1" si="19"/>
        <v>0</v>
      </c>
    </row>
    <row r="87" spans="23:53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2016:11:0:0:JILONG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20"/>
        <v/>
      </c>
      <c r="AG87" s="10" t="str">
        <f t="shared" ca="1" si="20"/>
        <v/>
      </c>
      <c r="AH87" s="10" t="str">
        <f t="shared" ca="1" si="20"/>
        <v/>
      </c>
      <c r="AI87" s="10" t="str">
        <f t="shared" ca="1" si="20"/>
        <v/>
      </c>
      <c r="AJ87" s="10" t="str">
        <f t="shared" ca="1" si="20"/>
        <v/>
      </c>
      <c r="AK87" s="10" t="str">
        <f t="shared" ca="1" si="20"/>
        <v/>
      </c>
      <c r="AL87" s="7">
        <v>-1</v>
      </c>
      <c r="AM87" s="28">
        <f t="shared" si="10"/>
        <v>42498</v>
      </c>
      <c r="AN87" s="27">
        <f t="shared" si="14"/>
        <v>2</v>
      </c>
      <c r="AO87" s="28" t="str">
        <f t="shared" si="11"/>
        <v>2016:5:2:7:JILONG</v>
      </c>
      <c r="AP87" s="27">
        <f t="shared" ca="1" si="12"/>
        <v>494</v>
      </c>
      <c r="AQ87" s="21">
        <f t="shared" ca="1" si="13"/>
        <v>0</v>
      </c>
      <c r="AR87" s="21">
        <f t="shared" ca="1" si="13"/>
        <v>15</v>
      </c>
      <c r="AS87" s="21">
        <f t="shared" ca="1" si="13"/>
        <v>10</v>
      </c>
      <c r="AT87" s="21">
        <f t="shared" ca="1" si="13"/>
        <v>9</v>
      </c>
      <c r="AU87" s="21">
        <f t="shared" ca="1" si="13"/>
        <v>2</v>
      </c>
      <c r="AV87" s="21">
        <f t="shared" ca="1" si="13"/>
        <v>0</v>
      </c>
      <c r="AW87" s="21">
        <f t="shared" ca="1" si="15"/>
        <v>0</v>
      </c>
      <c r="AX87" s="21">
        <f t="shared" ca="1" si="16"/>
        <v>0</v>
      </c>
      <c r="AY87" s="21">
        <f t="shared" ca="1" si="17"/>
        <v>0</v>
      </c>
      <c r="AZ87" s="21">
        <f t="shared" ca="1" si="18"/>
        <v>0</v>
      </c>
      <c r="BA87" s="21">
        <f t="shared" ca="1" si="19"/>
        <v>0</v>
      </c>
    </row>
    <row r="88" spans="23:53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2016:12:0:0:JILONG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20"/>
        <v/>
      </c>
      <c r="AG88" s="10" t="str">
        <f t="shared" ca="1" si="20"/>
        <v/>
      </c>
      <c r="AH88" s="10" t="str">
        <f t="shared" ca="1" si="20"/>
        <v/>
      </c>
      <c r="AI88" s="10" t="str">
        <f t="shared" ca="1" si="20"/>
        <v/>
      </c>
      <c r="AJ88" s="10" t="str">
        <f t="shared" ca="1" si="20"/>
        <v/>
      </c>
      <c r="AK88" s="10" t="str">
        <f t="shared" ca="1" si="20"/>
        <v/>
      </c>
      <c r="AL88" s="7">
        <v>0</v>
      </c>
      <c r="AM88" s="28">
        <f t="shared" si="10"/>
        <v>42505</v>
      </c>
      <c r="AN88" s="27">
        <f t="shared" si="14"/>
        <v>3</v>
      </c>
      <c r="AO88" s="28" t="str">
        <f t="shared" si="11"/>
        <v>2016:5:3:7:JILONG</v>
      </c>
      <c r="AP88" s="27">
        <f t="shared" ca="1" si="12"/>
        <v>523</v>
      </c>
      <c r="AQ88" s="21">
        <f t="shared" ca="1" si="13"/>
        <v>0</v>
      </c>
      <c r="AR88" s="21">
        <f t="shared" ca="1" si="13"/>
        <v>12</v>
      </c>
      <c r="AS88" s="21">
        <f t="shared" ca="1" si="13"/>
        <v>7</v>
      </c>
      <c r="AT88" s="21">
        <f t="shared" ca="1" si="13"/>
        <v>14</v>
      </c>
      <c r="AU88" s="21">
        <f t="shared" ca="1" si="13"/>
        <v>1</v>
      </c>
      <c r="AV88" s="21">
        <f t="shared" ca="1" si="13"/>
        <v>2</v>
      </c>
      <c r="AW88" s="21">
        <f t="shared" ca="1" si="15"/>
        <v>1</v>
      </c>
      <c r="AX88" s="21">
        <f t="shared" ca="1" si="16"/>
        <v>12</v>
      </c>
      <c r="AY88" s="21">
        <f t="shared" ca="1" si="17"/>
        <v>6</v>
      </c>
      <c r="AZ88" s="21">
        <f t="shared" ca="1" si="18"/>
        <v>10</v>
      </c>
      <c r="BA88" s="21">
        <f t="shared" ca="1" si="19"/>
        <v>2</v>
      </c>
    </row>
    <row r="89" spans="23:53">
      <c r="AC89" s="7">
        <f ca="1">SUMIFS(AC53:AC88, $X53:$X88,YEAR,AC53:AC88,"&lt;&gt;#N/A")</f>
        <v>2</v>
      </c>
      <c r="AD89" s="27"/>
      <c r="AF89" s="7">
        <f t="shared" ref="AF89:AK89" ca="1" si="21">SUM(AF53:AF88)</f>
        <v>0</v>
      </c>
      <c r="AG89" s="7">
        <f t="shared" ca="1" si="21"/>
        <v>0</v>
      </c>
      <c r="AH89" s="7">
        <f t="shared" ca="1" si="21"/>
        <v>1</v>
      </c>
      <c r="AI89" s="7">
        <f t="shared" ca="1" si="21"/>
        <v>0</v>
      </c>
      <c r="AJ89" s="7">
        <f t="shared" ca="1" si="21"/>
        <v>0</v>
      </c>
      <c r="AK89" s="7">
        <f t="shared" ca="1" si="21"/>
        <v>0</v>
      </c>
      <c r="AN89" s="27"/>
    </row>
    <row r="90" spans="23:53">
      <c r="W90" s="7" t="s">
        <v>1456</v>
      </c>
      <c r="X90" s="2" t="s">
        <v>1825</v>
      </c>
      <c r="AD90" s="27"/>
      <c r="AE90" s="27"/>
      <c r="AH90" s="27"/>
      <c r="AI90" s="27"/>
      <c r="AJ90" s="27"/>
      <c r="AK90" s="27"/>
      <c r="AM90" s="28"/>
      <c r="AN90" s="27"/>
    </row>
    <row r="91" spans="23:53">
      <c r="W91" s="39" t="s">
        <v>2234</v>
      </c>
      <c r="X91" s="1" t="s">
        <v>2257</v>
      </c>
      <c r="AD91" s="27"/>
      <c r="AE91" s="27"/>
      <c r="AH91" s="27"/>
      <c r="AI91" s="27"/>
      <c r="AJ91" s="27"/>
      <c r="AK91" s="27"/>
      <c r="AM91" s="28"/>
      <c r="AN91" s="27"/>
    </row>
    <row r="92" spans="23:53">
      <c r="W92" s="7" t="s">
        <v>2235</v>
      </c>
      <c r="X92" s="1" t="s">
        <v>2258</v>
      </c>
      <c r="AD92" s="27"/>
      <c r="AN92" s="27"/>
    </row>
    <row r="93" spans="23:53">
      <c r="W93" s="7" t="s">
        <v>815</v>
      </c>
      <c r="X93" s="2" t="s">
        <v>2245</v>
      </c>
      <c r="Y93" s="27"/>
      <c r="Z93" s="27"/>
      <c r="AD93" s="27"/>
      <c r="AN93" s="27"/>
    </row>
    <row r="94" spans="23:53">
      <c r="W94" s="7" t="s">
        <v>816</v>
      </c>
      <c r="X94" s="2" t="s">
        <v>2246</v>
      </c>
      <c r="Y94" s="27"/>
      <c r="Z94" s="27"/>
      <c r="AD94" s="27"/>
      <c r="AN94" s="27"/>
    </row>
    <row r="95" spans="23:53">
      <c r="W95" s="39" t="s">
        <v>819</v>
      </c>
      <c r="X95" s="2" t="s">
        <v>2247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3">
      <c r="W96" s="39" t="s">
        <v>1455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1">
      <c r="W97" s="7" t="s">
        <v>811</v>
      </c>
      <c r="X97" s="1">
        <v>2</v>
      </c>
      <c r="AD97" s="27"/>
      <c r="AE97" s="27"/>
      <c r="AH97" s="27"/>
      <c r="AI97" s="27"/>
      <c r="AJ97" s="27"/>
      <c r="AK97" s="27"/>
      <c r="AN97" s="27"/>
    </row>
    <row r="98" spans="23:51">
      <c r="W98" s="7" t="s">
        <v>808</v>
      </c>
      <c r="X98" s="7">
        <f>ROUND($X$96/12,0)</f>
        <v>0</v>
      </c>
      <c r="AN98" s="27"/>
    </row>
    <row r="99" spans="23:51">
      <c r="W99" s="7" t="s">
        <v>807</v>
      </c>
      <c r="X99" s="7">
        <v>4</v>
      </c>
      <c r="AN99" s="27"/>
    </row>
    <row r="100" spans="23:51">
      <c r="W100" s="7" t="s">
        <v>438</v>
      </c>
      <c r="X100" s="7">
        <f ca="1">SUM($AI$89:$AK$89)</f>
        <v>0</v>
      </c>
      <c r="AN100" s="27"/>
    </row>
    <row r="101" spans="23:51">
      <c r="W101" s="7" t="s">
        <v>439</v>
      </c>
      <c r="X101" s="7">
        <f ca="1">SUM($AF$89:$AH$89)</f>
        <v>1</v>
      </c>
      <c r="AM101" s="28"/>
      <c r="AN101" s="27"/>
      <c r="AS101" s="29"/>
      <c r="AU101" s="29"/>
      <c r="AV101" s="29"/>
      <c r="AY101" s="29"/>
    </row>
    <row r="102" spans="23:51" ht="60">
      <c r="W102" s="7" t="s">
        <v>441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100%</v>
      </c>
      <c r="Y102" s="30">
        <f ca="1">IFERROR(X101/SUM(X100:X101),"0")</f>
        <v>1</v>
      </c>
      <c r="Z102" s="7" t="str">
        <f ca="1">TEXT(Y102,"00%")</f>
        <v>100%</v>
      </c>
      <c r="AN102" s="27"/>
    </row>
    <row r="103" spans="23:51" ht="30">
      <c r="W103" s="7" t="s">
        <v>442</v>
      </c>
      <c r="X103" s="29" t="str">
        <f ca="1">CONCATENATE("Annual Goal 年度目標:  ",$X$96,"
Actual CDE YTD 年度實際:    ",$AC$89)</f>
        <v>Annual Goal 年度目標:  
Actual CDE YTD 年度實際:    2</v>
      </c>
      <c r="AN103" s="27"/>
    </row>
    <row r="104" spans="23:51">
      <c r="W104" s="7" t="s">
        <v>1454</v>
      </c>
      <c r="X104" s="7" t="str">
        <f ca="1">CONCATENATE($X$53,"  ",SUMIF($AC$53:$AC$64,"&lt;&gt;#N/A"))</f>
        <v>2014  0</v>
      </c>
      <c r="AN104" s="27"/>
    </row>
    <row r="105" spans="23:51">
      <c r="W105" s="7" t="s">
        <v>1453</v>
      </c>
      <c r="X105" s="7" t="str">
        <f ca="1">CONCATENATE($X$65,"  ", SUMIF($AC$65:$AC$76,"&lt;&gt;#N/A"))</f>
        <v>2015  0</v>
      </c>
      <c r="AN105" s="27"/>
    </row>
    <row r="106" spans="23:51">
      <c r="W106" s="7" t="s">
        <v>1452</v>
      </c>
      <c r="X106" s="7" t="str">
        <f ca="1">CONCATENATE($X$77,"  ",SUMIF($AC$77:$AC$88,"&lt;&gt;#N/A"))</f>
        <v>2016  2</v>
      </c>
    </row>
    <row r="107" spans="23:51" ht="23.25">
      <c r="W107" s="7" t="s">
        <v>1451</v>
      </c>
      <c r="X107" s="42" t="str">
        <f>$X$91</f>
        <v>Jilong District</v>
      </c>
    </row>
    <row r="108" spans="23:51">
      <c r="X108" s="40" t="str">
        <f>$X$92</f>
        <v>基隆地區</v>
      </c>
    </row>
    <row r="109" spans="23:51">
      <c r="X109" s="41">
        <f>DATE</f>
        <v>42505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>
    <pageSetUpPr fitToPage="1"/>
  </sheetPr>
  <dimension ref="A1:S23"/>
  <sheetViews>
    <sheetView topLeftCell="E1" zoomScaleNormal="100" zoomScaleSheetLayoutView="115" workbookViewId="0">
      <selection activeCell="F19" sqref="F19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2004</v>
      </c>
      <c r="E1" s="36" t="str">
        <f>$A$2</f>
        <v>Xizhi District</v>
      </c>
      <c r="F1" s="32"/>
      <c r="G1" s="33"/>
      <c r="H1" s="33"/>
      <c r="I1" s="33"/>
      <c r="J1" s="33"/>
      <c r="K1" s="33"/>
      <c r="L1" s="33"/>
      <c r="M1" s="93" t="s">
        <v>1739</v>
      </c>
      <c r="N1" s="96" t="s">
        <v>21</v>
      </c>
      <c r="O1" s="76" t="s">
        <v>22</v>
      </c>
      <c r="P1" s="76" t="s">
        <v>23</v>
      </c>
      <c r="Q1" s="76" t="s">
        <v>33</v>
      </c>
      <c r="R1" s="76" t="s">
        <v>34</v>
      </c>
      <c r="S1" s="76" t="s">
        <v>24</v>
      </c>
    </row>
    <row r="2" spans="1:19" ht="15" customHeight="1">
      <c r="A2" s="1" t="s">
        <v>2259</v>
      </c>
      <c r="E2" s="78" t="str">
        <f>$A$3</f>
        <v>汐止地區</v>
      </c>
      <c r="F2" s="26" t="s">
        <v>793</v>
      </c>
      <c r="G2" s="80">
        <f>$A$6</f>
        <v>0</v>
      </c>
      <c r="H2" s="82" t="s">
        <v>35</v>
      </c>
      <c r="I2" s="83"/>
      <c r="J2" s="83"/>
      <c r="K2" s="84"/>
      <c r="L2" s="68" t="s">
        <v>28</v>
      </c>
      <c r="M2" s="94"/>
      <c r="N2" s="97"/>
      <c r="O2" s="77"/>
      <c r="P2" s="77"/>
      <c r="Q2" s="77"/>
      <c r="R2" s="77"/>
      <c r="S2" s="77"/>
    </row>
    <row r="3" spans="1:19" ht="15" customHeight="1">
      <c r="A3" s="1" t="s">
        <v>2260</v>
      </c>
      <c r="E3" s="79"/>
      <c r="F3" s="25" t="s">
        <v>794</v>
      </c>
      <c r="G3" s="81"/>
      <c r="H3" s="82" t="s">
        <v>788</v>
      </c>
      <c r="I3" s="83"/>
      <c r="J3" s="83"/>
      <c r="K3" s="84"/>
      <c r="L3" s="68" t="s">
        <v>787</v>
      </c>
      <c r="M3" s="94"/>
      <c r="N3" s="97"/>
      <c r="O3" s="77"/>
      <c r="P3" s="77"/>
      <c r="Q3" s="77"/>
      <c r="R3" s="77"/>
      <c r="S3" s="77"/>
    </row>
    <row r="4" spans="1:19" ht="15" customHeight="1">
      <c r="A4" s="1" t="s">
        <v>2080</v>
      </c>
      <c r="E4" s="85">
        <f>DATE</f>
        <v>42505</v>
      </c>
      <c r="F4" s="23" t="s">
        <v>791</v>
      </c>
      <c r="G4" s="24"/>
      <c r="H4" s="87">
        <f>ROUND($G$2/12*MONTH,0)</f>
        <v>0</v>
      </c>
      <c r="I4" s="88"/>
      <c r="J4" s="88"/>
      <c r="K4" s="89"/>
      <c r="L4" s="44">
        <f>ROUND($G$2/12,0)</f>
        <v>0</v>
      </c>
      <c r="M4" s="94"/>
      <c r="N4" s="97"/>
      <c r="O4" s="77"/>
      <c r="P4" s="77"/>
      <c r="Q4" s="77"/>
      <c r="R4" s="77"/>
      <c r="S4" s="77"/>
    </row>
    <row r="5" spans="1:19" ht="15" customHeight="1">
      <c r="A5" s="1" t="s">
        <v>2256</v>
      </c>
      <c r="E5" s="86"/>
      <c r="F5" s="5" t="s">
        <v>792</v>
      </c>
      <c r="G5" s="6"/>
      <c r="H5" s="90">
        <f ca="1">XIZHI_DISTRICT_GRAPH!$AC$89</f>
        <v>5</v>
      </c>
      <c r="I5" s="91"/>
      <c r="J5" s="91"/>
      <c r="K5" s="92"/>
      <c r="L5" s="45">
        <f>$M$23</f>
        <v>0</v>
      </c>
      <c r="M5" s="95"/>
      <c r="N5" s="97"/>
      <c r="O5" s="77"/>
      <c r="P5" s="77"/>
      <c r="Q5" s="77"/>
      <c r="R5" s="77"/>
      <c r="S5" s="77"/>
    </row>
    <row r="6" spans="1:19" ht="15" customHeight="1">
      <c r="A6" s="1"/>
      <c r="E6" s="34" t="str">
        <f>$A$4</f>
        <v>East Stake</v>
      </c>
      <c r="F6" s="25" t="s">
        <v>804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東台北支聯會</v>
      </c>
      <c r="F7" s="25" t="s">
        <v>789</v>
      </c>
      <c r="G7" s="25"/>
      <c r="H7" s="20"/>
      <c r="I7" s="20"/>
      <c r="J7" s="20"/>
      <c r="K7" s="20"/>
      <c r="L7" s="46" t="s">
        <v>790</v>
      </c>
      <c r="M7" s="61" t="s">
        <v>795</v>
      </c>
      <c r="N7" s="38" t="s">
        <v>796</v>
      </c>
      <c r="O7" s="38" t="s">
        <v>797</v>
      </c>
      <c r="P7" s="38" t="s">
        <v>798</v>
      </c>
      <c r="Q7" s="38" t="s">
        <v>799</v>
      </c>
      <c r="R7" s="38" t="s">
        <v>800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2084</v>
      </c>
      <c r="B11" s="1"/>
      <c r="E11" s="5" t="str">
        <f>$A11</f>
        <v>Xizhi 汐止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2003</v>
      </c>
      <c r="C12" s="64" t="str">
        <f>CONCATENATE(YEAR,":",MONTH,":",WEEK,":",WEEKDAY,":",$B12)</f>
        <v>2016:5:3:7:XIZHI_A_E</v>
      </c>
      <c r="D12" s="64">
        <f>MATCH($C12,REPORT_DATA_BY_COMP!$A:$A,0)</f>
        <v>1732</v>
      </c>
      <c r="E12" s="65" t="str">
        <f>SUBSTITUTE(VLOOKUP($B12,COMP_LIST!$A:$AC,5,FALSE),"EL","")</f>
        <v>E. Falck DL / Jensen</v>
      </c>
      <c r="F12" s="4" t="str">
        <f>VLOOKUP($B12,COMP_LIST!$A:$AC,3,FALSE)</f>
        <v>Xizhi A E</v>
      </c>
      <c r="G12" s="4" t="str">
        <f>VLOOKUP($B12,COMP_LIST!$A:$AC,4,FALSE)</f>
        <v>汐止 A 長老</v>
      </c>
      <c r="H12" s="10">
        <f>IFERROR(INDEX(REPORT_DATA_BY_COMP!$A:$AI,$D12,MATCH(H$8,REPORT_DATA_BY_COMP!$A$1:$AI$1,0)), "")</f>
        <v>0</v>
      </c>
      <c r="I12" s="10">
        <f>IFERROR(INDEX(REPORT_DATA_BY_COMP!$A:$AI,$D12,MATCH(I$8,REPORT_DATA_BY_COMP!$A$1:$AI$1,0)), "")</f>
        <v>1</v>
      </c>
      <c r="J12" s="10">
        <f>IFERROR(INDEX(REPORT_DATA_BY_COMP!$A:$AI,$D12,MATCH(J$8,REPORT_DATA_BY_COMP!$A$1:$AI$1,0)), "")</f>
        <v>3</v>
      </c>
      <c r="K12" s="10">
        <f>IFERROR(INDEX(REPORT_DATA_BY_COMP!$A:$AI,$D12,MATCH(K$8,REPORT_DATA_BY_COMP!$A$1:$AI$1,0)), "")</f>
        <v>3</v>
      </c>
      <c r="L12" s="47">
        <f>IFERROR(INDEX(REPORT_DATA_BY_COMP!$A:$AI,$D12,MATCH(L$8,REPORT_DATA_BY_COMP!$A$1:$AI$1,0)), "")</f>
        <v>0</v>
      </c>
      <c r="M12" s="56">
        <f>IFERROR(INDEX(REPORT_DATA_BY_COMP!$A:$AI,$D12,MATCH(M$8,REPORT_DATA_BY_COMP!$A$1:$AI$1,0)), "")</f>
        <v>0</v>
      </c>
      <c r="N12" s="50">
        <f>IFERROR(INDEX(REPORT_DATA_BY_COMP!$A:$AI,$D12,MATCH(N$8,REPORT_DATA_BY_COMP!$A$1:$AI$1,0)), "")</f>
        <v>7</v>
      </c>
      <c r="O12" s="10">
        <f>IFERROR(INDEX(REPORT_DATA_BY_COMP!$A:$AI,$D12,MATCH(O$8,REPORT_DATA_BY_COMP!$A$1:$AI$1,0)), "")</f>
        <v>4</v>
      </c>
      <c r="P12" s="10">
        <f>IFERROR(INDEX(REPORT_DATA_BY_COMP!$A:$AI,$D12,MATCH(P$8,REPORT_DATA_BY_COMP!$A$1:$AI$1,0)), "")</f>
        <v>8</v>
      </c>
      <c r="Q12" s="10">
        <f>IFERROR(INDEX(REPORT_DATA_BY_COMP!$A:$AI,$D12,MATCH(Q$8,REPORT_DATA_BY_COMP!$A$1:$AI$1,0)), "")</f>
        <v>8</v>
      </c>
      <c r="R12" s="10">
        <f>IFERROR(INDEX(REPORT_DATA_BY_COMP!$A:$AI,$D12,MATCH(R$8,REPORT_DATA_BY_COMP!$A$1:$AI$1,0)), "")</f>
        <v>0</v>
      </c>
      <c r="S12" s="10">
        <f>IFERROR(INDEX(REPORT_DATA_BY_COMP!$A:$AI,$D12,MATCH(S$8,REPORT_DATA_BY_COMP!$A$1:$AI$1,0)), "")</f>
        <v>19</v>
      </c>
    </row>
    <row r="13" spans="1:19" ht="15" customHeight="1">
      <c r="A13" s="1"/>
      <c r="B13" s="1" t="s">
        <v>2007</v>
      </c>
      <c r="C13" s="64" t="str">
        <f>CONCATENATE(YEAR,":",MONTH,":",WEEK,":",WEEKDAY,":",$B13)</f>
        <v>2016:5:3:7:XIZHI_B_E</v>
      </c>
      <c r="D13" s="64">
        <f>MATCH($C13,REPORT_DATA_BY_COMP!$A:$A,0)</f>
        <v>1733</v>
      </c>
      <c r="E13" s="65" t="str">
        <f>SUBSTITUTE(VLOOKUP($B13,COMP_LIST!$A:$AC,5,FALSE),"EL","")</f>
        <v>E. Griffin / Joly</v>
      </c>
      <c r="F13" s="4" t="str">
        <f>VLOOKUP($B13,COMP_LIST!$A:$AC,3,FALSE)</f>
        <v>Xizhi B E</v>
      </c>
      <c r="G13" s="4" t="str">
        <f>VLOOKUP($B13,COMP_LIST!$A:$AC,4,FALSE)</f>
        <v>汐止 B 長老</v>
      </c>
      <c r="H13" s="10">
        <f>IFERROR(INDEX(REPORT_DATA_BY_COMP!$A:$AI,$D13,MATCH(H$8,REPORT_DATA_BY_COMP!$A$1:$AI$1,0)), "")</f>
        <v>1</v>
      </c>
      <c r="I13" s="10">
        <f>IFERROR(INDEX(REPORT_DATA_BY_COMP!$A:$AI,$D13,MATCH(I$8,REPORT_DATA_BY_COMP!$A$1:$AI$1,0)), "")</f>
        <v>0</v>
      </c>
      <c r="J13" s="10">
        <f>IFERROR(INDEX(REPORT_DATA_BY_COMP!$A:$AI,$D13,MATCH(J$8,REPORT_DATA_BY_COMP!$A$1:$AI$1,0)), "")</f>
        <v>3</v>
      </c>
      <c r="K13" s="10">
        <f>IFERROR(INDEX(REPORT_DATA_BY_COMP!$A:$AI,$D13,MATCH(K$8,REPORT_DATA_BY_COMP!$A$1:$AI$1,0)), "")</f>
        <v>2</v>
      </c>
      <c r="L13" s="47">
        <f>IFERROR(INDEX(REPORT_DATA_BY_COMP!$A:$AI,$D13,MATCH(L$8,REPORT_DATA_BY_COMP!$A$1:$AI$1,0)), "")</f>
        <v>1</v>
      </c>
      <c r="M13" s="59">
        <f>IFERROR(INDEX(REPORT_DATA_BY_COMP!$A:$AI,$D13,MATCH(M$8,REPORT_DATA_BY_COMP!$A$1:$AI$1,0)), "")</f>
        <v>0</v>
      </c>
      <c r="N13" s="50">
        <f>IFERROR(INDEX(REPORT_DATA_BY_COMP!$A:$AI,$D13,MATCH(N$8,REPORT_DATA_BY_COMP!$A$1:$AI$1,0)), "")</f>
        <v>6</v>
      </c>
      <c r="O13" s="10">
        <f>IFERROR(INDEX(REPORT_DATA_BY_COMP!$A:$AI,$D13,MATCH(O$8,REPORT_DATA_BY_COMP!$A$1:$AI$1,0)), "")</f>
        <v>3</v>
      </c>
      <c r="P13" s="10">
        <f>IFERROR(INDEX(REPORT_DATA_BY_COMP!$A:$AI,$D13,MATCH(P$8,REPORT_DATA_BY_COMP!$A$1:$AI$1,0)), "")</f>
        <v>6</v>
      </c>
      <c r="Q13" s="10">
        <f>IFERROR(INDEX(REPORT_DATA_BY_COMP!$A:$AI,$D13,MATCH(Q$8,REPORT_DATA_BY_COMP!$A$1:$AI$1,0)), "")</f>
        <v>3</v>
      </c>
      <c r="R13" s="10">
        <f>IFERROR(INDEX(REPORT_DATA_BY_COMP!$A:$AI,$D13,MATCH(R$8,REPORT_DATA_BY_COMP!$A$1:$AI$1,0)), "")</f>
        <v>0</v>
      </c>
      <c r="S13" s="10">
        <f>IFERROR(INDEX(REPORT_DATA_BY_COMP!$A:$AI,$D13,MATCH(S$8,REPORT_DATA_BY_COMP!$A$1:$AI$1,0)), "")</f>
        <v>17</v>
      </c>
    </row>
    <row r="14" spans="1:19" ht="15" customHeight="1">
      <c r="A14" s="1"/>
      <c r="B14" s="1" t="s">
        <v>2010</v>
      </c>
      <c r="C14" s="64" t="str">
        <f>CONCATENATE(YEAR,":",MONTH,":",WEEK,":",WEEKDAY,":",$B14)</f>
        <v>2016:5:3:7:XIZHI_S</v>
      </c>
      <c r="D14" s="64">
        <f>MATCH($C14,REPORT_DATA_BY_COMP!$A:$A,0)</f>
        <v>1734</v>
      </c>
      <c r="E14" s="65" t="str">
        <f>SUBSTITUTE(VLOOKUP($B14,COMP_LIST!$A:$AC,5,FALSE),"EL","")</f>
        <v>S. Huang / Hsiao</v>
      </c>
      <c r="F14" s="4" t="str">
        <f>VLOOKUP($B14,COMP_LIST!$A:$AC,3,FALSE)</f>
        <v>Xizhi S</v>
      </c>
      <c r="G14" s="4" t="str">
        <f>VLOOKUP($B14,COMP_LIST!$A:$AC,4,FALSE)</f>
        <v>汐止姐妹</v>
      </c>
      <c r="H14" s="10">
        <f>IFERROR(INDEX(REPORT_DATA_BY_COMP!$A:$AI,$D14,MATCH(H$8,REPORT_DATA_BY_COMP!$A$1:$AI$1,0)), "")</f>
        <v>0</v>
      </c>
      <c r="I14" s="10">
        <f>IFERROR(INDEX(REPORT_DATA_BY_COMP!$A:$AI,$D14,MATCH(I$8,REPORT_DATA_BY_COMP!$A$1:$AI$1,0)), "")</f>
        <v>1</v>
      </c>
      <c r="J14" s="10">
        <f>IFERROR(INDEX(REPORT_DATA_BY_COMP!$A:$AI,$D14,MATCH(J$8,REPORT_DATA_BY_COMP!$A$1:$AI$1,0)), "")</f>
        <v>0</v>
      </c>
      <c r="K14" s="10">
        <f>IFERROR(INDEX(REPORT_DATA_BY_COMP!$A:$AI,$D14,MATCH(K$8,REPORT_DATA_BY_COMP!$A$1:$AI$1,0)), "")</f>
        <v>2</v>
      </c>
      <c r="L14" s="47">
        <f>IFERROR(INDEX(REPORT_DATA_BY_COMP!$A:$AI,$D14,MATCH(L$8,REPORT_DATA_BY_COMP!$A$1:$AI$1,0)), "")</f>
        <v>1</v>
      </c>
      <c r="M14" s="56">
        <f>IFERROR(INDEX(REPORT_DATA_BY_COMP!$A:$AI,$D14,MATCH(M$8,REPORT_DATA_BY_COMP!$A$1:$AI$1,0)), "")</f>
        <v>0</v>
      </c>
      <c r="N14" s="50">
        <f>IFERROR(INDEX(REPORT_DATA_BY_COMP!$A:$AI,$D14,MATCH(N$8,REPORT_DATA_BY_COMP!$A$1:$AI$1,0)), "")</f>
        <v>4</v>
      </c>
      <c r="O14" s="10">
        <f>IFERROR(INDEX(REPORT_DATA_BY_COMP!$A:$AI,$D14,MATCH(O$8,REPORT_DATA_BY_COMP!$A$1:$AI$1,0)), "")</f>
        <v>3</v>
      </c>
      <c r="P14" s="10">
        <f>IFERROR(INDEX(REPORT_DATA_BY_COMP!$A:$AI,$D14,MATCH(P$8,REPORT_DATA_BY_COMP!$A$1:$AI$1,0)), "")</f>
        <v>11</v>
      </c>
      <c r="Q14" s="10">
        <f>IFERROR(INDEX(REPORT_DATA_BY_COMP!$A:$AI,$D14,MATCH(Q$8,REPORT_DATA_BY_COMP!$A$1:$AI$1,0)), "")</f>
        <v>2</v>
      </c>
      <c r="R14" s="10">
        <f>IFERROR(INDEX(REPORT_DATA_BY_COMP!$A:$AI,$D14,MATCH(R$8,REPORT_DATA_BY_COMP!$A$1:$AI$1,0)), "")</f>
        <v>0</v>
      </c>
      <c r="S14" s="10">
        <f>IFERROR(INDEX(REPORT_DATA_BY_COMP!$A:$AI,$D14,MATCH(S$8,REPORT_DATA_BY_COMP!$A$1:$AI$1,0)), "")</f>
        <v>2</v>
      </c>
    </row>
    <row r="15" spans="1:19" ht="15" customHeight="1">
      <c r="A15" s="1"/>
      <c r="B15" s="1"/>
      <c r="E15" s="8" t="s">
        <v>806</v>
      </c>
      <c r="F15" s="9"/>
      <c r="G15" s="9"/>
      <c r="H15" s="11">
        <f>SUM(H12:H14)</f>
        <v>1</v>
      </c>
      <c r="I15" s="11">
        <f t="shared" ref="I15:S15" si="0">SUM(I12:I14)</f>
        <v>2</v>
      </c>
      <c r="J15" s="11">
        <f t="shared" si="0"/>
        <v>6</v>
      </c>
      <c r="K15" s="11">
        <f t="shared" si="0"/>
        <v>7</v>
      </c>
      <c r="L15" s="48">
        <f t="shared" si="0"/>
        <v>2</v>
      </c>
      <c r="M15" s="57">
        <f t="shared" si="0"/>
        <v>0</v>
      </c>
      <c r="N15" s="51">
        <f t="shared" si="0"/>
        <v>17</v>
      </c>
      <c r="O15" s="11">
        <f t="shared" si="0"/>
        <v>10</v>
      </c>
      <c r="P15" s="11">
        <f t="shared" si="0"/>
        <v>25</v>
      </c>
      <c r="Q15" s="11">
        <f t="shared" si="0"/>
        <v>13</v>
      </c>
      <c r="R15" s="11">
        <f t="shared" si="0"/>
        <v>0</v>
      </c>
      <c r="S15" s="11">
        <f t="shared" si="0"/>
        <v>38</v>
      </c>
    </row>
    <row r="16" spans="1:19" ht="15" customHeight="1">
      <c r="E16" s="31"/>
      <c r="F16" s="22"/>
      <c r="G16" s="22"/>
      <c r="H16" s="22"/>
      <c r="I16" s="22"/>
      <c r="J16" s="22"/>
      <c r="K16" s="22"/>
      <c r="L16" s="22"/>
      <c r="M16" s="43"/>
      <c r="N16" s="22"/>
      <c r="O16" s="22"/>
      <c r="P16" s="22"/>
      <c r="Q16" s="22"/>
      <c r="R16" s="22"/>
      <c r="S16" s="22"/>
    </row>
    <row r="17" spans="3:19" ht="15" customHeight="1">
      <c r="E17" s="12" t="s">
        <v>2244</v>
      </c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</row>
    <row r="18" spans="3:19" ht="15" customHeight="1">
      <c r="C18" s="64" t="str">
        <f>CONCATENATE(YEAR,":",MONTH,":1:",WEEKLY_REPORT_DAY,":", $A$1)</f>
        <v>2016:5:1:7:XIZHI</v>
      </c>
      <c r="D18" s="64">
        <f>MATCH($C18,REPORT_DATA_BY_DISTRICT!$A:$A, 0)</f>
        <v>482</v>
      </c>
      <c r="E18" s="19" t="s">
        <v>783</v>
      </c>
      <c r="F18" s="13"/>
      <c r="G18" s="13"/>
      <c r="H18" s="10">
        <f>IFERROR(INDEX(REPORT_DATA_BY_DISTRICT!$A:$AI,$D18,MATCH(H$8,REPORT_DATA_BY_DISTRICT!$A$1:$AI$1,0)), "")</f>
        <v>0</v>
      </c>
      <c r="I18" s="10">
        <f>IFERROR(INDEX(REPORT_DATA_BY_DISTRICT!$A:$AI,$D18,MATCH(I$8,REPORT_DATA_BY_DISTRICT!$A$1:$AI$1,0)), "")</f>
        <v>0</v>
      </c>
      <c r="J18" s="10">
        <f>IFERROR(INDEX(REPORT_DATA_BY_DISTRICT!$A:$AI,$D18,MATCH(J$8,REPORT_DATA_BY_DISTRICT!$A$1:$AI$1,0)), "")</f>
        <v>5</v>
      </c>
      <c r="K18" s="10">
        <f>IFERROR(INDEX(REPORT_DATA_BY_DISTRICT!$A:$AI,$D18,MATCH(K$8,REPORT_DATA_BY_DISTRICT!$A$1:$AI$1,0)), "")</f>
        <v>6</v>
      </c>
      <c r="L18" s="10">
        <f>IFERROR(INDEX(REPORT_DATA_BY_DISTRICT!$A:$AI,$D18,MATCH(L$8,REPORT_DATA_BY_DISTRICT!$A$1:$AI$1,0)), "")</f>
        <v>0</v>
      </c>
      <c r="M18" s="10">
        <f>IFERROR(INDEX(REPORT_DATA_BY_DISTRICT!$A:$AI,$D18,MATCH(M$8,REPORT_DATA_BY_DISTRICT!$A$1:$AI$1,0)), "")</f>
        <v>0</v>
      </c>
      <c r="N18" s="10">
        <f>IFERROR(INDEX(REPORT_DATA_BY_DISTRICT!$A:$AI,$D18,MATCH(N$8,REPORT_DATA_BY_DISTRICT!$A$1:$AI$1,0)), "")</f>
        <v>12</v>
      </c>
      <c r="O18" s="10">
        <f>IFERROR(INDEX(REPORT_DATA_BY_DISTRICT!$A:$AI,$D18,MATCH(O$8,REPORT_DATA_BY_DISTRICT!$A$1:$AI$1,0)), "")</f>
        <v>5</v>
      </c>
      <c r="P18" s="10">
        <f>IFERROR(INDEX(REPORT_DATA_BY_DISTRICT!$A:$AI,$D18,MATCH(P$8,REPORT_DATA_BY_DISTRICT!$A$1:$AI$1,0)), "")</f>
        <v>27</v>
      </c>
      <c r="Q18" s="10">
        <f>IFERROR(INDEX(REPORT_DATA_BY_DISTRICT!$A:$AI,$D18,MATCH(Q$8,REPORT_DATA_BY_DISTRICT!$A$1:$AI$1,0)), "")</f>
        <v>14</v>
      </c>
      <c r="R18" s="10">
        <f>IFERROR(INDEX(REPORT_DATA_BY_DISTRICT!$A:$AI,$D18,MATCH(R$8,REPORT_DATA_BY_DISTRICT!$A$1:$AI$1,0)), "")</f>
        <v>3</v>
      </c>
      <c r="S18" s="10">
        <f>IFERROR(INDEX(REPORT_DATA_BY_DISTRICT!$A:$AI,$D18,MATCH(S$8,REPORT_DATA_BY_DISTRICT!$A$1:$AI$1,0)), "")</f>
        <v>29</v>
      </c>
    </row>
    <row r="19" spans="3:19" ht="15" customHeight="1">
      <c r="C19" s="64" t="str">
        <f>CONCATENATE(YEAR,":",MONTH,":2:",WEEKLY_REPORT_DAY,":", $A$1)</f>
        <v>2016:5:2:7:XIZHI</v>
      </c>
      <c r="D19" s="64">
        <f>MATCH($C19,REPORT_DATA_BY_DISTRICT!$A:$A, 0)</f>
        <v>511</v>
      </c>
      <c r="E19" s="19" t="s">
        <v>782</v>
      </c>
      <c r="F19" s="13"/>
      <c r="G19" s="13"/>
      <c r="H19" s="10">
        <f>IFERROR(INDEX(REPORT_DATA_BY_DISTRICT!$A:$AI,$D19,MATCH(H$8,REPORT_DATA_BY_DISTRICT!$A$1:$AI$1,0)), "")</f>
        <v>0</v>
      </c>
      <c r="I19" s="10">
        <f>IFERROR(INDEX(REPORT_DATA_BY_DISTRICT!$A:$AI,$D19,MATCH(I$8,REPORT_DATA_BY_DISTRICT!$A$1:$AI$1,0)), "")</f>
        <v>1</v>
      </c>
      <c r="J19" s="10">
        <f>IFERROR(INDEX(REPORT_DATA_BY_DISTRICT!$A:$AI,$D19,MATCH(J$8,REPORT_DATA_BY_DISTRICT!$A$1:$AI$1,0)), "")</f>
        <v>6</v>
      </c>
      <c r="K19" s="10">
        <f>IFERROR(INDEX(REPORT_DATA_BY_DISTRICT!$A:$AI,$D19,MATCH(K$8,REPORT_DATA_BY_DISTRICT!$A$1:$AI$1,0)), "")</f>
        <v>5</v>
      </c>
      <c r="L19" s="10">
        <f>IFERROR(INDEX(REPORT_DATA_BY_DISTRICT!$A:$AI,$D19,MATCH(L$8,REPORT_DATA_BY_DISTRICT!$A$1:$AI$1,0)), "")</f>
        <v>0</v>
      </c>
      <c r="M19" s="10">
        <f>IFERROR(INDEX(REPORT_DATA_BY_DISTRICT!$A:$AI,$D19,MATCH(M$8,REPORT_DATA_BY_DISTRICT!$A$1:$AI$1,0)), "")</f>
        <v>0</v>
      </c>
      <c r="N19" s="10">
        <f>IFERROR(INDEX(REPORT_DATA_BY_DISTRICT!$A:$AI,$D19,MATCH(N$8,REPORT_DATA_BY_DISTRICT!$A$1:$AI$1,0)), "")</f>
        <v>14</v>
      </c>
      <c r="O19" s="10">
        <f>IFERROR(INDEX(REPORT_DATA_BY_DISTRICT!$A:$AI,$D19,MATCH(O$8,REPORT_DATA_BY_DISTRICT!$A$1:$AI$1,0)), "")</f>
        <v>8</v>
      </c>
      <c r="P19" s="10">
        <f>IFERROR(INDEX(REPORT_DATA_BY_DISTRICT!$A:$AI,$D19,MATCH(P$8,REPORT_DATA_BY_DISTRICT!$A$1:$AI$1,0)), "")</f>
        <v>23</v>
      </c>
      <c r="Q19" s="10">
        <f>IFERROR(INDEX(REPORT_DATA_BY_DISTRICT!$A:$AI,$D19,MATCH(Q$8,REPORT_DATA_BY_DISTRICT!$A$1:$AI$1,0)), "")</f>
        <v>13</v>
      </c>
      <c r="R19" s="10">
        <f>IFERROR(INDEX(REPORT_DATA_BY_DISTRICT!$A:$AI,$D19,MATCH(R$8,REPORT_DATA_BY_DISTRICT!$A$1:$AI$1,0)), "")</f>
        <v>1</v>
      </c>
      <c r="S19" s="10">
        <f>IFERROR(INDEX(REPORT_DATA_BY_DISTRICT!$A:$AI,$D19,MATCH(S$8,REPORT_DATA_BY_DISTRICT!$A$1:$AI$1,0)), "")</f>
        <v>31</v>
      </c>
    </row>
    <row r="20" spans="3:19" ht="15" customHeight="1">
      <c r="C20" s="64" t="str">
        <f>CONCATENATE(YEAR,":",MONTH,":3:",WEEKLY_REPORT_DAY,":", $A$1)</f>
        <v>2016:5:3:7:XIZHI</v>
      </c>
      <c r="D20" s="64">
        <f>MATCH($C20,REPORT_DATA_BY_DISTRICT!$A:$A, 0)</f>
        <v>541</v>
      </c>
      <c r="E20" s="19" t="s">
        <v>784</v>
      </c>
      <c r="F20" s="13"/>
      <c r="G20" s="13"/>
      <c r="H20" s="10">
        <f>IFERROR(INDEX(REPORT_DATA_BY_DISTRICT!$A:$AI,$D20,MATCH(H$8,REPORT_DATA_BY_DISTRICT!$A$1:$AI$1,0)), "")</f>
        <v>1</v>
      </c>
      <c r="I20" s="10">
        <f>IFERROR(INDEX(REPORT_DATA_BY_DISTRICT!$A:$AI,$D20,MATCH(I$8,REPORT_DATA_BY_DISTRICT!$A$1:$AI$1,0)), "")</f>
        <v>2</v>
      </c>
      <c r="J20" s="10">
        <f>IFERROR(INDEX(REPORT_DATA_BY_DISTRICT!$A:$AI,$D20,MATCH(J$8,REPORT_DATA_BY_DISTRICT!$A$1:$AI$1,0)), "")</f>
        <v>6</v>
      </c>
      <c r="K20" s="10">
        <f>IFERROR(INDEX(REPORT_DATA_BY_DISTRICT!$A:$AI,$D20,MATCH(K$8,REPORT_DATA_BY_DISTRICT!$A$1:$AI$1,0)), "")</f>
        <v>7</v>
      </c>
      <c r="L20" s="10">
        <f>IFERROR(INDEX(REPORT_DATA_BY_DISTRICT!$A:$AI,$D20,MATCH(L$8,REPORT_DATA_BY_DISTRICT!$A$1:$AI$1,0)), "")</f>
        <v>2</v>
      </c>
      <c r="M20" s="10">
        <f>IFERROR(INDEX(REPORT_DATA_BY_DISTRICT!$A:$AI,$D20,MATCH(M$8,REPORT_DATA_BY_DISTRICT!$A$1:$AI$1,0)), "")</f>
        <v>0</v>
      </c>
      <c r="N20" s="10">
        <f>IFERROR(INDEX(REPORT_DATA_BY_DISTRICT!$A:$AI,$D20,MATCH(N$8,REPORT_DATA_BY_DISTRICT!$A$1:$AI$1,0)), "")</f>
        <v>17</v>
      </c>
      <c r="O20" s="10">
        <f>IFERROR(INDEX(REPORT_DATA_BY_DISTRICT!$A:$AI,$D20,MATCH(O$8,REPORT_DATA_BY_DISTRICT!$A$1:$AI$1,0)), "")</f>
        <v>10</v>
      </c>
      <c r="P20" s="10">
        <f>IFERROR(INDEX(REPORT_DATA_BY_DISTRICT!$A:$AI,$D20,MATCH(P$8,REPORT_DATA_BY_DISTRICT!$A$1:$AI$1,0)), "")</f>
        <v>25</v>
      </c>
      <c r="Q20" s="10">
        <f>IFERROR(INDEX(REPORT_DATA_BY_DISTRICT!$A:$AI,$D20,MATCH(Q$8,REPORT_DATA_BY_DISTRICT!$A$1:$AI$1,0)), "")</f>
        <v>13</v>
      </c>
      <c r="R20" s="10">
        <f>IFERROR(INDEX(REPORT_DATA_BY_DISTRICT!$A:$AI,$D20,MATCH(R$8,REPORT_DATA_BY_DISTRICT!$A$1:$AI$1,0)), "")</f>
        <v>0</v>
      </c>
      <c r="S20" s="10">
        <f>IFERROR(INDEX(REPORT_DATA_BY_DISTRICT!$A:$AI,$D20,MATCH(S$8,REPORT_DATA_BY_DISTRICT!$A$1:$AI$1,0)), "")</f>
        <v>38</v>
      </c>
    </row>
    <row r="21" spans="3:19" ht="15" customHeight="1">
      <c r="C21" s="64" t="str">
        <f>CONCATENATE(YEAR,":",MONTH,":4:",WEEKLY_REPORT_DAY,":", $A$1)</f>
        <v>2016:5:4:7:XIZHI</v>
      </c>
      <c r="D21" s="64" t="e">
        <f>MATCH($C21,REPORT_DATA_BY_DISTRICT!$A:$A, 0)</f>
        <v>#N/A</v>
      </c>
      <c r="E21" s="19" t="s">
        <v>785</v>
      </c>
      <c r="F21" s="13"/>
      <c r="G21" s="13"/>
      <c r="H21" s="10" t="str">
        <f>IFERROR(INDEX(REPORT_DATA_BY_DISTRICT!$A:$AI,$D21,MATCH(H$8,REPORT_DATA_BY_DISTRICT!$A$1:$AI$1,0)), "")</f>
        <v/>
      </c>
      <c r="I21" s="10" t="str">
        <f>IFERROR(INDEX(REPORT_DATA_BY_DISTRICT!$A:$AI,$D21,MATCH(I$8,REPORT_DATA_BY_DISTRICT!$A$1:$AI$1,0)), "")</f>
        <v/>
      </c>
      <c r="J21" s="10" t="str">
        <f>IFERROR(INDEX(REPORT_DATA_BY_DISTRICT!$A:$AI,$D21,MATCH(J$8,REPORT_DATA_BY_DISTRICT!$A$1:$AI$1,0)), "")</f>
        <v/>
      </c>
      <c r="K21" s="10" t="str">
        <f>IFERROR(INDEX(REPORT_DATA_BY_DISTRICT!$A:$AI,$D21,MATCH(K$8,REPORT_DATA_BY_DISTRICT!$A$1:$AI$1,0)), "")</f>
        <v/>
      </c>
      <c r="L21" s="10" t="str">
        <f>IFERROR(INDEX(REPORT_DATA_BY_DISTRICT!$A:$AI,$D21,MATCH(L$8,REPORT_DATA_BY_DISTRICT!$A$1:$AI$1,0)), "")</f>
        <v/>
      </c>
      <c r="M21" s="10" t="str">
        <f>IFERROR(INDEX(REPORT_DATA_BY_DISTRICT!$A:$AI,$D21,MATCH(M$8,REPORT_DATA_BY_DISTRICT!$A$1:$AI$1,0)), "")</f>
        <v/>
      </c>
      <c r="N21" s="10" t="str">
        <f>IFERROR(INDEX(REPORT_DATA_BY_DISTRICT!$A:$AI,$D21,MATCH(N$8,REPORT_DATA_BY_DISTRICT!$A$1:$AI$1,0)), "")</f>
        <v/>
      </c>
      <c r="O21" s="10" t="str">
        <f>IFERROR(INDEX(REPORT_DATA_BY_DISTRICT!$A:$AI,$D21,MATCH(O$8,REPORT_DATA_BY_DISTRICT!$A$1:$AI$1,0)), "")</f>
        <v/>
      </c>
      <c r="P21" s="10" t="str">
        <f>IFERROR(INDEX(REPORT_DATA_BY_DISTRICT!$A:$AI,$D21,MATCH(P$8,REPORT_DATA_BY_DISTRICT!$A$1:$AI$1,0)), "")</f>
        <v/>
      </c>
      <c r="Q21" s="10" t="str">
        <f>IFERROR(INDEX(REPORT_DATA_BY_DISTRICT!$A:$AI,$D21,MATCH(Q$8,REPORT_DATA_BY_DISTRICT!$A$1:$AI$1,0)), "")</f>
        <v/>
      </c>
      <c r="R21" s="10" t="str">
        <f>IFERROR(INDEX(REPORT_DATA_BY_DISTRICT!$A:$AI,$D21,MATCH(R$8,REPORT_DATA_BY_DISTRICT!$A$1:$AI$1,0)), "")</f>
        <v/>
      </c>
      <c r="S21" s="10" t="str">
        <f>IFERROR(INDEX(REPORT_DATA_BY_DISTRICT!$A:$AI,$D21,MATCH(S$8,REPORT_DATA_BY_DISTRICT!$A$1:$AI$1,0)), "")</f>
        <v/>
      </c>
    </row>
    <row r="22" spans="3:19" ht="15" customHeight="1">
      <c r="C22" s="64" t="str">
        <f>CONCATENATE(YEAR,":",MONTH,":5:",WEEKLY_REPORT_DAY,":", $A$1)</f>
        <v>2016:5:5:7:XIZHI</v>
      </c>
      <c r="D22" s="64" t="e">
        <f>MATCH($C22,REPORT_DATA_BY_DISTRICT!$A:$A, 0)</f>
        <v>#N/A</v>
      </c>
      <c r="E22" s="19" t="s">
        <v>786</v>
      </c>
      <c r="F22" s="13"/>
      <c r="G22" s="13"/>
      <c r="H22" s="10" t="str">
        <f>IFERROR(INDEX(REPORT_DATA_BY_DISTRICT!$A:$AI,$D22,MATCH(H$8,REPORT_DATA_BY_DISTRICT!$A$1:$AI$1,0)), "")</f>
        <v/>
      </c>
      <c r="I22" s="10" t="str">
        <f>IFERROR(INDEX(REPORT_DATA_BY_DISTRICT!$A:$AI,$D22,MATCH(I$8,REPORT_DATA_BY_DISTRICT!$A$1:$AI$1,0)), "")</f>
        <v/>
      </c>
      <c r="J22" s="10" t="str">
        <f>IFERROR(INDEX(REPORT_DATA_BY_DISTRICT!$A:$AI,$D22,MATCH(J$8,REPORT_DATA_BY_DISTRICT!$A$1:$AI$1,0)), "")</f>
        <v/>
      </c>
      <c r="K22" s="10" t="str">
        <f>IFERROR(INDEX(REPORT_DATA_BY_DISTRICT!$A:$AI,$D22,MATCH(K$8,REPORT_DATA_BY_DISTRICT!$A$1:$AI$1,0)), "")</f>
        <v/>
      </c>
      <c r="L22" s="10" t="str">
        <f>IFERROR(INDEX(REPORT_DATA_BY_DISTRICT!$A:$AI,$D22,MATCH(L$8,REPORT_DATA_BY_DISTRICT!$A$1:$AI$1,0)), "")</f>
        <v/>
      </c>
      <c r="M22" s="10" t="str">
        <f>IFERROR(INDEX(REPORT_DATA_BY_DISTRICT!$A:$AI,$D22,MATCH(M$8,REPORT_DATA_BY_DISTRICT!$A$1:$AI$1,0)), "")</f>
        <v/>
      </c>
      <c r="N22" s="10" t="str">
        <f>IFERROR(INDEX(REPORT_DATA_BY_DISTRICT!$A:$AI,$D22,MATCH(N$8,REPORT_DATA_BY_DISTRICT!$A$1:$AI$1,0)), "")</f>
        <v/>
      </c>
      <c r="O22" s="10" t="str">
        <f>IFERROR(INDEX(REPORT_DATA_BY_DISTRICT!$A:$AI,$D22,MATCH(O$8,REPORT_DATA_BY_DISTRICT!$A$1:$AI$1,0)), "")</f>
        <v/>
      </c>
      <c r="P22" s="10" t="str">
        <f>IFERROR(INDEX(REPORT_DATA_BY_DISTRICT!$A:$AI,$D22,MATCH(P$8,REPORT_DATA_BY_DISTRICT!$A$1:$AI$1,0)), "")</f>
        <v/>
      </c>
      <c r="Q22" s="10" t="str">
        <f>IFERROR(INDEX(REPORT_DATA_BY_DISTRICT!$A:$AI,$D22,MATCH(Q$8,REPORT_DATA_BY_DISTRICT!$A$1:$AI$1,0)), "")</f>
        <v/>
      </c>
      <c r="R22" s="10" t="str">
        <f>IFERROR(INDEX(REPORT_DATA_BY_DISTRICT!$A:$AI,$D22,MATCH(R$8,REPORT_DATA_BY_DISTRICT!$A$1:$AI$1,0)), "")</f>
        <v/>
      </c>
      <c r="S22" s="10" t="str">
        <f>IFERROR(INDEX(REPORT_DATA_BY_DISTRICT!$A:$AI,$D22,MATCH(S$8,REPORT_DATA_BY_DISTRICT!$A$1:$AI$1,0)), "")</f>
        <v/>
      </c>
    </row>
    <row r="23" spans="3:19" ht="15" customHeight="1">
      <c r="E23" s="16" t="s">
        <v>806</v>
      </c>
      <c r="F23" s="14"/>
      <c r="G23" s="14"/>
      <c r="H23" s="17">
        <f>SUM(H18:H22)</f>
        <v>1</v>
      </c>
      <c r="I23" s="17">
        <f t="shared" ref="I23:R23" si="1">SUM(I18:I22)</f>
        <v>3</v>
      </c>
      <c r="J23" s="17">
        <f t="shared" si="1"/>
        <v>17</v>
      </c>
      <c r="K23" s="17">
        <f t="shared" si="1"/>
        <v>18</v>
      </c>
      <c r="L23" s="49">
        <f t="shared" si="1"/>
        <v>2</v>
      </c>
      <c r="M23" s="17">
        <f t="shared" si="1"/>
        <v>0</v>
      </c>
      <c r="N23" s="52">
        <f t="shared" si="1"/>
        <v>43</v>
      </c>
      <c r="O23" s="17">
        <f t="shared" si="1"/>
        <v>23</v>
      </c>
      <c r="P23" s="17">
        <f t="shared" si="1"/>
        <v>75</v>
      </c>
      <c r="Q23" s="17">
        <f t="shared" si="1"/>
        <v>40</v>
      </c>
      <c r="R23" s="17">
        <f t="shared" si="1"/>
        <v>4</v>
      </c>
      <c r="S23" s="17">
        <f>SUM(S18:S22)</f>
        <v>98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2:S14">
    <cfRule type="expression" dxfId="139" priority="1">
      <formula>J12=""</formula>
    </cfRule>
    <cfRule type="expression" dxfId="138" priority="2">
      <formula>AND(M$9&lt;&gt;"",M12&gt;=M$9)</formula>
    </cfRule>
    <cfRule type="expression" dxfId="137" priority="3">
      <formula>AND(M$10&lt;&gt;"",M12&lt;M$10)</formula>
    </cfRule>
    <cfRule type="expression" dxfId="136" priority="4">
      <formula>AND(M$10&lt;&gt;"",M12&gt;=M$10)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2">
    <pageSetUpPr fitToPage="1"/>
  </sheetPr>
  <dimension ref="W1:BA109"/>
  <sheetViews>
    <sheetView zoomScale="85" zoomScaleNormal="85" workbookViewId="0">
      <selection activeCell="AV88" sqref="AV88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7109375" style="7" customWidth="1"/>
    <col min="49" max="49" width="10.42578125" style="7" bestFit="1" customWidth="1"/>
    <col min="50" max="50" width="9.42578125" style="7" bestFit="1" customWidth="1"/>
    <col min="51" max="51" width="10.28515625" style="7" bestFit="1" customWidth="1"/>
    <col min="52" max="52" width="18" style="7" bestFit="1" customWidth="1"/>
    <col min="53" max="53" width="16.5703125" style="7" bestFit="1" customWidth="1"/>
    <col min="54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3" ht="15" customHeight="1"/>
    <row r="50" spans="23:53" ht="15" customHeight="1"/>
    <row r="51" spans="23:53" ht="120">
      <c r="AC51" s="29" t="s">
        <v>437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440</v>
      </c>
      <c r="AT51" s="29" t="s">
        <v>33</v>
      </c>
      <c r="AU51" s="29" t="s">
        <v>34</v>
      </c>
      <c r="AV51" s="29"/>
    </row>
    <row r="52" spans="23:53">
      <c r="W52" s="7" t="s">
        <v>812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810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813</v>
      </c>
      <c r="AM52" s="7" t="s">
        <v>13</v>
      </c>
      <c r="AN52" s="27" t="s">
        <v>814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3964</v>
      </c>
      <c r="AW52" s="27" t="s">
        <v>44</v>
      </c>
      <c r="AX52" s="27" t="s">
        <v>45</v>
      </c>
      <c r="AY52" s="27" t="s">
        <v>46</v>
      </c>
      <c r="AZ52" s="27" t="s">
        <v>47</v>
      </c>
      <c r="BA52" s="27" t="s">
        <v>48</v>
      </c>
    </row>
    <row r="53" spans="23:53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2014:1:0:0:XIZHI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2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</row>
    <row r="54" spans="23:53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2014:2:0:0:XIZHI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</row>
    <row r="55" spans="23:53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2014:3:0:0:XIZHI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</row>
    <row r="56" spans="23:53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2014:4:0:0:XIZHI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</row>
    <row r="57" spans="23:53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2014:5:0:0:XIZHI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</row>
    <row r="58" spans="23:53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2014:6:0:0:XIZHI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</row>
    <row r="59" spans="23:53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2014:7:0:0:XIZHI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</row>
    <row r="60" spans="23:53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2014:8:0:0:XIZHI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</row>
    <row r="61" spans="23:53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2014:9:0:0:XIZHI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</row>
    <row r="62" spans="23:53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2014:10:0:0:XIZHI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</row>
    <row r="63" spans="23:53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2014:11:0:0:XIZHI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ref="AF63:AK72" ca="1" si="8">IFERROR(INDEX(INDIRECT(CONCATENATE($X$95,"$A:$Z")),$AE63,MATCH(AF$52,INDIRECT(CONCATENATE($X$95,"$A1:$Z1")),0)),"")</f>
        <v/>
      </c>
      <c r="AG63" s="10" t="str">
        <f t="shared" ca="1" si="8"/>
        <v/>
      </c>
      <c r="AH63" s="10" t="str">
        <f t="shared" ca="1" si="8"/>
        <v/>
      </c>
      <c r="AI63" s="10" t="str">
        <f t="shared" ca="1" si="8"/>
        <v/>
      </c>
      <c r="AJ63" s="10" t="str">
        <f t="shared" ca="1" si="8"/>
        <v/>
      </c>
      <c r="AK63" s="10" t="str">
        <f t="shared" ca="1" si="8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</row>
    <row r="64" spans="23:53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2014:12:0:0:XIZHI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8"/>
        <v/>
      </c>
      <c r="AG64" s="10" t="str">
        <f t="shared" ca="1" si="8"/>
        <v/>
      </c>
      <c r="AH64" s="10" t="str">
        <f t="shared" ca="1" si="8"/>
        <v/>
      </c>
      <c r="AI64" s="10" t="str">
        <f t="shared" ca="1" si="8"/>
        <v/>
      </c>
      <c r="AJ64" s="10" t="str">
        <f t="shared" ca="1" si="8"/>
        <v/>
      </c>
      <c r="AK64" s="10" t="str">
        <f t="shared" ca="1" si="8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</row>
    <row r="65" spans="23:53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2015:1:0:0:XIZHI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8"/>
        <v/>
      </c>
      <c r="AG65" s="10" t="str">
        <f t="shared" ca="1" si="8"/>
        <v/>
      </c>
      <c r="AH65" s="10" t="str">
        <f t="shared" ca="1" si="8"/>
        <v/>
      </c>
      <c r="AI65" s="10" t="str">
        <f t="shared" ca="1" si="8"/>
        <v/>
      </c>
      <c r="AJ65" s="10" t="str">
        <f t="shared" ca="1" si="8"/>
        <v/>
      </c>
      <c r="AK65" s="10" t="str">
        <f t="shared" ca="1" si="8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</row>
    <row r="66" spans="23:53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2015:2:0:0:XIZHI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8"/>
        <v/>
      </c>
      <c r="AG66" s="10" t="str">
        <f t="shared" ca="1" si="8"/>
        <v/>
      </c>
      <c r="AH66" s="10" t="str">
        <f t="shared" ca="1" si="8"/>
        <v/>
      </c>
      <c r="AI66" s="10" t="str">
        <f t="shared" ca="1" si="8"/>
        <v/>
      </c>
      <c r="AJ66" s="10" t="str">
        <f t="shared" ca="1" si="8"/>
        <v/>
      </c>
      <c r="AK66" s="10" t="str">
        <f t="shared" ca="1" si="8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</row>
    <row r="67" spans="23:53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2015:3:0:0:XIZHI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8"/>
        <v/>
      </c>
      <c r="AG67" s="10" t="str">
        <f t="shared" ca="1" si="8"/>
        <v/>
      </c>
      <c r="AH67" s="10" t="str">
        <f t="shared" ca="1" si="8"/>
        <v/>
      </c>
      <c r="AI67" s="10" t="str">
        <f t="shared" ca="1" si="8"/>
        <v/>
      </c>
      <c r="AJ67" s="10" t="str">
        <f t="shared" ca="1" si="8"/>
        <v/>
      </c>
      <c r="AK67" s="10" t="str">
        <f t="shared" ca="1" si="8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</row>
    <row r="68" spans="23:53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2015:4:0:0:XIZHI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8"/>
        <v/>
      </c>
      <c r="AG68" s="10" t="str">
        <f t="shared" ca="1" si="8"/>
        <v/>
      </c>
      <c r="AH68" s="10" t="str">
        <f t="shared" ca="1" si="8"/>
        <v/>
      </c>
      <c r="AI68" s="10" t="str">
        <f t="shared" ca="1" si="8"/>
        <v/>
      </c>
      <c r="AJ68" s="10" t="str">
        <f t="shared" ca="1" si="8"/>
        <v/>
      </c>
      <c r="AK68" s="10" t="str">
        <f t="shared" ca="1" si="8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</row>
    <row r="69" spans="23:53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2015:5:0:0:XIZHI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ca="1" si="8"/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</row>
    <row r="70" spans="23:53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2015:6:0:0:XIZHI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</row>
    <row r="71" spans="23:53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2015:7:0:0:XIZHI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</row>
    <row r="72" spans="23:53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2015:8:0:0:XIZHI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</row>
    <row r="73" spans="23:53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2015:9:0:0:XIZHI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ref="AF73:AK82" ca="1" si="9">IFERROR(INDEX(INDIRECT(CONCATENATE($X$95,"$A:$Z")),$AE73,MATCH(AF$52,INDIRECT(CONCATENATE($X$95,"$A1:$Z1")),0)),"")</f>
        <v/>
      </c>
      <c r="AG73" s="10" t="str">
        <f t="shared" ca="1" si="9"/>
        <v/>
      </c>
      <c r="AH73" s="10" t="str">
        <f t="shared" ca="1" si="9"/>
        <v/>
      </c>
      <c r="AI73" s="10" t="str">
        <f t="shared" ca="1" si="9"/>
        <v/>
      </c>
      <c r="AJ73" s="10" t="str">
        <f t="shared" ca="1" si="9"/>
        <v/>
      </c>
      <c r="AK73" s="10" t="str">
        <f t="shared" ca="1" si="9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</row>
    <row r="74" spans="23:53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2015:10:0:0:XIZHI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9"/>
        <v/>
      </c>
      <c r="AG74" s="10" t="str">
        <f t="shared" ca="1" si="9"/>
        <v/>
      </c>
      <c r="AH74" s="10" t="str">
        <f t="shared" ca="1" si="9"/>
        <v/>
      </c>
      <c r="AI74" s="10" t="str">
        <f t="shared" ca="1" si="9"/>
        <v/>
      </c>
      <c r="AJ74" s="10" t="str">
        <f t="shared" ca="1" si="9"/>
        <v/>
      </c>
      <c r="AK74" s="10" t="str">
        <f t="shared" ca="1" si="9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</row>
    <row r="75" spans="23:53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2015:11:0:0:XIZHI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9"/>
        <v/>
      </c>
      <c r="AG75" s="10" t="str">
        <f t="shared" ca="1" si="9"/>
        <v/>
      </c>
      <c r="AH75" s="10" t="str">
        <f t="shared" ca="1" si="9"/>
        <v/>
      </c>
      <c r="AI75" s="10" t="str">
        <f t="shared" ca="1" si="9"/>
        <v/>
      </c>
      <c r="AJ75" s="10" t="str">
        <f t="shared" ca="1" si="9"/>
        <v/>
      </c>
      <c r="AK75" s="10" t="str">
        <f t="shared" ca="1" si="9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</row>
    <row r="76" spans="23:53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2015:12:0:0:XIZHI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9"/>
        <v/>
      </c>
      <c r="AG76" s="10" t="str">
        <f t="shared" ca="1" si="9"/>
        <v/>
      </c>
      <c r="AH76" s="10" t="str">
        <f t="shared" ca="1" si="9"/>
        <v/>
      </c>
      <c r="AI76" s="10" t="str">
        <f t="shared" ca="1" si="9"/>
        <v/>
      </c>
      <c r="AJ76" s="10" t="str">
        <f t="shared" ca="1" si="9"/>
        <v/>
      </c>
      <c r="AK76" s="10" t="str">
        <f t="shared" ca="1" si="9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</row>
    <row r="77" spans="23:53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2016:1:0:0:XIZHI</v>
      </c>
      <c r="AB77" s="27">
        <f t="shared" ca="1" si="3"/>
        <v>31</v>
      </c>
      <c r="AC77" s="21">
        <f t="shared" ca="1" si="4"/>
        <v>2</v>
      </c>
      <c r="AD77" s="21">
        <f t="shared" si="5"/>
        <v>0</v>
      </c>
      <c r="AE77" s="27" t="e">
        <f t="shared" ca="1" si="6"/>
        <v>#N/A</v>
      </c>
      <c r="AF77" s="10" t="str">
        <f t="shared" ca="1" si="9"/>
        <v/>
      </c>
      <c r="AG77" s="10" t="str">
        <f t="shared" ca="1" si="9"/>
        <v/>
      </c>
      <c r="AH77" s="10" t="str">
        <f t="shared" ca="1" si="9"/>
        <v/>
      </c>
      <c r="AI77" s="10" t="str">
        <f t="shared" ca="1" si="9"/>
        <v/>
      </c>
      <c r="AJ77" s="10" t="str">
        <f t="shared" ca="1" si="9"/>
        <v/>
      </c>
      <c r="AK77" s="10" t="str">
        <f t="shared" ca="1" si="9"/>
        <v/>
      </c>
      <c r="AL77" s="7">
        <v>-11</v>
      </c>
      <c r="AM77" s="28">
        <f t="shared" ref="AM77:AM88" si="10">DATE(YEAR, MONTH,DAY + 7*AL77 )</f>
        <v>42428</v>
      </c>
      <c r="AN77" s="27">
        <f>INT((DAY($AM77)-1)/7)+1</f>
        <v>4</v>
      </c>
      <c r="AO77" s="28" t="str">
        <f t="shared" ref="AO77:AO88" si="11">CONCATENATE(YEAR(AM77),":",MONTH(AM77),":",AN77,":",WEEKLY_REPORT_DAY,":", $X$90)</f>
        <v>2016:2:4:7:XIZHI</v>
      </c>
      <c r="AP77" s="27">
        <f t="shared" ref="AP77:AP88" ca="1" si="12">MATCH(AO77,INDIRECT(CONCATENATE($X$93,"$A:$A")),0)</f>
        <v>218</v>
      </c>
      <c r="AQ77" s="21">
        <f t="shared" ref="AQ77:AV88" ca="1" si="13">INDEX(INDIRECT(CONCATENATE($X$93,"$A:$AG")),$AP77,MATCH(AQ$52,INDIRECT(CONCATENATE($X$93,"$A1:$AG1")),0))</f>
        <v>0</v>
      </c>
      <c r="AR77" s="21">
        <f t="shared" ca="1" si="13"/>
        <v>10</v>
      </c>
      <c r="AS77" s="21">
        <f t="shared" ca="1" si="13"/>
        <v>8</v>
      </c>
      <c r="AT77" s="21">
        <f t="shared" ca="1" si="13"/>
        <v>17</v>
      </c>
      <c r="AU77" s="21">
        <f t="shared" ca="1" si="13"/>
        <v>0</v>
      </c>
      <c r="AV77" s="21">
        <f t="shared" ca="1" si="13"/>
        <v>0</v>
      </c>
      <c r="AW77" s="21">
        <f ca="1">ROUND(1*$AV77/$X$99,0)</f>
        <v>0</v>
      </c>
      <c r="AX77" s="21">
        <f ca="1">6*$AV77</f>
        <v>0</v>
      </c>
      <c r="AY77" s="21">
        <f ca="1">3*$AV77</f>
        <v>0</v>
      </c>
      <c r="AZ77" s="21">
        <f ca="1">5*$AV77</f>
        <v>0</v>
      </c>
      <c r="BA77" s="21">
        <f ca="1">1*$AV77</f>
        <v>0</v>
      </c>
    </row>
    <row r="78" spans="23:53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2016:2:0:0:XIZHI</v>
      </c>
      <c r="AB78" s="27">
        <f t="shared" ca="1" si="3"/>
        <v>64</v>
      </c>
      <c r="AC78" s="21">
        <f t="shared" ca="1" si="4"/>
        <v>1</v>
      </c>
      <c r="AD78" s="21">
        <f t="shared" si="5"/>
        <v>0</v>
      </c>
      <c r="AE78" s="27">
        <f t="shared" ca="1" si="6"/>
        <v>14</v>
      </c>
      <c r="AF78" s="10">
        <f t="shared" ca="1" si="9"/>
        <v>1</v>
      </c>
      <c r="AG78" s="10">
        <f t="shared" ca="1" si="9"/>
        <v>0</v>
      </c>
      <c r="AH78" s="10">
        <f t="shared" ca="1" si="9"/>
        <v>0</v>
      </c>
      <c r="AI78" s="10">
        <f t="shared" ca="1" si="9"/>
        <v>0</v>
      </c>
      <c r="AJ78" s="10">
        <f t="shared" ca="1" si="9"/>
        <v>0</v>
      </c>
      <c r="AK78" s="10">
        <f t="shared" ca="1" si="9"/>
        <v>0</v>
      </c>
      <c r="AL78" s="7">
        <v>-10</v>
      </c>
      <c r="AM78" s="28">
        <f t="shared" si="10"/>
        <v>42435</v>
      </c>
      <c r="AN78" s="27">
        <f t="shared" ref="AN78:AN88" si="14">INT((DAY($AM78)-1)/7)+1</f>
        <v>1</v>
      </c>
      <c r="AO78" s="28" t="str">
        <f t="shared" si="11"/>
        <v>2016:3:1:7:XIZHI</v>
      </c>
      <c r="AP78" s="27">
        <f t="shared" ca="1" si="12"/>
        <v>249</v>
      </c>
      <c r="AQ78" s="21">
        <f t="shared" ca="1" si="13"/>
        <v>0</v>
      </c>
      <c r="AR78" s="21">
        <f t="shared" ca="1" si="13"/>
        <v>13</v>
      </c>
      <c r="AS78" s="21">
        <f t="shared" ca="1" si="13"/>
        <v>4</v>
      </c>
      <c r="AT78" s="21">
        <f t="shared" ca="1" si="13"/>
        <v>13</v>
      </c>
      <c r="AU78" s="21">
        <f t="shared" ca="1" si="13"/>
        <v>0</v>
      </c>
      <c r="AV78" s="21">
        <f t="shared" ca="1" si="13"/>
        <v>0</v>
      </c>
      <c r="AW78" s="21">
        <f t="shared" ref="AW78:AW88" ca="1" si="15">ROUND(1*$AV78/$X$99,0)</f>
        <v>0</v>
      </c>
      <c r="AX78" s="21">
        <f t="shared" ref="AX78:AX88" ca="1" si="16">6*$AV78</f>
        <v>0</v>
      </c>
      <c r="AY78" s="21">
        <f t="shared" ref="AY78:AY88" ca="1" si="17">3*$AV78</f>
        <v>0</v>
      </c>
      <c r="AZ78" s="21">
        <f t="shared" ref="AZ78:AZ88" ca="1" si="18">5*$AV78</f>
        <v>0</v>
      </c>
      <c r="BA78" s="21">
        <f t="shared" ref="BA78:BA88" ca="1" si="19">1*$AV78</f>
        <v>0</v>
      </c>
    </row>
    <row r="79" spans="23:53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2016:3:0:0:XIZHI</v>
      </c>
      <c r="AB79" s="27">
        <f t="shared" ca="1" si="3"/>
        <v>96</v>
      </c>
      <c r="AC79" s="21">
        <f t="shared" ca="1" si="4"/>
        <v>0</v>
      </c>
      <c r="AD79" s="21">
        <f t="shared" si="5"/>
        <v>0</v>
      </c>
      <c r="AE79" s="27" t="e">
        <f t="shared" ca="1" si="6"/>
        <v>#N/A</v>
      </c>
      <c r="AF79" s="10" t="str">
        <f t="shared" ca="1" si="9"/>
        <v/>
      </c>
      <c r="AG79" s="10" t="str">
        <f t="shared" ca="1" si="9"/>
        <v/>
      </c>
      <c r="AH79" s="10" t="str">
        <f t="shared" ca="1" si="9"/>
        <v/>
      </c>
      <c r="AI79" s="10" t="str">
        <f t="shared" ca="1" si="9"/>
        <v/>
      </c>
      <c r="AJ79" s="10" t="str">
        <f t="shared" ca="1" si="9"/>
        <v/>
      </c>
      <c r="AK79" s="10" t="str">
        <f t="shared" ca="1" si="9"/>
        <v/>
      </c>
      <c r="AL79" s="7">
        <v>-9</v>
      </c>
      <c r="AM79" s="28">
        <f t="shared" si="10"/>
        <v>42442</v>
      </c>
      <c r="AN79" s="27">
        <f t="shared" si="14"/>
        <v>2</v>
      </c>
      <c r="AO79" s="28" t="str">
        <f t="shared" si="11"/>
        <v>2016:3:2:7:XIZHI</v>
      </c>
      <c r="AP79" s="27">
        <f t="shared" ca="1" si="12"/>
        <v>278</v>
      </c>
      <c r="AQ79" s="21">
        <f t="shared" ca="1" si="13"/>
        <v>0</v>
      </c>
      <c r="AR79" s="21">
        <f t="shared" ca="1" si="13"/>
        <v>13</v>
      </c>
      <c r="AS79" s="21">
        <f t="shared" ca="1" si="13"/>
        <v>5</v>
      </c>
      <c r="AT79" s="21">
        <f t="shared" ca="1" si="13"/>
        <v>13</v>
      </c>
      <c r="AU79" s="21">
        <f t="shared" ca="1" si="13"/>
        <v>1</v>
      </c>
      <c r="AV79" s="21">
        <f t="shared" ca="1" si="13"/>
        <v>0</v>
      </c>
      <c r="AW79" s="21">
        <f t="shared" ca="1" si="15"/>
        <v>0</v>
      </c>
      <c r="AX79" s="21">
        <f t="shared" ca="1" si="16"/>
        <v>0</v>
      </c>
      <c r="AY79" s="21">
        <f t="shared" ca="1" si="17"/>
        <v>0</v>
      </c>
      <c r="AZ79" s="21">
        <f t="shared" ca="1" si="18"/>
        <v>0</v>
      </c>
      <c r="BA79" s="21">
        <f t="shared" ca="1" si="19"/>
        <v>0</v>
      </c>
    </row>
    <row r="80" spans="23:53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2016:4:0:0:XIZHI</v>
      </c>
      <c r="AB80" s="27">
        <f t="shared" ca="1" si="3"/>
        <v>125</v>
      </c>
      <c r="AC80" s="21">
        <f t="shared" ca="1" si="4"/>
        <v>2</v>
      </c>
      <c r="AD80" s="21">
        <f t="shared" si="5"/>
        <v>0</v>
      </c>
      <c r="AE80" s="27">
        <f t="shared" ca="1" si="6"/>
        <v>52</v>
      </c>
      <c r="AF80" s="10">
        <f t="shared" ca="1" si="9"/>
        <v>0</v>
      </c>
      <c r="AG80" s="10">
        <f t="shared" ca="1" si="9"/>
        <v>0</v>
      </c>
      <c r="AH80" s="10">
        <f t="shared" ca="1" si="9"/>
        <v>0</v>
      </c>
      <c r="AI80" s="10">
        <f t="shared" ca="1" si="9"/>
        <v>0</v>
      </c>
      <c r="AJ80" s="10">
        <f t="shared" ca="1" si="9"/>
        <v>0</v>
      </c>
      <c r="AK80" s="10">
        <f t="shared" ca="1" si="9"/>
        <v>0</v>
      </c>
      <c r="AL80" s="7">
        <v>-8</v>
      </c>
      <c r="AM80" s="28">
        <f t="shared" si="10"/>
        <v>42449</v>
      </c>
      <c r="AN80" s="27">
        <f t="shared" si="14"/>
        <v>3</v>
      </c>
      <c r="AO80" s="28" t="str">
        <f t="shared" si="11"/>
        <v>2016:3:3:7:XIZHI</v>
      </c>
      <c r="AP80" s="27">
        <f t="shared" ca="1" si="12"/>
        <v>308</v>
      </c>
      <c r="AQ80" s="21">
        <f t="shared" ca="1" si="13"/>
        <v>0</v>
      </c>
      <c r="AR80" s="21">
        <f t="shared" ca="1" si="13"/>
        <v>10</v>
      </c>
      <c r="AS80" s="21">
        <f t="shared" ca="1" si="13"/>
        <v>3</v>
      </c>
      <c r="AT80" s="21">
        <f t="shared" ca="1" si="13"/>
        <v>17</v>
      </c>
      <c r="AU80" s="21">
        <f t="shared" ca="1" si="13"/>
        <v>1</v>
      </c>
      <c r="AV80" s="21">
        <f t="shared" ca="1" si="13"/>
        <v>0</v>
      </c>
      <c r="AW80" s="21">
        <f t="shared" ca="1" si="15"/>
        <v>0</v>
      </c>
      <c r="AX80" s="21">
        <f t="shared" ca="1" si="16"/>
        <v>0</v>
      </c>
      <c r="AY80" s="21">
        <f t="shared" ca="1" si="17"/>
        <v>0</v>
      </c>
      <c r="AZ80" s="21">
        <f t="shared" ca="1" si="18"/>
        <v>0</v>
      </c>
      <c r="BA80" s="21">
        <f t="shared" ca="1" si="19"/>
        <v>0</v>
      </c>
    </row>
    <row r="81" spans="23:53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2016:5:0:0:XIZHI</v>
      </c>
      <c r="AB81" s="27">
        <f t="shared" ca="1" si="3"/>
        <v>155</v>
      </c>
      <c r="AC81" s="21">
        <f t="shared" ca="1" si="4"/>
        <v>0</v>
      </c>
      <c r="AD81" s="21">
        <f t="shared" si="5"/>
        <v>0</v>
      </c>
      <c r="AE81" s="27" t="e">
        <f t="shared" ca="1" si="6"/>
        <v>#N/A</v>
      </c>
      <c r="AF81" s="10" t="str">
        <f t="shared" ca="1" si="9"/>
        <v/>
      </c>
      <c r="AG81" s="10" t="str">
        <f t="shared" ca="1" si="9"/>
        <v/>
      </c>
      <c r="AH81" s="10" t="str">
        <f t="shared" ca="1" si="9"/>
        <v/>
      </c>
      <c r="AI81" s="10" t="str">
        <f t="shared" ca="1" si="9"/>
        <v/>
      </c>
      <c r="AJ81" s="10" t="str">
        <f t="shared" ca="1" si="9"/>
        <v/>
      </c>
      <c r="AK81" s="10" t="str">
        <f t="shared" ca="1" si="9"/>
        <v/>
      </c>
      <c r="AL81" s="7">
        <v>-7</v>
      </c>
      <c r="AM81" s="28">
        <f t="shared" si="10"/>
        <v>42456</v>
      </c>
      <c r="AN81" s="27">
        <f t="shared" si="14"/>
        <v>4</v>
      </c>
      <c r="AO81" s="28" t="str">
        <f t="shared" si="11"/>
        <v>2016:3:4:7:XIZHI</v>
      </c>
      <c r="AP81" s="27">
        <f t="shared" ca="1" si="12"/>
        <v>337</v>
      </c>
      <c r="AQ81" s="21">
        <f t="shared" ca="1" si="13"/>
        <v>0</v>
      </c>
      <c r="AR81" s="21">
        <f t="shared" ca="1" si="13"/>
        <v>14</v>
      </c>
      <c r="AS81" s="21">
        <f t="shared" ca="1" si="13"/>
        <v>5</v>
      </c>
      <c r="AT81" s="21">
        <f t="shared" ca="1" si="13"/>
        <v>20</v>
      </c>
      <c r="AU81" s="21">
        <f t="shared" ca="1" si="13"/>
        <v>1</v>
      </c>
      <c r="AV81" s="21">
        <f t="shared" ca="1" si="13"/>
        <v>0</v>
      </c>
      <c r="AW81" s="21">
        <f t="shared" ca="1" si="15"/>
        <v>0</v>
      </c>
      <c r="AX81" s="21">
        <f t="shared" ca="1" si="16"/>
        <v>0</v>
      </c>
      <c r="AY81" s="21">
        <f t="shared" ca="1" si="17"/>
        <v>0</v>
      </c>
      <c r="AZ81" s="21">
        <f t="shared" ca="1" si="18"/>
        <v>0</v>
      </c>
      <c r="BA81" s="21">
        <f t="shared" ca="1" si="19"/>
        <v>0</v>
      </c>
    </row>
    <row r="82" spans="23:53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2016:6:0:0:XIZHI</v>
      </c>
      <c r="AB82" s="27" t="e">
        <f t="shared" ca="1" si="3"/>
        <v>#N/A</v>
      </c>
      <c r="AC82" s="21" t="e">
        <f t="shared" ca="1" si="4"/>
        <v>#N/A</v>
      </c>
      <c r="AD82" s="21">
        <f t="shared" si="5"/>
        <v>0</v>
      </c>
      <c r="AE82" s="27" t="e">
        <f t="shared" ca="1" si="6"/>
        <v>#N/A</v>
      </c>
      <c r="AF82" s="10" t="str">
        <f t="shared" ca="1" si="9"/>
        <v/>
      </c>
      <c r="AG82" s="10" t="str">
        <f t="shared" ca="1" si="9"/>
        <v/>
      </c>
      <c r="AH82" s="10" t="str">
        <f t="shared" ca="1" si="9"/>
        <v/>
      </c>
      <c r="AI82" s="10" t="str">
        <f t="shared" ca="1" si="9"/>
        <v/>
      </c>
      <c r="AJ82" s="10" t="str">
        <f t="shared" ca="1" si="9"/>
        <v/>
      </c>
      <c r="AK82" s="10" t="str">
        <f t="shared" ca="1" si="9"/>
        <v/>
      </c>
      <c r="AL82" s="7">
        <v>-6</v>
      </c>
      <c r="AM82" s="28">
        <f t="shared" si="10"/>
        <v>42463</v>
      </c>
      <c r="AN82" s="27">
        <f t="shared" si="14"/>
        <v>1</v>
      </c>
      <c r="AO82" s="28" t="str">
        <f t="shared" si="11"/>
        <v>2016:4:1:7:XIZHI</v>
      </c>
      <c r="AP82" s="27">
        <f t="shared" ca="1" si="12"/>
        <v>366</v>
      </c>
      <c r="AQ82" s="21">
        <f t="shared" ca="1" si="13"/>
        <v>2</v>
      </c>
      <c r="AR82" s="21">
        <f t="shared" ca="1" si="13"/>
        <v>12</v>
      </c>
      <c r="AS82" s="21">
        <f t="shared" ca="1" si="13"/>
        <v>5</v>
      </c>
      <c r="AT82" s="21">
        <f t="shared" ca="1" si="13"/>
        <v>7</v>
      </c>
      <c r="AU82" s="21">
        <f t="shared" ca="1" si="13"/>
        <v>2</v>
      </c>
      <c r="AV82" s="21">
        <f t="shared" ca="1" si="13"/>
        <v>0</v>
      </c>
      <c r="AW82" s="21">
        <f t="shared" ca="1" si="15"/>
        <v>0</v>
      </c>
      <c r="AX82" s="21">
        <f t="shared" ca="1" si="16"/>
        <v>0</v>
      </c>
      <c r="AY82" s="21">
        <f t="shared" ca="1" si="17"/>
        <v>0</v>
      </c>
      <c r="AZ82" s="21">
        <f t="shared" ca="1" si="18"/>
        <v>0</v>
      </c>
      <c r="BA82" s="21">
        <f t="shared" ca="1" si="19"/>
        <v>0</v>
      </c>
    </row>
    <row r="83" spans="23:53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2016:7:0:0:XIZHI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ref="AF83:AK88" ca="1" si="20">IFERROR(INDEX(INDIRECT(CONCATENATE($X$95,"$A:$Z")),$AE83,MATCH(AF$52,INDIRECT(CONCATENATE($X$95,"$A1:$Z1")),0)),"")</f>
        <v/>
      </c>
      <c r="AG83" s="10" t="str">
        <f t="shared" ca="1" si="20"/>
        <v/>
      </c>
      <c r="AH83" s="10" t="str">
        <f t="shared" ca="1" si="20"/>
        <v/>
      </c>
      <c r="AI83" s="10" t="str">
        <f t="shared" ca="1" si="20"/>
        <v/>
      </c>
      <c r="AJ83" s="10" t="str">
        <f t="shared" ca="1" si="20"/>
        <v/>
      </c>
      <c r="AK83" s="10" t="str">
        <f t="shared" ca="1" si="20"/>
        <v/>
      </c>
      <c r="AL83" s="7">
        <v>-5</v>
      </c>
      <c r="AM83" s="28">
        <f t="shared" si="10"/>
        <v>42470</v>
      </c>
      <c r="AN83" s="27">
        <f t="shared" si="14"/>
        <v>2</v>
      </c>
      <c r="AO83" s="28" t="str">
        <f t="shared" si="11"/>
        <v>2016:4:2:7:XIZHI</v>
      </c>
      <c r="AP83" s="27">
        <f t="shared" ca="1" si="12"/>
        <v>395</v>
      </c>
      <c r="AQ83" s="21">
        <f t="shared" ca="1" si="13"/>
        <v>0</v>
      </c>
      <c r="AR83" s="21">
        <f t="shared" ca="1" si="13"/>
        <v>9</v>
      </c>
      <c r="AS83" s="21">
        <f t="shared" ca="1" si="13"/>
        <v>5</v>
      </c>
      <c r="AT83" s="21">
        <f t="shared" ca="1" si="13"/>
        <v>11</v>
      </c>
      <c r="AU83" s="21">
        <f t="shared" ca="1" si="13"/>
        <v>0</v>
      </c>
      <c r="AV83" s="21">
        <f t="shared" ca="1" si="13"/>
        <v>0</v>
      </c>
      <c r="AW83" s="21">
        <f t="shared" ca="1" si="15"/>
        <v>0</v>
      </c>
      <c r="AX83" s="21">
        <f t="shared" ca="1" si="16"/>
        <v>0</v>
      </c>
      <c r="AY83" s="21">
        <f t="shared" ca="1" si="17"/>
        <v>0</v>
      </c>
      <c r="AZ83" s="21">
        <f t="shared" ca="1" si="18"/>
        <v>0</v>
      </c>
      <c r="BA83" s="21">
        <f t="shared" ca="1" si="19"/>
        <v>0</v>
      </c>
    </row>
    <row r="84" spans="23:53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2016:8:0:0:XIZHI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20"/>
        <v/>
      </c>
      <c r="AG84" s="10" t="str">
        <f t="shared" ca="1" si="20"/>
        <v/>
      </c>
      <c r="AH84" s="10" t="str">
        <f t="shared" ca="1" si="20"/>
        <v/>
      </c>
      <c r="AI84" s="10" t="str">
        <f t="shared" ca="1" si="20"/>
        <v/>
      </c>
      <c r="AJ84" s="10" t="str">
        <f t="shared" ca="1" si="20"/>
        <v/>
      </c>
      <c r="AK84" s="10" t="str">
        <f t="shared" ca="1" si="20"/>
        <v/>
      </c>
      <c r="AL84" s="7">
        <v>-4</v>
      </c>
      <c r="AM84" s="28">
        <f t="shared" si="10"/>
        <v>42477</v>
      </c>
      <c r="AN84" s="27">
        <f t="shared" si="14"/>
        <v>3</v>
      </c>
      <c r="AO84" s="28" t="str">
        <f t="shared" si="11"/>
        <v>2016:4:3:7:XIZHI</v>
      </c>
      <c r="AP84" s="27">
        <f t="shared" ca="1" si="12"/>
        <v>424</v>
      </c>
      <c r="AQ84" s="21">
        <f t="shared" ca="1" si="13"/>
        <v>0</v>
      </c>
      <c r="AR84" s="21">
        <f t="shared" ca="1" si="13"/>
        <v>9</v>
      </c>
      <c r="AS84" s="21">
        <f t="shared" ca="1" si="13"/>
        <v>4</v>
      </c>
      <c r="AT84" s="21">
        <f t="shared" ca="1" si="13"/>
        <v>9</v>
      </c>
      <c r="AU84" s="21">
        <f t="shared" ca="1" si="13"/>
        <v>0</v>
      </c>
      <c r="AV84" s="21">
        <f t="shared" ca="1" si="13"/>
        <v>0</v>
      </c>
      <c r="AW84" s="21">
        <f t="shared" ca="1" si="15"/>
        <v>0</v>
      </c>
      <c r="AX84" s="21">
        <f t="shared" ca="1" si="16"/>
        <v>0</v>
      </c>
      <c r="AY84" s="21">
        <f t="shared" ca="1" si="17"/>
        <v>0</v>
      </c>
      <c r="AZ84" s="21">
        <f t="shared" ca="1" si="18"/>
        <v>0</v>
      </c>
      <c r="BA84" s="21">
        <f t="shared" ca="1" si="19"/>
        <v>0</v>
      </c>
    </row>
    <row r="85" spans="23:53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2016:9:0:0:XIZHI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ca="1" si="20"/>
        <v/>
      </c>
      <c r="AG85" s="10" t="str">
        <f t="shared" ca="1" si="20"/>
        <v/>
      </c>
      <c r="AH85" s="10" t="str">
        <f t="shared" ca="1" si="20"/>
        <v/>
      </c>
      <c r="AI85" s="10" t="str">
        <f t="shared" ca="1" si="20"/>
        <v/>
      </c>
      <c r="AJ85" s="10" t="str">
        <f t="shared" ca="1" si="20"/>
        <v/>
      </c>
      <c r="AK85" s="10" t="str">
        <f t="shared" ca="1" si="20"/>
        <v/>
      </c>
      <c r="AL85" s="7">
        <v>-3</v>
      </c>
      <c r="AM85" s="28">
        <f t="shared" si="10"/>
        <v>42484</v>
      </c>
      <c r="AN85" s="27">
        <f t="shared" si="14"/>
        <v>4</v>
      </c>
      <c r="AO85" s="28" t="str">
        <f t="shared" si="11"/>
        <v>2016:4:4:7:XIZHI</v>
      </c>
      <c r="AP85" s="27">
        <f t="shared" ca="1" si="12"/>
        <v>453</v>
      </c>
      <c r="AQ85" s="21">
        <f t="shared" ca="1" si="13"/>
        <v>0</v>
      </c>
      <c r="AR85" s="21">
        <f t="shared" ca="1" si="13"/>
        <v>12</v>
      </c>
      <c r="AS85" s="21">
        <f t="shared" ca="1" si="13"/>
        <v>13</v>
      </c>
      <c r="AT85" s="21">
        <f t="shared" ca="1" si="13"/>
        <v>13</v>
      </c>
      <c r="AU85" s="21">
        <f t="shared" ca="1" si="13"/>
        <v>1</v>
      </c>
      <c r="AV85" s="21">
        <f t="shared" ca="1" si="13"/>
        <v>0</v>
      </c>
      <c r="AW85" s="21">
        <f t="shared" ca="1" si="15"/>
        <v>0</v>
      </c>
      <c r="AX85" s="21">
        <f t="shared" ca="1" si="16"/>
        <v>0</v>
      </c>
      <c r="AY85" s="21">
        <f t="shared" ca="1" si="17"/>
        <v>0</v>
      </c>
      <c r="AZ85" s="21">
        <f t="shared" ca="1" si="18"/>
        <v>0</v>
      </c>
      <c r="BA85" s="21">
        <f t="shared" ca="1" si="19"/>
        <v>0</v>
      </c>
    </row>
    <row r="86" spans="23:53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2016:10:0:0:XIZHI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20"/>
        <v/>
      </c>
      <c r="AG86" s="10" t="str">
        <f t="shared" ca="1" si="20"/>
        <v/>
      </c>
      <c r="AH86" s="10" t="str">
        <f t="shared" ca="1" si="20"/>
        <v/>
      </c>
      <c r="AI86" s="10" t="str">
        <f t="shared" ca="1" si="20"/>
        <v/>
      </c>
      <c r="AJ86" s="10" t="str">
        <f t="shared" ca="1" si="20"/>
        <v/>
      </c>
      <c r="AK86" s="10" t="str">
        <f t="shared" ca="1" si="20"/>
        <v/>
      </c>
      <c r="AL86" s="7">
        <v>-2</v>
      </c>
      <c r="AM86" s="28">
        <f t="shared" si="10"/>
        <v>42491</v>
      </c>
      <c r="AN86" s="27">
        <f t="shared" si="14"/>
        <v>1</v>
      </c>
      <c r="AO86" s="28" t="str">
        <f t="shared" si="11"/>
        <v>2016:5:1:7:XIZHI</v>
      </c>
      <c r="AP86" s="27">
        <f t="shared" ca="1" si="12"/>
        <v>482</v>
      </c>
      <c r="AQ86" s="21">
        <f t="shared" ca="1" si="13"/>
        <v>0</v>
      </c>
      <c r="AR86" s="21">
        <f t="shared" ca="1" si="13"/>
        <v>12</v>
      </c>
      <c r="AS86" s="21">
        <f t="shared" ca="1" si="13"/>
        <v>5</v>
      </c>
      <c r="AT86" s="21">
        <f t="shared" ca="1" si="13"/>
        <v>14</v>
      </c>
      <c r="AU86" s="21">
        <f t="shared" ca="1" si="13"/>
        <v>3</v>
      </c>
      <c r="AV86" s="21">
        <f t="shared" ca="1" si="13"/>
        <v>0</v>
      </c>
      <c r="AW86" s="21">
        <f t="shared" ca="1" si="15"/>
        <v>0</v>
      </c>
      <c r="AX86" s="21">
        <f t="shared" ca="1" si="16"/>
        <v>0</v>
      </c>
      <c r="AY86" s="21">
        <f t="shared" ca="1" si="17"/>
        <v>0</v>
      </c>
      <c r="AZ86" s="21">
        <f t="shared" ca="1" si="18"/>
        <v>0</v>
      </c>
      <c r="BA86" s="21">
        <f t="shared" ca="1" si="19"/>
        <v>0</v>
      </c>
    </row>
    <row r="87" spans="23:53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2016:11:0:0:XIZHI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20"/>
        <v/>
      </c>
      <c r="AG87" s="10" t="str">
        <f t="shared" ca="1" si="20"/>
        <v/>
      </c>
      <c r="AH87" s="10" t="str">
        <f t="shared" ca="1" si="20"/>
        <v/>
      </c>
      <c r="AI87" s="10" t="str">
        <f t="shared" ca="1" si="20"/>
        <v/>
      </c>
      <c r="AJ87" s="10" t="str">
        <f t="shared" ca="1" si="20"/>
        <v/>
      </c>
      <c r="AK87" s="10" t="str">
        <f t="shared" ca="1" si="20"/>
        <v/>
      </c>
      <c r="AL87" s="7">
        <v>-1</v>
      </c>
      <c r="AM87" s="28">
        <f t="shared" si="10"/>
        <v>42498</v>
      </c>
      <c r="AN87" s="27">
        <f t="shared" si="14"/>
        <v>2</v>
      </c>
      <c r="AO87" s="28" t="str">
        <f t="shared" si="11"/>
        <v>2016:5:2:7:XIZHI</v>
      </c>
      <c r="AP87" s="27">
        <f t="shared" ca="1" si="12"/>
        <v>511</v>
      </c>
      <c r="AQ87" s="21">
        <f t="shared" ca="1" si="13"/>
        <v>0</v>
      </c>
      <c r="AR87" s="21">
        <f t="shared" ca="1" si="13"/>
        <v>14</v>
      </c>
      <c r="AS87" s="21">
        <f t="shared" ca="1" si="13"/>
        <v>8</v>
      </c>
      <c r="AT87" s="21">
        <f t="shared" ca="1" si="13"/>
        <v>13</v>
      </c>
      <c r="AU87" s="21">
        <f t="shared" ca="1" si="13"/>
        <v>1</v>
      </c>
      <c r="AV87" s="21">
        <f t="shared" ca="1" si="13"/>
        <v>0</v>
      </c>
      <c r="AW87" s="21">
        <f t="shared" ca="1" si="15"/>
        <v>0</v>
      </c>
      <c r="AX87" s="21">
        <f t="shared" ca="1" si="16"/>
        <v>0</v>
      </c>
      <c r="AY87" s="21">
        <f t="shared" ca="1" si="17"/>
        <v>0</v>
      </c>
      <c r="AZ87" s="21">
        <f t="shared" ca="1" si="18"/>
        <v>0</v>
      </c>
      <c r="BA87" s="21">
        <f t="shared" ca="1" si="19"/>
        <v>0</v>
      </c>
    </row>
    <row r="88" spans="23:53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2016:12:0:0:XIZHI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20"/>
        <v/>
      </c>
      <c r="AG88" s="10" t="str">
        <f t="shared" ca="1" si="20"/>
        <v/>
      </c>
      <c r="AH88" s="10" t="str">
        <f t="shared" ca="1" si="20"/>
        <v/>
      </c>
      <c r="AI88" s="10" t="str">
        <f t="shared" ca="1" si="20"/>
        <v/>
      </c>
      <c r="AJ88" s="10" t="str">
        <f t="shared" ca="1" si="20"/>
        <v/>
      </c>
      <c r="AK88" s="10" t="str">
        <f t="shared" ca="1" si="20"/>
        <v/>
      </c>
      <c r="AL88" s="7">
        <v>0</v>
      </c>
      <c r="AM88" s="28">
        <f t="shared" si="10"/>
        <v>42505</v>
      </c>
      <c r="AN88" s="27">
        <f t="shared" si="14"/>
        <v>3</v>
      </c>
      <c r="AO88" s="28" t="str">
        <f t="shared" si="11"/>
        <v>2016:5:3:7:XIZHI</v>
      </c>
      <c r="AP88" s="27">
        <f t="shared" ca="1" si="12"/>
        <v>541</v>
      </c>
      <c r="AQ88" s="21">
        <f t="shared" ca="1" si="13"/>
        <v>0</v>
      </c>
      <c r="AR88" s="21">
        <f t="shared" ca="1" si="13"/>
        <v>17</v>
      </c>
      <c r="AS88" s="21">
        <f t="shared" ca="1" si="13"/>
        <v>10</v>
      </c>
      <c r="AT88" s="21">
        <f t="shared" ca="1" si="13"/>
        <v>13</v>
      </c>
      <c r="AU88" s="21">
        <f t="shared" ca="1" si="13"/>
        <v>0</v>
      </c>
      <c r="AV88" s="21">
        <f t="shared" ca="1" si="13"/>
        <v>3</v>
      </c>
      <c r="AW88" s="21">
        <f t="shared" ca="1" si="15"/>
        <v>1</v>
      </c>
      <c r="AX88" s="21">
        <f t="shared" ca="1" si="16"/>
        <v>18</v>
      </c>
      <c r="AY88" s="21">
        <f t="shared" ca="1" si="17"/>
        <v>9</v>
      </c>
      <c r="AZ88" s="21">
        <f t="shared" ca="1" si="18"/>
        <v>15</v>
      </c>
      <c r="BA88" s="21">
        <f t="shared" ca="1" si="19"/>
        <v>3</v>
      </c>
    </row>
    <row r="89" spans="23:53">
      <c r="AC89" s="7">
        <f ca="1">SUMIFS(AC53:AC88, $X53:$X88,YEAR,AC53:AC88,"&lt;&gt;#N/A")</f>
        <v>5</v>
      </c>
      <c r="AD89" s="27"/>
      <c r="AF89" s="7">
        <f t="shared" ref="AF89:AK89" ca="1" si="21">SUM(AF53:AF88)</f>
        <v>1</v>
      </c>
      <c r="AG89" s="7">
        <f t="shared" ca="1" si="21"/>
        <v>0</v>
      </c>
      <c r="AH89" s="7">
        <f t="shared" ca="1" si="21"/>
        <v>0</v>
      </c>
      <c r="AI89" s="7">
        <f t="shared" ca="1" si="21"/>
        <v>0</v>
      </c>
      <c r="AJ89" s="7">
        <f t="shared" ca="1" si="21"/>
        <v>0</v>
      </c>
      <c r="AK89" s="7">
        <f t="shared" ca="1" si="21"/>
        <v>0</v>
      </c>
      <c r="AN89" s="27"/>
    </row>
    <row r="90" spans="23:53">
      <c r="W90" s="7" t="s">
        <v>1456</v>
      </c>
      <c r="X90" s="2" t="s">
        <v>2004</v>
      </c>
      <c r="AD90" s="27"/>
      <c r="AE90" s="27"/>
      <c r="AH90" s="27"/>
      <c r="AI90" s="27"/>
      <c r="AJ90" s="27"/>
      <c r="AK90" s="27"/>
      <c r="AM90" s="28"/>
      <c r="AN90" s="27"/>
    </row>
    <row r="91" spans="23:53">
      <c r="W91" s="39" t="s">
        <v>2234</v>
      </c>
      <c r="X91" s="1" t="s">
        <v>2259</v>
      </c>
      <c r="AD91" s="27"/>
      <c r="AE91" s="27"/>
      <c r="AH91" s="27"/>
      <c r="AI91" s="27"/>
      <c r="AJ91" s="27"/>
      <c r="AK91" s="27"/>
      <c r="AM91" s="28"/>
      <c r="AN91" s="27"/>
    </row>
    <row r="92" spans="23:53">
      <c r="W92" s="7" t="s">
        <v>2235</v>
      </c>
      <c r="X92" s="1" t="s">
        <v>2260</v>
      </c>
      <c r="AD92" s="27"/>
      <c r="AN92" s="27"/>
    </row>
    <row r="93" spans="23:53">
      <c r="W93" s="7" t="s">
        <v>815</v>
      </c>
      <c r="X93" s="2" t="s">
        <v>2245</v>
      </c>
      <c r="Y93" s="27"/>
      <c r="Z93" s="27"/>
      <c r="AD93" s="27"/>
      <c r="AN93" s="27"/>
    </row>
    <row r="94" spans="23:53">
      <c r="W94" s="7" t="s">
        <v>816</v>
      </c>
      <c r="X94" s="2" t="s">
        <v>2246</v>
      </c>
      <c r="Y94" s="27"/>
      <c r="Z94" s="27"/>
      <c r="AD94" s="27"/>
      <c r="AN94" s="27"/>
    </row>
    <row r="95" spans="23:53">
      <c r="W95" s="39" t="s">
        <v>819</v>
      </c>
      <c r="X95" s="2" t="s">
        <v>2247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3">
      <c r="W96" s="39" t="s">
        <v>1455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1">
      <c r="W97" s="7" t="s">
        <v>811</v>
      </c>
      <c r="X97" s="1">
        <v>3</v>
      </c>
      <c r="AD97" s="27"/>
      <c r="AE97" s="27"/>
      <c r="AH97" s="27"/>
      <c r="AI97" s="27"/>
      <c r="AJ97" s="27"/>
      <c r="AK97" s="27"/>
      <c r="AN97" s="27"/>
    </row>
    <row r="98" spans="23:51">
      <c r="W98" s="7" t="s">
        <v>808</v>
      </c>
      <c r="X98" s="7">
        <f>ROUND($X$96/12,0)</f>
        <v>0</v>
      </c>
      <c r="AN98" s="27"/>
    </row>
    <row r="99" spans="23:51">
      <c r="W99" s="7" t="s">
        <v>807</v>
      </c>
      <c r="X99" s="7">
        <v>4</v>
      </c>
      <c r="AN99" s="27"/>
    </row>
    <row r="100" spans="23:51">
      <c r="W100" s="7" t="s">
        <v>438</v>
      </c>
      <c r="X100" s="7">
        <f ca="1">SUM($AI$89:$AK$89)</f>
        <v>0</v>
      </c>
      <c r="AN100" s="27"/>
    </row>
    <row r="101" spans="23:51">
      <c r="W101" s="7" t="s">
        <v>439</v>
      </c>
      <c r="X101" s="7">
        <f ca="1">SUM($AF$89:$AH$89)</f>
        <v>1</v>
      </c>
      <c r="AM101" s="28"/>
      <c r="AN101" s="27"/>
      <c r="AS101" s="29"/>
      <c r="AU101" s="29"/>
      <c r="AV101" s="29"/>
      <c r="AY101" s="29"/>
    </row>
    <row r="102" spans="23:51" ht="60">
      <c r="W102" s="7" t="s">
        <v>441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100%</v>
      </c>
      <c r="Y102" s="30">
        <f ca="1">IFERROR(X101/SUM(X100:X101),"0")</f>
        <v>1</v>
      </c>
      <c r="Z102" s="7" t="str">
        <f ca="1">TEXT(Y102,"00%")</f>
        <v>100%</v>
      </c>
      <c r="AN102" s="27"/>
    </row>
    <row r="103" spans="23:51" ht="30">
      <c r="W103" s="7" t="s">
        <v>442</v>
      </c>
      <c r="X103" s="29" t="str">
        <f ca="1">CONCATENATE("Annual Goal 年度目標:  ",$X$96,"
Actual CDE YTD 年度實際:    ",$AC$89)</f>
        <v>Annual Goal 年度目標:  
Actual CDE YTD 年度實際:    5</v>
      </c>
      <c r="AN103" s="27"/>
    </row>
    <row r="104" spans="23:51">
      <c r="W104" s="7" t="s">
        <v>1454</v>
      </c>
      <c r="X104" s="7" t="str">
        <f ca="1">CONCATENATE($X$53,"  ",SUMIF($AC$53:$AC$64,"&lt;&gt;#N/A"))</f>
        <v>2014  0</v>
      </c>
      <c r="AN104" s="27"/>
    </row>
    <row r="105" spans="23:51">
      <c r="W105" s="7" t="s">
        <v>1453</v>
      </c>
      <c r="X105" s="7" t="str">
        <f ca="1">CONCATENATE($X$65,"  ", SUMIF($AC$65:$AC$76,"&lt;&gt;#N/A"))</f>
        <v>2015  0</v>
      </c>
      <c r="AN105" s="27"/>
    </row>
    <row r="106" spans="23:51">
      <c r="W106" s="7" t="s">
        <v>1452</v>
      </c>
      <c r="X106" s="7" t="str">
        <f ca="1">CONCATENATE($X$77,"  ",SUMIF($AC$77:$AC$88,"&lt;&gt;#N/A"))</f>
        <v>2016  5</v>
      </c>
    </row>
    <row r="107" spans="23:51" ht="23.25">
      <c r="W107" s="7" t="s">
        <v>1451</v>
      </c>
      <c r="X107" s="42" t="str">
        <f>$X$91</f>
        <v>Xizhi District</v>
      </c>
    </row>
    <row r="108" spans="23:51">
      <c r="X108" s="40" t="str">
        <f>$X$92</f>
        <v>汐止地區</v>
      </c>
    </row>
    <row r="109" spans="23:51">
      <c r="X109" s="41">
        <f>DATE</f>
        <v>42505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>
    <pageSetUpPr fitToPage="1"/>
  </sheetPr>
  <dimension ref="A1:S24"/>
  <sheetViews>
    <sheetView topLeftCell="E1" zoomScaleNormal="100" zoomScaleSheetLayoutView="115" workbookViewId="0">
      <selection activeCell="F19" sqref="F19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1848</v>
      </c>
      <c r="E1" s="36" t="str">
        <f>$A$2</f>
        <v>Yilan District</v>
      </c>
      <c r="F1" s="32"/>
      <c r="G1" s="33"/>
      <c r="H1" s="33"/>
      <c r="I1" s="33"/>
      <c r="J1" s="33"/>
      <c r="K1" s="33"/>
      <c r="L1" s="33"/>
      <c r="M1" s="93" t="s">
        <v>1739</v>
      </c>
      <c r="N1" s="96" t="s">
        <v>21</v>
      </c>
      <c r="O1" s="76" t="s">
        <v>22</v>
      </c>
      <c r="P1" s="76" t="s">
        <v>23</v>
      </c>
      <c r="Q1" s="76" t="s">
        <v>33</v>
      </c>
      <c r="R1" s="76" t="s">
        <v>34</v>
      </c>
      <c r="S1" s="76" t="s">
        <v>24</v>
      </c>
    </row>
    <row r="2" spans="1:19" ht="15" customHeight="1">
      <c r="A2" s="1" t="s">
        <v>2261</v>
      </c>
      <c r="E2" s="78" t="str">
        <f>$A$3</f>
        <v>宜蘭地區</v>
      </c>
      <c r="F2" s="26" t="s">
        <v>793</v>
      </c>
      <c r="G2" s="80">
        <f>$A$6</f>
        <v>0</v>
      </c>
      <c r="H2" s="82" t="s">
        <v>35</v>
      </c>
      <c r="I2" s="83"/>
      <c r="J2" s="83"/>
      <c r="K2" s="84"/>
      <c r="L2" s="68" t="s">
        <v>28</v>
      </c>
      <c r="M2" s="94"/>
      <c r="N2" s="97"/>
      <c r="O2" s="77"/>
      <c r="P2" s="77"/>
      <c r="Q2" s="77"/>
      <c r="R2" s="77"/>
      <c r="S2" s="77"/>
    </row>
    <row r="3" spans="1:19" ht="15" customHeight="1">
      <c r="A3" s="1" t="s">
        <v>2262</v>
      </c>
      <c r="E3" s="79"/>
      <c r="F3" s="25" t="s">
        <v>794</v>
      </c>
      <c r="G3" s="81"/>
      <c r="H3" s="82" t="s">
        <v>788</v>
      </c>
      <c r="I3" s="83"/>
      <c r="J3" s="83"/>
      <c r="K3" s="84"/>
      <c r="L3" s="68" t="s">
        <v>787</v>
      </c>
      <c r="M3" s="94"/>
      <c r="N3" s="97"/>
      <c r="O3" s="77"/>
      <c r="P3" s="77"/>
      <c r="Q3" s="77"/>
      <c r="R3" s="77"/>
      <c r="S3" s="77"/>
    </row>
    <row r="4" spans="1:19" ht="15" customHeight="1">
      <c r="A4" s="1" t="s">
        <v>2080</v>
      </c>
      <c r="E4" s="85">
        <f>DATE</f>
        <v>42505</v>
      </c>
      <c r="F4" s="23" t="s">
        <v>791</v>
      </c>
      <c r="G4" s="24"/>
      <c r="H4" s="87">
        <f>ROUND($G$2/12*MONTH,0)</f>
        <v>0</v>
      </c>
      <c r="I4" s="88"/>
      <c r="J4" s="88"/>
      <c r="K4" s="89"/>
      <c r="L4" s="44">
        <f>ROUND($G$2/12,0)</f>
        <v>0</v>
      </c>
      <c r="M4" s="94"/>
      <c r="N4" s="97"/>
      <c r="O4" s="77"/>
      <c r="P4" s="77"/>
      <c r="Q4" s="77"/>
      <c r="R4" s="77"/>
      <c r="S4" s="77"/>
    </row>
    <row r="5" spans="1:19" ht="15" customHeight="1">
      <c r="A5" s="1" t="s">
        <v>2256</v>
      </c>
      <c r="E5" s="86"/>
      <c r="F5" s="5" t="s">
        <v>792</v>
      </c>
      <c r="G5" s="6"/>
      <c r="H5" s="90">
        <f ca="1">YILAN_DISTRICT_GRAPH!$AC$89</f>
        <v>3</v>
      </c>
      <c r="I5" s="91"/>
      <c r="J5" s="91"/>
      <c r="K5" s="92"/>
      <c r="L5" s="45">
        <f>$M$24</f>
        <v>0</v>
      </c>
      <c r="M5" s="95"/>
      <c r="N5" s="97"/>
      <c r="O5" s="77"/>
      <c r="P5" s="77"/>
      <c r="Q5" s="77"/>
      <c r="R5" s="77"/>
      <c r="S5" s="77"/>
    </row>
    <row r="6" spans="1:19" ht="15" customHeight="1">
      <c r="A6" s="1"/>
      <c r="E6" s="34" t="str">
        <f>$A$4</f>
        <v>East Stake</v>
      </c>
      <c r="F6" s="25" t="s">
        <v>804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東台北支聯會</v>
      </c>
      <c r="F7" s="25" t="s">
        <v>789</v>
      </c>
      <c r="G7" s="25"/>
      <c r="H7" s="20"/>
      <c r="I7" s="20"/>
      <c r="J7" s="20"/>
      <c r="K7" s="20"/>
      <c r="L7" s="46" t="s">
        <v>790</v>
      </c>
      <c r="M7" s="61" t="s">
        <v>795</v>
      </c>
      <c r="N7" s="38" t="s">
        <v>796</v>
      </c>
      <c r="O7" s="38" t="s">
        <v>797</v>
      </c>
      <c r="P7" s="38" t="s">
        <v>798</v>
      </c>
      <c r="Q7" s="38" t="s">
        <v>799</v>
      </c>
      <c r="R7" s="38" t="s">
        <v>800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2085</v>
      </c>
      <c r="B11" s="1"/>
      <c r="E11" s="5" t="str">
        <f>$A11</f>
        <v>Yilan 宜蘭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2012</v>
      </c>
      <c r="C12" s="64" t="str">
        <f>CONCATENATE(YEAR,":",MONTH,":",WEEK,":",WEEKDAY,":",$B12)</f>
        <v>2016:5:3:7:YILAN_E</v>
      </c>
      <c r="D12" s="64">
        <f>MATCH($C12,REPORT_DATA_BY_COMP!$A:$A,0)</f>
        <v>1735</v>
      </c>
      <c r="E12" s="65" t="str">
        <f>SUBSTITUTE(VLOOKUP($B12,COMP_LIST!$A:$AC,5,FALSE),"EL","")</f>
        <v>E. Byers / Puzey</v>
      </c>
      <c r="F12" s="4" t="str">
        <f>VLOOKUP($B12,COMP_LIST!$A:$AC,3,FALSE)</f>
        <v>Yilan E</v>
      </c>
      <c r="G12" s="4" t="str">
        <f>VLOOKUP($B12,COMP_LIST!$A:$AC,4,FALSE)</f>
        <v>宜蘭長老</v>
      </c>
      <c r="H12" s="10">
        <f>IFERROR(INDEX(REPORT_DATA_BY_COMP!$A:$AI,$D12,MATCH(H$8,REPORT_DATA_BY_COMP!$A$1:$AI$1,0)), "")</f>
        <v>0</v>
      </c>
      <c r="I12" s="10">
        <f>IFERROR(INDEX(REPORT_DATA_BY_COMP!$A:$AI,$D12,MATCH(I$8,REPORT_DATA_BY_COMP!$A$1:$AI$1,0)), "")</f>
        <v>0</v>
      </c>
      <c r="J12" s="10">
        <f>IFERROR(INDEX(REPORT_DATA_BY_COMP!$A:$AI,$D12,MATCH(J$8,REPORT_DATA_BY_COMP!$A$1:$AI$1,0)), "")</f>
        <v>1</v>
      </c>
      <c r="K12" s="10">
        <f>IFERROR(INDEX(REPORT_DATA_BY_COMP!$A:$AI,$D12,MATCH(K$8,REPORT_DATA_BY_COMP!$A$1:$AI$1,0)), "")</f>
        <v>2</v>
      </c>
      <c r="L12" s="47">
        <f>IFERROR(INDEX(REPORT_DATA_BY_COMP!$A:$AI,$D12,MATCH(L$8,REPORT_DATA_BY_COMP!$A$1:$AI$1,0)), "")</f>
        <v>0</v>
      </c>
      <c r="M12" s="56">
        <f>IFERROR(INDEX(REPORT_DATA_BY_COMP!$A:$AI,$D12,MATCH(M$8,REPORT_DATA_BY_COMP!$A$1:$AI$1,0)), "")</f>
        <v>0</v>
      </c>
      <c r="N12" s="50">
        <f>IFERROR(INDEX(REPORT_DATA_BY_COMP!$A:$AI,$D12,MATCH(N$8,REPORT_DATA_BY_COMP!$A$1:$AI$1,0)), "")</f>
        <v>4</v>
      </c>
      <c r="O12" s="10">
        <f>IFERROR(INDEX(REPORT_DATA_BY_COMP!$A:$AI,$D12,MATCH(O$8,REPORT_DATA_BY_COMP!$A$1:$AI$1,0)), "")</f>
        <v>1</v>
      </c>
      <c r="P12" s="10">
        <f>IFERROR(INDEX(REPORT_DATA_BY_COMP!$A:$AI,$D12,MATCH(P$8,REPORT_DATA_BY_COMP!$A$1:$AI$1,0)), "")</f>
        <v>8</v>
      </c>
      <c r="Q12" s="10">
        <f>IFERROR(INDEX(REPORT_DATA_BY_COMP!$A:$AI,$D12,MATCH(Q$8,REPORT_DATA_BY_COMP!$A$1:$AI$1,0)), "")</f>
        <v>5</v>
      </c>
      <c r="R12" s="10">
        <f>IFERROR(INDEX(REPORT_DATA_BY_COMP!$A:$AI,$D12,MATCH(R$8,REPORT_DATA_BY_COMP!$A$1:$AI$1,0)), "")</f>
        <v>0</v>
      </c>
      <c r="S12" s="10">
        <f>IFERROR(INDEX(REPORT_DATA_BY_COMP!$A:$AI,$D12,MATCH(S$8,REPORT_DATA_BY_COMP!$A$1:$AI$1,0)), "")</f>
        <v>14</v>
      </c>
    </row>
    <row r="13" spans="1:19" ht="15" customHeight="1">
      <c r="A13" s="1"/>
      <c r="B13" s="1" t="s">
        <v>2015</v>
      </c>
      <c r="C13" s="64" t="str">
        <f>CONCATENATE(YEAR,":",MONTH,":",WEEK,":",WEEKDAY,":",$B13)</f>
        <v>2016:5:3:7:YILAN_S</v>
      </c>
      <c r="D13" s="64">
        <f>MATCH($C13,REPORT_DATA_BY_COMP!$A:$A,0)</f>
        <v>1736</v>
      </c>
      <c r="E13" s="65" t="str">
        <f>SUBSTITUTE(VLOOKUP($B13,COMP_LIST!$A:$AC,5,FALSE),"EL","")</f>
        <v>S. Iaone / Li</v>
      </c>
      <c r="F13" s="4" t="str">
        <f>VLOOKUP($B13,COMP_LIST!$A:$AC,3,FALSE)</f>
        <v>Yilan S</v>
      </c>
      <c r="G13" s="4" t="str">
        <f>VLOOKUP($B13,COMP_LIST!$A:$AC,4,FALSE)</f>
        <v>宜蘭姐妹</v>
      </c>
      <c r="H13" s="10">
        <f>IFERROR(INDEX(REPORT_DATA_BY_COMP!$A:$AI,$D13,MATCH(H$8,REPORT_DATA_BY_COMP!$A$1:$AI$1,0)), "")</f>
        <v>0</v>
      </c>
      <c r="I13" s="10">
        <f>IFERROR(INDEX(REPORT_DATA_BY_COMP!$A:$AI,$D13,MATCH(I$8,REPORT_DATA_BY_COMP!$A$1:$AI$1,0)), "")</f>
        <v>1</v>
      </c>
      <c r="J13" s="10">
        <f>IFERROR(INDEX(REPORT_DATA_BY_COMP!$A:$AI,$D13,MATCH(J$8,REPORT_DATA_BY_COMP!$A$1:$AI$1,0)), "")</f>
        <v>5</v>
      </c>
      <c r="K13" s="10">
        <f>IFERROR(INDEX(REPORT_DATA_BY_COMP!$A:$AI,$D13,MATCH(K$8,REPORT_DATA_BY_COMP!$A$1:$AI$1,0)), "")</f>
        <v>2</v>
      </c>
      <c r="L13" s="47">
        <f>IFERROR(INDEX(REPORT_DATA_BY_COMP!$A:$AI,$D13,MATCH(L$8,REPORT_DATA_BY_COMP!$A$1:$AI$1,0)), "")</f>
        <v>1</v>
      </c>
      <c r="M13" s="59">
        <f>IFERROR(INDEX(REPORT_DATA_BY_COMP!$A:$AI,$D13,MATCH(M$8,REPORT_DATA_BY_COMP!$A$1:$AI$1,0)), "")</f>
        <v>0</v>
      </c>
      <c r="N13" s="50">
        <f>IFERROR(INDEX(REPORT_DATA_BY_COMP!$A:$AI,$D13,MATCH(N$8,REPORT_DATA_BY_COMP!$A$1:$AI$1,0)), "")</f>
        <v>10</v>
      </c>
      <c r="O13" s="10">
        <f>IFERROR(INDEX(REPORT_DATA_BY_COMP!$A:$AI,$D13,MATCH(O$8,REPORT_DATA_BY_COMP!$A$1:$AI$1,0)), "")</f>
        <v>0</v>
      </c>
      <c r="P13" s="10">
        <f>IFERROR(INDEX(REPORT_DATA_BY_COMP!$A:$AI,$D13,MATCH(P$8,REPORT_DATA_BY_COMP!$A$1:$AI$1,0)), "")</f>
        <v>9</v>
      </c>
      <c r="Q13" s="10">
        <f>IFERROR(INDEX(REPORT_DATA_BY_COMP!$A:$AI,$D13,MATCH(Q$8,REPORT_DATA_BY_COMP!$A$1:$AI$1,0)), "")</f>
        <v>6</v>
      </c>
      <c r="R13" s="10">
        <f>IFERROR(INDEX(REPORT_DATA_BY_COMP!$A:$AI,$D13,MATCH(R$8,REPORT_DATA_BY_COMP!$A$1:$AI$1,0)), "")</f>
        <v>0</v>
      </c>
      <c r="S13" s="10">
        <f>IFERROR(INDEX(REPORT_DATA_BY_COMP!$A:$AI,$D13,MATCH(S$8,REPORT_DATA_BY_COMP!$A$1:$AI$1,0)), "")</f>
        <v>10</v>
      </c>
    </row>
    <row r="14" spans="1:19" ht="15" customHeight="1">
      <c r="A14" s="1"/>
      <c r="B14" s="1" t="s">
        <v>1847</v>
      </c>
      <c r="C14" s="64" t="str">
        <f>CONCATENATE(YEAR,":",MONTH,":",WEEK,":",WEEKDAY,":",$B14)</f>
        <v>2016:5:3:7:LUODONG_A_E</v>
      </c>
      <c r="D14" s="64">
        <f>MATCH($C14,REPORT_DATA_BY_COMP!$A:$A,0)</f>
        <v>1682</v>
      </c>
      <c r="E14" s="65" t="str">
        <f>SUBSTITUTE(VLOOKUP($B14,COMP_LIST!$A:$AC,5,FALSE),"EL","")</f>
        <v>E. Welch DL / Fitzpatrick</v>
      </c>
      <c r="F14" s="4" t="str">
        <f>VLOOKUP($B14,COMP_LIST!$A:$AC,3,FALSE)</f>
        <v>Luodong A E</v>
      </c>
      <c r="G14" s="4" t="str">
        <f>VLOOKUP($B14,COMP_LIST!$A:$AC,4,FALSE)</f>
        <v>羅東 A 長老</v>
      </c>
      <c r="H14" s="10">
        <f>IFERROR(INDEX(REPORT_DATA_BY_COMP!$A:$AI,$D14,MATCH(H$8,REPORT_DATA_BY_COMP!$A$1:$AI$1,0)), "")</f>
        <v>0</v>
      </c>
      <c r="I14" s="10">
        <f>IFERROR(INDEX(REPORT_DATA_BY_COMP!$A:$AI,$D14,MATCH(I$8,REPORT_DATA_BY_COMP!$A$1:$AI$1,0)), "")</f>
        <v>1</v>
      </c>
      <c r="J14" s="10">
        <f>IFERROR(INDEX(REPORT_DATA_BY_COMP!$A:$AI,$D14,MATCH(J$8,REPORT_DATA_BY_COMP!$A$1:$AI$1,0)), "")</f>
        <v>3</v>
      </c>
      <c r="K14" s="10">
        <f>IFERROR(INDEX(REPORT_DATA_BY_COMP!$A:$AI,$D14,MATCH(K$8,REPORT_DATA_BY_COMP!$A$1:$AI$1,0)), "")</f>
        <v>4</v>
      </c>
      <c r="L14" s="47">
        <f>IFERROR(INDEX(REPORT_DATA_BY_COMP!$A:$AI,$D14,MATCH(L$8,REPORT_DATA_BY_COMP!$A$1:$AI$1,0)), "")</f>
        <v>1</v>
      </c>
      <c r="M14" s="56">
        <f>IFERROR(INDEX(REPORT_DATA_BY_COMP!$A:$AI,$D14,MATCH(M$8,REPORT_DATA_BY_COMP!$A$1:$AI$1,0)), "")</f>
        <v>0</v>
      </c>
      <c r="N14" s="50">
        <f>IFERROR(INDEX(REPORT_DATA_BY_COMP!$A:$AI,$D14,MATCH(N$8,REPORT_DATA_BY_COMP!$A$1:$AI$1,0)), "")</f>
        <v>8</v>
      </c>
      <c r="O14" s="10">
        <f>IFERROR(INDEX(REPORT_DATA_BY_COMP!$A:$AI,$D14,MATCH(O$8,REPORT_DATA_BY_COMP!$A$1:$AI$1,0)), "")</f>
        <v>3</v>
      </c>
      <c r="P14" s="10">
        <f>IFERROR(INDEX(REPORT_DATA_BY_COMP!$A:$AI,$D14,MATCH(P$8,REPORT_DATA_BY_COMP!$A$1:$AI$1,0)), "")</f>
        <v>7</v>
      </c>
      <c r="Q14" s="10">
        <f>IFERROR(INDEX(REPORT_DATA_BY_COMP!$A:$AI,$D14,MATCH(Q$8,REPORT_DATA_BY_COMP!$A$1:$AI$1,0)), "")</f>
        <v>5</v>
      </c>
      <c r="R14" s="10">
        <f>IFERROR(INDEX(REPORT_DATA_BY_COMP!$A:$AI,$D14,MATCH(R$8,REPORT_DATA_BY_COMP!$A$1:$AI$1,0)), "")</f>
        <v>0</v>
      </c>
      <c r="S14" s="10">
        <f>IFERROR(INDEX(REPORT_DATA_BY_COMP!$A:$AI,$D14,MATCH(S$8,REPORT_DATA_BY_COMP!$A$1:$AI$1,0)), "")</f>
        <v>6</v>
      </c>
    </row>
    <row r="15" spans="1:19" ht="15" customHeight="1">
      <c r="A15" s="1"/>
      <c r="B15" s="1" t="s">
        <v>1851</v>
      </c>
      <c r="C15" s="64" t="str">
        <f>CONCATENATE(YEAR,":",MONTH,":",WEEK,":",WEEKDAY,":",$B15)</f>
        <v>2016:5:3:7:LUODONG_B_E</v>
      </c>
      <c r="D15" s="64">
        <f>MATCH($C15,REPORT_DATA_BY_COMP!$A:$A,0)</f>
        <v>1683</v>
      </c>
      <c r="E15" s="65" t="str">
        <f>SUBSTITUTE(VLOOKUP($B15,COMP_LIST!$A:$AC,5,FALSE),"EL","")</f>
        <v>E. Iverson / Seely</v>
      </c>
      <c r="F15" s="4" t="str">
        <f>VLOOKUP($B15,COMP_LIST!$A:$AC,3,FALSE)</f>
        <v>Luodong B E</v>
      </c>
      <c r="G15" s="4" t="str">
        <f>VLOOKUP($B15,COMP_LIST!$A:$AC,4,FALSE)</f>
        <v>羅東 B 長老</v>
      </c>
      <c r="H15" s="10">
        <f>IFERROR(INDEX(REPORT_DATA_BY_COMP!$A:$AI,$D15,MATCH(H$8,REPORT_DATA_BY_COMP!$A$1:$AI$1,0)), "")</f>
        <v>1</v>
      </c>
      <c r="I15" s="10">
        <f>IFERROR(INDEX(REPORT_DATA_BY_COMP!$A:$AI,$D15,MATCH(I$8,REPORT_DATA_BY_COMP!$A$1:$AI$1,0)), "")</f>
        <v>0</v>
      </c>
      <c r="J15" s="10">
        <f>IFERROR(INDEX(REPORT_DATA_BY_COMP!$A:$AI,$D15,MATCH(J$8,REPORT_DATA_BY_COMP!$A$1:$AI$1,0)), "")</f>
        <v>0</v>
      </c>
      <c r="K15" s="10">
        <f>IFERROR(INDEX(REPORT_DATA_BY_COMP!$A:$AI,$D15,MATCH(K$8,REPORT_DATA_BY_COMP!$A$1:$AI$1,0)), "")</f>
        <v>3</v>
      </c>
      <c r="L15" s="47">
        <f>IFERROR(INDEX(REPORT_DATA_BY_COMP!$A:$AI,$D15,MATCH(L$8,REPORT_DATA_BY_COMP!$A$1:$AI$1,0)), "")</f>
        <v>1</v>
      </c>
      <c r="M15" s="56">
        <f>IFERROR(INDEX(REPORT_DATA_BY_COMP!$A:$AI,$D15,MATCH(M$8,REPORT_DATA_BY_COMP!$A$1:$AI$1,0)), "")</f>
        <v>0</v>
      </c>
      <c r="N15" s="50">
        <f>IFERROR(INDEX(REPORT_DATA_BY_COMP!$A:$AI,$D15,MATCH(N$8,REPORT_DATA_BY_COMP!$A$1:$AI$1,0)), "")</f>
        <v>4</v>
      </c>
      <c r="O15" s="10">
        <f>IFERROR(INDEX(REPORT_DATA_BY_COMP!$A:$AI,$D15,MATCH(O$8,REPORT_DATA_BY_COMP!$A$1:$AI$1,0)), "")</f>
        <v>2</v>
      </c>
      <c r="P15" s="10">
        <f>IFERROR(INDEX(REPORT_DATA_BY_COMP!$A:$AI,$D15,MATCH(P$8,REPORT_DATA_BY_COMP!$A$1:$AI$1,0)), "")</f>
        <v>11</v>
      </c>
      <c r="Q15" s="10">
        <f>IFERROR(INDEX(REPORT_DATA_BY_COMP!$A:$AI,$D15,MATCH(Q$8,REPORT_DATA_BY_COMP!$A$1:$AI$1,0)), "")</f>
        <v>3</v>
      </c>
      <c r="R15" s="10">
        <f>IFERROR(INDEX(REPORT_DATA_BY_COMP!$A:$AI,$D15,MATCH(R$8,REPORT_DATA_BY_COMP!$A$1:$AI$1,0)), "")</f>
        <v>0</v>
      </c>
      <c r="S15" s="10">
        <f>IFERROR(INDEX(REPORT_DATA_BY_COMP!$A:$AI,$D15,MATCH(S$8,REPORT_DATA_BY_COMP!$A$1:$AI$1,0)), "")</f>
        <v>5</v>
      </c>
    </row>
    <row r="16" spans="1:19" ht="15" customHeight="1">
      <c r="A16" s="1"/>
      <c r="B16" s="1"/>
      <c r="E16" s="8" t="s">
        <v>806</v>
      </c>
      <c r="F16" s="9"/>
      <c r="G16" s="9"/>
      <c r="H16" s="11">
        <f>SUM(H12:H15)</f>
        <v>1</v>
      </c>
      <c r="I16" s="11">
        <f t="shared" ref="I16:S16" si="0">SUM(I12:I15)</f>
        <v>2</v>
      </c>
      <c r="J16" s="11">
        <f t="shared" si="0"/>
        <v>9</v>
      </c>
      <c r="K16" s="11">
        <f t="shared" si="0"/>
        <v>11</v>
      </c>
      <c r="L16" s="11">
        <f t="shared" si="0"/>
        <v>3</v>
      </c>
      <c r="M16" s="11">
        <f t="shared" si="0"/>
        <v>0</v>
      </c>
      <c r="N16" s="11">
        <f t="shared" si="0"/>
        <v>26</v>
      </c>
      <c r="O16" s="11">
        <f t="shared" si="0"/>
        <v>6</v>
      </c>
      <c r="P16" s="11">
        <f t="shared" si="0"/>
        <v>35</v>
      </c>
      <c r="Q16" s="11">
        <f t="shared" si="0"/>
        <v>19</v>
      </c>
      <c r="R16" s="11">
        <f t="shared" si="0"/>
        <v>0</v>
      </c>
      <c r="S16" s="11">
        <f t="shared" si="0"/>
        <v>35</v>
      </c>
    </row>
    <row r="17" spans="3:19" ht="15" customHeight="1">
      <c r="E17" s="31"/>
      <c r="F17" s="22"/>
      <c r="G17" s="22"/>
      <c r="H17" s="22"/>
      <c r="I17" s="22"/>
      <c r="J17" s="22"/>
      <c r="K17" s="22"/>
      <c r="L17" s="22"/>
      <c r="M17" s="43"/>
      <c r="N17" s="22"/>
      <c r="O17" s="22"/>
      <c r="P17" s="22"/>
      <c r="Q17" s="22"/>
      <c r="R17" s="22"/>
      <c r="S17" s="22"/>
    </row>
    <row r="18" spans="3:19" ht="15" customHeight="1">
      <c r="E18" s="12" t="s">
        <v>2244</v>
      </c>
      <c r="F18" s="15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</row>
    <row r="19" spans="3:19" ht="15" customHeight="1">
      <c r="C19" s="64" t="str">
        <f>CONCATENATE(YEAR,":",MONTH,":1:",WEEKLY_REPORT_DAY,":", $A$1)</f>
        <v>2016:5:1:7:YILAN</v>
      </c>
      <c r="D19" s="64">
        <f>MATCH($C19,REPORT_DATA_BY_DISTRICT!$A:$A, 0)</f>
        <v>483</v>
      </c>
      <c r="E19" s="19" t="s">
        <v>783</v>
      </c>
      <c r="F19" s="13"/>
      <c r="G19" s="13"/>
      <c r="H19" s="10">
        <f>IFERROR(INDEX(REPORT_DATA_BY_DISTRICT!$A:$AI,$D19,MATCH(H$8,REPORT_DATA_BY_DISTRICT!$A$1:$AI$1,0)), "")</f>
        <v>0</v>
      </c>
      <c r="I19" s="10">
        <f>IFERROR(INDEX(REPORT_DATA_BY_DISTRICT!$A:$AI,$D19,MATCH(I$8,REPORT_DATA_BY_DISTRICT!$A$1:$AI$1,0)), "")</f>
        <v>2</v>
      </c>
      <c r="J19" s="10">
        <f>IFERROR(INDEX(REPORT_DATA_BY_DISTRICT!$A:$AI,$D19,MATCH(J$8,REPORT_DATA_BY_DISTRICT!$A$1:$AI$1,0)), "")</f>
        <v>9</v>
      </c>
      <c r="K19" s="10">
        <f>IFERROR(INDEX(REPORT_DATA_BY_DISTRICT!$A:$AI,$D19,MATCH(K$8,REPORT_DATA_BY_DISTRICT!$A$1:$AI$1,0)), "")</f>
        <v>11</v>
      </c>
      <c r="L19" s="10">
        <f>IFERROR(INDEX(REPORT_DATA_BY_DISTRICT!$A:$AI,$D19,MATCH(L$8,REPORT_DATA_BY_DISTRICT!$A$1:$AI$1,0)), "")</f>
        <v>0</v>
      </c>
      <c r="M19" s="10">
        <f>IFERROR(INDEX(REPORT_DATA_BY_DISTRICT!$A:$AI,$D19,MATCH(M$8,REPORT_DATA_BY_DISTRICT!$A$1:$AI$1,0)), "")</f>
        <v>0</v>
      </c>
      <c r="N19" s="10">
        <f>IFERROR(INDEX(REPORT_DATA_BY_DISTRICT!$A:$AI,$D19,MATCH(N$8,REPORT_DATA_BY_DISTRICT!$A$1:$AI$1,0)), "")</f>
        <v>23</v>
      </c>
      <c r="O19" s="10">
        <f>IFERROR(INDEX(REPORT_DATA_BY_DISTRICT!$A:$AI,$D19,MATCH(O$8,REPORT_DATA_BY_DISTRICT!$A$1:$AI$1,0)), "")</f>
        <v>13</v>
      </c>
      <c r="P19" s="10">
        <f>IFERROR(INDEX(REPORT_DATA_BY_DISTRICT!$A:$AI,$D19,MATCH(P$8,REPORT_DATA_BY_DISTRICT!$A$1:$AI$1,0)), "")</f>
        <v>32</v>
      </c>
      <c r="Q19" s="10">
        <f>IFERROR(INDEX(REPORT_DATA_BY_DISTRICT!$A:$AI,$D19,MATCH(Q$8,REPORT_DATA_BY_DISTRICT!$A$1:$AI$1,0)), "")</f>
        <v>24</v>
      </c>
      <c r="R19" s="10">
        <f>IFERROR(INDEX(REPORT_DATA_BY_DISTRICT!$A:$AI,$D19,MATCH(R$8,REPORT_DATA_BY_DISTRICT!$A$1:$AI$1,0)), "")</f>
        <v>1</v>
      </c>
      <c r="S19" s="10">
        <f>IFERROR(INDEX(REPORT_DATA_BY_DISTRICT!$A:$AI,$D19,MATCH(S$8,REPORT_DATA_BY_DISTRICT!$A$1:$AI$1,0)), "")</f>
        <v>36</v>
      </c>
    </row>
    <row r="20" spans="3:19" ht="15" customHeight="1">
      <c r="C20" s="64" t="str">
        <f>CONCATENATE(YEAR,":",MONTH,":2:",WEEKLY_REPORT_DAY,":", $A$1)</f>
        <v>2016:5:2:7:YILAN</v>
      </c>
      <c r="D20" s="64">
        <f>MATCH($C20,REPORT_DATA_BY_DISTRICT!$A:$A, 0)</f>
        <v>512</v>
      </c>
      <c r="E20" s="19" t="s">
        <v>782</v>
      </c>
      <c r="F20" s="13"/>
      <c r="G20" s="13"/>
      <c r="H20" s="10">
        <f>IFERROR(INDEX(REPORT_DATA_BY_DISTRICT!$A:$AI,$D20,MATCH(H$8,REPORT_DATA_BY_DISTRICT!$A$1:$AI$1,0)), "")</f>
        <v>0</v>
      </c>
      <c r="I20" s="10">
        <f>IFERROR(INDEX(REPORT_DATA_BY_DISTRICT!$A:$AI,$D20,MATCH(I$8,REPORT_DATA_BY_DISTRICT!$A$1:$AI$1,0)), "")</f>
        <v>2</v>
      </c>
      <c r="J20" s="10">
        <f>IFERROR(INDEX(REPORT_DATA_BY_DISTRICT!$A:$AI,$D20,MATCH(J$8,REPORT_DATA_BY_DISTRICT!$A$1:$AI$1,0)), "")</f>
        <v>14</v>
      </c>
      <c r="K20" s="10">
        <f>IFERROR(INDEX(REPORT_DATA_BY_DISTRICT!$A:$AI,$D20,MATCH(K$8,REPORT_DATA_BY_DISTRICT!$A$1:$AI$1,0)), "")</f>
        <v>7</v>
      </c>
      <c r="L20" s="10">
        <f>IFERROR(INDEX(REPORT_DATA_BY_DISTRICT!$A:$AI,$D20,MATCH(L$8,REPORT_DATA_BY_DISTRICT!$A$1:$AI$1,0)), "")</f>
        <v>1</v>
      </c>
      <c r="M20" s="10">
        <f>IFERROR(INDEX(REPORT_DATA_BY_DISTRICT!$A:$AI,$D20,MATCH(M$8,REPORT_DATA_BY_DISTRICT!$A$1:$AI$1,0)), "")</f>
        <v>0</v>
      </c>
      <c r="N20" s="10">
        <f>IFERROR(INDEX(REPORT_DATA_BY_DISTRICT!$A:$AI,$D20,MATCH(N$8,REPORT_DATA_BY_DISTRICT!$A$1:$AI$1,0)), "")</f>
        <v>23</v>
      </c>
      <c r="O20" s="10">
        <f>IFERROR(INDEX(REPORT_DATA_BY_DISTRICT!$A:$AI,$D20,MATCH(O$8,REPORT_DATA_BY_DISTRICT!$A$1:$AI$1,0)), "")</f>
        <v>11</v>
      </c>
      <c r="P20" s="10">
        <f>IFERROR(INDEX(REPORT_DATA_BY_DISTRICT!$A:$AI,$D20,MATCH(P$8,REPORT_DATA_BY_DISTRICT!$A$1:$AI$1,0)), "")</f>
        <v>26</v>
      </c>
      <c r="Q20" s="10">
        <f>IFERROR(INDEX(REPORT_DATA_BY_DISTRICT!$A:$AI,$D20,MATCH(Q$8,REPORT_DATA_BY_DISTRICT!$A$1:$AI$1,0)), "")</f>
        <v>18</v>
      </c>
      <c r="R20" s="10">
        <f>IFERROR(INDEX(REPORT_DATA_BY_DISTRICT!$A:$AI,$D20,MATCH(R$8,REPORT_DATA_BY_DISTRICT!$A$1:$AI$1,0)), "")</f>
        <v>0</v>
      </c>
      <c r="S20" s="10">
        <f>IFERROR(INDEX(REPORT_DATA_BY_DISTRICT!$A:$AI,$D20,MATCH(S$8,REPORT_DATA_BY_DISTRICT!$A$1:$AI$1,0)), "")</f>
        <v>28</v>
      </c>
    </row>
    <row r="21" spans="3:19" ht="15" customHeight="1">
      <c r="C21" s="64" t="str">
        <f>CONCATENATE(YEAR,":",MONTH,":3:",WEEKLY_REPORT_DAY,":", $A$1)</f>
        <v>2016:5:3:7:YILAN</v>
      </c>
      <c r="D21" s="64">
        <f>MATCH($C21,REPORT_DATA_BY_DISTRICT!$A:$A, 0)</f>
        <v>542</v>
      </c>
      <c r="E21" s="19" t="s">
        <v>784</v>
      </c>
      <c r="F21" s="13"/>
      <c r="G21" s="13"/>
      <c r="H21" s="10">
        <f>IFERROR(INDEX(REPORT_DATA_BY_DISTRICT!$A:$AI,$D21,MATCH(H$8,REPORT_DATA_BY_DISTRICT!$A$1:$AI$1,0)), "")</f>
        <v>1</v>
      </c>
      <c r="I21" s="10">
        <f>IFERROR(INDEX(REPORT_DATA_BY_DISTRICT!$A:$AI,$D21,MATCH(I$8,REPORT_DATA_BY_DISTRICT!$A$1:$AI$1,0)), "")</f>
        <v>2</v>
      </c>
      <c r="J21" s="10">
        <f>IFERROR(INDEX(REPORT_DATA_BY_DISTRICT!$A:$AI,$D21,MATCH(J$8,REPORT_DATA_BY_DISTRICT!$A$1:$AI$1,0)), "")</f>
        <v>9</v>
      </c>
      <c r="K21" s="10">
        <f>IFERROR(INDEX(REPORT_DATA_BY_DISTRICT!$A:$AI,$D21,MATCH(K$8,REPORT_DATA_BY_DISTRICT!$A$1:$AI$1,0)), "")</f>
        <v>11</v>
      </c>
      <c r="L21" s="10">
        <f>IFERROR(INDEX(REPORT_DATA_BY_DISTRICT!$A:$AI,$D21,MATCH(L$8,REPORT_DATA_BY_DISTRICT!$A$1:$AI$1,0)), "")</f>
        <v>3</v>
      </c>
      <c r="M21" s="10">
        <f>IFERROR(INDEX(REPORT_DATA_BY_DISTRICT!$A:$AI,$D21,MATCH(M$8,REPORT_DATA_BY_DISTRICT!$A$1:$AI$1,0)), "")</f>
        <v>0</v>
      </c>
      <c r="N21" s="10">
        <f>IFERROR(INDEX(REPORT_DATA_BY_DISTRICT!$A:$AI,$D21,MATCH(N$8,REPORT_DATA_BY_DISTRICT!$A$1:$AI$1,0)), "")</f>
        <v>26</v>
      </c>
      <c r="O21" s="10">
        <f>IFERROR(INDEX(REPORT_DATA_BY_DISTRICT!$A:$AI,$D21,MATCH(O$8,REPORT_DATA_BY_DISTRICT!$A$1:$AI$1,0)), "")</f>
        <v>6</v>
      </c>
      <c r="P21" s="10">
        <f>IFERROR(INDEX(REPORT_DATA_BY_DISTRICT!$A:$AI,$D21,MATCH(P$8,REPORT_DATA_BY_DISTRICT!$A$1:$AI$1,0)), "")</f>
        <v>35</v>
      </c>
      <c r="Q21" s="10">
        <f>IFERROR(INDEX(REPORT_DATA_BY_DISTRICT!$A:$AI,$D21,MATCH(Q$8,REPORT_DATA_BY_DISTRICT!$A$1:$AI$1,0)), "")</f>
        <v>19</v>
      </c>
      <c r="R21" s="10">
        <f>IFERROR(INDEX(REPORT_DATA_BY_DISTRICT!$A:$AI,$D21,MATCH(R$8,REPORT_DATA_BY_DISTRICT!$A$1:$AI$1,0)), "")</f>
        <v>0</v>
      </c>
      <c r="S21" s="10">
        <f>IFERROR(INDEX(REPORT_DATA_BY_DISTRICT!$A:$AI,$D21,MATCH(S$8,REPORT_DATA_BY_DISTRICT!$A$1:$AI$1,0)), "")</f>
        <v>35</v>
      </c>
    </row>
    <row r="22" spans="3:19" ht="15" customHeight="1">
      <c r="C22" s="64" t="str">
        <f>CONCATENATE(YEAR,":",MONTH,":4:",WEEKLY_REPORT_DAY,":", $A$1)</f>
        <v>2016:5:4:7:YILAN</v>
      </c>
      <c r="D22" s="64" t="e">
        <f>MATCH($C22,REPORT_DATA_BY_DISTRICT!$A:$A, 0)</f>
        <v>#N/A</v>
      </c>
      <c r="E22" s="19" t="s">
        <v>785</v>
      </c>
      <c r="F22" s="13"/>
      <c r="G22" s="13"/>
      <c r="H22" s="10" t="str">
        <f>IFERROR(INDEX(REPORT_DATA_BY_DISTRICT!$A:$AI,$D22,MATCH(H$8,REPORT_DATA_BY_DISTRICT!$A$1:$AI$1,0)), "")</f>
        <v/>
      </c>
      <c r="I22" s="10" t="str">
        <f>IFERROR(INDEX(REPORT_DATA_BY_DISTRICT!$A:$AI,$D22,MATCH(I$8,REPORT_DATA_BY_DISTRICT!$A$1:$AI$1,0)), "")</f>
        <v/>
      </c>
      <c r="J22" s="10" t="str">
        <f>IFERROR(INDEX(REPORT_DATA_BY_DISTRICT!$A:$AI,$D22,MATCH(J$8,REPORT_DATA_BY_DISTRICT!$A$1:$AI$1,0)), "")</f>
        <v/>
      </c>
      <c r="K22" s="10" t="str">
        <f>IFERROR(INDEX(REPORT_DATA_BY_DISTRICT!$A:$AI,$D22,MATCH(K$8,REPORT_DATA_BY_DISTRICT!$A$1:$AI$1,0)), "")</f>
        <v/>
      </c>
      <c r="L22" s="10" t="str">
        <f>IFERROR(INDEX(REPORT_DATA_BY_DISTRICT!$A:$AI,$D22,MATCH(L$8,REPORT_DATA_BY_DISTRICT!$A$1:$AI$1,0)), "")</f>
        <v/>
      </c>
      <c r="M22" s="10" t="str">
        <f>IFERROR(INDEX(REPORT_DATA_BY_DISTRICT!$A:$AI,$D22,MATCH(M$8,REPORT_DATA_BY_DISTRICT!$A$1:$AI$1,0)), "")</f>
        <v/>
      </c>
      <c r="N22" s="10" t="str">
        <f>IFERROR(INDEX(REPORT_DATA_BY_DISTRICT!$A:$AI,$D22,MATCH(N$8,REPORT_DATA_BY_DISTRICT!$A$1:$AI$1,0)), "")</f>
        <v/>
      </c>
      <c r="O22" s="10" t="str">
        <f>IFERROR(INDEX(REPORT_DATA_BY_DISTRICT!$A:$AI,$D22,MATCH(O$8,REPORT_DATA_BY_DISTRICT!$A$1:$AI$1,0)), "")</f>
        <v/>
      </c>
      <c r="P22" s="10" t="str">
        <f>IFERROR(INDEX(REPORT_DATA_BY_DISTRICT!$A:$AI,$D22,MATCH(P$8,REPORT_DATA_BY_DISTRICT!$A$1:$AI$1,0)), "")</f>
        <v/>
      </c>
      <c r="Q22" s="10" t="str">
        <f>IFERROR(INDEX(REPORT_DATA_BY_DISTRICT!$A:$AI,$D22,MATCH(Q$8,REPORT_DATA_BY_DISTRICT!$A$1:$AI$1,0)), "")</f>
        <v/>
      </c>
      <c r="R22" s="10" t="str">
        <f>IFERROR(INDEX(REPORT_DATA_BY_DISTRICT!$A:$AI,$D22,MATCH(R$8,REPORT_DATA_BY_DISTRICT!$A$1:$AI$1,0)), "")</f>
        <v/>
      </c>
      <c r="S22" s="10" t="str">
        <f>IFERROR(INDEX(REPORT_DATA_BY_DISTRICT!$A:$AI,$D22,MATCH(S$8,REPORT_DATA_BY_DISTRICT!$A$1:$AI$1,0)), "")</f>
        <v/>
      </c>
    </row>
    <row r="23" spans="3:19" ht="15" customHeight="1">
      <c r="C23" s="64" t="str">
        <f>CONCATENATE(YEAR,":",MONTH,":5:",WEEKLY_REPORT_DAY,":", $A$1)</f>
        <v>2016:5:5:7:YILAN</v>
      </c>
      <c r="D23" s="64" t="e">
        <f>MATCH($C23,REPORT_DATA_BY_DISTRICT!$A:$A, 0)</f>
        <v>#N/A</v>
      </c>
      <c r="E23" s="19" t="s">
        <v>786</v>
      </c>
      <c r="F23" s="13"/>
      <c r="G23" s="13"/>
      <c r="H23" s="10" t="str">
        <f>IFERROR(INDEX(REPORT_DATA_BY_DISTRICT!$A:$AI,$D23,MATCH(H$8,REPORT_DATA_BY_DISTRICT!$A$1:$AI$1,0)), "")</f>
        <v/>
      </c>
      <c r="I23" s="10" t="str">
        <f>IFERROR(INDEX(REPORT_DATA_BY_DISTRICT!$A:$AI,$D23,MATCH(I$8,REPORT_DATA_BY_DISTRICT!$A$1:$AI$1,0)), "")</f>
        <v/>
      </c>
      <c r="J23" s="10" t="str">
        <f>IFERROR(INDEX(REPORT_DATA_BY_DISTRICT!$A:$AI,$D23,MATCH(J$8,REPORT_DATA_BY_DISTRICT!$A$1:$AI$1,0)), "")</f>
        <v/>
      </c>
      <c r="K23" s="10" t="str">
        <f>IFERROR(INDEX(REPORT_DATA_BY_DISTRICT!$A:$AI,$D23,MATCH(K$8,REPORT_DATA_BY_DISTRICT!$A$1:$AI$1,0)), "")</f>
        <v/>
      </c>
      <c r="L23" s="10" t="str">
        <f>IFERROR(INDEX(REPORT_DATA_BY_DISTRICT!$A:$AI,$D23,MATCH(L$8,REPORT_DATA_BY_DISTRICT!$A$1:$AI$1,0)), "")</f>
        <v/>
      </c>
      <c r="M23" s="10" t="str">
        <f>IFERROR(INDEX(REPORT_DATA_BY_DISTRICT!$A:$AI,$D23,MATCH(M$8,REPORT_DATA_BY_DISTRICT!$A$1:$AI$1,0)), "")</f>
        <v/>
      </c>
      <c r="N23" s="10" t="str">
        <f>IFERROR(INDEX(REPORT_DATA_BY_DISTRICT!$A:$AI,$D23,MATCH(N$8,REPORT_DATA_BY_DISTRICT!$A$1:$AI$1,0)), "")</f>
        <v/>
      </c>
      <c r="O23" s="10" t="str">
        <f>IFERROR(INDEX(REPORT_DATA_BY_DISTRICT!$A:$AI,$D23,MATCH(O$8,REPORT_DATA_BY_DISTRICT!$A$1:$AI$1,0)), "")</f>
        <v/>
      </c>
      <c r="P23" s="10" t="str">
        <f>IFERROR(INDEX(REPORT_DATA_BY_DISTRICT!$A:$AI,$D23,MATCH(P$8,REPORT_DATA_BY_DISTRICT!$A$1:$AI$1,0)), "")</f>
        <v/>
      </c>
      <c r="Q23" s="10" t="str">
        <f>IFERROR(INDEX(REPORT_DATA_BY_DISTRICT!$A:$AI,$D23,MATCH(Q$8,REPORT_DATA_BY_DISTRICT!$A$1:$AI$1,0)), "")</f>
        <v/>
      </c>
      <c r="R23" s="10" t="str">
        <f>IFERROR(INDEX(REPORT_DATA_BY_DISTRICT!$A:$AI,$D23,MATCH(R$8,REPORT_DATA_BY_DISTRICT!$A$1:$AI$1,0)), "")</f>
        <v/>
      </c>
      <c r="S23" s="10" t="str">
        <f>IFERROR(INDEX(REPORT_DATA_BY_DISTRICT!$A:$AI,$D23,MATCH(S$8,REPORT_DATA_BY_DISTRICT!$A$1:$AI$1,0)), "")</f>
        <v/>
      </c>
    </row>
    <row r="24" spans="3:19" ht="15" customHeight="1">
      <c r="E24" s="16" t="s">
        <v>806</v>
      </c>
      <c r="F24" s="14"/>
      <c r="G24" s="14"/>
      <c r="H24" s="17">
        <f>SUM(H19:H23)</f>
        <v>1</v>
      </c>
      <c r="I24" s="17">
        <f t="shared" ref="I24:R24" si="1">SUM(I19:I23)</f>
        <v>6</v>
      </c>
      <c r="J24" s="17">
        <f t="shared" si="1"/>
        <v>32</v>
      </c>
      <c r="K24" s="17">
        <f t="shared" si="1"/>
        <v>29</v>
      </c>
      <c r="L24" s="49">
        <f t="shared" si="1"/>
        <v>4</v>
      </c>
      <c r="M24" s="17">
        <f t="shared" si="1"/>
        <v>0</v>
      </c>
      <c r="N24" s="52">
        <f t="shared" si="1"/>
        <v>72</v>
      </c>
      <c r="O24" s="17">
        <f t="shared" si="1"/>
        <v>30</v>
      </c>
      <c r="P24" s="17">
        <f t="shared" si="1"/>
        <v>93</v>
      </c>
      <c r="Q24" s="17">
        <f t="shared" si="1"/>
        <v>61</v>
      </c>
      <c r="R24" s="17">
        <f t="shared" si="1"/>
        <v>1</v>
      </c>
      <c r="S24" s="17">
        <f>SUM(S19:S23)</f>
        <v>99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2:S15">
    <cfRule type="expression" dxfId="135" priority="1">
      <formula>J12=""</formula>
    </cfRule>
    <cfRule type="expression" dxfId="134" priority="2">
      <formula>AND(M$9&lt;&gt;"",M12&gt;=M$9)</formula>
    </cfRule>
    <cfRule type="expression" dxfId="133" priority="3">
      <formula>AND(M$10&lt;&gt;"",M12&lt;M$10)</formula>
    </cfRule>
    <cfRule type="expression" dxfId="132" priority="4">
      <formula>AND(M$10&lt;&gt;"",M12&gt;=M$10)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4">
    <pageSetUpPr fitToPage="1"/>
  </sheetPr>
  <dimension ref="W1:BA109"/>
  <sheetViews>
    <sheetView zoomScale="85" zoomScaleNormal="85" workbookViewId="0">
      <selection activeCell="AV88" sqref="AV88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7109375" style="7" customWidth="1"/>
    <col min="49" max="49" width="10.42578125" style="7" bestFit="1" customWidth="1"/>
    <col min="50" max="50" width="9.42578125" style="7" bestFit="1" customWidth="1"/>
    <col min="51" max="51" width="10.28515625" style="7" bestFit="1" customWidth="1"/>
    <col min="52" max="52" width="18" style="7" bestFit="1" customWidth="1"/>
    <col min="53" max="53" width="16.5703125" style="7" bestFit="1" customWidth="1"/>
    <col min="54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3" ht="15" customHeight="1"/>
    <row r="50" spans="23:53" ht="15" customHeight="1"/>
    <row r="51" spans="23:53" ht="120">
      <c r="AC51" s="29" t="s">
        <v>437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440</v>
      </c>
      <c r="AT51" s="29" t="s">
        <v>33</v>
      </c>
      <c r="AU51" s="29" t="s">
        <v>34</v>
      </c>
      <c r="AV51" s="29"/>
    </row>
    <row r="52" spans="23:53">
      <c r="W52" s="7" t="s">
        <v>812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810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813</v>
      </c>
      <c r="AM52" s="7" t="s">
        <v>13</v>
      </c>
      <c r="AN52" s="27" t="s">
        <v>814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3964</v>
      </c>
      <c r="AW52" s="27" t="s">
        <v>44</v>
      </c>
      <c r="AX52" s="27" t="s">
        <v>45</v>
      </c>
      <c r="AY52" s="27" t="s">
        <v>46</v>
      </c>
      <c r="AZ52" s="27" t="s">
        <v>47</v>
      </c>
      <c r="BA52" s="27" t="s">
        <v>48</v>
      </c>
    </row>
    <row r="53" spans="23:53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2014:1:0:0:YILAN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2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</row>
    <row r="54" spans="23:53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2014:2:0:0:YILAN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</row>
    <row r="55" spans="23:53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2014:3:0:0:YILAN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</row>
    <row r="56" spans="23:53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2014:4:0:0:YILAN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</row>
    <row r="57" spans="23:53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2014:5:0:0:YILAN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</row>
    <row r="58" spans="23:53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2014:6:0:0:YILAN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</row>
    <row r="59" spans="23:53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2014:7:0:0:YILAN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</row>
    <row r="60" spans="23:53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2014:8:0:0:YILAN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</row>
    <row r="61" spans="23:53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2014:9:0:0:YILAN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</row>
    <row r="62" spans="23:53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2014:10:0:0:YILAN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</row>
    <row r="63" spans="23:53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2014:11:0:0:YILAN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ref="AF63:AK72" ca="1" si="8">IFERROR(INDEX(INDIRECT(CONCATENATE($X$95,"$A:$Z")),$AE63,MATCH(AF$52,INDIRECT(CONCATENATE($X$95,"$A1:$Z1")),0)),"")</f>
        <v/>
      </c>
      <c r="AG63" s="10" t="str">
        <f t="shared" ca="1" si="8"/>
        <v/>
      </c>
      <c r="AH63" s="10" t="str">
        <f t="shared" ca="1" si="8"/>
        <v/>
      </c>
      <c r="AI63" s="10" t="str">
        <f t="shared" ca="1" si="8"/>
        <v/>
      </c>
      <c r="AJ63" s="10" t="str">
        <f t="shared" ca="1" si="8"/>
        <v/>
      </c>
      <c r="AK63" s="10" t="str">
        <f t="shared" ca="1" si="8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</row>
    <row r="64" spans="23:53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2014:12:0:0:YILAN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8"/>
        <v/>
      </c>
      <c r="AG64" s="10" t="str">
        <f t="shared" ca="1" si="8"/>
        <v/>
      </c>
      <c r="AH64" s="10" t="str">
        <f t="shared" ca="1" si="8"/>
        <v/>
      </c>
      <c r="AI64" s="10" t="str">
        <f t="shared" ca="1" si="8"/>
        <v/>
      </c>
      <c r="AJ64" s="10" t="str">
        <f t="shared" ca="1" si="8"/>
        <v/>
      </c>
      <c r="AK64" s="10" t="str">
        <f t="shared" ca="1" si="8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</row>
    <row r="65" spans="23:53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2015:1:0:0:YILAN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8"/>
        <v/>
      </c>
      <c r="AG65" s="10" t="str">
        <f t="shared" ca="1" si="8"/>
        <v/>
      </c>
      <c r="AH65" s="10" t="str">
        <f t="shared" ca="1" si="8"/>
        <v/>
      </c>
      <c r="AI65" s="10" t="str">
        <f t="shared" ca="1" si="8"/>
        <v/>
      </c>
      <c r="AJ65" s="10" t="str">
        <f t="shared" ca="1" si="8"/>
        <v/>
      </c>
      <c r="AK65" s="10" t="str">
        <f t="shared" ca="1" si="8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</row>
    <row r="66" spans="23:53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2015:2:0:0:YILAN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8"/>
        <v/>
      </c>
      <c r="AG66" s="10" t="str">
        <f t="shared" ca="1" si="8"/>
        <v/>
      </c>
      <c r="AH66" s="10" t="str">
        <f t="shared" ca="1" si="8"/>
        <v/>
      </c>
      <c r="AI66" s="10" t="str">
        <f t="shared" ca="1" si="8"/>
        <v/>
      </c>
      <c r="AJ66" s="10" t="str">
        <f t="shared" ca="1" si="8"/>
        <v/>
      </c>
      <c r="AK66" s="10" t="str">
        <f t="shared" ca="1" si="8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</row>
    <row r="67" spans="23:53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2015:3:0:0:YILAN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8"/>
        <v/>
      </c>
      <c r="AG67" s="10" t="str">
        <f t="shared" ca="1" si="8"/>
        <v/>
      </c>
      <c r="AH67" s="10" t="str">
        <f t="shared" ca="1" si="8"/>
        <v/>
      </c>
      <c r="AI67" s="10" t="str">
        <f t="shared" ca="1" si="8"/>
        <v/>
      </c>
      <c r="AJ67" s="10" t="str">
        <f t="shared" ca="1" si="8"/>
        <v/>
      </c>
      <c r="AK67" s="10" t="str">
        <f t="shared" ca="1" si="8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</row>
    <row r="68" spans="23:53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2015:4:0:0:YILAN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8"/>
        <v/>
      </c>
      <c r="AG68" s="10" t="str">
        <f t="shared" ca="1" si="8"/>
        <v/>
      </c>
      <c r="AH68" s="10" t="str">
        <f t="shared" ca="1" si="8"/>
        <v/>
      </c>
      <c r="AI68" s="10" t="str">
        <f t="shared" ca="1" si="8"/>
        <v/>
      </c>
      <c r="AJ68" s="10" t="str">
        <f t="shared" ca="1" si="8"/>
        <v/>
      </c>
      <c r="AK68" s="10" t="str">
        <f t="shared" ca="1" si="8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</row>
    <row r="69" spans="23:53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2015:5:0:0:YILAN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ca="1" si="8"/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</row>
    <row r="70" spans="23:53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2015:6:0:0:YILAN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</row>
    <row r="71" spans="23:53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2015:7:0:0:YILAN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</row>
    <row r="72" spans="23:53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2015:8:0:0:YILAN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</row>
    <row r="73" spans="23:53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2015:9:0:0:YILAN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ref="AF73:AK82" ca="1" si="9">IFERROR(INDEX(INDIRECT(CONCATENATE($X$95,"$A:$Z")),$AE73,MATCH(AF$52,INDIRECT(CONCATENATE($X$95,"$A1:$Z1")),0)),"")</f>
        <v/>
      </c>
      <c r="AG73" s="10" t="str">
        <f t="shared" ca="1" si="9"/>
        <v/>
      </c>
      <c r="AH73" s="10" t="str">
        <f t="shared" ca="1" si="9"/>
        <v/>
      </c>
      <c r="AI73" s="10" t="str">
        <f t="shared" ca="1" si="9"/>
        <v/>
      </c>
      <c r="AJ73" s="10" t="str">
        <f t="shared" ca="1" si="9"/>
        <v/>
      </c>
      <c r="AK73" s="10" t="str">
        <f t="shared" ca="1" si="9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</row>
    <row r="74" spans="23:53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2015:10:0:0:YILAN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9"/>
        <v/>
      </c>
      <c r="AG74" s="10" t="str">
        <f t="shared" ca="1" si="9"/>
        <v/>
      </c>
      <c r="AH74" s="10" t="str">
        <f t="shared" ca="1" si="9"/>
        <v/>
      </c>
      <c r="AI74" s="10" t="str">
        <f t="shared" ca="1" si="9"/>
        <v/>
      </c>
      <c r="AJ74" s="10" t="str">
        <f t="shared" ca="1" si="9"/>
        <v/>
      </c>
      <c r="AK74" s="10" t="str">
        <f t="shared" ca="1" si="9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</row>
    <row r="75" spans="23:53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2015:11:0:0:YILAN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9"/>
        <v/>
      </c>
      <c r="AG75" s="10" t="str">
        <f t="shared" ca="1" si="9"/>
        <v/>
      </c>
      <c r="AH75" s="10" t="str">
        <f t="shared" ca="1" si="9"/>
        <v/>
      </c>
      <c r="AI75" s="10" t="str">
        <f t="shared" ca="1" si="9"/>
        <v/>
      </c>
      <c r="AJ75" s="10" t="str">
        <f t="shared" ca="1" si="9"/>
        <v/>
      </c>
      <c r="AK75" s="10" t="str">
        <f t="shared" ca="1" si="9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</row>
    <row r="76" spans="23:53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2015:12:0:0:YILAN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9"/>
        <v/>
      </c>
      <c r="AG76" s="10" t="str">
        <f t="shared" ca="1" si="9"/>
        <v/>
      </c>
      <c r="AH76" s="10" t="str">
        <f t="shared" ca="1" si="9"/>
        <v/>
      </c>
      <c r="AI76" s="10" t="str">
        <f t="shared" ca="1" si="9"/>
        <v/>
      </c>
      <c r="AJ76" s="10" t="str">
        <f t="shared" ca="1" si="9"/>
        <v/>
      </c>
      <c r="AK76" s="10" t="str">
        <f t="shared" ca="1" si="9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</row>
    <row r="77" spans="23:53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2016:1:0:0:YILAN</v>
      </c>
      <c r="AB77" s="27">
        <f t="shared" ca="1" si="3"/>
        <v>32</v>
      </c>
      <c r="AC77" s="21">
        <f t="shared" ca="1" si="4"/>
        <v>0</v>
      </c>
      <c r="AD77" s="21">
        <f t="shared" si="5"/>
        <v>0</v>
      </c>
      <c r="AE77" s="27" t="e">
        <f t="shared" ca="1" si="6"/>
        <v>#N/A</v>
      </c>
      <c r="AF77" s="10" t="str">
        <f t="shared" ca="1" si="9"/>
        <v/>
      </c>
      <c r="AG77" s="10" t="str">
        <f t="shared" ca="1" si="9"/>
        <v/>
      </c>
      <c r="AH77" s="10" t="str">
        <f t="shared" ca="1" si="9"/>
        <v/>
      </c>
      <c r="AI77" s="10" t="str">
        <f t="shared" ca="1" si="9"/>
        <v/>
      </c>
      <c r="AJ77" s="10" t="str">
        <f t="shared" ca="1" si="9"/>
        <v/>
      </c>
      <c r="AK77" s="10" t="str">
        <f t="shared" ca="1" si="9"/>
        <v/>
      </c>
      <c r="AL77" s="7">
        <v>-11</v>
      </c>
      <c r="AM77" s="28">
        <f t="shared" ref="AM77:AM88" si="10">DATE(YEAR, MONTH,DAY + 7*AL77 )</f>
        <v>42428</v>
      </c>
      <c r="AN77" s="27">
        <f>INT((DAY($AM77)-1)/7)+1</f>
        <v>4</v>
      </c>
      <c r="AO77" s="28" t="str">
        <f t="shared" ref="AO77:AO88" si="11">CONCATENATE(YEAR(AM77),":",MONTH(AM77),":",AN77,":",WEEKLY_REPORT_DAY,":", $X$90)</f>
        <v>2016:2:4:7:YILAN</v>
      </c>
      <c r="AP77" s="27">
        <f t="shared" ref="AP77:AP88" ca="1" si="12">MATCH(AO77,INDIRECT(CONCATENATE($X$93,"$A:$A")),0)</f>
        <v>219</v>
      </c>
      <c r="AQ77" s="21">
        <f t="shared" ref="AQ77:AV88" ca="1" si="13">INDEX(INDIRECT(CONCATENATE($X$93,"$A:$AG")),$AP77,MATCH(AQ$52,INDIRECT(CONCATENATE($X$93,"$A1:$AG1")),0))</f>
        <v>0</v>
      </c>
      <c r="AR77" s="21">
        <f t="shared" ca="1" si="13"/>
        <v>20</v>
      </c>
      <c r="AS77" s="21">
        <f t="shared" ca="1" si="13"/>
        <v>6</v>
      </c>
      <c r="AT77" s="21">
        <f t="shared" ca="1" si="13"/>
        <v>25</v>
      </c>
      <c r="AU77" s="21">
        <f t="shared" ca="1" si="13"/>
        <v>0</v>
      </c>
      <c r="AV77" s="21">
        <f t="shared" ca="1" si="13"/>
        <v>0</v>
      </c>
      <c r="AW77" s="21">
        <f ca="1">ROUND(1*$AV77/$X$99,0)</f>
        <v>0</v>
      </c>
      <c r="AX77" s="21">
        <f ca="1">6*$AV77</f>
        <v>0</v>
      </c>
      <c r="AY77" s="21">
        <f ca="1">3*$AV77</f>
        <v>0</v>
      </c>
      <c r="AZ77" s="21">
        <f ca="1">5*$AV77</f>
        <v>0</v>
      </c>
      <c r="BA77" s="21">
        <f ca="1">1*$AV77</f>
        <v>0</v>
      </c>
    </row>
    <row r="78" spans="23:53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2016:2:0:0:YILAN</v>
      </c>
      <c r="AB78" s="27">
        <f t="shared" ca="1" si="3"/>
        <v>65</v>
      </c>
      <c r="AC78" s="21">
        <f t="shared" ca="1" si="4"/>
        <v>1</v>
      </c>
      <c r="AD78" s="21">
        <f t="shared" si="5"/>
        <v>0</v>
      </c>
      <c r="AE78" s="27" t="e">
        <f t="shared" ca="1" si="6"/>
        <v>#N/A</v>
      </c>
      <c r="AF78" s="10" t="str">
        <f t="shared" ca="1" si="9"/>
        <v/>
      </c>
      <c r="AG78" s="10" t="str">
        <f t="shared" ca="1" si="9"/>
        <v/>
      </c>
      <c r="AH78" s="10" t="str">
        <f t="shared" ca="1" si="9"/>
        <v/>
      </c>
      <c r="AI78" s="10" t="str">
        <f t="shared" ca="1" si="9"/>
        <v/>
      </c>
      <c r="AJ78" s="10" t="str">
        <f t="shared" ca="1" si="9"/>
        <v/>
      </c>
      <c r="AK78" s="10" t="str">
        <f t="shared" ca="1" si="9"/>
        <v/>
      </c>
      <c r="AL78" s="7">
        <v>-10</v>
      </c>
      <c r="AM78" s="28">
        <f t="shared" si="10"/>
        <v>42435</v>
      </c>
      <c r="AN78" s="27">
        <f t="shared" ref="AN78:AN88" si="14">INT((DAY($AM78)-1)/7)+1</f>
        <v>1</v>
      </c>
      <c r="AO78" s="28" t="str">
        <f t="shared" si="11"/>
        <v>2016:3:1:7:YILAN</v>
      </c>
      <c r="AP78" s="27">
        <f t="shared" ca="1" si="12"/>
        <v>250</v>
      </c>
      <c r="AQ78" s="21">
        <f t="shared" ca="1" si="13"/>
        <v>0</v>
      </c>
      <c r="AR78" s="21">
        <f t="shared" ca="1" si="13"/>
        <v>20</v>
      </c>
      <c r="AS78" s="21">
        <f t="shared" ca="1" si="13"/>
        <v>5</v>
      </c>
      <c r="AT78" s="21">
        <f t="shared" ca="1" si="13"/>
        <v>13</v>
      </c>
      <c r="AU78" s="21">
        <f t="shared" ca="1" si="13"/>
        <v>1</v>
      </c>
      <c r="AV78" s="21">
        <f t="shared" ca="1" si="13"/>
        <v>0</v>
      </c>
      <c r="AW78" s="21">
        <f t="shared" ref="AW78:AW88" ca="1" si="15">ROUND(1*$AV78/$X$99,0)</f>
        <v>0</v>
      </c>
      <c r="AX78" s="21">
        <f t="shared" ref="AX78:AX88" ca="1" si="16">6*$AV78</f>
        <v>0</v>
      </c>
      <c r="AY78" s="21">
        <f t="shared" ref="AY78:AY88" ca="1" si="17">3*$AV78</f>
        <v>0</v>
      </c>
      <c r="AZ78" s="21">
        <f t="shared" ref="AZ78:AZ88" ca="1" si="18">5*$AV78</f>
        <v>0</v>
      </c>
      <c r="BA78" s="21">
        <f t="shared" ref="BA78:BA88" ca="1" si="19">1*$AV78</f>
        <v>0</v>
      </c>
    </row>
    <row r="79" spans="23:53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2016:3:0:0:YILAN</v>
      </c>
      <c r="AB79" s="27">
        <f t="shared" ca="1" si="3"/>
        <v>97</v>
      </c>
      <c r="AC79" s="21">
        <f t="shared" ca="1" si="4"/>
        <v>1</v>
      </c>
      <c r="AD79" s="21">
        <f t="shared" si="5"/>
        <v>0</v>
      </c>
      <c r="AE79" s="27">
        <f t="shared" ca="1" si="6"/>
        <v>31</v>
      </c>
      <c r="AF79" s="10">
        <f t="shared" ca="1" si="9"/>
        <v>0</v>
      </c>
      <c r="AG79" s="10">
        <f t="shared" ca="1" si="9"/>
        <v>0</v>
      </c>
      <c r="AH79" s="10">
        <f t="shared" ca="1" si="9"/>
        <v>0</v>
      </c>
      <c r="AI79" s="10">
        <f t="shared" ca="1" si="9"/>
        <v>1</v>
      </c>
      <c r="AJ79" s="10">
        <f t="shared" ca="1" si="9"/>
        <v>0</v>
      </c>
      <c r="AK79" s="10">
        <f t="shared" ca="1" si="9"/>
        <v>0</v>
      </c>
      <c r="AL79" s="7">
        <v>-9</v>
      </c>
      <c r="AM79" s="28">
        <f t="shared" si="10"/>
        <v>42442</v>
      </c>
      <c r="AN79" s="27">
        <f t="shared" si="14"/>
        <v>2</v>
      </c>
      <c r="AO79" s="28" t="str">
        <f t="shared" si="11"/>
        <v>2016:3:2:7:YILAN</v>
      </c>
      <c r="AP79" s="27">
        <f t="shared" ca="1" si="12"/>
        <v>279</v>
      </c>
      <c r="AQ79" s="21">
        <f t="shared" ca="1" si="13"/>
        <v>0</v>
      </c>
      <c r="AR79" s="21">
        <f t="shared" ca="1" si="13"/>
        <v>26</v>
      </c>
      <c r="AS79" s="21">
        <f t="shared" ca="1" si="13"/>
        <v>10</v>
      </c>
      <c r="AT79" s="21">
        <f t="shared" ca="1" si="13"/>
        <v>17</v>
      </c>
      <c r="AU79" s="21">
        <f t="shared" ca="1" si="13"/>
        <v>1</v>
      </c>
      <c r="AV79" s="21">
        <f t="shared" ca="1" si="13"/>
        <v>0</v>
      </c>
      <c r="AW79" s="21">
        <f t="shared" ca="1" si="15"/>
        <v>0</v>
      </c>
      <c r="AX79" s="21">
        <f t="shared" ca="1" si="16"/>
        <v>0</v>
      </c>
      <c r="AY79" s="21">
        <f t="shared" ca="1" si="17"/>
        <v>0</v>
      </c>
      <c r="AZ79" s="21">
        <f t="shared" ca="1" si="18"/>
        <v>0</v>
      </c>
      <c r="BA79" s="21">
        <f t="shared" ca="1" si="19"/>
        <v>0</v>
      </c>
    </row>
    <row r="80" spans="23:53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2016:4:0:0:YILAN</v>
      </c>
      <c r="AB80" s="27">
        <f t="shared" ca="1" si="3"/>
        <v>126</v>
      </c>
      <c r="AC80" s="21">
        <f t="shared" ca="1" si="4"/>
        <v>1</v>
      </c>
      <c r="AD80" s="21">
        <f t="shared" si="5"/>
        <v>0</v>
      </c>
      <c r="AE80" s="27">
        <f t="shared" ca="1" si="6"/>
        <v>53</v>
      </c>
      <c r="AF80" s="10">
        <f t="shared" ca="1" si="9"/>
        <v>0</v>
      </c>
      <c r="AG80" s="10">
        <f t="shared" ca="1" si="9"/>
        <v>0</v>
      </c>
      <c r="AH80" s="10">
        <f t="shared" ca="1" si="9"/>
        <v>0</v>
      </c>
      <c r="AI80" s="10">
        <f t="shared" ca="1" si="9"/>
        <v>1</v>
      </c>
      <c r="AJ80" s="10">
        <f t="shared" ca="1" si="9"/>
        <v>0</v>
      </c>
      <c r="AK80" s="10">
        <f t="shared" ca="1" si="9"/>
        <v>0</v>
      </c>
      <c r="AL80" s="7">
        <v>-8</v>
      </c>
      <c r="AM80" s="28">
        <f t="shared" si="10"/>
        <v>42449</v>
      </c>
      <c r="AN80" s="27">
        <f t="shared" si="14"/>
        <v>3</v>
      </c>
      <c r="AO80" s="28" t="str">
        <f t="shared" si="11"/>
        <v>2016:3:3:7:YILAN</v>
      </c>
      <c r="AP80" s="27">
        <f t="shared" ca="1" si="12"/>
        <v>309</v>
      </c>
      <c r="AQ80" s="21">
        <f t="shared" ca="1" si="13"/>
        <v>0</v>
      </c>
      <c r="AR80" s="21">
        <f t="shared" ca="1" si="13"/>
        <v>34</v>
      </c>
      <c r="AS80" s="21">
        <f t="shared" ca="1" si="13"/>
        <v>5</v>
      </c>
      <c r="AT80" s="21">
        <f t="shared" ca="1" si="13"/>
        <v>21</v>
      </c>
      <c r="AU80" s="21">
        <f t="shared" ca="1" si="13"/>
        <v>1</v>
      </c>
      <c r="AV80" s="21">
        <f t="shared" ca="1" si="13"/>
        <v>0</v>
      </c>
      <c r="AW80" s="21">
        <f t="shared" ca="1" si="15"/>
        <v>0</v>
      </c>
      <c r="AX80" s="21">
        <f t="shared" ca="1" si="16"/>
        <v>0</v>
      </c>
      <c r="AY80" s="21">
        <f t="shared" ca="1" si="17"/>
        <v>0</v>
      </c>
      <c r="AZ80" s="21">
        <f t="shared" ca="1" si="18"/>
        <v>0</v>
      </c>
      <c r="BA80" s="21">
        <f t="shared" ca="1" si="19"/>
        <v>0</v>
      </c>
    </row>
    <row r="81" spans="23:53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2016:5:0:0:YILAN</v>
      </c>
      <c r="AB81" s="27">
        <f t="shared" ca="1" si="3"/>
        <v>156</v>
      </c>
      <c r="AC81" s="21">
        <f t="shared" ca="1" si="4"/>
        <v>0</v>
      </c>
      <c r="AD81" s="21">
        <f t="shared" si="5"/>
        <v>0</v>
      </c>
      <c r="AE81" s="27" t="e">
        <f t="shared" ca="1" si="6"/>
        <v>#N/A</v>
      </c>
      <c r="AF81" s="10" t="str">
        <f t="shared" ca="1" si="9"/>
        <v/>
      </c>
      <c r="AG81" s="10" t="str">
        <f t="shared" ca="1" si="9"/>
        <v/>
      </c>
      <c r="AH81" s="10" t="str">
        <f t="shared" ca="1" si="9"/>
        <v/>
      </c>
      <c r="AI81" s="10" t="str">
        <f t="shared" ca="1" si="9"/>
        <v/>
      </c>
      <c r="AJ81" s="10" t="str">
        <f t="shared" ca="1" si="9"/>
        <v/>
      </c>
      <c r="AK81" s="10" t="str">
        <f t="shared" ca="1" si="9"/>
        <v/>
      </c>
      <c r="AL81" s="7">
        <v>-7</v>
      </c>
      <c r="AM81" s="28">
        <f t="shared" si="10"/>
        <v>42456</v>
      </c>
      <c r="AN81" s="27">
        <f t="shared" si="14"/>
        <v>4</v>
      </c>
      <c r="AO81" s="28" t="str">
        <f t="shared" si="11"/>
        <v>2016:3:4:7:YILAN</v>
      </c>
      <c r="AP81" s="27">
        <f t="shared" ca="1" si="12"/>
        <v>338</v>
      </c>
      <c r="AQ81" s="21">
        <f t="shared" ca="1" si="13"/>
        <v>1</v>
      </c>
      <c r="AR81" s="21">
        <f t="shared" ca="1" si="13"/>
        <v>35</v>
      </c>
      <c r="AS81" s="21">
        <f t="shared" ca="1" si="13"/>
        <v>4</v>
      </c>
      <c r="AT81" s="21">
        <f t="shared" ca="1" si="13"/>
        <v>9</v>
      </c>
      <c r="AU81" s="21">
        <f t="shared" ca="1" si="13"/>
        <v>0</v>
      </c>
      <c r="AV81" s="21">
        <f t="shared" ca="1" si="13"/>
        <v>0</v>
      </c>
      <c r="AW81" s="21">
        <f t="shared" ca="1" si="15"/>
        <v>0</v>
      </c>
      <c r="AX81" s="21">
        <f t="shared" ca="1" si="16"/>
        <v>0</v>
      </c>
      <c r="AY81" s="21">
        <f t="shared" ca="1" si="17"/>
        <v>0</v>
      </c>
      <c r="AZ81" s="21">
        <f t="shared" ca="1" si="18"/>
        <v>0</v>
      </c>
      <c r="BA81" s="21">
        <f t="shared" ca="1" si="19"/>
        <v>0</v>
      </c>
    </row>
    <row r="82" spans="23:53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2016:6:0:0:YILAN</v>
      </c>
      <c r="AB82" s="27" t="e">
        <f t="shared" ca="1" si="3"/>
        <v>#N/A</v>
      </c>
      <c r="AC82" s="21" t="e">
        <f t="shared" ca="1" si="4"/>
        <v>#N/A</v>
      </c>
      <c r="AD82" s="21">
        <f t="shared" si="5"/>
        <v>0</v>
      </c>
      <c r="AE82" s="27" t="e">
        <f t="shared" ca="1" si="6"/>
        <v>#N/A</v>
      </c>
      <c r="AF82" s="10" t="str">
        <f t="shared" ca="1" si="9"/>
        <v/>
      </c>
      <c r="AG82" s="10" t="str">
        <f t="shared" ca="1" si="9"/>
        <v/>
      </c>
      <c r="AH82" s="10" t="str">
        <f t="shared" ca="1" si="9"/>
        <v/>
      </c>
      <c r="AI82" s="10" t="str">
        <f t="shared" ca="1" si="9"/>
        <v/>
      </c>
      <c r="AJ82" s="10" t="str">
        <f t="shared" ca="1" si="9"/>
        <v/>
      </c>
      <c r="AK82" s="10" t="str">
        <f t="shared" ca="1" si="9"/>
        <v/>
      </c>
      <c r="AL82" s="7">
        <v>-6</v>
      </c>
      <c r="AM82" s="28">
        <f t="shared" si="10"/>
        <v>42463</v>
      </c>
      <c r="AN82" s="27">
        <f t="shared" si="14"/>
        <v>1</v>
      </c>
      <c r="AO82" s="28" t="str">
        <f t="shared" si="11"/>
        <v>2016:4:1:7:YILAN</v>
      </c>
      <c r="AP82" s="27">
        <f t="shared" ca="1" si="12"/>
        <v>367</v>
      </c>
      <c r="AQ82" s="21">
        <f t="shared" ca="1" si="13"/>
        <v>0</v>
      </c>
      <c r="AR82" s="21">
        <f t="shared" ca="1" si="13"/>
        <v>26</v>
      </c>
      <c r="AS82" s="21">
        <f t="shared" ca="1" si="13"/>
        <v>7</v>
      </c>
      <c r="AT82" s="21">
        <f t="shared" ca="1" si="13"/>
        <v>24</v>
      </c>
      <c r="AU82" s="21">
        <f t="shared" ca="1" si="13"/>
        <v>2</v>
      </c>
      <c r="AV82" s="21">
        <f t="shared" ca="1" si="13"/>
        <v>0</v>
      </c>
      <c r="AW82" s="21">
        <f t="shared" ca="1" si="15"/>
        <v>0</v>
      </c>
      <c r="AX82" s="21">
        <f t="shared" ca="1" si="16"/>
        <v>0</v>
      </c>
      <c r="AY82" s="21">
        <f t="shared" ca="1" si="17"/>
        <v>0</v>
      </c>
      <c r="AZ82" s="21">
        <f t="shared" ca="1" si="18"/>
        <v>0</v>
      </c>
      <c r="BA82" s="21">
        <f t="shared" ca="1" si="19"/>
        <v>0</v>
      </c>
    </row>
    <row r="83" spans="23:53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2016:7:0:0:YILAN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ref="AF83:AK88" ca="1" si="20">IFERROR(INDEX(INDIRECT(CONCATENATE($X$95,"$A:$Z")),$AE83,MATCH(AF$52,INDIRECT(CONCATENATE($X$95,"$A1:$Z1")),0)),"")</f>
        <v/>
      </c>
      <c r="AG83" s="10" t="str">
        <f t="shared" ca="1" si="20"/>
        <v/>
      </c>
      <c r="AH83" s="10" t="str">
        <f t="shared" ca="1" si="20"/>
        <v/>
      </c>
      <c r="AI83" s="10" t="str">
        <f t="shared" ca="1" si="20"/>
        <v/>
      </c>
      <c r="AJ83" s="10" t="str">
        <f t="shared" ca="1" si="20"/>
        <v/>
      </c>
      <c r="AK83" s="10" t="str">
        <f t="shared" ca="1" si="20"/>
        <v/>
      </c>
      <c r="AL83" s="7">
        <v>-5</v>
      </c>
      <c r="AM83" s="28">
        <f t="shared" si="10"/>
        <v>42470</v>
      </c>
      <c r="AN83" s="27">
        <f t="shared" si="14"/>
        <v>2</v>
      </c>
      <c r="AO83" s="28" t="str">
        <f t="shared" si="11"/>
        <v>2016:4:2:7:YILAN</v>
      </c>
      <c r="AP83" s="27">
        <f t="shared" ca="1" si="12"/>
        <v>396</v>
      </c>
      <c r="AQ83" s="21">
        <f t="shared" ca="1" si="13"/>
        <v>0</v>
      </c>
      <c r="AR83" s="21">
        <f t="shared" ca="1" si="13"/>
        <v>25</v>
      </c>
      <c r="AS83" s="21">
        <f t="shared" ca="1" si="13"/>
        <v>9</v>
      </c>
      <c r="AT83" s="21">
        <f t="shared" ca="1" si="13"/>
        <v>18</v>
      </c>
      <c r="AU83" s="21">
        <f t="shared" ca="1" si="13"/>
        <v>0</v>
      </c>
      <c r="AV83" s="21">
        <f t="shared" ca="1" si="13"/>
        <v>0</v>
      </c>
      <c r="AW83" s="21">
        <f t="shared" ca="1" si="15"/>
        <v>0</v>
      </c>
      <c r="AX83" s="21">
        <f t="shared" ca="1" si="16"/>
        <v>0</v>
      </c>
      <c r="AY83" s="21">
        <f t="shared" ca="1" si="17"/>
        <v>0</v>
      </c>
      <c r="AZ83" s="21">
        <f t="shared" ca="1" si="18"/>
        <v>0</v>
      </c>
      <c r="BA83" s="21">
        <f t="shared" ca="1" si="19"/>
        <v>0</v>
      </c>
    </row>
    <row r="84" spans="23:53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2016:8:0:0:YILAN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20"/>
        <v/>
      </c>
      <c r="AG84" s="10" t="str">
        <f t="shared" ca="1" si="20"/>
        <v/>
      </c>
      <c r="AH84" s="10" t="str">
        <f t="shared" ca="1" si="20"/>
        <v/>
      </c>
      <c r="AI84" s="10" t="str">
        <f t="shared" ca="1" si="20"/>
        <v/>
      </c>
      <c r="AJ84" s="10" t="str">
        <f t="shared" ca="1" si="20"/>
        <v/>
      </c>
      <c r="AK84" s="10" t="str">
        <f t="shared" ca="1" si="20"/>
        <v/>
      </c>
      <c r="AL84" s="7">
        <v>-4</v>
      </c>
      <c r="AM84" s="28">
        <f t="shared" si="10"/>
        <v>42477</v>
      </c>
      <c r="AN84" s="27">
        <f t="shared" si="14"/>
        <v>3</v>
      </c>
      <c r="AO84" s="28" t="str">
        <f t="shared" si="11"/>
        <v>2016:4:3:7:YILAN</v>
      </c>
      <c r="AP84" s="27">
        <f t="shared" ca="1" si="12"/>
        <v>425</v>
      </c>
      <c r="AQ84" s="21">
        <f t="shared" ca="1" si="13"/>
        <v>1</v>
      </c>
      <c r="AR84" s="21">
        <f t="shared" ca="1" si="13"/>
        <v>23</v>
      </c>
      <c r="AS84" s="21">
        <f t="shared" ca="1" si="13"/>
        <v>12</v>
      </c>
      <c r="AT84" s="21">
        <f t="shared" ca="1" si="13"/>
        <v>25</v>
      </c>
      <c r="AU84" s="21">
        <f t="shared" ca="1" si="13"/>
        <v>0</v>
      </c>
      <c r="AV84" s="21">
        <f t="shared" ca="1" si="13"/>
        <v>0</v>
      </c>
      <c r="AW84" s="21">
        <f t="shared" ca="1" si="15"/>
        <v>0</v>
      </c>
      <c r="AX84" s="21">
        <f t="shared" ca="1" si="16"/>
        <v>0</v>
      </c>
      <c r="AY84" s="21">
        <f t="shared" ca="1" si="17"/>
        <v>0</v>
      </c>
      <c r="AZ84" s="21">
        <f t="shared" ca="1" si="18"/>
        <v>0</v>
      </c>
      <c r="BA84" s="21">
        <f t="shared" ca="1" si="19"/>
        <v>0</v>
      </c>
    </row>
    <row r="85" spans="23:53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2016:9:0:0:YILAN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ca="1" si="20"/>
        <v/>
      </c>
      <c r="AG85" s="10" t="str">
        <f t="shared" ca="1" si="20"/>
        <v/>
      </c>
      <c r="AH85" s="10" t="str">
        <f t="shared" ca="1" si="20"/>
        <v/>
      </c>
      <c r="AI85" s="10" t="str">
        <f t="shared" ca="1" si="20"/>
        <v/>
      </c>
      <c r="AJ85" s="10" t="str">
        <f t="shared" ca="1" si="20"/>
        <v/>
      </c>
      <c r="AK85" s="10" t="str">
        <f t="shared" ca="1" si="20"/>
        <v/>
      </c>
      <c r="AL85" s="7">
        <v>-3</v>
      </c>
      <c r="AM85" s="28">
        <f t="shared" si="10"/>
        <v>42484</v>
      </c>
      <c r="AN85" s="27">
        <f t="shared" si="14"/>
        <v>4</v>
      </c>
      <c r="AO85" s="28" t="str">
        <f t="shared" si="11"/>
        <v>2016:4:4:7:YILAN</v>
      </c>
      <c r="AP85" s="27">
        <f t="shared" ca="1" si="12"/>
        <v>454</v>
      </c>
      <c r="AQ85" s="21">
        <f t="shared" ca="1" si="13"/>
        <v>0</v>
      </c>
      <c r="AR85" s="21">
        <f t="shared" ca="1" si="13"/>
        <v>31</v>
      </c>
      <c r="AS85" s="21">
        <f t="shared" ca="1" si="13"/>
        <v>16</v>
      </c>
      <c r="AT85" s="21">
        <f t="shared" ca="1" si="13"/>
        <v>24</v>
      </c>
      <c r="AU85" s="21">
        <f t="shared" ca="1" si="13"/>
        <v>1</v>
      </c>
      <c r="AV85" s="21">
        <f t="shared" ca="1" si="13"/>
        <v>0</v>
      </c>
      <c r="AW85" s="21">
        <f t="shared" ca="1" si="15"/>
        <v>0</v>
      </c>
      <c r="AX85" s="21">
        <f t="shared" ca="1" si="16"/>
        <v>0</v>
      </c>
      <c r="AY85" s="21">
        <f t="shared" ca="1" si="17"/>
        <v>0</v>
      </c>
      <c r="AZ85" s="21">
        <f t="shared" ca="1" si="18"/>
        <v>0</v>
      </c>
      <c r="BA85" s="21">
        <f t="shared" ca="1" si="19"/>
        <v>0</v>
      </c>
    </row>
    <row r="86" spans="23:53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2016:10:0:0:YILAN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20"/>
        <v/>
      </c>
      <c r="AG86" s="10" t="str">
        <f t="shared" ca="1" si="20"/>
        <v/>
      </c>
      <c r="AH86" s="10" t="str">
        <f t="shared" ca="1" si="20"/>
        <v/>
      </c>
      <c r="AI86" s="10" t="str">
        <f t="shared" ca="1" si="20"/>
        <v/>
      </c>
      <c r="AJ86" s="10" t="str">
        <f t="shared" ca="1" si="20"/>
        <v/>
      </c>
      <c r="AK86" s="10" t="str">
        <f t="shared" ca="1" si="20"/>
        <v/>
      </c>
      <c r="AL86" s="7">
        <v>-2</v>
      </c>
      <c r="AM86" s="28">
        <f t="shared" si="10"/>
        <v>42491</v>
      </c>
      <c r="AN86" s="27">
        <f t="shared" si="14"/>
        <v>1</v>
      </c>
      <c r="AO86" s="28" t="str">
        <f t="shared" si="11"/>
        <v>2016:5:1:7:YILAN</v>
      </c>
      <c r="AP86" s="27">
        <f t="shared" ca="1" si="12"/>
        <v>483</v>
      </c>
      <c r="AQ86" s="21">
        <f t="shared" ca="1" si="13"/>
        <v>0</v>
      </c>
      <c r="AR86" s="21">
        <f t="shared" ca="1" si="13"/>
        <v>23</v>
      </c>
      <c r="AS86" s="21">
        <f t="shared" ca="1" si="13"/>
        <v>13</v>
      </c>
      <c r="AT86" s="21">
        <f t="shared" ca="1" si="13"/>
        <v>24</v>
      </c>
      <c r="AU86" s="21">
        <f t="shared" ca="1" si="13"/>
        <v>1</v>
      </c>
      <c r="AV86" s="21">
        <f t="shared" ca="1" si="13"/>
        <v>0</v>
      </c>
      <c r="AW86" s="21">
        <f t="shared" ca="1" si="15"/>
        <v>0</v>
      </c>
      <c r="AX86" s="21">
        <f t="shared" ca="1" si="16"/>
        <v>0</v>
      </c>
      <c r="AY86" s="21">
        <f t="shared" ca="1" si="17"/>
        <v>0</v>
      </c>
      <c r="AZ86" s="21">
        <f t="shared" ca="1" si="18"/>
        <v>0</v>
      </c>
      <c r="BA86" s="21">
        <f t="shared" ca="1" si="19"/>
        <v>0</v>
      </c>
    </row>
    <row r="87" spans="23:53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2016:11:0:0:YILAN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20"/>
        <v/>
      </c>
      <c r="AG87" s="10" t="str">
        <f t="shared" ca="1" si="20"/>
        <v/>
      </c>
      <c r="AH87" s="10" t="str">
        <f t="shared" ca="1" si="20"/>
        <v/>
      </c>
      <c r="AI87" s="10" t="str">
        <f t="shared" ca="1" si="20"/>
        <v/>
      </c>
      <c r="AJ87" s="10" t="str">
        <f t="shared" ca="1" si="20"/>
        <v/>
      </c>
      <c r="AK87" s="10" t="str">
        <f t="shared" ca="1" si="20"/>
        <v/>
      </c>
      <c r="AL87" s="7">
        <v>-1</v>
      </c>
      <c r="AM87" s="28">
        <f t="shared" si="10"/>
        <v>42498</v>
      </c>
      <c r="AN87" s="27">
        <f t="shared" si="14"/>
        <v>2</v>
      </c>
      <c r="AO87" s="28" t="str">
        <f t="shared" si="11"/>
        <v>2016:5:2:7:YILAN</v>
      </c>
      <c r="AP87" s="27">
        <f t="shared" ca="1" si="12"/>
        <v>512</v>
      </c>
      <c r="AQ87" s="21">
        <f t="shared" ca="1" si="13"/>
        <v>0</v>
      </c>
      <c r="AR87" s="21">
        <f t="shared" ca="1" si="13"/>
        <v>23</v>
      </c>
      <c r="AS87" s="21">
        <f t="shared" ca="1" si="13"/>
        <v>11</v>
      </c>
      <c r="AT87" s="21">
        <f t="shared" ca="1" si="13"/>
        <v>18</v>
      </c>
      <c r="AU87" s="21">
        <f t="shared" ca="1" si="13"/>
        <v>0</v>
      </c>
      <c r="AV87" s="21">
        <f t="shared" ca="1" si="13"/>
        <v>0</v>
      </c>
      <c r="AW87" s="21">
        <f t="shared" ca="1" si="15"/>
        <v>0</v>
      </c>
      <c r="AX87" s="21">
        <f t="shared" ca="1" si="16"/>
        <v>0</v>
      </c>
      <c r="AY87" s="21">
        <f t="shared" ca="1" si="17"/>
        <v>0</v>
      </c>
      <c r="AZ87" s="21">
        <f t="shared" ca="1" si="18"/>
        <v>0</v>
      </c>
      <c r="BA87" s="21">
        <f t="shared" ca="1" si="19"/>
        <v>0</v>
      </c>
    </row>
    <row r="88" spans="23:53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2016:12:0:0:YILAN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20"/>
        <v/>
      </c>
      <c r="AG88" s="10" t="str">
        <f t="shared" ca="1" si="20"/>
        <v/>
      </c>
      <c r="AH88" s="10" t="str">
        <f t="shared" ca="1" si="20"/>
        <v/>
      </c>
      <c r="AI88" s="10" t="str">
        <f t="shared" ca="1" si="20"/>
        <v/>
      </c>
      <c r="AJ88" s="10" t="str">
        <f t="shared" ca="1" si="20"/>
        <v/>
      </c>
      <c r="AK88" s="10" t="str">
        <f t="shared" ca="1" si="20"/>
        <v/>
      </c>
      <c r="AL88" s="7">
        <v>0</v>
      </c>
      <c r="AM88" s="28">
        <f t="shared" si="10"/>
        <v>42505</v>
      </c>
      <c r="AN88" s="27">
        <f t="shared" si="14"/>
        <v>3</v>
      </c>
      <c r="AO88" s="28" t="str">
        <f t="shared" si="11"/>
        <v>2016:5:3:7:YILAN</v>
      </c>
      <c r="AP88" s="27">
        <f t="shared" ca="1" si="12"/>
        <v>542</v>
      </c>
      <c r="AQ88" s="21">
        <f t="shared" ca="1" si="13"/>
        <v>0</v>
      </c>
      <c r="AR88" s="21">
        <f t="shared" ca="1" si="13"/>
        <v>26</v>
      </c>
      <c r="AS88" s="21">
        <f t="shared" ca="1" si="13"/>
        <v>6</v>
      </c>
      <c r="AT88" s="21">
        <f t="shared" ca="1" si="13"/>
        <v>19</v>
      </c>
      <c r="AU88" s="21">
        <f t="shared" ca="1" si="13"/>
        <v>0</v>
      </c>
      <c r="AV88" s="21">
        <f t="shared" ca="1" si="13"/>
        <v>4</v>
      </c>
      <c r="AW88" s="21">
        <f t="shared" ca="1" si="15"/>
        <v>1</v>
      </c>
      <c r="AX88" s="21">
        <f t="shared" ca="1" si="16"/>
        <v>24</v>
      </c>
      <c r="AY88" s="21">
        <f t="shared" ca="1" si="17"/>
        <v>12</v>
      </c>
      <c r="AZ88" s="21">
        <f t="shared" ca="1" si="18"/>
        <v>20</v>
      </c>
      <c r="BA88" s="21">
        <f t="shared" ca="1" si="19"/>
        <v>4</v>
      </c>
    </row>
    <row r="89" spans="23:53">
      <c r="AC89" s="7">
        <f ca="1">SUMIFS(AC53:AC88, $X53:$X88,YEAR,AC53:AC88,"&lt;&gt;#N/A")</f>
        <v>3</v>
      </c>
      <c r="AD89" s="27"/>
      <c r="AF89" s="7">
        <f t="shared" ref="AF89:AK89" ca="1" si="21">SUM(AF53:AF88)</f>
        <v>0</v>
      </c>
      <c r="AG89" s="7">
        <f t="shared" ca="1" si="21"/>
        <v>0</v>
      </c>
      <c r="AH89" s="7">
        <f t="shared" ca="1" si="21"/>
        <v>0</v>
      </c>
      <c r="AI89" s="7">
        <f t="shared" ca="1" si="21"/>
        <v>2</v>
      </c>
      <c r="AJ89" s="7">
        <f t="shared" ca="1" si="21"/>
        <v>0</v>
      </c>
      <c r="AK89" s="7">
        <f t="shared" ca="1" si="21"/>
        <v>0</v>
      </c>
      <c r="AN89" s="27"/>
    </row>
    <row r="90" spans="23:53">
      <c r="W90" s="7" t="s">
        <v>1456</v>
      </c>
      <c r="X90" s="2" t="s">
        <v>1848</v>
      </c>
      <c r="AD90" s="27"/>
      <c r="AE90" s="27"/>
      <c r="AH90" s="27"/>
      <c r="AI90" s="27"/>
      <c r="AJ90" s="27"/>
      <c r="AK90" s="27"/>
      <c r="AM90" s="28"/>
      <c r="AN90" s="27"/>
    </row>
    <row r="91" spans="23:53">
      <c r="W91" s="39" t="s">
        <v>2234</v>
      </c>
      <c r="X91" s="1" t="s">
        <v>2261</v>
      </c>
      <c r="AD91" s="27"/>
      <c r="AE91" s="27"/>
      <c r="AH91" s="27"/>
      <c r="AI91" s="27"/>
      <c r="AJ91" s="27"/>
      <c r="AK91" s="27"/>
      <c r="AM91" s="28"/>
      <c r="AN91" s="27"/>
    </row>
    <row r="92" spans="23:53">
      <c r="W92" s="7" t="s">
        <v>2235</v>
      </c>
      <c r="X92" s="1" t="s">
        <v>2262</v>
      </c>
      <c r="AD92" s="27"/>
      <c r="AN92" s="27"/>
    </row>
    <row r="93" spans="23:53">
      <c r="W93" s="7" t="s">
        <v>815</v>
      </c>
      <c r="X93" s="2" t="s">
        <v>2245</v>
      </c>
      <c r="Y93" s="27"/>
      <c r="Z93" s="27"/>
      <c r="AD93" s="27"/>
      <c r="AN93" s="27"/>
    </row>
    <row r="94" spans="23:53">
      <c r="W94" s="7" t="s">
        <v>816</v>
      </c>
      <c r="X94" s="2" t="s">
        <v>2246</v>
      </c>
      <c r="Y94" s="27"/>
      <c r="Z94" s="27"/>
      <c r="AD94" s="27"/>
      <c r="AN94" s="27"/>
    </row>
    <row r="95" spans="23:53">
      <c r="W95" s="39" t="s">
        <v>819</v>
      </c>
      <c r="X95" s="2" t="s">
        <v>2247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3">
      <c r="W96" s="39" t="s">
        <v>1455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1">
      <c r="W97" s="7" t="s">
        <v>811</v>
      </c>
      <c r="X97" s="1">
        <v>4</v>
      </c>
      <c r="AD97" s="27"/>
      <c r="AE97" s="27"/>
      <c r="AH97" s="27"/>
      <c r="AI97" s="27"/>
      <c r="AJ97" s="27"/>
      <c r="AK97" s="27"/>
      <c r="AN97" s="27"/>
    </row>
    <row r="98" spans="23:51">
      <c r="W98" s="7" t="s">
        <v>808</v>
      </c>
      <c r="X98" s="7">
        <f>ROUND($X$96/12,0)</f>
        <v>0</v>
      </c>
      <c r="AN98" s="27"/>
    </row>
    <row r="99" spans="23:51">
      <c r="W99" s="7" t="s">
        <v>807</v>
      </c>
      <c r="X99" s="7">
        <v>4</v>
      </c>
      <c r="AN99" s="27"/>
    </row>
    <row r="100" spans="23:51">
      <c r="W100" s="7" t="s">
        <v>438</v>
      </c>
      <c r="X100" s="7">
        <f ca="1">SUM($AI$89:$AK$89)</f>
        <v>2</v>
      </c>
      <c r="AN100" s="27"/>
    </row>
    <row r="101" spans="23:51">
      <c r="W101" s="7" t="s">
        <v>439</v>
      </c>
      <c r="X101" s="7">
        <f ca="1">SUM($AF$89:$AH$89)</f>
        <v>0</v>
      </c>
      <c r="AM101" s="28"/>
      <c r="AN101" s="27"/>
      <c r="AS101" s="29"/>
      <c r="AU101" s="29"/>
      <c r="AV101" s="29"/>
      <c r="AY101" s="29"/>
    </row>
    <row r="102" spans="23:51" ht="60">
      <c r="W102" s="7" t="s">
        <v>441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30">
        <f ca="1">IFERROR(X101/SUM(X100:X101),"0")</f>
        <v>0</v>
      </c>
      <c r="Z102" s="7" t="str">
        <f ca="1">TEXT(Y102,"00%")</f>
        <v>00%</v>
      </c>
      <c r="AN102" s="27"/>
    </row>
    <row r="103" spans="23:51" ht="30">
      <c r="W103" s="7" t="s">
        <v>442</v>
      </c>
      <c r="X103" s="29" t="str">
        <f ca="1">CONCATENATE("Annual Goal 年度目標:  ",$X$96,"
Actual CDE YTD 年度實際:    ",$AC$89)</f>
        <v>Annual Goal 年度目標:  
Actual CDE YTD 年度實際:    3</v>
      </c>
      <c r="AN103" s="27"/>
    </row>
    <row r="104" spans="23:51">
      <c r="W104" s="7" t="s">
        <v>1454</v>
      </c>
      <c r="X104" s="7" t="str">
        <f ca="1">CONCATENATE($X$53,"  ",SUMIF($AC$53:$AC$64,"&lt;&gt;#N/A"))</f>
        <v>2014  0</v>
      </c>
      <c r="AN104" s="27"/>
    </row>
    <row r="105" spans="23:51">
      <c r="W105" s="7" t="s">
        <v>1453</v>
      </c>
      <c r="X105" s="7" t="str">
        <f ca="1">CONCATENATE($X$65,"  ", SUMIF($AC$65:$AC$76,"&lt;&gt;#N/A"))</f>
        <v>2015  0</v>
      </c>
      <c r="AN105" s="27"/>
    </row>
    <row r="106" spans="23:51">
      <c r="W106" s="7" t="s">
        <v>1452</v>
      </c>
      <c r="X106" s="7" t="str">
        <f ca="1">CONCATENATE($X$77,"  ",SUMIF($AC$77:$AC$88,"&lt;&gt;#N/A"))</f>
        <v>2016  3</v>
      </c>
    </row>
    <row r="107" spans="23:51" ht="23.25">
      <c r="W107" s="7" t="s">
        <v>1451</v>
      </c>
      <c r="X107" s="42" t="str">
        <f>$X$91</f>
        <v>Yilan District</v>
      </c>
    </row>
    <row r="108" spans="23:51">
      <c r="X108" s="40" t="str">
        <f>$X$92</f>
        <v>宜蘭地區</v>
      </c>
    </row>
    <row r="109" spans="23:51">
      <c r="X109" s="41">
        <f>DATE</f>
        <v>42505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">
    <pageSetUpPr fitToPage="1"/>
  </sheetPr>
  <dimension ref="A1:S28"/>
  <sheetViews>
    <sheetView topLeftCell="E1" zoomScaleNormal="100" zoomScaleSheetLayoutView="115" workbookViewId="0">
      <selection activeCell="I23" sqref="I23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1803</v>
      </c>
      <c r="E1" s="36" t="str">
        <f>$A$2</f>
        <v>Hualian Zone</v>
      </c>
      <c r="F1" s="32"/>
      <c r="G1" s="33"/>
      <c r="H1" s="33"/>
      <c r="I1" s="33"/>
      <c r="J1" s="33"/>
      <c r="K1" s="33"/>
      <c r="L1" s="33"/>
      <c r="M1" s="93" t="s">
        <v>1739</v>
      </c>
      <c r="N1" s="96" t="s">
        <v>21</v>
      </c>
      <c r="O1" s="76" t="s">
        <v>22</v>
      </c>
      <c r="P1" s="76" t="s">
        <v>23</v>
      </c>
      <c r="Q1" s="76" t="s">
        <v>33</v>
      </c>
      <c r="R1" s="76" t="s">
        <v>34</v>
      </c>
      <c r="S1" s="76" t="s">
        <v>24</v>
      </c>
    </row>
    <row r="2" spans="1:19" ht="15" customHeight="1">
      <c r="A2" s="1" t="s">
        <v>2086</v>
      </c>
      <c r="E2" s="78" t="str">
        <f>$A$3</f>
        <v>花蓮地帶</v>
      </c>
      <c r="F2" s="26" t="s">
        <v>793</v>
      </c>
      <c r="G2" s="80">
        <f>$A$6</f>
        <v>65</v>
      </c>
      <c r="H2" s="82" t="s">
        <v>35</v>
      </c>
      <c r="I2" s="83"/>
      <c r="J2" s="83"/>
      <c r="K2" s="84"/>
      <c r="L2" s="66" t="s">
        <v>28</v>
      </c>
      <c r="M2" s="94"/>
      <c r="N2" s="97"/>
      <c r="O2" s="77"/>
      <c r="P2" s="77"/>
      <c r="Q2" s="77"/>
      <c r="R2" s="77"/>
      <c r="S2" s="77"/>
    </row>
    <row r="3" spans="1:19" ht="15" customHeight="1">
      <c r="A3" s="1" t="s">
        <v>2087</v>
      </c>
      <c r="E3" s="79"/>
      <c r="F3" s="25" t="s">
        <v>794</v>
      </c>
      <c r="G3" s="81"/>
      <c r="H3" s="82" t="s">
        <v>788</v>
      </c>
      <c r="I3" s="83"/>
      <c r="J3" s="83"/>
      <c r="K3" s="84"/>
      <c r="L3" s="66" t="s">
        <v>787</v>
      </c>
      <c r="M3" s="94"/>
      <c r="N3" s="97"/>
      <c r="O3" s="77"/>
      <c r="P3" s="77"/>
      <c r="Q3" s="77"/>
      <c r="R3" s="77"/>
      <c r="S3" s="77"/>
    </row>
    <row r="4" spans="1:19" ht="15" customHeight="1">
      <c r="A4" s="1" t="s">
        <v>2088</v>
      </c>
      <c r="E4" s="85">
        <f>DATE</f>
        <v>42505</v>
      </c>
      <c r="F4" s="23" t="s">
        <v>791</v>
      </c>
      <c r="G4" s="24"/>
      <c r="H4" s="87">
        <f>ROUND($G$2/12*MONTH,0)</f>
        <v>27</v>
      </c>
      <c r="I4" s="88"/>
      <c r="J4" s="88"/>
      <c r="K4" s="89"/>
      <c r="L4" s="44">
        <f>ROUND($G$2/12,0)</f>
        <v>5</v>
      </c>
      <c r="M4" s="94"/>
      <c r="N4" s="97"/>
      <c r="O4" s="77"/>
      <c r="P4" s="77"/>
      <c r="Q4" s="77"/>
      <c r="R4" s="77"/>
      <c r="S4" s="77"/>
    </row>
    <row r="5" spans="1:19" ht="15" customHeight="1">
      <c r="A5" s="1" t="s">
        <v>2089</v>
      </c>
      <c r="E5" s="86"/>
      <c r="F5" s="5" t="s">
        <v>792</v>
      </c>
      <c r="G5" s="6"/>
      <c r="H5" s="90">
        <f ca="1">HUALIAN_ZONE_GRAPH!$AC$89</f>
        <v>9</v>
      </c>
      <c r="I5" s="91"/>
      <c r="J5" s="91"/>
      <c r="K5" s="92"/>
      <c r="L5" s="45">
        <f>$M$28</f>
        <v>2</v>
      </c>
      <c r="M5" s="95"/>
      <c r="N5" s="97"/>
      <c r="O5" s="77"/>
      <c r="P5" s="77"/>
      <c r="Q5" s="77"/>
      <c r="R5" s="77"/>
      <c r="S5" s="77"/>
    </row>
    <row r="6" spans="1:19" ht="15" customHeight="1">
      <c r="A6" s="1">
        <v>65</v>
      </c>
      <c r="E6" s="34" t="str">
        <f>$A$4</f>
        <v>Hualien Stake</v>
      </c>
      <c r="F6" s="25" t="s">
        <v>804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花蓮支聯會</v>
      </c>
      <c r="F7" s="25" t="s">
        <v>789</v>
      </c>
      <c r="G7" s="25"/>
      <c r="H7" s="20"/>
      <c r="I7" s="20"/>
      <c r="J7" s="20"/>
      <c r="K7" s="20"/>
      <c r="L7" s="46" t="s">
        <v>790</v>
      </c>
      <c r="M7" s="61" t="s">
        <v>795</v>
      </c>
      <c r="N7" s="38" t="s">
        <v>796</v>
      </c>
      <c r="O7" s="38" t="s">
        <v>797</v>
      </c>
      <c r="P7" s="38" t="s">
        <v>798</v>
      </c>
      <c r="Q7" s="38" t="s">
        <v>799</v>
      </c>
      <c r="R7" s="38" t="s">
        <v>800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2090</v>
      </c>
      <c r="B11" s="1"/>
      <c r="E11" s="5" t="str">
        <f>$A11</f>
        <v>Ji'an 吉安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1815</v>
      </c>
      <c r="C12" s="64" t="str">
        <f>CONCATENATE(YEAR,":",MONTH,":",WEEK,":",WEEKDAY,":",$B12)</f>
        <v>2016:5:3:7:HUALIAN_2_ZL</v>
      </c>
      <c r="D12" s="64">
        <f>MATCH($C12,REPORT_DATA_BY_COMP!$A:$A,0)</f>
        <v>1672</v>
      </c>
      <c r="E12" s="65" t="str">
        <f>SUBSTITUTE(VLOOKUP($B12,COMP_LIST!$A:$AC,5,FALSE),"EL","")</f>
        <v>E. Pack / Humphries ZL</v>
      </c>
      <c r="F12" s="4" t="str">
        <f>VLOOKUP($B12,COMP_LIST!$A:$AC,3,FALSE)</f>
        <v>Hualian 2 ZL</v>
      </c>
      <c r="G12" s="4" t="str">
        <f>VLOOKUP($B12,COMP_LIST!$A:$AC,4,FALSE)</f>
        <v>花蓮 2 ZL</v>
      </c>
      <c r="H12" s="10">
        <f>IFERROR(INDEX(REPORT_DATA_BY_COMP!$A:$AI,$D12,MATCH(H$8,REPORT_DATA_BY_COMP!$A$1:$AI$1,0)), "")</f>
        <v>0</v>
      </c>
      <c r="I12" s="10">
        <f>IFERROR(INDEX(REPORT_DATA_BY_COMP!$A:$AI,$D12,MATCH(I$8,REPORT_DATA_BY_COMP!$A$1:$AI$1,0)), "")</f>
        <v>4</v>
      </c>
      <c r="J12" s="10">
        <f>IFERROR(INDEX(REPORT_DATA_BY_COMP!$A:$AI,$D12,MATCH(J$8,REPORT_DATA_BY_COMP!$A$1:$AI$1,0)), "")</f>
        <v>0</v>
      </c>
      <c r="K12" s="10">
        <f>IFERROR(INDEX(REPORT_DATA_BY_COMP!$A:$AI,$D12,MATCH(K$8,REPORT_DATA_BY_COMP!$A$1:$AI$1,0)), "")</f>
        <v>2</v>
      </c>
      <c r="L12" s="47">
        <f>IFERROR(INDEX(REPORT_DATA_BY_COMP!$A:$AI,$D12,MATCH(L$8,REPORT_DATA_BY_COMP!$A$1:$AI$1,0)), "")</f>
        <v>0</v>
      </c>
      <c r="M12" s="59">
        <f>IFERROR(INDEX(REPORT_DATA_BY_COMP!$A:$AI,$D12,MATCH(M$8,REPORT_DATA_BY_COMP!$A$1:$AI$1,0)), "")</f>
        <v>0</v>
      </c>
      <c r="N12" s="50">
        <f>IFERROR(INDEX(REPORT_DATA_BY_COMP!$A:$AI,$D12,MATCH(N$8,REPORT_DATA_BY_COMP!$A$1:$AI$1,0)), "")</f>
        <v>6</v>
      </c>
      <c r="O12" s="10">
        <f>IFERROR(INDEX(REPORT_DATA_BY_COMP!$A:$AI,$D12,MATCH(O$8,REPORT_DATA_BY_COMP!$A$1:$AI$1,0)), "")</f>
        <v>4</v>
      </c>
      <c r="P12" s="10">
        <f>IFERROR(INDEX(REPORT_DATA_BY_COMP!$A:$AI,$D12,MATCH(P$8,REPORT_DATA_BY_COMP!$A$1:$AI$1,0)), "")</f>
        <v>10</v>
      </c>
      <c r="Q12" s="10">
        <f>IFERROR(INDEX(REPORT_DATA_BY_COMP!$A:$AI,$D12,MATCH(Q$8,REPORT_DATA_BY_COMP!$A$1:$AI$1,0)), "")</f>
        <v>6</v>
      </c>
      <c r="R12" s="10">
        <f>IFERROR(INDEX(REPORT_DATA_BY_COMP!$A:$AI,$D12,MATCH(R$8,REPORT_DATA_BY_COMP!$A$1:$AI$1,0)), "")</f>
        <v>0</v>
      </c>
      <c r="S12" s="10">
        <f>IFERROR(INDEX(REPORT_DATA_BY_COMP!$A:$AI,$D12,MATCH(S$8,REPORT_DATA_BY_COMP!$A$1:$AI$1,0)), "")</f>
        <v>17</v>
      </c>
    </row>
    <row r="13" spans="1:19" ht="15" customHeight="1">
      <c r="A13" s="1"/>
      <c r="B13" s="1" t="s">
        <v>1810</v>
      </c>
      <c r="C13" s="64" t="str">
        <f>CONCATENATE(YEAR,":",MONTH,":",WEEK,":",WEEKDAY,":",$B13)</f>
        <v>2016:5:3:7:HUALIAN_2_E</v>
      </c>
      <c r="D13" s="64">
        <f>MATCH($C13,REPORT_DATA_BY_COMP!$A:$A,0)</f>
        <v>1671</v>
      </c>
      <c r="E13" s="65" t="str">
        <f>SUBSTITUTE(VLOOKUP($B13,COMP_LIST!$A:$AC,5,FALSE),"EL","")</f>
        <v>E. Jensen / Garlick</v>
      </c>
      <c r="F13" s="4" t="str">
        <f>VLOOKUP($B13,COMP_LIST!$A:$AC,3,FALSE)</f>
        <v>Hualian 2 E</v>
      </c>
      <c r="G13" s="4" t="str">
        <f>VLOOKUP($B13,COMP_LIST!$A:$AC,4,FALSE)</f>
        <v>花蓮 2 姐妹</v>
      </c>
      <c r="H13" s="10">
        <f>IFERROR(INDEX(REPORT_DATA_BY_COMP!$A:$AI,$D13,MATCH(H$8,REPORT_DATA_BY_COMP!$A$1:$AI$1,0)), "")</f>
        <v>0</v>
      </c>
      <c r="I13" s="10">
        <f>IFERROR(INDEX(REPORT_DATA_BY_COMP!$A:$AI,$D13,MATCH(I$8,REPORT_DATA_BY_COMP!$A$1:$AI$1,0)), "")</f>
        <v>0</v>
      </c>
      <c r="J13" s="10">
        <f>IFERROR(INDEX(REPORT_DATA_BY_COMP!$A:$AI,$D13,MATCH(J$8,REPORT_DATA_BY_COMP!$A$1:$AI$1,0)), "")</f>
        <v>2</v>
      </c>
      <c r="K13" s="10">
        <f>IFERROR(INDEX(REPORT_DATA_BY_COMP!$A:$AI,$D13,MATCH(K$8,REPORT_DATA_BY_COMP!$A$1:$AI$1,0)), "")</f>
        <v>5</v>
      </c>
      <c r="L13" s="47">
        <f>IFERROR(INDEX(REPORT_DATA_BY_COMP!$A:$AI,$D13,MATCH(L$8,REPORT_DATA_BY_COMP!$A$1:$AI$1,0)), "")</f>
        <v>1</v>
      </c>
      <c r="M13" s="56">
        <f>IFERROR(INDEX(REPORT_DATA_BY_COMP!$A:$AI,$D13,MATCH(M$8,REPORT_DATA_BY_COMP!$A$1:$AI$1,0)), "")</f>
        <v>0</v>
      </c>
      <c r="N13" s="50">
        <f>IFERROR(INDEX(REPORT_DATA_BY_COMP!$A:$AI,$D13,MATCH(N$8,REPORT_DATA_BY_COMP!$A$1:$AI$1,0)), "")</f>
        <v>10</v>
      </c>
      <c r="O13" s="10">
        <f>IFERROR(INDEX(REPORT_DATA_BY_COMP!$A:$AI,$D13,MATCH(O$8,REPORT_DATA_BY_COMP!$A$1:$AI$1,0)), "")</f>
        <v>0</v>
      </c>
      <c r="P13" s="10">
        <f>IFERROR(INDEX(REPORT_DATA_BY_COMP!$A:$AI,$D13,MATCH(P$8,REPORT_DATA_BY_COMP!$A$1:$AI$1,0)), "")</f>
        <v>6</v>
      </c>
      <c r="Q13" s="10">
        <f>IFERROR(INDEX(REPORT_DATA_BY_COMP!$A:$AI,$D13,MATCH(Q$8,REPORT_DATA_BY_COMP!$A$1:$AI$1,0)), "")</f>
        <v>7</v>
      </c>
      <c r="R13" s="10">
        <f>IFERROR(INDEX(REPORT_DATA_BY_COMP!$A:$AI,$D13,MATCH(R$8,REPORT_DATA_BY_COMP!$A$1:$AI$1,0)), "")</f>
        <v>1</v>
      </c>
      <c r="S13" s="10">
        <f>IFERROR(INDEX(REPORT_DATA_BY_COMP!$A:$AI,$D13,MATCH(S$8,REPORT_DATA_BY_COMP!$A$1:$AI$1,0)), "")</f>
        <v>14</v>
      </c>
    </row>
    <row r="14" spans="1:19" ht="15" customHeight="1">
      <c r="A14" s="1"/>
      <c r="B14" s="1" t="s">
        <v>1800</v>
      </c>
      <c r="C14" s="64" t="str">
        <f>CONCATENATE(YEAR,":",MONTH,":",WEEK,":",WEEKDAY,":",$B14)</f>
        <v>2016:5:3:7:HUALIAN_1_E</v>
      </c>
      <c r="D14" s="64">
        <f>MATCH($C14,REPORT_DATA_BY_COMP!$A:$A,0)</f>
        <v>1669</v>
      </c>
      <c r="E14" s="65" t="str">
        <f>SUBSTITUTE(VLOOKUP($B14,COMP_LIST!$A:$AC,5,FALSE),"EL","")</f>
        <v>E. Crawford DL / Swank</v>
      </c>
      <c r="F14" s="4" t="str">
        <f>VLOOKUP($B14,COMP_LIST!$A:$AC,3,FALSE)</f>
        <v>Hualian 1 E</v>
      </c>
      <c r="G14" s="4" t="str">
        <f>VLOOKUP($B14,COMP_LIST!$A:$AC,4,FALSE)</f>
        <v>花蓮 1 長老</v>
      </c>
      <c r="H14" s="10">
        <f>IFERROR(INDEX(REPORT_DATA_BY_COMP!$A:$AI,$D14,MATCH(H$8,REPORT_DATA_BY_COMP!$A$1:$AI$1,0)), "")</f>
        <v>0</v>
      </c>
      <c r="I14" s="10">
        <f>IFERROR(INDEX(REPORT_DATA_BY_COMP!$A:$AI,$D14,MATCH(I$8,REPORT_DATA_BY_COMP!$A$1:$AI$1,0)), "")</f>
        <v>0</v>
      </c>
      <c r="J14" s="10">
        <f>IFERROR(INDEX(REPORT_DATA_BY_COMP!$A:$AI,$D14,MATCH(J$8,REPORT_DATA_BY_COMP!$A$1:$AI$1,0)), "")</f>
        <v>1</v>
      </c>
      <c r="K14" s="10">
        <f>IFERROR(INDEX(REPORT_DATA_BY_COMP!$A:$AI,$D14,MATCH(K$8,REPORT_DATA_BY_COMP!$A$1:$AI$1,0)), "")</f>
        <v>0</v>
      </c>
      <c r="L14" s="47">
        <f>IFERROR(INDEX(REPORT_DATA_BY_COMP!$A:$AI,$D14,MATCH(L$8,REPORT_DATA_BY_COMP!$A$1:$AI$1,0)), "")</f>
        <v>0</v>
      </c>
      <c r="M14" s="56">
        <f>IFERROR(INDEX(REPORT_DATA_BY_COMP!$A:$AI,$D14,MATCH(M$8,REPORT_DATA_BY_COMP!$A$1:$AI$1,0)), "")</f>
        <v>0</v>
      </c>
      <c r="N14" s="50">
        <f>IFERROR(INDEX(REPORT_DATA_BY_COMP!$A:$AI,$D14,MATCH(N$8,REPORT_DATA_BY_COMP!$A$1:$AI$1,0)), "")</f>
        <v>2</v>
      </c>
      <c r="O14" s="10">
        <f>IFERROR(INDEX(REPORT_DATA_BY_COMP!$A:$AI,$D14,MATCH(O$8,REPORT_DATA_BY_COMP!$A$1:$AI$1,0)), "")</f>
        <v>0</v>
      </c>
      <c r="P14" s="10">
        <f>IFERROR(INDEX(REPORT_DATA_BY_COMP!$A:$AI,$D14,MATCH(P$8,REPORT_DATA_BY_COMP!$A$1:$AI$1,0)), "")</f>
        <v>8</v>
      </c>
      <c r="Q14" s="10">
        <f>IFERROR(INDEX(REPORT_DATA_BY_COMP!$A:$AI,$D14,MATCH(Q$8,REPORT_DATA_BY_COMP!$A$1:$AI$1,0)), "")</f>
        <v>9</v>
      </c>
      <c r="R14" s="10">
        <f>IFERROR(INDEX(REPORT_DATA_BY_COMP!$A:$AI,$D14,MATCH(R$8,REPORT_DATA_BY_COMP!$A$1:$AI$1,0)), "")</f>
        <v>1</v>
      </c>
      <c r="S14" s="10">
        <f>IFERROR(INDEX(REPORT_DATA_BY_COMP!$A:$AI,$D14,MATCH(S$8,REPORT_DATA_BY_COMP!$A$1:$AI$1,0)), "")</f>
        <v>7</v>
      </c>
    </row>
    <row r="15" spans="1:19" ht="15" customHeight="1">
      <c r="A15" s="1"/>
      <c r="B15" s="1" t="s">
        <v>1808</v>
      </c>
      <c r="C15" s="64" t="str">
        <f>CONCATENATE(YEAR,":",MONTH,":",WEEK,":",WEEKDAY,":",$B15)</f>
        <v>2016:5:3:7:HUALIAN_1_S</v>
      </c>
      <c r="D15" s="64">
        <f>MATCH($C15,REPORT_DATA_BY_COMP!$A:$A,0)</f>
        <v>1670</v>
      </c>
      <c r="E15" s="65" t="str">
        <f>SUBSTITUTE(VLOOKUP($B15,COMP_LIST!$A:$AC,5,FALSE),"EL","")</f>
        <v>S. LeFevre / Fenlaw STL</v>
      </c>
      <c r="F15" s="4" t="str">
        <f>VLOOKUP($B15,COMP_LIST!$A:$AC,3,FALSE)</f>
        <v>Hualian 1 S</v>
      </c>
      <c r="G15" s="4" t="str">
        <f>VLOOKUP($B15,COMP_LIST!$A:$AC,4,FALSE)</f>
        <v>花蓮 1 姐妹</v>
      </c>
      <c r="H15" s="10">
        <f>IFERROR(INDEX(REPORT_DATA_BY_COMP!$A:$AI,$D15,MATCH(H$8,REPORT_DATA_BY_COMP!$A$1:$AI$1,0)), "")</f>
        <v>0</v>
      </c>
      <c r="I15" s="10">
        <f>IFERROR(INDEX(REPORT_DATA_BY_COMP!$A:$AI,$D15,MATCH(I$8,REPORT_DATA_BY_COMP!$A$1:$AI$1,0)), "")</f>
        <v>1</v>
      </c>
      <c r="J15" s="10">
        <f>IFERROR(INDEX(REPORT_DATA_BY_COMP!$A:$AI,$D15,MATCH(J$8,REPORT_DATA_BY_COMP!$A$1:$AI$1,0)), "")</f>
        <v>0</v>
      </c>
      <c r="K15" s="10">
        <f>IFERROR(INDEX(REPORT_DATA_BY_COMP!$A:$AI,$D15,MATCH(K$8,REPORT_DATA_BY_COMP!$A$1:$AI$1,0)), "")</f>
        <v>3</v>
      </c>
      <c r="L15" s="47">
        <f>IFERROR(INDEX(REPORT_DATA_BY_COMP!$A:$AI,$D15,MATCH(L$8,REPORT_DATA_BY_COMP!$A$1:$AI$1,0)), "")</f>
        <v>1</v>
      </c>
      <c r="M15" s="56">
        <f>IFERROR(INDEX(REPORT_DATA_BY_COMP!$A:$AI,$D15,MATCH(M$8,REPORT_DATA_BY_COMP!$A$1:$AI$1,0)), "")</f>
        <v>0</v>
      </c>
      <c r="N15" s="50">
        <f>IFERROR(INDEX(REPORT_DATA_BY_COMP!$A:$AI,$D15,MATCH(N$8,REPORT_DATA_BY_COMP!$A$1:$AI$1,0)), "")</f>
        <v>6</v>
      </c>
      <c r="O15" s="10">
        <f>IFERROR(INDEX(REPORT_DATA_BY_COMP!$A:$AI,$D15,MATCH(O$8,REPORT_DATA_BY_COMP!$A$1:$AI$1,0)), "")</f>
        <v>1</v>
      </c>
      <c r="P15" s="10">
        <f>IFERROR(INDEX(REPORT_DATA_BY_COMP!$A:$AI,$D15,MATCH(P$8,REPORT_DATA_BY_COMP!$A$1:$AI$1,0)), "")</f>
        <v>14</v>
      </c>
      <c r="Q15" s="10">
        <f>IFERROR(INDEX(REPORT_DATA_BY_COMP!$A:$AI,$D15,MATCH(Q$8,REPORT_DATA_BY_COMP!$A$1:$AI$1,0)), "")</f>
        <v>9</v>
      </c>
      <c r="R15" s="10">
        <f>IFERROR(INDEX(REPORT_DATA_BY_COMP!$A:$AI,$D15,MATCH(R$8,REPORT_DATA_BY_COMP!$A$1:$AI$1,0)), "")</f>
        <v>0</v>
      </c>
      <c r="S15" s="10">
        <f>IFERROR(INDEX(REPORT_DATA_BY_COMP!$A:$AI,$D15,MATCH(S$8,REPORT_DATA_BY_COMP!$A$1:$AI$1,0)), "")</f>
        <v>10</v>
      </c>
    </row>
    <row r="16" spans="1:19" ht="15" customHeight="1">
      <c r="A16" s="1"/>
      <c r="B16" s="1"/>
      <c r="E16" s="8" t="s">
        <v>806</v>
      </c>
      <c r="F16" s="9"/>
      <c r="G16" s="9"/>
      <c r="H16" s="11">
        <f>SUM(H12:H15)</f>
        <v>0</v>
      </c>
      <c r="I16" s="11">
        <f t="shared" ref="I16:R16" si="0">SUM(I12:I15)</f>
        <v>5</v>
      </c>
      <c r="J16" s="11">
        <f t="shared" si="0"/>
        <v>3</v>
      </c>
      <c r="K16" s="11">
        <f t="shared" si="0"/>
        <v>10</v>
      </c>
      <c r="L16" s="48">
        <f t="shared" si="0"/>
        <v>2</v>
      </c>
      <c r="M16" s="57">
        <f t="shared" si="0"/>
        <v>0</v>
      </c>
      <c r="N16" s="51">
        <f t="shared" si="0"/>
        <v>24</v>
      </c>
      <c r="O16" s="11">
        <f t="shared" si="0"/>
        <v>5</v>
      </c>
      <c r="P16" s="11">
        <f t="shared" si="0"/>
        <v>38</v>
      </c>
      <c r="Q16" s="11">
        <f t="shared" si="0"/>
        <v>31</v>
      </c>
      <c r="R16" s="11">
        <f t="shared" si="0"/>
        <v>2</v>
      </c>
      <c r="S16" s="11">
        <f>SUM(S12:S15)</f>
        <v>48</v>
      </c>
    </row>
    <row r="17" spans="1:19" ht="15" customHeight="1">
      <c r="A17" s="1" t="s">
        <v>2091</v>
      </c>
      <c r="B17" s="1"/>
      <c r="E17" s="5" t="str">
        <f>$A17</f>
        <v>Hualian 花蓮</v>
      </c>
      <c r="F17" s="6"/>
      <c r="G17" s="6"/>
      <c r="H17" s="6"/>
      <c r="I17" s="6"/>
      <c r="J17" s="6"/>
      <c r="K17" s="6"/>
      <c r="L17" s="6"/>
      <c r="M17" s="55"/>
      <c r="N17" s="6"/>
      <c r="O17" s="6"/>
      <c r="P17" s="6"/>
      <c r="Q17" s="6"/>
      <c r="R17" s="6"/>
      <c r="S17" s="6"/>
    </row>
    <row r="18" spans="1:19" ht="15" customHeight="1">
      <c r="A18" s="1"/>
      <c r="B18" s="1" t="s">
        <v>1819</v>
      </c>
      <c r="C18" s="64" t="str">
        <f>CONCATENATE(YEAR,":",MONTH,":",WEEK,":",WEEKDAY,":",$B18)</f>
        <v>2016:5:3:7:HUALIAN_3_E</v>
      </c>
      <c r="D18" s="64">
        <f>MATCH($C18,REPORT_DATA_BY_COMP!$A:$A,0)</f>
        <v>1673</v>
      </c>
      <c r="E18" s="65" t="str">
        <f>SUBSTITUTE(VLOOKUP($B18,COMP_LIST!$A:$AC,5,FALSE),"EL","")</f>
        <v>E. Miller DL / Perkins</v>
      </c>
      <c r="F18" s="4" t="str">
        <f>VLOOKUP($B18,COMP_LIST!$A:$AC,3,FALSE)</f>
        <v>Hualian 3 E</v>
      </c>
      <c r="G18" s="4" t="str">
        <f>VLOOKUP($B18,COMP_LIST!$A:$AC,4,FALSE)</f>
        <v>花蓮 3 長老</v>
      </c>
      <c r="H18" s="10">
        <f>IFERROR(INDEX(REPORT_DATA_BY_COMP!$A:$AI,$D18,MATCH(H$8,REPORT_DATA_BY_COMP!$A$1:$AI$1,0)), "")</f>
        <v>0</v>
      </c>
      <c r="I18" s="10">
        <f>IFERROR(INDEX(REPORT_DATA_BY_COMP!$A:$AI,$D18,MATCH(I$8,REPORT_DATA_BY_COMP!$A$1:$AI$1,0)), "")</f>
        <v>1</v>
      </c>
      <c r="J18" s="10">
        <f>IFERROR(INDEX(REPORT_DATA_BY_COMP!$A:$AI,$D18,MATCH(J$8,REPORT_DATA_BY_COMP!$A$1:$AI$1,0)), "")</f>
        <v>2</v>
      </c>
      <c r="K18" s="10">
        <f>IFERROR(INDEX(REPORT_DATA_BY_COMP!$A:$AI,$D18,MATCH(K$8,REPORT_DATA_BY_COMP!$A$1:$AI$1,0)), "")</f>
        <v>2</v>
      </c>
      <c r="L18" s="47">
        <f>IFERROR(INDEX(REPORT_DATA_BY_COMP!$A:$AI,$D18,MATCH(L$8,REPORT_DATA_BY_COMP!$A$1:$AI$1,0)), "")</f>
        <v>1</v>
      </c>
      <c r="M18" s="56">
        <f>IFERROR(INDEX(REPORT_DATA_BY_COMP!$A:$AI,$D18,MATCH(M$8,REPORT_DATA_BY_COMP!$A$1:$AI$1,0)), "")</f>
        <v>0</v>
      </c>
      <c r="N18" s="50">
        <f>IFERROR(INDEX(REPORT_DATA_BY_COMP!$A:$AI,$D18,MATCH(N$8,REPORT_DATA_BY_COMP!$A$1:$AI$1,0)), "")</f>
        <v>5</v>
      </c>
      <c r="O18" s="10">
        <f>IFERROR(INDEX(REPORT_DATA_BY_COMP!$A:$AI,$D18,MATCH(O$8,REPORT_DATA_BY_COMP!$A$1:$AI$1,0)), "")</f>
        <v>1</v>
      </c>
      <c r="P18" s="10">
        <f>IFERROR(INDEX(REPORT_DATA_BY_COMP!$A:$AI,$D18,MATCH(P$8,REPORT_DATA_BY_COMP!$A$1:$AI$1,0)), "")</f>
        <v>8</v>
      </c>
      <c r="Q18" s="10">
        <f>IFERROR(INDEX(REPORT_DATA_BY_COMP!$A:$AI,$D18,MATCH(Q$8,REPORT_DATA_BY_COMP!$A$1:$AI$1,0)), "")</f>
        <v>8</v>
      </c>
      <c r="R18" s="10">
        <f>IFERROR(INDEX(REPORT_DATA_BY_COMP!$A:$AI,$D18,MATCH(R$8,REPORT_DATA_BY_COMP!$A$1:$AI$1,0)), "")</f>
        <v>0</v>
      </c>
      <c r="S18" s="10">
        <f>IFERROR(INDEX(REPORT_DATA_BY_COMP!$A:$AI,$D18,MATCH(S$8,REPORT_DATA_BY_COMP!$A$1:$AI$1,0)), "")</f>
        <v>22</v>
      </c>
    </row>
    <row r="19" spans="1:19" ht="15" customHeight="1">
      <c r="A19" s="1"/>
      <c r="B19" s="1" t="s">
        <v>1822</v>
      </c>
      <c r="C19" s="64" t="str">
        <f>CONCATENATE(YEAR,":",MONTH,":",WEEK,":",WEEKDAY,":",$B19)</f>
        <v>2016:5:3:7:HUALIAN_3_S</v>
      </c>
      <c r="D19" s="64">
        <f>MATCH($C19,REPORT_DATA_BY_COMP!$A:$A,0)</f>
        <v>1674</v>
      </c>
      <c r="E19" s="65" t="str">
        <f>SUBSTITUTE(VLOOKUP($B19,COMP_LIST!$A:$AC,5,FALSE),"EL","")</f>
        <v>S. Bowman / Tinsley</v>
      </c>
      <c r="F19" s="4" t="str">
        <f>VLOOKUP($B19,COMP_LIST!$A:$AC,3,FALSE)</f>
        <v>Hualian 3 S</v>
      </c>
      <c r="G19" s="4" t="str">
        <f>VLOOKUP($B19,COMP_LIST!$A:$AC,4,FALSE)</f>
        <v>花蓮 3 姐妹</v>
      </c>
      <c r="H19" s="10">
        <f>IFERROR(INDEX(REPORT_DATA_BY_COMP!$A:$AI,$D19,MATCH(H$8,REPORT_DATA_BY_COMP!$A$1:$AI$1,0)), "")</f>
        <v>0</v>
      </c>
      <c r="I19" s="10">
        <f>IFERROR(INDEX(REPORT_DATA_BY_COMP!$A:$AI,$D19,MATCH(I$8,REPORT_DATA_BY_COMP!$A$1:$AI$1,0)), "")</f>
        <v>0</v>
      </c>
      <c r="J19" s="10">
        <f>IFERROR(INDEX(REPORT_DATA_BY_COMP!$A:$AI,$D19,MATCH(J$8,REPORT_DATA_BY_COMP!$A$1:$AI$1,0)), "")</f>
        <v>1</v>
      </c>
      <c r="K19" s="10">
        <f>IFERROR(INDEX(REPORT_DATA_BY_COMP!$A:$AI,$D19,MATCH(K$8,REPORT_DATA_BY_COMP!$A$1:$AI$1,0)), "")</f>
        <v>3</v>
      </c>
      <c r="L19" s="47">
        <f>IFERROR(INDEX(REPORT_DATA_BY_COMP!$A:$AI,$D19,MATCH(L$8,REPORT_DATA_BY_COMP!$A$1:$AI$1,0)), "")</f>
        <v>0</v>
      </c>
      <c r="M19" s="56">
        <f>IFERROR(INDEX(REPORT_DATA_BY_COMP!$A:$AI,$D19,MATCH(M$8,REPORT_DATA_BY_COMP!$A$1:$AI$1,0)), "")</f>
        <v>0</v>
      </c>
      <c r="N19" s="50">
        <f>IFERROR(INDEX(REPORT_DATA_BY_COMP!$A:$AI,$D19,MATCH(N$8,REPORT_DATA_BY_COMP!$A$1:$AI$1,0)), "")</f>
        <v>5</v>
      </c>
      <c r="O19" s="10">
        <f>IFERROR(INDEX(REPORT_DATA_BY_COMP!$A:$AI,$D19,MATCH(O$8,REPORT_DATA_BY_COMP!$A$1:$AI$1,0)), "")</f>
        <v>3</v>
      </c>
      <c r="P19" s="10">
        <f>IFERROR(INDEX(REPORT_DATA_BY_COMP!$A:$AI,$D19,MATCH(P$8,REPORT_DATA_BY_COMP!$A$1:$AI$1,0)), "")</f>
        <v>11</v>
      </c>
      <c r="Q19" s="10">
        <f>IFERROR(INDEX(REPORT_DATA_BY_COMP!$A:$AI,$D19,MATCH(Q$8,REPORT_DATA_BY_COMP!$A$1:$AI$1,0)), "")</f>
        <v>5</v>
      </c>
      <c r="R19" s="10">
        <f>IFERROR(INDEX(REPORT_DATA_BY_COMP!$A:$AI,$D19,MATCH(R$8,REPORT_DATA_BY_COMP!$A$1:$AI$1,0)), "")</f>
        <v>2</v>
      </c>
      <c r="S19" s="10">
        <f>IFERROR(INDEX(REPORT_DATA_BY_COMP!$A:$AI,$D19,MATCH(S$8,REPORT_DATA_BY_COMP!$A$1:$AI$1,0)), "")</f>
        <v>5</v>
      </c>
    </row>
    <row r="20" spans="1:19" ht="15" customHeight="1" thickBot="1">
      <c r="A20" s="1"/>
      <c r="B20" s="1"/>
      <c r="E20" s="8" t="s">
        <v>806</v>
      </c>
      <c r="F20" s="9"/>
      <c r="G20" s="9"/>
      <c r="H20" s="11">
        <f t="shared" ref="H20:S20" si="1">SUM(H18:H19)</f>
        <v>0</v>
      </c>
      <c r="I20" s="11">
        <f t="shared" si="1"/>
        <v>1</v>
      </c>
      <c r="J20" s="11">
        <f t="shared" si="1"/>
        <v>3</v>
      </c>
      <c r="K20" s="11">
        <f t="shared" si="1"/>
        <v>5</v>
      </c>
      <c r="L20" s="48">
        <f t="shared" si="1"/>
        <v>1</v>
      </c>
      <c r="M20" s="69">
        <f t="shared" si="1"/>
        <v>0</v>
      </c>
      <c r="N20" s="51">
        <f t="shared" si="1"/>
        <v>10</v>
      </c>
      <c r="O20" s="11">
        <f t="shared" si="1"/>
        <v>4</v>
      </c>
      <c r="P20" s="11">
        <f t="shared" si="1"/>
        <v>19</v>
      </c>
      <c r="Q20" s="11">
        <f t="shared" si="1"/>
        <v>13</v>
      </c>
      <c r="R20" s="11">
        <f t="shared" si="1"/>
        <v>2</v>
      </c>
      <c r="S20" s="11">
        <f t="shared" si="1"/>
        <v>27</v>
      </c>
    </row>
    <row r="21" spans="1:19" ht="15" customHeight="1" thickTop="1">
      <c r="E21" s="31"/>
      <c r="F21" s="22"/>
      <c r="G21" s="22"/>
      <c r="H21" s="22"/>
      <c r="I21" s="22"/>
      <c r="J21" s="22"/>
      <c r="K21" s="22"/>
      <c r="L21" s="22"/>
      <c r="M21" s="70"/>
      <c r="N21" s="22"/>
      <c r="O21" s="22"/>
      <c r="P21" s="22"/>
      <c r="Q21" s="22"/>
      <c r="R21" s="22"/>
      <c r="S21" s="22"/>
    </row>
    <row r="22" spans="1:19" ht="15" customHeight="1">
      <c r="E22" s="12" t="s">
        <v>805</v>
      </c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</row>
    <row r="23" spans="1:19" ht="15" customHeight="1">
      <c r="C23" s="64" t="str">
        <f>CONCATENATE(YEAR,":",MONTH,":1:",WEEKLY_REPORT_DAY,":", $A$1)</f>
        <v>2016:5:1:7:HUALIAN</v>
      </c>
      <c r="D23" s="64">
        <f>MATCH($C23,REPORT_DATA_BY_ZONE!$A:$A, 0)</f>
        <v>163</v>
      </c>
      <c r="E23" s="19" t="s">
        <v>783</v>
      </c>
      <c r="F23" s="13"/>
      <c r="G23" s="13"/>
      <c r="H23" s="10">
        <f>IFERROR(INDEX(REPORT_DATA_BY_ZONE!$A:$AI,$D23,MATCH(H$8,REPORT_DATA_BY_ZONE!$A$1:$AI$1,0)), "")</f>
        <v>0</v>
      </c>
      <c r="I23" s="10">
        <f>IFERROR(INDEX(REPORT_DATA_BY_ZONE!$A:$AI,$D23,MATCH(I$8,REPORT_DATA_BY_ZONE!$A$1:$AI$1,0)), "")</f>
        <v>2</v>
      </c>
      <c r="J23" s="10">
        <f>IFERROR(INDEX(REPORT_DATA_BY_ZONE!$A:$AI,$D23,MATCH(J$8,REPORT_DATA_BY_ZONE!$A$1:$AI$1,0)), "")</f>
        <v>11</v>
      </c>
      <c r="K23" s="10">
        <f>IFERROR(INDEX(REPORT_DATA_BY_ZONE!$A:$AI,$D23,MATCH(K$8,REPORT_DATA_BY_ZONE!$A$1:$AI$1,0)), "")</f>
        <v>13</v>
      </c>
      <c r="L23" s="47">
        <f>IFERROR(INDEX(REPORT_DATA_BY_ZONE!$A:$AI,$D23,MATCH(L$8,REPORT_DATA_BY_ZONE!$A$1:$AI$1,0)), "")</f>
        <v>1</v>
      </c>
      <c r="M23" s="10">
        <f>IFERROR(INDEX(REPORT_DATA_BY_ZONE!$A:$AI,$D23,MATCH(M$8,REPORT_DATA_BY_ZONE!$A$1:$AI$1,0)), "")</f>
        <v>1</v>
      </c>
      <c r="N23" s="50">
        <f>IFERROR(INDEX(REPORT_DATA_BY_ZONE!$A:$AI,$D23,MATCH(N$8,REPORT_DATA_BY_ZONE!$A$1:$AI$1,0)), "")</f>
        <v>31</v>
      </c>
      <c r="O23" s="10">
        <f>IFERROR(INDEX(REPORT_DATA_BY_ZONE!$A:$AI,$D23,MATCH(O$8,REPORT_DATA_BY_ZONE!$A$1:$AI$1,0)), "")</f>
        <v>19</v>
      </c>
      <c r="P23" s="10">
        <f>IFERROR(INDEX(REPORT_DATA_BY_ZONE!$A:$AI,$D23,MATCH(P$8,REPORT_DATA_BY_ZONE!$A$1:$AI$1,0)), "")</f>
        <v>54</v>
      </c>
      <c r="Q23" s="10">
        <f>IFERROR(INDEX(REPORT_DATA_BY_ZONE!$A:$AI,$D23,MATCH(Q$8,REPORT_DATA_BY_ZONE!$A$1:$AI$1,0)), "")</f>
        <v>21</v>
      </c>
      <c r="R23" s="10">
        <f>IFERROR(INDEX(REPORT_DATA_BY_ZONE!$A:$AI,$D23,MATCH(R$8,REPORT_DATA_BY_ZONE!$A$1:$AI$1,0)), "")</f>
        <v>4</v>
      </c>
      <c r="S23" s="10">
        <f>IFERROR(INDEX(REPORT_DATA_BY_ZONE!$A:$AI,$D23,MATCH(S$8,REPORT_DATA_BY_ZONE!$A$1:$AI$1,0)), "")</f>
        <v>33</v>
      </c>
    </row>
    <row r="24" spans="1:19" ht="15" customHeight="1">
      <c r="C24" s="64" t="str">
        <f>CONCATENATE(YEAR,":",MONTH,":2:",WEEKLY_REPORT_DAY,":", $A$1)</f>
        <v>2016:5:2:7:HUALIAN</v>
      </c>
      <c r="D24" s="64">
        <f>MATCH($C24,REPORT_DATA_BY_ZONE!$A:$A, 0)</f>
        <v>173</v>
      </c>
      <c r="E24" s="19" t="s">
        <v>782</v>
      </c>
      <c r="F24" s="13"/>
      <c r="G24" s="13"/>
      <c r="H24" s="10">
        <f>IFERROR(INDEX(REPORT_DATA_BY_ZONE!$A:$AI,$D24,MATCH(H$8,REPORT_DATA_BY_ZONE!$A$1:$AI$1,0)), "")</f>
        <v>0</v>
      </c>
      <c r="I24" s="10">
        <f>IFERROR(INDEX(REPORT_DATA_BY_ZONE!$A:$AI,$D24,MATCH(I$8,REPORT_DATA_BY_ZONE!$A$1:$AI$1,0)), "")</f>
        <v>5</v>
      </c>
      <c r="J24" s="10">
        <f>IFERROR(INDEX(REPORT_DATA_BY_ZONE!$A:$AI,$D24,MATCH(J$8,REPORT_DATA_BY_ZONE!$A$1:$AI$1,0)), "")</f>
        <v>9</v>
      </c>
      <c r="K24" s="10">
        <f>IFERROR(INDEX(REPORT_DATA_BY_ZONE!$A:$AI,$D24,MATCH(K$8,REPORT_DATA_BY_ZONE!$A$1:$AI$1,0)), "")</f>
        <v>19</v>
      </c>
      <c r="L24" s="47">
        <f>IFERROR(INDEX(REPORT_DATA_BY_ZONE!$A:$AI,$D24,MATCH(L$8,REPORT_DATA_BY_ZONE!$A$1:$AI$1,0)), "")</f>
        <v>3</v>
      </c>
      <c r="M24" s="10">
        <f>IFERROR(INDEX(REPORT_DATA_BY_ZONE!$A:$AI,$D24,MATCH(M$8,REPORT_DATA_BY_ZONE!$A$1:$AI$1,0)), "")</f>
        <v>1</v>
      </c>
      <c r="N24" s="50">
        <f>IFERROR(INDEX(REPORT_DATA_BY_ZONE!$A:$AI,$D24,MATCH(N$8,REPORT_DATA_BY_ZONE!$A$1:$AI$1,0)), "")</f>
        <v>41</v>
      </c>
      <c r="O24" s="10">
        <f>IFERROR(INDEX(REPORT_DATA_BY_ZONE!$A:$AI,$D24,MATCH(O$8,REPORT_DATA_BY_ZONE!$A$1:$AI$1,0)), "")</f>
        <v>11</v>
      </c>
      <c r="P24" s="10">
        <f>IFERROR(INDEX(REPORT_DATA_BY_ZONE!$A:$AI,$D24,MATCH(P$8,REPORT_DATA_BY_ZONE!$A$1:$AI$1,0)), "")</f>
        <v>63</v>
      </c>
      <c r="Q24" s="10">
        <f>IFERROR(INDEX(REPORT_DATA_BY_ZONE!$A:$AI,$D24,MATCH(Q$8,REPORT_DATA_BY_ZONE!$A$1:$AI$1,0)), "")</f>
        <v>54</v>
      </c>
      <c r="R24" s="10">
        <f>IFERROR(INDEX(REPORT_DATA_BY_ZONE!$A:$AI,$D24,MATCH(R$8,REPORT_DATA_BY_ZONE!$A$1:$AI$1,0)), "")</f>
        <v>1</v>
      </c>
      <c r="S24" s="10">
        <f>IFERROR(INDEX(REPORT_DATA_BY_ZONE!$A:$AI,$D24,MATCH(S$8,REPORT_DATA_BY_ZONE!$A$1:$AI$1,0)), "")</f>
        <v>51</v>
      </c>
    </row>
    <row r="25" spans="1:19" ht="15" customHeight="1">
      <c r="C25" s="64" t="str">
        <f>CONCATENATE(YEAR,":",MONTH,":3:",WEEKLY_REPORT_DAY,":", $A$1)</f>
        <v>2016:5:3:7:HUALIAN</v>
      </c>
      <c r="D25" s="64">
        <f>MATCH($C25,REPORT_DATA_BY_ZONE!$A:$A, 0)</f>
        <v>183</v>
      </c>
      <c r="E25" s="19" t="s">
        <v>784</v>
      </c>
      <c r="F25" s="13"/>
      <c r="G25" s="13"/>
      <c r="H25" s="10">
        <f>IFERROR(INDEX(REPORT_DATA_BY_ZONE!$A:$AI,$D25,MATCH(H$8,REPORT_DATA_BY_ZONE!$A$1:$AI$1,0)), "")</f>
        <v>0</v>
      </c>
      <c r="I25" s="10">
        <f>IFERROR(INDEX(REPORT_DATA_BY_ZONE!$A:$AI,$D25,MATCH(I$8,REPORT_DATA_BY_ZONE!$A$1:$AI$1,0)), "")</f>
        <v>6</v>
      </c>
      <c r="J25" s="10">
        <f>IFERROR(INDEX(REPORT_DATA_BY_ZONE!$A:$AI,$D25,MATCH(J$8,REPORT_DATA_BY_ZONE!$A$1:$AI$1,0)), "")</f>
        <v>6</v>
      </c>
      <c r="K25" s="10">
        <f>IFERROR(INDEX(REPORT_DATA_BY_ZONE!$A:$AI,$D25,MATCH(K$8,REPORT_DATA_BY_ZONE!$A$1:$AI$1,0)), "")</f>
        <v>15</v>
      </c>
      <c r="L25" s="47">
        <f>IFERROR(INDEX(REPORT_DATA_BY_ZONE!$A:$AI,$D25,MATCH(L$8,REPORT_DATA_BY_ZONE!$A$1:$AI$1,0)), "")</f>
        <v>3</v>
      </c>
      <c r="M25" s="10">
        <f>IFERROR(INDEX(REPORT_DATA_BY_ZONE!$A:$AI,$D25,MATCH(M$8,REPORT_DATA_BY_ZONE!$A$1:$AI$1,0)), "")</f>
        <v>0</v>
      </c>
      <c r="N25" s="50">
        <f>IFERROR(INDEX(REPORT_DATA_BY_ZONE!$A:$AI,$D25,MATCH(N$8,REPORT_DATA_BY_ZONE!$A$1:$AI$1,0)), "")</f>
        <v>34</v>
      </c>
      <c r="O25" s="10">
        <f>IFERROR(INDEX(REPORT_DATA_BY_ZONE!$A:$AI,$D25,MATCH(O$8,REPORT_DATA_BY_ZONE!$A$1:$AI$1,0)), "")</f>
        <v>9</v>
      </c>
      <c r="P25" s="10">
        <f>IFERROR(INDEX(REPORT_DATA_BY_ZONE!$A:$AI,$D25,MATCH(P$8,REPORT_DATA_BY_ZONE!$A$1:$AI$1,0)), "")</f>
        <v>57</v>
      </c>
      <c r="Q25" s="10">
        <f>IFERROR(INDEX(REPORT_DATA_BY_ZONE!$A:$AI,$D25,MATCH(Q$8,REPORT_DATA_BY_ZONE!$A$1:$AI$1,0)), "")</f>
        <v>44</v>
      </c>
      <c r="R25" s="10">
        <f>IFERROR(INDEX(REPORT_DATA_BY_ZONE!$A:$AI,$D25,MATCH(R$8,REPORT_DATA_BY_ZONE!$A$1:$AI$1,0)), "")</f>
        <v>4</v>
      </c>
      <c r="S25" s="10">
        <f>IFERROR(INDEX(REPORT_DATA_BY_ZONE!$A:$AI,$D25,MATCH(S$8,REPORT_DATA_BY_ZONE!$A$1:$AI$1,0)), "")</f>
        <v>75</v>
      </c>
    </row>
    <row r="26" spans="1:19" ht="15" customHeight="1">
      <c r="C26" s="64" t="str">
        <f>CONCATENATE(YEAR,":",MONTH,":4:",WEEKLY_REPORT_DAY,":", $A$1)</f>
        <v>2016:5:4:7:HUALIAN</v>
      </c>
      <c r="D26" s="64" t="e">
        <f>MATCH($C26,REPORT_DATA_BY_ZONE!$A:$A, 0)</f>
        <v>#N/A</v>
      </c>
      <c r="E26" s="19" t="s">
        <v>785</v>
      </c>
      <c r="F26" s="13"/>
      <c r="G26" s="13"/>
      <c r="H26" s="10" t="str">
        <f>IFERROR(INDEX(REPORT_DATA_BY_ZONE!$A:$AI,$D26,MATCH(H$8,REPORT_DATA_BY_ZONE!$A$1:$AI$1,0)), "")</f>
        <v/>
      </c>
      <c r="I26" s="10" t="str">
        <f>IFERROR(INDEX(REPORT_DATA_BY_ZONE!$A:$AI,$D26,MATCH(I$8,REPORT_DATA_BY_ZONE!$A$1:$AI$1,0)), "")</f>
        <v/>
      </c>
      <c r="J26" s="10" t="str">
        <f>IFERROR(INDEX(REPORT_DATA_BY_ZONE!$A:$AI,$D26,MATCH(J$8,REPORT_DATA_BY_ZONE!$A$1:$AI$1,0)), "")</f>
        <v/>
      </c>
      <c r="K26" s="10" t="str">
        <f>IFERROR(INDEX(REPORT_DATA_BY_ZONE!$A:$AI,$D26,MATCH(K$8,REPORT_DATA_BY_ZONE!$A$1:$AI$1,0)), "")</f>
        <v/>
      </c>
      <c r="L26" s="47" t="str">
        <f>IFERROR(INDEX(REPORT_DATA_BY_ZONE!$A:$AI,$D26,MATCH(L$8,REPORT_DATA_BY_ZONE!$A$1:$AI$1,0)), "")</f>
        <v/>
      </c>
      <c r="M26" s="10" t="str">
        <f>IFERROR(INDEX(REPORT_DATA_BY_ZONE!$A:$AI,$D26,MATCH(M$8,REPORT_DATA_BY_ZONE!$A$1:$AI$1,0)), "")</f>
        <v/>
      </c>
      <c r="N26" s="50" t="str">
        <f>IFERROR(INDEX(REPORT_DATA_BY_ZONE!$A:$AI,$D26,MATCH(N$8,REPORT_DATA_BY_ZONE!$A$1:$AI$1,0)), "")</f>
        <v/>
      </c>
      <c r="O26" s="10" t="str">
        <f>IFERROR(INDEX(REPORT_DATA_BY_ZONE!$A:$AI,$D26,MATCH(O$8,REPORT_DATA_BY_ZONE!$A$1:$AI$1,0)), "")</f>
        <v/>
      </c>
      <c r="P26" s="10" t="str">
        <f>IFERROR(INDEX(REPORT_DATA_BY_ZONE!$A:$AI,$D26,MATCH(P$8,REPORT_DATA_BY_ZONE!$A$1:$AI$1,0)), "")</f>
        <v/>
      </c>
      <c r="Q26" s="10" t="str">
        <f>IFERROR(INDEX(REPORT_DATA_BY_ZONE!$A:$AI,$D26,MATCH(Q$8,REPORT_DATA_BY_ZONE!$A$1:$AI$1,0)), "")</f>
        <v/>
      </c>
      <c r="R26" s="10" t="str">
        <f>IFERROR(INDEX(REPORT_DATA_BY_ZONE!$A:$AI,$D26,MATCH(R$8,REPORT_DATA_BY_ZONE!$A$1:$AI$1,0)), "")</f>
        <v/>
      </c>
      <c r="S26" s="10" t="str">
        <f>IFERROR(INDEX(REPORT_DATA_BY_ZONE!$A:$AI,$D26,MATCH(S$8,REPORT_DATA_BY_ZONE!$A$1:$AI$1,0)), "")</f>
        <v/>
      </c>
    </row>
    <row r="27" spans="1:19" ht="15" customHeight="1">
      <c r="C27" s="64" t="str">
        <f>CONCATENATE(YEAR,":",MONTH,":5:",WEEKLY_REPORT_DAY,":", $A$1)</f>
        <v>2016:5:5:7:HUALIAN</v>
      </c>
      <c r="D27" s="64" t="e">
        <f>MATCH($C27,REPORT_DATA_BY_ZONE!$A:$A, 0)</f>
        <v>#N/A</v>
      </c>
      <c r="E27" s="19" t="s">
        <v>786</v>
      </c>
      <c r="F27" s="13"/>
      <c r="G27" s="13"/>
      <c r="H27" s="10" t="str">
        <f>IFERROR(INDEX(REPORT_DATA_BY_ZONE!$A:$AI,$D27,MATCH(H$8,REPORT_DATA_BY_ZONE!$A$1:$AI$1,0)), "")</f>
        <v/>
      </c>
      <c r="I27" s="10" t="str">
        <f>IFERROR(INDEX(REPORT_DATA_BY_ZONE!$A:$AI,$D27,MATCH(I$8,REPORT_DATA_BY_ZONE!$A$1:$AI$1,0)), "")</f>
        <v/>
      </c>
      <c r="J27" s="10" t="str">
        <f>IFERROR(INDEX(REPORT_DATA_BY_ZONE!$A:$AI,$D27,MATCH(J$8,REPORT_DATA_BY_ZONE!$A$1:$AI$1,0)), "")</f>
        <v/>
      </c>
      <c r="K27" s="10" t="str">
        <f>IFERROR(INDEX(REPORT_DATA_BY_ZONE!$A:$AI,$D27,MATCH(K$8,REPORT_DATA_BY_ZONE!$A$1:$AI$1,0)), "")</f>
        <v/>
      </c>
      <c r="L27" s="47" t="str">
        <f>IFERROR(INDEX(REPORT_DATA_BY_ZONE!$A:$AI,$D27,MATCH(L$8,REPORT_DATA_BY_ZONE!$A$1:$AI$1,0)), "")</f>
        <v/>
      </c>
      <c r="M27" s="10" t="str">
        <f>IFERROR(INDEX(REPORT_DATA_BY_ZONE!$A:$AI,$D27,MATCH(M$8,REPORT_DATA_BY_ZONE!$A$1:$AI$1,0)), "")</f>
        <v/>
      </c>
      <c r="N27" s="50" t="str">
        <f>IFERROR(INDEX(REPORT_DATA_BY_ZONE!$A:$AI,$D27,MATCH(N$8,REPORT_DATA_BY_ZONE!$A$1:$AI$1,0)), "")</f>
        <v/>
      </c>
      <c r="O27" s="10" t="str">
        <f>IFERROR(INDEX(REPORT_DATA_BY_ZONE!$A:$AI,$D27,MATCH(O$8,REPORT_DATA_BY_ZONE!$A$1:$AI$1,0)), "")</f>
        <v/>
      </c>
      <c r="P27" s="10" t="str">
        <f>IFERROR(INDEX(REPORT_DATA_BY_ZONE!$A:$AI,$D27,MATCH(P$8,REPORT_DATA_BY_ZONE!$A$1:$AI$1,0)), "")</f>
        <v/>
      </c>
      <c r="Q27" s="10" t="str">
        <f>IFERROR(INDEX(REPORT_DATA_BY_ZONE!$A:$AI,$D27,MATCH(Q$8,REPORT_DATA_BY_ZONE!$A$1:$AI$1,0)), "")</f>
        <v/>
      </c>
      <c r="R27" s="10" t="str">
        <f>IFERROR(INDEX(REPORT_DATA_BY_ZONE!$A:$AI,$D27,MATCH(R$8,REPORT_DATA_BY_ZONE!$A$1:$AI$1,0)), "")</f>
        <v/>
      </c>
      <c r="S27" s="10" t="str">
        <f>IFERROR(INDEX(REPORT_DATA_BY_ZONE!$A:$AI,$D27,MATCH(S$8,REPORT_DATA_BY_ZONE!$A$1:$AI$1,0)), "")</f>
        <v/>
      </c>
    </row>
    <row r="28" spans="1:19" ht="15" customHeight="1">
      <c r="E28" s="16" t="s">
        <v>806</v>
      </c>
      <c r="F28" s="14"/>
      <c r="G28" s="14"/>
      <c r="H28" s="17">
        <f>SUM(H23:H27)</f>
        <v>0</v>
      </c>
      <c r="I28" s="17">
        <f t="shared" ref="I28:R28" si="2">SUM(I23:I27)</f>
        <v>13</v>
      </c>
      <c r="J28" s="17">
        <f t="shared" si="2"/>
        <v>26</v>
      </c>
      <c r="K28" s="17">
        <f t="shared" si="2"/>
        <v>47</v>
      </c>
      <c r="L28" s="49">
        <f t="shared" si="2"/>
        <v>7</v>
      </c>
      <c r="M28" s="17">
        <f t="shared" si="2"/>
        <v>2</v>
      </c>
      <c r="N28" s="52">
        <f t="shared" si="2"/>
        <v>106</v>
      </c>
      <c r="O28" s="17">
        <f t="shared" si="2"/>
        <v>39</v>
      </c>
      <c r="P28" s="17">
        <f t="shared" si="2"/>
        <v>174</v>
      </c>
      <c r="Q28" s="17">
        <f t="shared" si="2"/>
        <v>119</v>
      </c>
      <c r="R28" s="17">
        <f t="shared" si="2"/>
        <v>9</v>
      </c>
      <c r="S28" s="17">
        <f>SUM(S23:S27)</f>
        <v>159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8:S19 M12:S15">
    <cfRule type="expression" dxfId="131" priority="3">
      <formula>AND(M$9&lt;&gt;"",M12&gt;=M$9)</formula>
    </cfRule>
  </conditionalFormatting>
  <conditionalFormatting sqref="M12:S15 M18:S19">
    <cfRule type="expression" dxfId="130" priority="2">
      <formula>J12=""</formula>
    </cfRule>
    <cfRule type="expression" dxfId="129" priority="4">
      <formula>AND(M$10&lt;&gt;"",M12&lt;M$10)</formula>
    </cfRule>
    <cfRule type="expression" dxfId="128" priority="5">
      <formula>AND(M$10&lt;&gt;"",M12&gt;=M$10)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6">
    <pageSetUpPr fitToPage="1"/>
  </sheetPr>
  <dimension ref="W1:BA109"/>
  <sheetViews>
    <sheetView zoomScale="85" zoomScaleNormal="85" workbookViewId="0">
      <selection activeCell="AV88" sqref="AV88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7109375" style="7" customWidth="1"/>
    <col min="49" max="49" width="10.42578125" style="7" bestFit="1" customWidth="1"/>
    <col min="50" max="50" width="9.42578125" style="7" bestFit="1" customWidth="1"/>
    <col min="51" max="51" width="10.28515625" style="7" bestFit="1" customWidth="1"/>
    <col min="52" max="52" width="18" style="7" bestFit="1" customWidth="1"/>
    <col min="53" max="53" width="16.5703125" style="7" bestFit="1" customWidth="1"/>
    <col min="54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3" ht="15" customHeight="1"/>
    <row r="50" spans="23:53" ht="15" customHeight="1"/>
    <row r="51" spans="23:53" ht="120">
      <c r="AC51" s="29" t="s">
        <v>437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440</v>
      </c>
      <c r="AT51" s="29" t="s">
        <v>33</v>
      </c>
      <c r="AU51" s="29" t="s">
        <v>34</v>
      </c>
      <c r="AV51" s="29"/>
    </row>
    <row r="52" spans="23:53">
      <c r="W52" s="7" t="s">
        <v>812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810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813</v>
      </c>
      <c r="AM52" s="7" t="s">
        <v>13</v>
      </c>
      <c r="AN52" s="27" t="s">
        <v>814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3964</v>
      </c>
      <c r="AW52" s="27" t="s">
        <v>44</v>
      </c>
      <c r="AX52" s="27" t="s">
        <v>45</v>
      </c>
      <c r="AY52" s="27" t="s">
        <v>46</v>
      </c>
      <c r="AZ52" s="27" t="s">
        <v>47</v>
      </c>
      <c r="BA52" s="27" t="s">
        <v>48</v>
      </c>
    </row>
    <row r="53" spans="23:53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2014:1:0:0:HUALIAN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5</v>
      </c>
      <c r="AE53" s="27" t="e">
        <f t="shared" ref="AE53:AE88" ca="1" si="6">MATCH($AA53,INDIRECT(CONCATENATE($X$95,"$A:$A")), 0)</f>
        <v>#N/A</v>
      </c>
      <c r="AF53" s="10" t="str">
        <f t="shared" ref="AF53:AK62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</row>
    <row r="54" spans="23:53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2014:2:0:0:HUALIAN</v>
      </c>
      <c r="AB54" s="27">
        <f t="shared" ca="1" si="3"/>
        <v>31</v>
      </c>
      <c r="AC54" s="21">
        <f t="shared" ca="1" si="4"/>
        <v>9</v>
      </c>
      <c r="AD54" s="21">
        <f t="shared" si="5"/>
        <v>5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</row>
    <row r="55" spans="23:53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2014:3:0:0:HUALIAN</v>
      </c>
      <c r="AB55" s="27">
        <f t="shared" ca="1" si="3"/>
        <v>39</v>
      </c>
      <c r="AC55" s="21">
        <f t="shared" ca="1" si="4"/>
        <v>4</v>
      </c>
      <c r="AD55" s="21">
        <f t="shared" si="5"/>
        <v>5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</row>
    <row r="56" spans="23:53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2014:4:0:0:HUALIAN</v>
      </c>
      <c r="AB56" s="27">
        <f t="shared" ca="1" si="3"/>
        <v>47</v>
      </c>
      <c r="AC56" s="21">
        <f t="shared" ca="1" si="4"/>
        <v>6</v>
      </c>
      <c r="AD56" s="21">
        <f t="shared" si="5"/>
        <v>5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</row>
    <row r="57" spans="23:53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2014:5:0:0:HUALIAN</v>
      </c>
      <c r="AB57" s="27">
        <f t="shared" ca="1" si="3"/>
        <v>55</v>
      </c>
      <c r="AC57" s="21">
        <f t="shared" ca="1" si="4"/>
        <v>4</v>
      </c>
      <c r="AD57" s="21">
        <f t="shared" si="5"/>
        <v>5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</row>
    <row r="58" spans="23:53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2014:6:0:0:HUALIAN</v>
      </c>
      <c r="AB58" s="27">
        <f t="shared" ca="1" si="3"/>
        <v>63</v>
      </c>
      <c r="AC58" s="21">
        <f t="shared" ca="1" si="4"/>
        <v>4</v>
      </c>
      <c r="AD58" s="21">
        <f t="shared" si="5"/>
        <v>5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</row>
    <row r="59" spans="23:53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2014:7:0:0:HUALIAN</v>
      </c>
      <c r="AB59" s="27">
        <f t="shared" ca="1" si="3"/>
        <v>71</v>
      </c>
      <c r="AC59" s="21">
        <f t="shared" ca="1" si="4"/>
        <v>2</v>
      </c>
      <c r="AD59" s="21">
        <f t="shared" si="5"/>
        <v>5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</row>
    <row r="60" spans="23:53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2014:8:0:0:HUALIAN</v>
      </c>
      <c r="AB60" s="27">
        <f t="shared" ca="1" si="3"/>
        <v>79</v>
      </c>
      <c r="AC60" s="21">
        <f t="shared" ca="1" si="4"/>
        <v>5</v>
      </c>
      <c r="AD60" s="21">
        <f t="shared" si="5"/>
        <v>5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</row>
    <row r="61" spans="23:53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2014:9:0:0:HUALIAN</v>
      </c>
      <c r="AB61" s="27">
        <f t="shared" ca="1" si="3"/>
        <v>87</v>
      </c>
      <c r="AC61" s="21">
        <f t="shared" ca="1" si="4"/>
        <v>3</v>
      </c>
      <c r="AD61" s="21">
        <f t="shared" si="5"/>
        <v>5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</row>
    <row r="62" spans="23:53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2014:10:0:0:HUALIAN</v>
      </c>
      <c r="AB62" s="27">
        <f t="shared" ca="1" si="3"/>
        <v>4</v>
      </c>
      <c r="AC62" s="21">
        <f t="shared" ca="1" si="4"/>
        <v>5</v>
      </c>
      <c r="AD62" s="21">
        <f t="shared" si="5"/>
        <v>5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</row>
    <row r="63" spans="23:53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2014:11:0:0:HUALIAN</v>
      </c>
      <c r="AB63" s="27">
        <f t="shared" ca="1" si="3"/>
        <v>13</v>
      </c>
      <c r="AC63" s="21">
        <f t="shared" ca="1" si="4"/>
        <v>4</v>
      </c>
      <c r="AD63" s="21">
        <f t="shared" si="5"/>
        <v>5</v>
      </c>
      <c r="AE63" s="27" t="e">
        <f t="shared" ca="1" si="6"/>
        <v>#N/A</v>
      </c>
      <c r="AF63" s="10" t="str">
        <f t="shared" ref="AF63:AK72" ca="1" si="8">IFERROR(INDEX(INDIRECT(CONCATENATE($X$95,"$A:$Z")),$AE63,MATCH(AF$52,INDIRECT(CONCATENATE($X$95,"$A1:$Z1")),0)),"")</f>
        <v/>
      </c>
      <c r="AG63" s="10" t="str">
        <f t="shared" ca="1" si="8"/>
        <v/>
      </c>
      <c r="AH63" s="10" t="str">
        <f t="shared" ca="1" si="8"/>
        <v/>
      </c>
      <c r="AI63" s="10" t="str">
        <f t="shared" ca="1" si="8"/>
        <v/>
      </c>
      <c r="AJ63" s="10" t="str">
        <f t="shared" ca="1" si="8"/>
        <v/>
      </c>
      <c r="AK63" s="10" t="str">
        <f t="shared" ca="1" si="8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</row>
    <row r="64" spans="23:53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2014:12:0:0:HUALIAN</v>
      </c>
      <c r="AB64" s="27">
        <f t="shared" ca="1" si="3"/>
        <v>22</v>
      </c>
      <c r="AC64" s="21">
        <f t="shared" ca="1" si="4"/>
        <v>2</v>
      </c>
      <c r="AD64" s="21">
        <f t="shared" si="5"/>
        <v>5</v>
      </c>
      <c r="AE64" s="27" t="e">
        <f t="shared" ca="1" si="6"/>
        <v>#N/A</v>
      </c>
      <c r="AF64" s="10" t="str">
        <f t="shared" ca="1" si="8"/>
        <v/>
      </c>
      <c r="AG64" s="10" t="str">
        <f t="shared" ca="1" si="8"/>
        <v/>
      </c>
      <c r="AH64" s="10" t="str">
        <f t="shared" ca="1" si="8"/>
        <v/>
      </c>
      <c r="AI64" s="10" t="str">
        <f t="shared" ca="1" si="8"/>
        <v/>
      </c>
      <c r="AJ64" s="10" t="str">
        <f t="shared" ca="1" si="8"/>
        <v/>
      </c>
      <c r="AK64" s="10" t="str">
        <f t="shared" ca="1" si="8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</row>
    <row r="65" spans="23:53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2015:1:0:0:HUALIAN</v>
      </c>
      <c r="AB65" s="27">
        <f t="shared" ca="1" si="3"/>
        <v>126</v>
      </c>
      <c r="AC65" s="21">
        <f t="shared" ca="1" si="4"/>
        <v>3</v>
      </c>
      <c r="AD65" s="21">
        <f t="shared" si="5"/>
        <v>5</v>
      </c>
      <c r="AE65" s="27" t="e">
        <f t="shared" ca="1" si="6"/>
        <v>#N/A</v>
      </c>
      <c r="AF65" s="10" t="str">
        <f t="shared" ca="1" si="8"/>
        <v/>
      </c>
      <c r="AG65" s="10" t="str">
        <f t="shared" ca="1" si="8"/>
        <v/>
      </c>
      <c r="AH65" s="10" t="str">
        <f t="shared" ca="1" si="8"/>
        <v/>
      </c>
      <c r="AI65" s="10" t="str">
        <f t="shared" ca="1" si="8"/>
        <v/>
      </c>
      <c r="AJ65" s="10" t="str">
        <f t="shared" ca="1" si="8"/>
        <v/>
      </c>
      <c r="AK65" s="10" t="str">
        <f t="shared" ca="1" si="8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</row>
    <row r="66" spans="23:53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2015:2:0:0:HUALIAN</v>
      </c>
      <c r="AB66" s="27">
        <f t="shared" ca="1" si="3"/>
        <v>135</v>
      </c>
      <c r="AC66" s="21">
        <f t="shared" ca="1" si="4"/>
        <v>0</v>
      </c>
      <c r="AD66" s="21">
        <f t="shared" si="5"/>
        <v>5</v>
      </c>
      <c r="AE66" s="27" t="e">
        <f t="shared" ca="1" si="6"/>
        <v>#N/A</v>
      </c>
      <c r="AF66" s="10" t="str">
        <f t="shared" ca="1" si="8"/>
        <v/>
      </c>
      <c r="AG66" s="10" t="str">
        <f t="shared" ca="1" si="8"/>
        <v/>
      </c>
      <c r="AH66" s="10" t="str">
        <f t="shared" ca="1" si="8"/>
        <v/>
      </c>
      <c r="AI66" s="10" t="str">
        <f t="shared" ca="1" si="8"/>
        <v/>
      </c>
      <c r="AJ66" s="10" t="str">
        <f t="shared" ca="1" si="8"/>
        <v/>
      </c>
      <c r="AK66" s="10" t="str">
        <f t="shared" ca="1" si="8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</row>
    <row r="67" spans="23:53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2015:3:0:0:HUALIAN</v>
      </c>
      <c r="AB67" s="27">
        <f t="shared" ca="1" si="3"/>
        <v>145</v>
      </c>
      <c r="AC67" s="21">
        <f t="shared" ca="1" si="4"/>
        <v>3</v>
      </c>
      <c r="AD67" s="21">
        <f t="shared" si="5"/>
        <v>5</v>
      </c>
      <c r="AE67" s="27" t="e">
        <f t="shared" ca="1" si="6"/>
        <v>#N/A</v>
      </c>
      <c r="AF67" s="10" t="str">
        <f t="shared" ca="1" si="8"/>
        <v/>
      </c>
      <c r="AG67" s="10" t="str">
        <f t="shared" ca="1" si="8"/>
        <v/>
      </c>
      <c r="AH67" s="10" t="str">
        <f t="shared" ca="1" si="8"/>
        <v/>
      </c>
      <c r="AI67" s="10" t="str">
        <f t="shared" ca="1" si="8"/>
        <v/>
      </c>
      <c r="AJ67" s="10" t="str">
        <f t="shared" ca="1" si="8"/>
        <v/>
      </c>
      <c r="AK67" s="10" t="str">
        <f t="shared" ca="1" si="8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</row>
    <row r="68" spans="23:53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2015:4:0:0:HUALIAN</v>
      </c>
      <c r="AB68" s="27">
        <f t="shared" ca="1" si="3"/>
        <v>155</v>
      </c>
      <c r="AC68" s="21">
        <f t="shared" ca="1" si="4"/>
        <v>1</v>
      </c>
      <c r="AD68" s="21">
        <f t="shared" si="5"/>
        <v>5</v>
      </c>
      <c r="AE68" s="27" t="e">
        <f t="shared" ca="1" si="6"/>
        <v>#N/A</v>
      </c>
      <c r="AF68" s="10" t="str">
        <f t="shared" ca="1" si="8"/>
        <v/>
      </c>
      <c r="AG68" s="10" t="str">
        <f t="shared" ca="1" si="8"/>
        <v/>
      </c>
      <c r="AH68" s="10" t="str">
        <f t="shared" ca="1" si="8"/>
        <v/>
      </c>
      <c r="AI68" s="10" t="str">
        <f t="shared" ca="1" si="8"/>
        <v/>
      </c>
      <c r="AJ68" s="10" t="str">
        <f t="shared" ca="1" si="8"/>
        <v/>
      </c>
      <c r="AK68" s="10" t="str">
        <f t="shared" ca="1" si="8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</row>
    <row r="69" spans="23:53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2015:5:0:0:HUALIAN</v>
      </c>
      <c r="AB69" s="27">
        <f t="shared" ca="1" si="3"/>
        <v>165</v>
      </c>
      <c r="AC69" s="21">
        <f t="shared" ca="1" si="4"/>
        <v>5</v>
      </c>
      <c r="AD69" s="21">
        <f t="shared" si="5"/>
        <v>5</v>
      </c>
      <c r="AE69" s="27" t="e">
        <f t="shared" ca="1" si="6"/>
        <v>#N/A</v>
      </c>
      <c r="AF69" s="10" t="str">
        <f t="shared" ca="1" si="8"/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</row>
    <row r="70" spans="23:53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2015:6:0:0:HUALIAN</v>
      </c>
      <c r="AB70" s="27">
        <f t="shared" ca="1" si="3"/>
        <v>175</v>
      </c>
      <c r="AC70" s="21">
        <f t="shared" ca="1" si="4"/>
        <v>3</v>
      </c>
      <c r="AD70" s="21">
        <f t="shared" si="5"/>
        <v>5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</row>
    <row r="71" spans="23:53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2015:7:0:0:HUALIAN</v>
      </c>
      <c r="AB71" s="27">
        <f t="shared" ca="1" si="3"/>
        <v>185</v>
      </c>
      <c r="AC71" s="21">
        <f t="shared" ca="1" si="4"/>
        <v>5</v>
      </c>
      <c r="AD71" s="21">
        <f t="shared" si="5"/>
        <v>5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</row>
    <row r="72" spans="23:53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2015:8:0:0:HUALIAN</v>
      </c>
      <c r="AB72" s="27">
        <f t="shared" ca="1" si="3"/>
        <v>195</v>
      </c>
      <c r="AC72" s="21">
        <f t="shared" ca="1" si="4"/>
        <v>1</v>
      </c>
      <c r="AD72" s="21">
        <f t="shared" si="5"/>
        <v>5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</row>
    <row r="73" spans="23:53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2015:9:0:0:HUALIAN</v>
      </c>
      <c r="AB73" s="27">
        <f t="shared" ca="1" si="3"/>
        <v>205</v>
      </c>
      <c r="AC73" s="21">
        <f t="shared" ca="1" si="4"/>
        <v>2</v>
      </c>
      <c r="AD73" s="21">
        <f t="shared" si="5"/>
        <v>5</v>
      </c>
      <c r="AE73" s="27" t="e">
        <f t="shared" ca="1" si="6"/>
        <v>#N/A</v>
      </c>
      <c r="AF73" s="10" t="str">
        <f t="shared" ref="AF73:AK82" ca="1" si="9">IFERROR(INDEX(INDIRECT(CONCATENATE($X$95,"$A:$Z")),$AE73,MATCH(AF$52,INDIRECT(CONCATENATE($X$95,"$A1:$Z1")),0)),"")</f>
        <v/>
      </c>
      <c r="AG73" s="10" t="str">
        <f t="shared" ca="1" si="9"/>
        <v/>
      </c>
      <c r="AH73" s="10" t="str">
        <f t="shared" ca="1" si="9"/>
        <v/>
      </c>
      <c r="AI73" s="10" t="str">
        <f t="shared" ca="1" si="9"/>
        <v/>
      </c>
      <c r="AJ73" s="10" t="str">
        <f t="shared" ca="1" si="9"/>
        <v/>
      </c>
      <c r="AK73" s="10" t="str">
        <f t="shared" ca="1" si="9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</row>
    <row r="74" spans="23:53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2015:10:0:0:HUALIAN</v>
      </c>
      <c r="AB74" s="27">
        <f t="shared" ca="1" si="3"/>
        <v>95</v>
      </c>
      <c r="AC74" s="21">
        <f t="shared" ca="1" si="4"/>
        <v>4</v>
      </c>
      <c r="AD74" s="21">
        <f t="shared" si="5"/>
        <v>5</v>
      </c>
      <c r="AE74" s="27" t="e">
        <f t="shared" ca="1" si="6"/>
        <v>#N/A</v>
      </c>
      <c r="AF74" s="10" t="str">
        <f t="shared" ca="1" si="9"/>
        <v/>
      </c>
      <c r="AG74" s="10" t="str">
        <f t="shared" ca="1" si="9"/>
        <v/>
      </c>
      <c r="AH74" s="10" t="str">
        <f t="shared" ca="1" si="9"/>
        <v/>
      </c>
      <c r="AI74" s="10" t="str">
        <f t="shared" ca="1" si="9"/>
        <v/>
      </c>
      <c r="AJ74" s="10" t="str">
        <f t="shared" ca="1" si="9"/>
        <v/>
      </c>
      <c r="AK74" s="10" t="str">
        <f t="shared" ca="1" si="9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</row>
    <row r="75" spans="23:53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2015:11:0:0:HUALIAN</v>
      </c>
      <c r="AB75" s="27">
        <f t="shared" ca="1" si="3"/>
        <v>105</v>
      </c>
      <c r="AC75" s="21">
        <f t="shared" ca="1" si="4"/>
        <v>4</v>
      </c>
      <c r="AD75" s="21">
        <f t="shared" si="5"/>
        <v>5</v>
      </c>
      <c r="AE75" s="27" t="e">
        <f t="shared" ca="1" si="6"/>
        <v>#N/A</v>
      </c>
      <c r="AF75" s="10" t="str">
        <f t="shared" ca="1" si="9"/>
        <v/>
      </c>
      <c r="AG75" s="10" t="str">
        <f t="shared" ca="1" si="9"/>
        <v/>
      </c>
      <c r="AH75" s="10" t="str">
        <f t="shared" ca="1" si="9"/>
        <v/>
      </c>
      <c r="AI75" s="10" t="str">
        <f t="shared" ca="1" si="9"/>
        <v/>
      </c>
      <c r="AJ75" s="10" t="str">
        <f t="shared" ca="1" si="9"/>
        <v/>
      </c>
      <c r="AK75" s="10" t="str">
        <f t="shared" ca="1" si="9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</row>
    <row r="76" spans="23:53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2015:12:0:0:HUALIAN</v>
      </c>
      <c r="AB76" s="27">
        <f t="shared" ca="1" si="3"/>
        <v>115</v>
      </c>
      <c r="AC76" s="21">
        <f t="shared" ca="1" si="4"/>
        <v>1</v>
      </c>
      <c r="AD76" s="21">
        <f t="shared" si="5"/>
        <v>5</v>
      </c>
      <c r="AE76" s="27" t="e">
        <f t="shared" ca="1" si="6"/>
        <v>#N/A</v>
      </c>
      <c r="AF76" s="10" t="str">
        <f t="shared" ca="1" si="9"/>
        <v/>
      </c>
      <c r="AG76" s="10" t="str">
        <f t="shared" ca="1" si="9"/>
        <v/>
      </c>
      <c r="AH76" s="10" t="str">
        <f t="shared" ca="1" si="9"/>
        <v/>
      </c>
      <c r="AI76" s="10" t="str">
        <f t="shared" ca="1" si="9"/>
        <v/>
      </c>
      <c r="AJ76" s="10" t="str">
        <f t="shared" ca="1" si="9"/>
        <v/>
      </c>
      <c r="AK76" s="10" t="str">
        <f t="shared" ca="1" si="9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</row>
    <row r="77" spans="23:53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2016:1:0:0:HUALIAN</v>
      </c>
      <c r="AB77" s="27">
        <f t="shared" ca="1" si="3"/>
        <v>215</v>
      </c>
      <c r="AC77" s="21">
        <f t="shared" ca="1" si="4"/>
        <v>1</v>
      </c>
      <c r="AD77" s="21">
        <f t="shared" si="5"/>
        <v>5</v>
      </c>
      <c r="AE77" s="27">
        <f t="shared" ca="1" si="6"/>
        <v>4</v>
      </c>
      <c r="AF77" s="10">
        <f t="shared" ca="1" si="9"/>
        <v>1</v>
      </c>
      <c r="AG77" s="10">
        <f t="shared" ca="1" si="9"/>
        <v>0</v>
      </c>
      <c r="AH77" s="10">
        <f t="shared" ca="1" si="9"/>
        <v>0</v>
      </c>
      <c r="AI77" s="10">
        <f t="shared" ca="1" si="9"/>
        <v>8</v>
      </c>
      <c r="AJ77" s="10">
        <f t="shared" ca="1" si="9"/>
        <v>0</v>
      </c>
      <c r="AK77" s="10">
        <f t="shared" ca="1" si="9"/>
        <v>0</v>
      </c>
      <c r="AL77" s="7">
        <v>-11</v>
      </c>
      <c r="AM77" s="28">
        <f t="shared" ref="AM77:AM88" si="10">DATE(YEAR, MONTH,DAY + 7*AL77 )</f>
        <v>42428</v>
      </c>
      <c r="AN77" s="27">
        <f>INT((DAY($AM77)-1)/7)+1</f>
        <v>4</v>
      </c>
      <c r="AO77" s="28" t="str">
        <f t="shared" ref="AO77:AO88" si="11">CONCATENATE(YEAR(AM77),":",MONTH(AM77),":",AN77,":",WEEKLY_REPORT_DAY,":", $X$90)</f>
        <v>2016:2:4:7:HUALIAN</v>
      </c>
      <c r="AP77" s="27">
        <f t="shared" ref="AP77:AP88" ca="1" si="12">MATCH(AO77,INDIRECT(CONCATENATE($X$93,"$A:$A")),0)</f>
        <v>70</v>
      </c>
      <c r="AQ77" s="21">
        <f t="shared" ref="AQ77:AV88" ca="1" si="13">INDEX(INDIRECT(CONCATENATE($X$93,"$A:$AG")),$AP77,MATCH(AQ$52,INDIRECT(CONCATENATE($X$93,"$A1:$AG1")),0))</f>
        <v>2</v>
      </c>
      <c r="AR77" s="21">
        <f t="shared" ca="1" si="13"/>
        <v>42</v>
      </c>
      <c r="AS77" s="21">
        <f t="shared" ca="1" si="13"/>
        <v>14</v>
      </c>
      <c r="AT77" s="21">
        <f t="shared" ca="1" si="13"/>
        <v>25</v>
      </c>
      <c r="AU77" s="21">
        <f t="shared" ca="1" si="13"/>
        <v>5</v>
      </c>
      <c r="AV77" s="21">
        <f t="shared" ca="1" si="13"/>
        <v>0</v>
      </c>
      <c r="AW77" s="21">
        <f ca="1">ROUND(1*$AV77/$X$99,0)</f>
        <v>0</v>
      </c>
      <c r="AX77" s="21">
        <f ca="1">6*$AV77</f>
        <v>0</v>
      </c>
      <c r="AY77" s="21">
        <f ca="1">3*$AV77</f>
        <v>0</v>
      </c>
      <c r="AZ77" s="21">
        <f ca="1">5*$AV77</f>
        <v>0</v>
      </c>
      <c r="BA77" s="21">
        <f ca="1">1*$AV77</f>
        <v>0</v>
      </c>
    </row>
    <row r="78" spans="23:53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2016:2:0:0:HUALIAN</v>
      </c>
      <c r="AB78" s="27">
        <f t="shared" ca="1" si="3"/>
        <v>226</v>
      </c>
      <c r="AC78" s="21">
        <f t="shared" ca="1" si="4"/>
        <v>4</v>
      </c>
      <c r="AD78" s="21">
        <f t="shared" si="5"/>
        <v>5</v>
      </c>
      <c r="AE78" s="27">
        <f t="shared" ca="1" si="6"/>
        <v>15</v>
      </c>
      <c r="AF78" s="10">
        <f t="shared" ca="1" si="9"/>
        <v>0</v>
      </c>
      <c r="AG78" s="10">
        <f t="shared" ca="1" si="9"/>
        <v>0</v>
      </c>
      <c r="AH78" s="10">
        <f t="shared" ca="1" si="9"/>
        <v>0</v>
      </c>
      <c r="AI78" s="10">
        <f t="shared" ca="1" si="9"/>
        <v>3</v>
      </c>
      <c r="AJ78" s="10">
        <f t="shared" ca="1" si="9"/>
        <v>0</v>
      </c>
      <c r="AK78" s="10">
        <f t="shared" ca="1" si="9"/>
        <v>0</v>
      </c>
      <c r="AL78" s="7">
        <v>-10</v>
      </c>
      <c r="AM78" s="28">
        <f t="shared" si="10"/>
        <v>42435</v>
      </c>
      <c r="AN78" s="27">
        <f t="shared" ref="AN78:AN88" si="14">INT((DAY($AM78)-1)/7)+1</f>
        <v>1</v>
      </c>
      <c r="AO78" s="28" t="str">
        <f t="shared" si="11"/>
        <v>2016:3:1:7:HUALIAN</v>
      </c>
      <c r="AP78" s="27">
        <f t="shared" ca="1" si="12"/>
        <v>81</v>
      </c>
      <c r="AQ78" s="21">
        <f t="shared" ca="1" si="13"/>
        <v>0</v>
      </c>
      <c r="AR78" s="21">
        <f t="shared" ca="1" si="13"/>
        <v>40</v>
      </c>
      <c r="AS78" s="21">
        <f t="shared" ca="1" si="13"/>
        <v>8</v>
      </c>
      <c r="AT78" s="21">
        <f t="shared" ca="1" si="13"/>
        <v>29</v>
      </c>
      <c r="AU78" s="21">
        <f t="shared" ca="1" si="13"/>
        <v>1</v>
      </c>
      <c r="AV78" s="21">
        <f t="shared" ca="1" si="13"/>
        <v>0</v>
      </c>
      <c r="AW78" s="21">
        <f t="shared" ref="AW78:AW88" ca="1" si="15">ROUND(1*$AV78/$X$99,0)</f>
        <v>0</v>
      </c>
      <c r="AX78" s="21">
        <f t="shared" ref="AX78:AX88" ca="1" si="16">6*$AV78</f>
        <v>0</v>
      </c>
      <c r="AY78" s="21">
        <f t="shared" ref="AY78:AY88" ca="1" si="17">3*$AV78</f>
        <v>0</v>
      </c>
      <c r="AZ78" s="21">
        <f t="shared" ref="AZ78:AZ88" ca="1" si="18">5*$AV78</f>
        <v>0</v>
      </c>
      <c r="BA78" s="21">
        <f t="shared" ref="BA78:BA88" ca="1" si="19">1*$AV78</f>
        <v>0</v>
      </c>
    </row>
    <row r="79" spans="23:53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2016:3:0:0:HUALIAN</v>
      </c>
      <c r="AB79" s="27">
        <f t="shared" ca="1" si="3"/>
        <v>237</v>
      </c>
      <c r="AC79" s="21">
        <f t="shared" ca="1" si="4"/>
        <v>1</v>
      </c>
      <c r="AD79" s="21">
        <f t="shared" si="5"/>
        <v>5</v>
      </c>
      <c r="AE79" s="27">
        <f t="shared" ca="1" si="6"/>
        <v>24</v>
      </c>
      <c r="AF79" s="10">
        <f t="shared" ca="1" si="9"/>
        <v>0</v>
      </c>
      <c r="AG79" s="10">
        <f t="shared" ca="1" si="9"/>
        <v>0</v>
      </c>
      <c r="AH79" s="10">
        <f t="shared" ca="1" si="9"/>
        <v>0</v>
      </c>
      <c r="AI79" s="10">
        <f t="shared" ca="1" si="9"/>
        <v>1</v>
      </c>
      <c r="AJ79" s="10">
        <f t="shared" ca="1" si="9"/>
        <v>0</v>
      </c>
      <c r="AK79" s="10">
        <f t="shared" ca="1" si="9"/>
        <v>0</v>
      </c>
      <c r="AL79" s="7">
        <v>-9</v>
      </c>
      <c r="AM79" s="28">
        <f t="shared" si="10"/>
        <v>42442</v>
      </c>
      <c r="AN79" s="27">
        <f t="shared" si="14"/>
        <v>2</v>
      </c>
      <c r="AO79" s="28" t="str">
        <f t="shared" si="11"/>
        <v>2016:3:2:7:HUALIAN</v>
      </c>
      <c r="AP79" s="27">
        <f t="shared" ca="1" si="12"/>
        <v>92</v>
      </c>
      <c r="AQ79" s="21">
        <f t="shared" ca="1" si="13"/>
        <v>1</v>
      </c>
      <c r="AR79" s="21">
        <f t="shared" ca="1" si="13"/>
        <v>42</v>
      </c>
      <c r="AS79" s="21">
        <f t="shared" ca="1" si="13"/>
        <v>9</v>
      </c>
      <c r="AT79" s="21">
        <f t="shared" ca="1" si="13"/>
        <v>28</v>
      </c>
      <c r="AU79" s="21">
        <f t="shared" ca="1" si="13"/>
        <v>2</v>
      </c>
      <c r="AV79" s="21">
        <f t="shared" ca="1" si="13"/>
        <v>0</v>
      </c>
      <c r="AW79" s="21">
        <f t="shared" ca="1" si="15"/>
        <v>0</v>
      </c>
      <c r="AX79" s="21">
        <f t="shared" ca="1" si="16"/>
        <v>0</v>
      </c>
      <c r="AY79" s="21">
        <f t="shared" ca="1" si="17"/>
        <v>0</v>
      </c>
      <c r="AZ79" s="21">
        <f t="shared" ca="1" si="18"/>
        <v>0</v>
      </c>
      <c r="BA79" s="21">
        <f t="shared" ca="1" si="19"/>
        <v>0</v>
      </c>
    </row>
    <row r="80" spans="23:53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2016:4:0:0:HUALIAN</v>
      </c>
      <c r="AB80" s="27">
        <f t="shared" ca="1" si="3"/>
        <v>249</v>
      </c>
      <c r="AC80" s="21">
        <f t="shared" ca="1" si="4"/>
        <v>1</v>
      </c>
      <c r="AD80" s="21">
        <f t="shared" si="5"/>
        <v>5</v>
      </c>
      <c r="AE80" s="27">
        <f t="shared" ca="1" si="6"/>
        <v>35</v>
      </c>
      <c r="AF80" s="10">
        <f t="shared" ca="1" si="9"/>
        <v>0</v>
      </c>
      <c r="AG80" s="10">
        <f t="shared" ca="1" si="9"/>
        <v>0</v>
      </c>
      <c r="AH80" s="10">
        <f t="shared" ca="1" si="9"/>
        <v>0</v>
      </c>
      <c r="AI80" s="10">
        <f t="shared" ca="1" si="9"/>
        <v>1</v>
      </c>
      <c r="AJ80" s="10">
        <f t="shared" ca="1" si="9"/>
        <v>0</v>
      </c>
      <c r="AK80" s="10">
        <f t="shared" ca="1" si="9"/>
        <v>0</v>
      </c>
      <c r="AL80" s="7">
        <v>-8</v>
      </c>
      <c r="AM80" s="28">
        <f t="shared" si="10"/>
        <v>42449</v>
      </c>
      <c r="AN80" s="27">
        <f t="shared" si="14"/>
        <v>3</v>
      </c>
      <c r="AO80" s="28" t="str">
        <f t="shared" si="11"/>
        <v>2016:3:3:7:HUALIAN</v>
      </c>
      <c r="AP80" s="27">
        <f t="shared" ca="1" si="12"/>
        <v>102</v>
      </c>
      <c r="AQ80" s="21">
        <f t="shared" ca="1" si="13"/>
        <v>0</v>
      </c>
      <c r="AR80" s="21">
        <f t="shared" ca="1" si="13"/>
        <v>38</v>
      </c>
      <c r="AS80" s="21">
        <f t="shared" ca="1" si="13"/>
        <v>9</v>
      </c>
      <c r="AT80" s="21">
        <f t="shared" ca="1" si="13"/>
        <v>47</v>
      </c>
      <c r="AU80" s="21">
        <f t="shared" ca="1" si="13"/>
        <v>0</v>
      </c>
      <c r="AV80" s="21">
        <f t="shared" ca="1" si="13"/>
        <v>0</v>
      </c>
      <c r="AW80" s="21">
        <f t="shared" ca="1" si="15"/>
        <v>0</v>
      </c>
      <c r="AX80" s="21">
        <f t="shared" ca="1" si="16"/>
        <v>0</v>
      </c>
      <c r="AY80" s="21">
        <f t="shared" ca="1" si="17"/>
        <v>0</v>
      </c>
      <c r="AZ80" s="21">
        <f t="shared" ca="1" si="18"/>
        <v>0</v>
      </c>
      <c r="BA80" s="21">
        <f t="shared" ca="1" si="19"/>
        <v>0</v>
      </c>
    </row>
    <row r="81" spans="23:53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2016:5:0:0:HUALIAN</v>
      </c>
      <c r="AB81" s="27">
        <f t="shared" ca="1" si="3"/>
        <v>259</v>
      </c>
      <c r="AC81" s="21">
        <f t="shared" ca="1" si="4"/>
        <v>2</v>
      </c>
      <c r="AD81" s="21">
        <f t="shared" si="5"/>
        <v>5</v>
      </c>
      <c r="AE81" s="27">
        <f t="shared" ca="1" si="6"/>
        <v>44</v>
      </c>
      <c r="AF81" s="10">
        <f t="shared" ca="1" si="9"/>
        <v>0</v>
      </c>
      <c r="AG81" s="10">
        <f t="shared" ca="1" si="9"/>
        <v>0</v>
      </c>
      <c r="AH81" s="10">
        <f t="shared" ca="1" si="9"/>
        <v>0</v>
      </c>
      <c r="AI81" s="10">
        <f t="shared" ca="1" si="9"/>
        <v>1</v>
      </c>
      <c r="AJ81" s="10">
        <f t="shared" ca="1" si="9"/>
        <v>0</v>
      </c>
      <c r="AK81" s="10">
        <f t="shared" ca="1" si="9"/>
        <v>0</v>
      </c>
      <c r="AL81" s="7">
        <v>-7</v>
      </c>
      <c r="AM81" s="28">
        <f t="shared" si="10"/>
        <v>42456</v>
      </c>
      <c r="AN81" s="27">
        <f t="shared" si="14"/>
        <v>4</v>
      </c>
      <c r="AO81" s="28" t="str">
        <f t="shared" si="11"/>
        <v>2016:3:4:7:HUALIAN</v>
      </c>
      <c r="AP81" s="27">
        <f t="shared" ca="1" si="12"/>
        <v>113</v>
      </c>
      <c r="AQ81" s="21">
        <f t="shared" ca="1" si="13"/>
        <v>0</v>
      </c>
      <c r="AR81" s="21">
        <f t="shared" ca="1" si="13"/>
        <v>33</v>
      </c>
      <c r="AS81" s="21">
        <f t="shared" ca="1" si="13"/>
        <v>12</v>
      </c>
      <c r="AT81" s="21">
        <f t="shared" ca="1" si="13"/>
        <v>41</v>
      </c>
      <c r="AU81" s="21">
        <f t="shared" ca="1" si="13"/>
        <v>2</v>
      </c>
      <c r="AV81" s="21">
        <f t="shared" ca="1" si="13"/>
        <v>0</v>
      </c>
      <c r="AW81" s="21">
        <f t="shared" ca="1" si="15"/>
        <v>0</v>
      </c>
      <c r="AX81" s="21">
        <f t="shared" ca="1" si="16"/>
        <v>0</v>
      </c>
      <c r="AY81" s="21">
        <f t="shared" ca="1" si="17"/>
        <v>0</v>
      </c>
      <c r="AZ81" s="21">
        <f t="shared" ca="1" si="18"/>
        <v>0</v>
      </c>
      <c r="BA81" s="21">
        <f t="shared" ca="1" si="19"/>
        <v>0</v>
      </c>
    </row>
    <row r="82" spans="23:53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2016:6:0:0:HUALIAN</v>
      </c>
      <c r="AB82" s="27" t="e">
        <f t="shared" ca="1" si="3"/>
        <v>#N/A</v>
      </c>
      <c r="AC82" s="21" t="e">
        <f t="shared" ca="1" si="4"/>
        <v>#N/A</v>
      </c>
      <c r="AD82" s="21">
        <f t="shared" si="5"/>
        <v>5</v>
      </c>
      <c r="AE82" s="27" t="e">
        <f t="shared" ca="1" si="6"/>
        <v>#N/A</v>
      </c>
      <c r="AF82" s="10" t="str">
        <f t="shared" ca="1" si="9"/>
        <v/>
      </c>
      <c r="AG82" s="10" t="str">
        <f t="shared" ca="1" si="9"/>
        <v/>
      </c>
      <c r="AH82" s="10" t="str">
        <f t="shared" ca="1" si="9"/>
        <v/>
      </c>
      <c r="AI82" s="10" t="str">
        <f t="shared" ca="1" si="9"/>
        <v/>
      </c>
      <c r="AJ82" s="10" t="str">
        <f t="shared" ca="1" si="9"/>
        <v/>
      </c>
      <c r="AK82" s="10" t="str">
        <f t="shared" ca="1" si="9"/>
        <v/>
      </c>
      <c r="AL82" s="7">
        <v>-6</v>
      </c>
      <c r="AM82" s="28">
        <f t="shared" si="10"/>
        <v>42463</v>
      </c>
      <c r="AN82" s="27">
        <f t="shared" si="14"/>
        <v>1</v>
      </c>
      <c r="AO82" s="28" t="str">
        <f t="shared" si="11"/>
        <v>2016:4:1:7:HUALIAN</v>
      </c>
      <c r="AP82" s="27">
        <f t="shared" ca="1" si="12"/>
        <v>123</v>
      </c>
      <c r="AQ82" s="21">
        <f t="shared" ca="1" si="13"/>
        <v>1</v>
      </c>
      <c r="AR82" s="21">
        <f t="shared" ca="1" si="13"/>
        <v>43</v>
      </c>
      <c r="AS82" s="21">
        <f t="shared" ca="1" si="13"/>
        <v>16</v>
      </c>
      <c r="AT82" s="21">
        <f t="shared" ca="1" si="13"/>
        <v>37</v>
      </c>
      <c r="AU82" s="21">
        <f t="shared" ca="1" si="13"/>
        <v>0</v>
      </c>
      <c r="AV82" s="21">
        <f t="shared" ca="1" si="13"/>
        <v>0</v>
      </c>
      <c r="AW82" s="21">
        <f t="shared" ca="1" si="15"/>
        <v>0</v>
      </c>
      <c r="AX82" s="21">
        <f t="shared" ca="1" si="16"/>
        <v>0</v>
      </c>
      <c r="AY82" s="21">
        <f t="shared" ca="1" si="17"/>
        <v>0</v>
      </c>
      <c r="AZ82" s="21">
        <f t="shared" ca="1" si="18"/>
        <v>0</v>
      </c>
      <c r="BA82" s="21">
        <f t="shared" ca="1" si="19"/>
        <v>0</v>
      </c>
    </row>
    <row r="83" spans="23:53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2016:7:0:0:HUALIAN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5</v>
      </c>
      <c r="AE83" s="27" t="e">
        <f t="shared" ca="1" si="6"/>
        <v>#N/A</v>
      </c>
      <c r="AF83" s="10" t="str">
        <f t="shared" ref="AF83:AK88" ca="1" si="20">IFERROR(INDEX(INDIRECT(CONCATENATE($X$95,"$A:$Z")),$AE83,MATCH(AF$52,INDIRECT(CONCATENATE($X$95,"$A1:$Z1")),0)),"")</f>
        <v/>
      </c>
      <c r="AG83" s="10" t="str">
        <f t="shared" ca="1" si="20"/>
        <v/>
      </c>
      <c r="AH83" s="10" t="str">
        <f t="shared" ca="1" si="20"/>
        <v/>
      </c>
      <c r="AI83" s="10" t="str">
        <f t="shared" ca="1" si="20"/>
        <v/>
      </c>
      <c r="AJ83" s="10" t="str">
        <f t="shared" ca="1" si="20"/>
        <v/>
      </c>
      <c r="AK83" s="10" t="str">
        <f t="shared" ca="1" si="20"/>
        <v/>
      </c>
      <c r="AL83" s="7">
        <v>-5</v>
      </c>
      <c r="AM83" s="28">
        <f t="shared" si="10"/>
        <v>42470</v>
      </c>
      <c r="AN83" s="27">
        <f t="shared" si="14"/>
        <v>2</v>
      </c>
      <c r="AO83" s="28" t="str">
        <f t="shared" si="11"/>
        <v>2016:4:2:7:HUALIAN</v>
      </c>
      <c r="AP83" s="27">
        <f t="shared" ca="1" si="12"/>
        <v>133</v>
      </c>
      <c r="AQ83" s="21">
        <f t="shared" ca="1" si="13"/>
        <v>0</v>
      </c>
      <c r="AR83" s="21">
        <f t="shared" ca="1" si="13"/>
        <v>41</v>
      </c>
      <c r="AS83" s="21">
        <f t="shared" ca="1" si="13"/>
        <v>19</v>
      </c>
      <c r="AT83" s="21">
        <f t="shared" ca="1" si="13"/>
        <v>38</v>
      </c>
      <c r="AU83" s="21">
        <f t="shared" ca="1" si="13"/>
        <v>0</v>
      </c>
      <c r="AV83" s="21">
        <f t="shared" ca="1" si="13"/>
        <v>0</v>
      </c>
      <c r="AW83" s="21">
        <f t="shared" ca="1" si="15"/>
        <v>0</v>
      </c>
      <c r="AX83" s="21">
        <f t="shared" ca="1" si="16"/>
        <v>0</v>
      </c>
      <c r="AY83" s="21">
        <f t="shared" ca="1" si="17"/>
        <v>0</v>
      </c>
      <c r="AZ83" s="21">
        <f t="shared" ca="1" si="18"/>
        <v>0</v>
      </c>
      <c r="BA83" s="21">
        <f t="shared" ca="1" si="19"/>
        <v>0</v>
      </c>
    </row>
    <row r="84" spans="23:53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2016:8:0:0:HUALIAN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5</v>
      </c>
      <c r="AE84" s="27" t="e">
        <f t="shared" ca="1" si="6"/>
        <v>#N/A</v>
      </c>
      <c r="AF84" s="10" t="str">
        <f t="shared" ca="1" si="20"/>
        <v/>
      </c>
      <c r="AG84" s="10" t="str">
        <f t="shared" ca="1" si="20"/>
        <v/>
      </c>
      <c r="AH84" s="10" t="str">
        <f t="shared" ca="1" si="20"/>
        <v/>
      </c>
      <c r="AI84" s="10" t="str">
        <f t="shared" ca="1" si="20"/>
        <v/>
      </c>
      <c r="AJ84" s="10" t="str">
        <f t="shared" ca="1" si="20"/>
        <v/>
      </c>
      <c r="AK84" s="10" t="str">
        <f t="shared" ca="1" si="20"/>
        <v/>
      </c>
      <c r="AL84" s="7">
        <v>-4</v>
      </c>
      <c r="AM84" s="28">
        <f t="shared" si="10"/>
        <v>42477</v>
      </c>
      <c r="AN84" s="27">
        <f t="shared" si="14"/>
        <v>3</v>
      </c>
      <c r="AO84" s="28" t="str">
        <f t="shared" si="11"/>
        <v>2016:4:3:7:HUALIAN</v>
      </c>
      <c r="AP84" s="27">
        <f t="shared" ca="1" si="12"/>
        <v>143</v>
      </c>
      <c r="AQ84" s="21">
        <f t="shared" ca="1" si="13"/>
        <v>0</v>
      </c>
      <c r="AR84" s="21">
        <f t="shared" ca="1" si="13"/>
        <v>45</v>
      </c>
      <c r="AS84" s="21">
        <f t="shared" ca="1" si="13"/>
        <v>14</v>
      </c>
      <c r="AT84" s="21">
        <f t="shared" ca="1" si="13"/>
        <v>33</v>
      </c>
      <c r="AU84" s="21">
        <f t="shared" ca="1" si="13"/>
        <v>1</v>
      </c>
      <c r="AV84" s="21">
        <f t="shared" ca="1" si="13"/>
        <v>0</v>
      </c>
      <c r="AW84" s="21">
        <f t="shared" ca="1" si="15"/>
        <v>0</v>
      </c>
      <c r="AX84" s="21">
        <f t="shared" ca="1" si="16"/>
        <v>0</v>
      </c>
      <c r="AY84" s="21">
        <f t="shared" ca="1" si="17"/>
        <v>0</v>
      </c>
      <c r="AZ84" s="21">
        <f t="shared" ca="1" si="18"/>
        <v>0</v>
      </c>
      <c r="BA84" s="21">
        <f t="shared" ca="1" si="19"/>
        <v>0</v>
      </c>
    </row>
    <row r="85" spans="23:53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2016:9:0:0:HUALIAN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5</v>
      </c>
      <c r="AE85" s="27" t="e">
        <f t="shared" ca="1" si="6"/>
        <v>#N/A</v>
      </c>
      <c r="AF85" s="10" t="str">
        <f t="shared" ca="1" si="20"/>
        <v/>
      </c>
      <c r="AG85" s="10" t="str">
        <f t="shared" ca="1" si="20"/>
        <v/>
      </c>
      <c r="AH85" s="10" t="str">
        <f t="shared" ca="1" si="20"/>
        <v/>
      </c>
      <c r="AI85" s="10" t="str">
        <f t="shared" ca="1" si="20"/>
        <v/>
      </c>
      <c r="AJ85" s="10" t="str">
        <f t="shared" ca="1" si="20"/>
        <v/>
      </c>
      <c r="AK85" s="10" t="str">
        <f t="shared" ca="1" si="20"/>
        <v/>
      </c>
      <c r="AL85" s="7">
        <v>-3</v>
      </c>
      <c r="AM85" s="28">
        <f t="shared" si="10"/>
        <v>42484</v>
      </c>
      <c r="AN85" s="27">
        <f t="shared" si="14"/>
        <v>4</v>
      </c>
      <c r="AO85" s="28" t="str">
        <f t="shared" si="11"/>
        <v>2016:4:4:7:HUALIAN</v>
      </c>
      <c r="AP85" s="27">
        <f t="shared" ca="1" si="12"/>
        <v>153</v>
      </c>
      <c r="AQ85" s="21">
        <f t="shared" ca="1" si="13"/>
        <v>0</v>
      </c>
      <c r="AR85" s="21">
        <f t="shared" ca="1" si="13"/>
        <v>40</v>
      </c>
      <c r="AS85" s="21">
        <f t="shared" ca="1" si="13"/>
        <v>11</v>
      </c>
      <c r="AT85" s="21">
        <f t="shared" ca="1" si="13"/>
        <v>28</v>
      </c>
      <c r="AU85" s="21">
        <f t="shared" ca="1" si="13"/>
        <v>0</v>
      </c>
      <c r="AV85" s="21">
        <f t="shared" ca="1" si="13"/>
        <v>0</v>
      </c>
      <c r="AW85" s="21">
        <f t="shared" ca="1" si="15"/>
        <v>0</v>
      </c>
      <c r="AX85" s="21">
        <f t="shared" ca="1" si="16"/>
        <v>0</v>
      </c>
      <c r="AY85" s="21">
        <f t="shared" ca="1" si="17"/>
        <v>0</v>
      </c>
      <c r="AZ85" s="21">
        <f t="shared" ca="1" si="18"/>
        <v>0</v>
      </c>
      <c r="BA85" s="21">
        <f t="shared" ca="1" si="19"/>
        <v>0</v>
      </c>
    </row>
    <row r="86" spans="23:53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2016:10:0:0:HUALIAN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5</v>
      </c>
      <c r="AE86" s="27" t="e">
        <f t="shared" ca="1" si="6"/>
        <v>#N/A</v>
      </c>
      <c r="AF86" s="10" t="str">
        <f t="shared" ca="1" si="20"/>
        <v/>
      </c>
      <c r="AG86" s="10" t="str">
        <f t="shared" ca="1" si="20"/>
        <v/>
      </c>
      <c r="AH86" s="10" t="str">
        <f t="shared" ca="1" si="20"/>
        <v/>
      </c>
      <c r="AI86" s="10" t="str">
        <f t="shared" ca="1" si="20"/>
        <v/>
      </c>
      <c r="AJ86" s="10" t="str">
        <f t="shared" ca="1" si="20"/>
        <v/>
      </c>
      <c r="AK86" s="10" t="str">
        <f t="shared" ca="1" si="20"/>
        <v/>
      </c>
      <c r="AL86" s="7">
        <v>-2</v>
      </c>
      <c r="AM86" s="28">
        <f t="shared" si="10"/>
        <v>42491</v>
      </c>
      <c r="AN86" s="27">
        <f t="shared" si="14"/>
        <v>1</v>
      </c>
      <c r="AO86" s="28" t="str">
        <f t="shared" si="11"/>
        <v>2016:5:1:7:HUALIAN</v>
      </c>
      <c r="AP86" s="27">
        <f t="shared" ca="1" si="12"/>
        <v>163</v>
      </c>
      <c r="AQ86" s="21">
        <f t="shared" ca="1" si="13"/>
        <v>1</v>
      </c>
      <c r="AR86" s="21">
        <f t="shared" ca="1" si="13"/>
        <v>31</v>
      </c>
      <c r="AS86" s="21">
        <f t="shared" ca="1" si="13"/>
        <v>19</v>
      </c>
      <c r="AT86" s="21">
        <f t="shared" ca="1" si="13"/>
        <v>21</v>
      </c>
      <c r="AU86" s="21">
        <f t="shared" ca="1" si="13"/>
        <v>4</v>
      </c>
      <c r="AV86" s="21">
        <f t="shared" ca="1" si="13"/>
        <v>0</v>
      </c>
      <c r="AW86" s="21">
        <f t="shared" ca="1" si="15"/>
        <v>0</v>
      </c>
      <c r="AX86" s="21">
        <f t="shared" ca="1" si="16"/>
        <v>0</v>
      </c>
      <c r="AY86" s="21">
        <f t="shared" ca="1" si="17"/>
        <v>0</v>
      </c>
      <c r="AZ86" s="21">
        <f t="shared" ca="1" si="18"/>
        <v>0</v>
      </c>
      <c r="BA86" s="21">
        <f t="shared" ca="1" si="19"/>
        <v>0</v>
      </c>
    </row>
    <row r="87" spans="23:53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2016:11:0:0:HUALIAN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5</v>
      </c>
      <c r="AE87" s="27" t="e">
        <f t="shared" ca="1" si="6"/>
        <v>#N/A</v>
      </c>
      <c r="AF87" s="10" t="str">
        <f t="shared" ca="1" si="20"/>
        <v/>
      </c>
      <c r="AG87" s="10" t="str">
        <f t="shared" ca="1" si="20"/>
        <v/>
      </c>
      <c r="AH87" s="10" t="str">
        <f t="shared" ca="1" si="20"/>
        <v/>
      </c>
      <c r="AI87" s="10" t="str">
        <f t="shared" ca="1" si="20"/>
        <v/>
      </c>
      <c r="AJ87" s="10" t="str">
        <f t="shared" ca="1" si="20"/>
        <v/>
      </c>
      <c r="AK87" s="10" t="str">
        <f t="shared" ca="1" si="20"/>
        <v/>
      </c>
      <c r="AL87" s="7">
        <v>-1</v>
      </c>
      <c r="AM87" s="28">
        <f t="shared" si="10"/>
        <v>42498</v>
      </c>
      <c r="AN87" s="27">
        <f t="shared" si="14"/>
        <v>2</v>
      </c>
      <c r="AO87" s="28" t="str">
        <f t="shared" si="11"/>
        <v>2016:5:2:7:HUALIAN</v>
      </c>
      <c r="AP87" s="27">
        <f t="shared" ca="1" si="12"/>
        <v>173</v>
      </c>
      <c r="AQ87" s="21">
        <f t="shared" ca="1" si="13"/>
        <v>1</v>
      </c>
      <c r="AR87" s="21">
        <f t="shared" ca="1" si="13"/>
        <v>41</v>
      </c>
      <c r="AS87" s="21">
        <f t="shared" ca="1" si="13"/>
        <v>11</v>
      </c>
      <c r="AT87" s="21">
        <f t="shared" ca="1" si="13"/>
        <v>54</v>
      </c>
      <c r="AU87" s="21">
        <f t="shared" ca="1" si="13"/>
        <v>1</v>
      </c>
      <c r="AV87" s="21">
        <f t="shared" ca="1" si="13"/>
        <v>0</v>
      </c>
      <c r="AW87" s="21">
        <f t="shared" ca="1" si="15"/>
        <v>0</v>
      </c>
      <c r="AX87" s="21">
        <f t="shared" ca="1" si="16"/>
        <v>0</v>
      </c>
      <c r="AY87" s="21">
        <f t="shared" ca="1" si="17"/>
        <v>0</v>
      </c>
      <c r="AZ87" s="21">
        <f t="shared" ca="1" si="18"/>
        <v>0</v>
      </c>
      <c r="BA87" s="21">
        <f t="shared" ca="1" si="19"/>
        <v>0</v>
      </c>
    </row>
    <row r="88" spans="23:53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2016:12:0:0:HUALIAN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5</v>
      </c>
      <c r="AE88" s="27" t="e">
        <f t="shared" ca="1" si="6"/>
        <v>#N/A</v>
      </c>
      <c r="AF88" s="10" t="str">
        <f t="shared" ca="1" si="20"/>
        <v/>
      </c>
      <c r="AG88" s="10" t="str">
        <f t="shared" ca="1" si="20"/>
        <v/>
      </c>
      <c r="AH88" s="10" t="str">
        <f t="shared" ca="1" si="20"/>
        <v/>
      </c>
      <c r="AI88" s="10" t="str">
        <f t="shared" ca="1" si="20"/>
        <v/>
      </c>
      <c r="AJ88" s="10" t="str">
        <f t="shared" ca="1" si="20"/>
        <v/>
      </c>
      <c r="AK88" s="10" t="str">
        <f t="shared" ca="1" si="20"/>
        <v/>
      </c>
      <c r="AL88" s="7">
        <v>0</v>
      </c>
      <c r="AM88" s="28">
        <f t="shared" si="10"/>
        <v>42505</v>
      </c>
      <c r="AN88" s="27">
        <f t="shared" si="14"/>
        <v>3</v>
      </c>
      <c r="AO88" s="28" t="str">
        <f t="shared" si="11"/>
        <v>2016:5:3:7:HUALIAN</v>
      </c>
      <c r="AP88" s="27">
        <f t="shared" ca="1" si="12"/>
        <v>183</v>
      </c>
      <c r="AQ88" s="21">
        <f t="shared" ca="1" si="13"/>
        <v>0</v>
      </c>
      <c r="AR88" s="21">
        <f t="shared" ca="1" si="13"/>
        <v>34</v>
      </c>
      <c r="AS88" s="21">
        <f t="shared" ca="1" si="13"/>
        <v>9</v>
      </c>
      <c r="AT88" s="21">
        <f t="shared" ca="1" si="13"/>
        <v>44</v>
      </c>
      <c r="AU88" s="21">
        <f t="shared" ca="1" si="13"/>
        <v>4</v>
      </c>
      <c r="AV88" s="21">
        <f t="shared" ca="1" si="13"/>
        <v>6</v>
      </c>
      <c r="AW88" s="21">
        <f t="shared" ca="1" si="15"/>
        <v>2</v>
      </c>
      <c r="AX88" s="21">
        <f t="shared" ca="1" si="16"/>
        <v>36</v>
      </c>
      <c r="AY88" s="21">
        <f t="shared" ca="1" si="17"/>
        <v>18</v>
      </c>
      <c r="AZ88" s="21">
        <f t="shared" ca="1" si="18"/>
        <v>30</v>
      </c>
      <c r="BA88" s="21">
        <f t="shared" ca="1" si="19"/>
        <v>6</v>
      </c>
    </row>
    <row r="89" spans="23:53">
      <c r="AC89" s="7">
        <f ca="1">SUMIFS(AC53:AC88, $X53:$X88,YEAR,AC53:AC88,"&lt;&gt;#N/A")</f>
        <v>9</v>
      </c>
      <c r="AD89" s="27"/>
      <c r="AF89" s="7">
        <f t="shared" ref="AF89:AK89" ca="1" si="21">SUM(AF53:AF88)</f>
        <v>1</v>
      </c>
      <c r="AG89" s="7">
        <f t="shared" ca="1" si="21"/>
        <v>0</v>
      </c>
      <c r="AH89" s="7">
        <f t="shared" ca="1" si="21"/>
        <v>0</v>
      </c>
      <c r="AI89" s="7">
        <f t="shared" ca="1" si="21"/>
        <v>14</v>
      </c>
      <c r="AJ89" s="7">
        <f t="shared" ca="1" si="21"/>
        <v>0</v>
      </c>
      <c r="AK89" s="7">
        <f t="shared" ca="1" si="21"/>
        <v>0</v>
      </c>
      <c r="AN89" s="27"/>
    </row>
    <row r="90" spans="23:53">
      <c r="W90" s="7" t="s">
        <v>1456</v>
      </c>
      <c r="X90" s="2" t="s">
        <v>1803</v>
      </c>
      <c r="AD90" s="27"/>
      <c r="AE90" s="27"/>
      <c r="AH90" s="27"/>
      <c r="AI90" s="27"/>
      <c r="AJ90" s="27"/>
      <c r="AK90" s="27"/>
      <c r="AM90" s="28"/>
      <c r="AN90" s="27"/>
    </row>
    <row r="91" spans="23:53">
      <c r="W91" s="39" t="s">
        <v>2234</v>
      </c>
      <c r="X91" s="1" t="s">
        <v>2086</v>
      </c>
      <c r="AD91" s="27"/>
      <c r="AE91" s="27"/>
      <c r="AH91" s="27"/>
      <c r="AI91" s="27"/>
      <c r="AJ91" s="27"/>
      <c r="AK91" s="27"/>
      <c r="AM91" s="28"/>
      <c r="AN91" s="27"/>
    </row>
    <row r="92" spans="23:53">
      <c r="W92" s="7" t="s">
        <v>2235</v>
      </c>
      <c r="X92" s="1" t="s">
        <v>2087</v>
      </c>
      <c r="AD92" s="27"/>
      <c r="AN92" s="27"/>
    </row>
    <row r="93" spans="23:53">
      <c r="W93" s="7" t="s">
        <v>815</v>
      </c>
      <c r="X93" s="2" t="s">
        <v>818</v>
      </c>
      <c r="Y93" s="27"/>
      <c r="Z93" s="27"/>
      <c r="AD93" s="27"/>
      <c r="AN93" s="27"/>
    </row>
    <row r="94" spans="23:53">
      <c r="W94" s="7" t="s">
        <v>816</v>
      </c>
      <c r="X94" s="2" t="s">
        <v>817</v>
      </c>
      <c r="Y94" s="27"/>
      <c r="Z94" s="27"/>
      <c r="AD94" s="27"/>
      <c r="AN94" s="27"/>
    </row>
    <row r="95" spans="23:53">
      <c r="W95" s="39" t="s">
        <v>819</v>
      </c>
      <c r="X95" s="2" t="s">
        <v>820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3">
      <c r="W96" s="39" t="s">
        <v>1455</v>
      </c>
      <c r="X96" s="1">
        <v>65</v>
      </c>
      <c r="AD96" s="27"/>
      <c r="AE96" s="27"/>
      <c r="AH96" s="27"/>
      <c r="AI96" s="27"/>
      <c r="AJ96" s="27"/>
      <c r="AK96" s="27"/>
      <c r="AM96" s="28"/>
      <c r="AN96" s="27"/>
    </row>
    <row r="97" spans="23:51">
      <c r="W97" s="7" t="s">
        <v>811</v>
      </c>
      <c r="X97" s="1">
        <v>6</v>
      </c>
      <c r="AD97" s="27"/>
      <c r="AE97" s="27"/>
      <c r="AH97" s="27"/>
      <c r="AI97" s="27"/>
      <c r="AJ97" s="27"/>
      <c r="AK97" s="27"/>
      <c r="AN97" s="27"/>
    </row>
    <row r="98" spans="23:51">
      <c r="W98" s="7" t="s">
        <v>808</v>
      </c>
      <c r="X98" s="7">
        <f>ROUND($X$96/12,0)</f>
        <v>5</v>
      </c>
      <c r="AN98" s="27"/>
    </row>
    <row r="99" spans="23:51">
      <c r="W99" s="7" t="s">
        <v>807</v>
      </c>
      <c r="X99" s="7">
        <v>4</v>
      </c>
      <c r="AN99" s="27"/>
    </row>
    <row r="100" spans="23:51">
      <c r="W100" s="7" t="s">
        <v>438</v>
      </c>
      <c r="X100" s="7">
        <f ca="1">SUM($AI$89:$AK$89)</f>
        <v>14</v>
      </c>
      <c r="AN100" s="27"/>
    </row>
    <row r="101" spans="23:51">
      <c r="W101" s="7" t="s">
        <v>439</v>
      </c>
      <c r="X101" s="7">
        <f ca="1">SUM($AF$89:$AH$89)</f>
        <v>1</v>
      </c>
      <c r="AM101" s="28"/>
      <c r="AN101" s="27"/>
      <c r="AS101" s="29"/>
      <c r="AU101" s="29"/>
      <c r="AV101" s="29"/>
      <c r="AY101" s="29"/>
    </row>
    <row r="102" spans="23:51" ht="60">
      <c r="W102" s="7" t="s">
        <v>441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07%</v>
      </c>
      <c r="Y102" s="30">
        <f ca="1">IFERROR(X101/SUM(X100:X101),"0")</f>
        <v>6.6666666666666666E-2</v>
      </c>
      <c r="Z102" s="7" t="str">
        <f ca="1">TEXT(Y102,"00%")</f>
        <v>07%</v>
      </c>
      <c r="AN102" s="27"/>
    </row>
    <row r="103" spans="23:51" ht="30">
      <c r="W103" s="7" t="s">
        <v>442</v>
      </c>
      <c r="X103" s="29" t="str">
        <f ca="1">CONCATENATE("Annual Goal 年度目標:  ",$X$96,"
Actual CDE YTD 年度實際:    ",$AC$89)</f>
        <v>Annual Goal 年度目標:  65
Actual CDE YTD 年度實際:    9</v>
      </c>
      <c r="AN103" s="27"/>
    </row>
    <row r="104" spans="23:51">
      <c r="W104" s="7" t="s">
        <v>1454</v>
      </c>
      <c r="X104" s="7" t="str">
        <f ca="1">CONCATENATE($X$53,"  ",SUMIF($AC$53:$AC$64,"&lt;&gt;#N/A"))</f>
        <v>2014  48</v>
      </c>
      <c r="AN104" s="27"/>
    </row>
    <row r="105" spans="23:51">
      <c r="W105" s="7" t="s">
        <v>1453</v>
      </c>
      <c r="X105" s="7" t="str">
        <f ca="1">CONCATENATE($X$65,"  ", SUMIF($AC$65:$AC$76,"&lt;&gt;#N/A"))</f>
        <v>2015  32</v>
      </c>
      <c r="AN105" s="27"/>
    </row>
    <row r="106" spans="23:51">
      <c r="W106" s="7" t="s">
        <v>1452</v>
      </c>
      <c r="X106" s="7" t="str">
        <f ca="1">CONCATENATE($X$77,"  ",SUMIF($AC$77:$AC$88,"&lt;&gt;#N/A"))</f>
        <v>2016  9</v>
      </c>
    </row>
    <row r="107" spans="23:51" ht="23.25">
      <c r="W107" s="7" t="s">
        <v>1451</v>
      </c>
      <c r="X107" s="42" t="str">
        <f>$X$91</f>
        <v>Hualian Zone</v>
      </c>
    </row>
    <row r="108" spans="23:51">
      <c r="X108" s="40" t="str">
        <f>$X$92</f>
        <v>花蓮地帶</v>
      </c>
    </row>
    <row r="109" spans="23:51">
      <c r="X109" s="41">
        <f>DATE</f>
        <v>42505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">
    <pageSetUpPr fitToPage="1"/>
  </sheetPr>
  <dimension ref="A1:S24"/>
  <sheetViews>
    <sheetView topLeftCell="E1" zoomScaleNormal="100" zoomScaleSheetLayoutView="115" workbookViewId="0">
      <selection activeCell="F19" sqref="F19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1802</v>
      </c>
      <c r="E1" s="36" t="str">
        <f>$A$2</f>
        <v>Ji'an District</v>
      </c>
      <c r="F1" s="32"/>
      <c r="G1" s="33"/>
      <c r="H1" s="33"/>
      <c r="I1" s="33"/>
      <c r="J1" s="33"/>
      <c r="K1" s="33"/>
      <c r="L1" s="33"/>
      <c r="M1" s="93" t="s">
        <v>1739</v>
      </c>
      <c r="N1" s="96" t="s">
        <v>21</v>
      </c>
      <c r="O1" s="76" t="s">
        <v>22</v>
      </c>
      <c r="P1" s="76" t="s">
        <v>23</v>
      </c>
      <c r="Q1" s="76" t="s">
        <v>33</v>
      </c>
      <c r="R1" s="76" t="s">
        <v>34</v>
      </c>
      <c r="S1" s="76" t="s">
        <v>24</v>
      </c>
    </row>
    <row r="2" spans="1:19" ht="15" customHeight="1">
      <c r="A2" s="1" t="s">
        <v>2263</v>
      </c>
      <c r="E2" s="78" t="str">
        <f>$A$3</f>
        <v>吉安地區</v>
      </c>
      <c r="F2" s="26" t="s">
        <v>793</v>
      </c>
      <c r="G2" s="80">
        <f>$A$6</f>
        <v>0</v>
      </c>
      <c r="H2" s="82" t="s">
        <v>35</v>
      </c>
      <c r="I2" s="83"/>
      <c r="J2" s="83"/>
      <c r="K2" s="84"/>
      <c r="L2" s="68" t="s">
        <v>28</v>
      </c>
      <c r="M2" s="94"/>
      <c r="N2" s="97"/>
      <c r="O2" s="77"/>
      <c r="P2" s="77"/>
      <c r="Q2" s="77"/>
      <c r="R2" s="77"/>
      <c r="S2" s="77"/>
    </row>
    <row r="3" spans="1:19" ht="15" customHeight="1">
      <c r="A3" s="1" t="s">
        <v>2264</v>
      </c>
      <c r="E3" s="79"/>
      <c r="F3" s="25" t="s">
        <v>794</v>
      </c>
      <c r="G3" s="81"/>
      <c r="H3" s="82" t="s">
        <v>788</v>
      </c>
      <c r="I3" s="83"/>
      <c r="J3" s="83"/>
      <c r="K3" s="84"/>
      <c r="L3" s="68" t="s">
        <v>787</v>
      </c>
      <c r="M3" s="94"/>
      <c r="N3" s="97"/>
      <c r="O3" s="77"/>
      <c r="P3" s="77"/>
      <c r="Q3" s="77"/>
      <c r="R3" s="77"/>
      <c r="S3" s="77"/>
    </row>
    <row r="4" spans="1:19" ht="15" customHeight="1">
      <c r="A4" s="1" t="s">
        <v>2265</v>
      </c>
      <c r="E4" s="85">
        <f>DATE</f>
        <v>42505</v>
      </c>
      <c r="F4" s="23" t="s">
        <v>791</v>
      </c>
      <c r="G4" s="24"/>
      <c r="H4" s="87">
        <f>ROUND($G$2/12*MONTH,0)</f>
        <v>0</v>
      </c>
      <c r="I4" s="88"/>
      <c r="J4" s="88"/>
      <c r="K4" s="89"/>
      <c r="L4" s="44">
        <f>ROUND($G$2/12,0)</f>
        <v>0</v>
      </c>
      <c r="M4" s="94"/>
      <c r="N4" s="97"/>
      <c r="O4" s="77"/>
      <c r="P4" s="77"/>
      <c r="Q4" s="77"/>
      <c r="R4" s="77"/>
      <c r="S4" s="77"/>
    </row>
    <row r="5" spans="1:19" ht="15" customHeight="1">
      <c r="A5" s="1" t="s">
        <v>2089</v>
      </c>
      <c r="E5" s="86"/>
      <c r="F5" s="5" t="s">
        <v>792</v>
      </c>
      <c r="G5" s="6"/>
      <c r="H5" s="90">
        <f ca="1">JIAN_DISTRICT_GRAPH!$AC$89</f>
        <v>7</v>
      </c>
      <c r="I5" s="91"/>
      <c r="J5" s="91"/>
      <c r="K5" s="92"/>
      <c r="L5" s="45">
        <f>$M$24</f>
        <v>2</v>
      </c>
      <c r="M5" s="95"/>
      <c r="N5" s="97"/>
      <c r="O5" s="77"/>
      <c r="P5" s="77"/>
      <c r="Q5" s="77"/>
      <c r="R5" s="77"/>
      <c r="S5" s="77"/>
    </row>
    <row r="6" spans="1:19" ht="15" customHeight="1">
      <c r="A6" s="1"/>
      <c r="E6" s="34" t="str">
        <f>$A$4</f>
        <v>Hualian Stake</v>
      </c>
      <c r="F6" s="25" t="s">
        <v>804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花蓮支聯會</v>
      </c>
      <c r="F7" s="25" t="s">
        <v>789</v>
      </c>
      <c r="G7" s="25"/>
      <c r="H7" s="20"/>
      <c r="I7" s="20"/>
      <c r="J7" s="20"/>
      <c r="K7" s="20"/>
      <c r="L7" s="46" t="s">
        <v>790</v>
      </c>
      <c r="M7" s="61" t="s">
        <v>795</v>
      </c>
      <c r="N7" s="38" t="s">
        <v>796</v>
      </c>
      <c r="O7" s="38" t="s">
        <v>797</v>
      </c>
      <c r="P7" s="38" t="s">
        <v>798</v>
      </c>
      <c r="Q7" s="38" t="s">
        <v>799</v>
      </c>
      <c r="R7" s="38" t="s">
        <v>800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2090</v>
      </c>
      <c r="B11" s="1"/>
      <c r="E11" s="5" t="str">
        <f>$A11</f>
        <v>Ji'an 吉安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1815</v>
      </c>
      <c r="C12" s="64" t="str">
        <f>CONCATENATE(YEAR,":",MONTH,":",WEEK,":",WEEKDAY,":",$B12)</f>
        <v>2016:5:3:7:HUALIAN_2_ZL</v>
      </c>
      <c r="D12" s="64">
        <f>MATCH($C12,REPORT_DATA_BY_COMP!$A:$A,0)</f>
        <v>1672</v>
      </c>
      <c r="E12" s="65" t="str">
        <f>SUBSTITUTE(VLOOKUP($B12,COMP_LIST!$A:$AC,5,FALSE),"EL","")</f>
        <v>E. Pack / Humphries ZL</v>
      </c>
      <c r="F12" s="4" t="str">
        <f>VLOOKUP($B12,COMP_LIST!$A:$AC,3,FALSE)</f>
        <v>Hualian 2 ZL</v>
      </c>
      <c r="G12" s="4" t="str">
        <f>VLOOKUP($B12,COMP_LIST!$A:$AC,4,FALSE)</f>
        <v>花蓮 2 ZL</v>
      </c>
      <c r="H12" s="10">
        <f>IFERROR(INDEX(REPORT_DATA_BY_COMP!$A:$AI,$D12,MATCH(H$8,REPORT_DATA_BY_COMP!$A$1:$AI$1,0)), "")</f>
        <v>0</v>
      </c>
      <c r="I12" s="10">
        <f>IFERROR(INDEX(REPORT_DATA_BY_COMP!$A:$AI,$D12,MATCH(I$8,REPORT_DATA_BY_COMP!$A$1:$AI$1,0)), "")</f>
        <v>4</v>
      </c>
      <c r="J12" s="10">
        <f>IFERROR(INDEX(REPORT_DATA_BY_COMP!$A:$AI,$D12,MATCH(J$8,REPORT_DATA_BY_COMP!$A$1:$AI$1,0)), "")</f>
        <v>0</v>
      </c>
      <c r="K12" s="10">
        <f>IFERROR(INDEX(REPORT_DATA_BY_COMP!$A:$AI,$D12,MATCH(K$8,REPORT_DATA_BY_COMP!$A$1:$AI$1,0)), "")</f>
        <v>2</v>
      </c>
      <c r="L12" s="47">
        <f>IFERROR(INDEX(REPORT_DATA_BY_COMP!$A:$AI,$D12,MATCH(L$8,REPORT_DATA_BY_COMP!$A$1:$AI$1,0)), "")</f>
        <v>0</v>
      </c>
      <c r="M12" s="56">
        <f>IFERROR(INDEX(REPORT_DATA_BY_COMP!$A:$AI,$D12,MATCH(M$8,REPORT_DATA_BY_COMP!$A$1:$AI$1,0)), "")</f>
        <v>0</v>
      </c>
      <c r="N12" s="50">
        <f>IFERROR(INDEX(REPORT_DATA_BY_COMP!$A:$AI,$D12,MATCH(N$8,REPORT_DATA_BY_COMP!$A$1:$AI$1,0)), "")</f>
        <v>6</v>
      </c>
      <c r="O12" s="10">
        <f>IFERROR(INDEX(REPORT_DATA_BY_COMP!$A:$AI,$D12,MATCH(O$8,REPORT_DATA_BY_COMP!$A$1:$AI$1,0)), "")</f>
        <v>4</v>
      </c>
      <c r="P12" s="10">
        <f>IFERROR(INDEX(REPORT_DATA_BY_COMP!$A:$AI,$D12,MATCH(P$8,REPORT_DATA_BY_COMP!$A$1:$AI$1,0)), "")</f>
        <v>10</v>
      </c>
      <c r="Q12" s="10">
        <f>IFERROR(INDEX(REPORT_DATA_BY_COMP!$A:$AI,$D12,MATCH(Q$8,REPORT_DATA_BY_COMP!$A$1:$AI$1,0)), "")</f>
        <v>6</v>
      </c>
      <c r="R12" s="10">
        <f>IFERROR(INDEX(REPORT_DATA_BY_COMP!$A:$AI,$D12,MATCH(R$8,REPORT_DATA_BY_COMP!$A$1:$AI$1,0)), "")</f>
        <v>0</v>
      </c>
      <c r="S12" s="10">
        <f>IFERROR(INDEX(REPORT_DATA_BY_COMP!$A:$AI,$D12,MATCH(S$8,REPORT_DATA_BY_COMP!$A$1:$AI$1,0)), "")</f>
        <v>17</v>
      </c>
    </row>
    <row r="13" spans="1:19" ht="15" customHeight="1">
      <c r="A13" s="1"/>
      <c r="B13" s="1" t="s">
        <v>1810</v>
      </c>
      <c r="C13" s="64" t="str">
        <f>CONCATENATE(YEAR,":",MONTH,":",WEEK,":",WEEKDAY,":",$B13)</f>
        <v>2016:5:3:7:HUALIAN_2_E</v>
      </c>
      <c r="D13" s="64">
        <f>MATCH($C13,REPORT_DATA_BY_COMP!$A:$A,0)</f>
        <v>1671</v>
      </c>
      <c r="E13" s="65" t="str">
        <f>SUBSTITUTE(VLOOKUP($B13,COMP_LIST!$A:$AC,5,FALSE),"EL","")</f>
        <v>E. Jensen / Garlick</v>
      </c>
      <c r="F13" s="4" t="str">
        <f>VLOOKUP($B13,COMP_LIST!$A:$AC,3,FALSE)</f>
        <v>Hualian 2 E</v>
      </c>
      <c r="G13" s="4" t="str">
        <f>VLOOKUP($B13,COMP_LIST!$A:$AC,4,FALSE)</f>
        <v>花蓮 2 姐妹</v>
      </c>
      <c r="H13" s="10">
        <f>IFERROR(INDEX(REPORT_DATA_BY_COMP!$A:$AI,$D13,MATCH(H$8,REPORT_DATA_BY_COMP!$A$1:$AI$1,0)), "")</f>
        <v>0</v>
      </c>
      <c r="I13" s="10">
        <f>IFERROR(INDEX(REPORT_DATA_BY_COMP!$A:$AI,$D13,MATCH(I$8,REPORT_DATA_BY_COMP!$A$1:$AI$1,0)), "")</f>
        <v>0</v>
      </c>
      <c r="J13" s="10">
        <f>IFERROR(INDEX(REPORT_DATA_BY_COMP!$A:$AI,$D13,MATCH(J$8,REPORT_DATA_BY_COMP!$A$1:$AI$1,0)), "")</f>
        <v>2</v>
      </c>
      <c r="K13" s="10">
        <f>IFERROR(INDEX(REPORT_DATA_BY_COMP!$A:$AI,$D13,MATCH(K$8,REPORT_DATA_BY_COMP!$A$1:$AI$1,0)), "")</f>
        <v>5</v>
      </c>
      <c r="L13" s="47">
        <f>IFERROR(INDEX(REPORT_DATA_BY_COMP!$A:$AI,$D13,MATCH(L$8,REPORT_DATA_BY_COMP!$A$1:$AI$1,0)), "")</f>
        <v>1</v>
      </c>
      <c r="M13" s="59">
        <f>IFERROR(INDEX(REPORT_DATA_BY_COMP!$A:$AI,$D13,MATCH(M$8,REPORT_DATA_BY_COMP!$A$1:$AI$1,0)), "")</f>
        <v>0</v>
      </c>
      <c r="N13" s="50">
        <f>IFERROR(INDEX(REPORT_DATA_BY_COMP!$A:$AI,$D13,MATCH(N$8,REPORT_DATA_BY_COMP!$A$1:$AI$1,0)), "")</f>
        <v>10</v>
      </c>
      <c r="O13" s="10">
        <f>IFERROR(INDEX(REPORT_DATA_BY_COMP!$A:$AI,$D13,MATCH(O$8,REPORT_DATA_BY_COMP!$A$1:$AI$1,0)), "")</f>
        <v>0</v>
      </c>
      <c r="P13" s="10">
        <f>IFERROR(INDEX(REPORT_DATA_BY_COMP!$A:$AI,$D13,MATCH(P$8,REPORT_DATA_BY_COMP!$A$1:$AI$1,0)), "")</f>
        <v>6</v>
      </c>
      <c r="Q13" s="10">
        <f>IFERROR(INDEX(REPORT_DATA_BY_COMP!$A:$AI,$D13,MATCH(Q$8,REPORT_DATA_BY_COMP!$A$1:$AI$1,0)), "")</f>
        <v>7</v>
      </c>
      <c r="R13" s="10">
        <f>IFERROR(INDEX(REPORT_DATA_BY_COMP!$A:$AI,$D13,MATCH(R$8,REPORT_DATA_BY_COMP!$A$1:$AI$1,0)), "")</f>
        <v>1</v>
      </c>
      <c r="S13" s="10">
        <f>IFERROR(INDEX(REPORT_DATA_BY_COMP!$A:$AI,$D13,MATCH(S$8,REPORT_DATA_BY_COMP!$A$1:$AI$1,0)), "")</f>
        <v>14</v>
      </c>
    </row>
    <row r="14" spans="1:19" ht="15" customHeight="1">
      <c r="A14" s="1"/>
      <c r="B14" s="1" t="s">
        <v>1800</v>
      </c>
      <c r="C14" s="64" t="str">
        <f>CONCATENATE(YEAR,":",MONTH,":",WEEK,":",WEEKDAY,":",$B14)</f>
        <v>2016:5:3:7:HUALIAN_1_E</v>
      </c>
      <c r="D14" s="64">
        <f>MATCH($C14,REPORT_DATA_BY_COMP!$A:$A,0)</f>
        <v>1669</v>
      </c>
      <c r="E14" s="65" t="str">
        <f>SUBSTITUTE(VLOOKUP($B14,COMP_LIST!$A:$AC,5,FALSE),"EL","")</f>
        <v>E. Crawford DL / Swank</v>
      </c>
      <c r="F14" s="4" t="str">
        <f>VLOOKUP($B14,COMP_LIST!$A:$AC,3,FALSE)</f>
        <v>Hualian 1 E</v>
      </c>
      <c r="G14" s="4" t="str">
        <f>VLOOKUP($B14,COMP_LIST!$A:$AC,4,FALSE)</f>
        <v>花蓮 1 長老</v>
      </c>
      <c r="H14" s="10">
        <f>IFERROR(INDEX(REPORT_DATA_BY_COMP!$A:$AI,$D14,MATCH(H$8,REPORT_DATA_BY_COMP!$A$1:$AI$1,0)), "")</f>
        <v>0</v>
      </c>
      <c r="I14" s="10">
        <f>IFERROR(INDEX(REPORT_DATA_BY_COMP!$A:$AI,$D14,MATCH(I$8,REPORT_DATA_BY_COMP!$A$1:$AI$1,0)), "")</f>
        <v>0</v>
      </c>
      <c r="J14" s="10">
        <f>IFERROR(INDEX(REPORT_DATA_BY_COMP!$A:$AI,$D14,MATCH(J$8,REPORT_DATA_BY_COMP!$A$1:$AI$1,0)), "")</f>
        <v>1</v>
      </c>
      <c r="K14" s="10">
        <f>IFERROR(INDEX(REPORT_DATA_BY_COMP!$A:$AI,$D14,MATCH(K$8,REPORT_DATA_BY_COMP!$A$1:$AI$1,0)), "")</f>
        <v>0</v>
      </c>
      <c r="L14" s="47">
        <f>IFERROR(INDEX(REPORT_DATA_BY_COMP!$A:$AI,$D14,MATCH(L$8,REPORT_DATA_BY_COMP!$A$1:$AI$1,0)), "")</f>
        <v>0</v>
      </c>
      <c r="M14" s="56">
        <f>IFERROR(INDEX(REPORT_DATA_BY_COMP!$A:$AI,$D14,MATCH(M$8,REPORT_DATA_BY_COMP!$A$1:$AI$1,0)), "")</f>
        <v>0</v>
      </c>
      <c r="N14" s="50">
        <f>IFERROR(INDEX(REPORT_DATA_BY_COMP!$A:$AI,$D14,MATCH(N$8,REPORT_DATA_BY_COMP!$A$1:$AI$1,0)), "")</f>
        <v>2</v>
      </c>
      <c r="O14" s="10">
        <f>IFERROR(INDEX(REPORT_DATA_BY_COMP!$A:$AI,$D14,MATCH(O$8,REPORT_DATA_BY_COMP!$A$1:$AI$1,0)), "")</f>
        <v>0</v>
      </c>
      <c r="P14" s="10">
        <f>IFERROR(INDEX(REPORT_DATA_BY_COMP!$A:$AI,$D14,MATCH(P$8,REPORT_DATA_BY_COMP!$A$1:$AI$1,0)), "")</f>
        <v>8</v>
      </c>
      <c r="Q14" s="10">
        <f>IFERROR(INDEX(REPORT_DATA_BY_COMP!$A:$AI,$D14,MATCH(Q$8,REPORT_DATA_BY_COMP!$A$1:$AI$1,0)), "")</f>
        <v>9</v>
      </c>
      <c r="R14" s="10">
        <f>IFERROR(INDEX(REPORT_DATA_BY_COMP!$A:$AI,$D14,MATCH(R$8,REPORT_DATA_BY_COMP!$A$1:$AI$1,0)), "")</f>
        <v>1</v>
      </c>
      <c r="S14" s="10">
        <f>IFERROR(INDEX(REPORT_DATA_BY_COMP!$A:$AI,$D14,MATCH(S$8,REPORT_DATA_BY_COMP!$A$1:$AI$1,0)), "")</f>
        <v>7</v>
      </c>
    </row>
    <row r="15" spans="1:19" ht="15" customHeight="1">
      <c r="A15" s="1"/>
      <c r="B15" s="1" t="s">
        <v>1808</v>
      </c>
      <c r="C15" s="64" t="str">
        <f>CONCATENATE(YEAR,":",MONTH,":",WEEK,":",WEEKDAY,":",$B15)</f>
        <v>2016:5:3:7:HUALIAN_1_S</v>
      </c>
      <c r="D15" s="64">
        <f>MATCH($C15,REPORT_DATA_BY_COMP!$A:$A,0)</f>
        <v>1670</v>
      </c>
      <c r="E15" s="65" t="str">
        <f>SUBSTITUTE(VLOOKUP($B15,COMP_LIST!$A:$AC,5,FALSE),"EL","")</f>
        <v>S. LeFevre / Fenlaw STL</v>
      </c>
      <c r="F15" s="4" t="str">
        <f>VLOOKUP($B15,COMP_LIST!$A:$AC,3,FALSE)</f>
        <v>Hualian 1 S</v>
      </c>
      <c r="G15" s="4" t="str">
        <f>VLOOKUP($B15,COMP_LIST!$A:$AC,4,FALSE)</f>
        <v>花蓮 1 姐妹</v>
      </c>
      <c r="H15" s="10">
        <f>IFERROR(INDEX(REPORT_DATA_BY_COMP!$A:$AI,$D15,MATCH(H$8,REPORT_DATA_BY_COMP!$A$1:$AI$1,0)), "")</f>
        <v>0</v>
      </c>
      <c r="I15" s="10">
        <f>IFERROR(INDEX(REPORT_DATA_BY_COMP!$A:$AI,$D15,MATCH(I$8,REPORT_DATA_BY_COMP!$A$1:$AI$1,0)), "")</f>
        <v>1</v>
      </c>
      <c r="J15" s="10">
        <f>IFERROR(INDEX(REPORT_DATA_BY_COMP!$A:$AI,$D15,MATCH(J$8,REPORT_DATA_BY_COMP!$A$1:$AI$1,0)), "")</f>
        <v>0</v>
      </c>
      <c r="K15" s="10">
        <f>IFERROR(INDEX(REPORT_DATA_BY_COMP!$A:$AI,$D15,MATCH(K$8,REPORT_DATA_BY_COMP!$A$1:$AI$1,0)), "")</f>
        <v>3</v>
      </c>
      <c r="L15" s="47">
        <f>IFERROR(INDEX(REPORT_DATA_BY_COMP!$A:$AI,$D15,MATCH(L$8,REPORT_DATA_BY_COMP!$A$1:$AI$1,0)), "")</f>
        <v>1</v>
      </c>
      <c r="M15" s="56">
        <f>IFERROR(INDEX(REPORT_DATA_BY_COMP!$A:$AI,$D15,MATCH(M$8,REPORT_DATA_BY_COMP!$A$1:$AI$1,0)), "")</f>
        <v>0</v>
      </c>
      <c r="N15" s="50">
        <f>IFERROR(INDEX(REPORT_DATA_BY_COMP!$A:$AI,$D15,MATCH(N$8,REPORT_DATA_BY_COMP!$A$1:$AI$1,0)), "")</f>
        <v>6</v>
      </c>
      <c r="O15" s="10">
        <f>IFERROR(INDEX(REPORT_DATA_BY_COMP!$A:$AI,$D15,MATCH(O$8,REPORT_DATA_BY_COMP!$A$1:$AI$1,0)), "")</f>
        <v>1</v>
      </c>
      <c r="P15" s="10">
        <f>IFERROR(INDEX(REPORT_DATA_BY_COMP!$A:$AI,$D15,MATCH(P$8,REPORT_DATA_BY_COMP!$A$1:$AI$1,0)), "")</f>
        <v>14</v>
      </c>
      <c r="Q15" s="10">
        <f>IFERROR(INDEX(REPORT_DATA_BY_COMP!$A:$AI,$D15,MATCH(Q$8,REPORT_DATA_BY_COMP!$A$1:$AI$1,0)), "")</f>
        <v>9</v>
      </c>
      <c r="R15" s="10">
        <f>IFERROR(INDEX(REPORT_DATA_BY_COMP!$A:$AI,$D15,MATCH(R$8,REPORT_DATA_BY_COMP!$A$1:$AI$1,0)), "")</f>
        <v>0</v>
      </c>
      <c r="S15" s="10">
        <f>IFERROR(INDEX(REPORT_DATA_BY_COMP!$A:$AI,$D15,MATCH(S$8,REPORT_DATA_BY_COMP!$A$1:$AI$1,0)), "")</f>
        <v>10</v>
      </c>
    </row>
    <row r="16" spans="1:19" ht="15" customHeight="1">
      <c r="A16" s="1"/>
      <c r="B16" s="1"/>
      <c r="E16" s="8" t="s">
        <v>806</v>
      </c>
      <c r="F16" s="9"/>
      <c r="G16" s="9"/>
      <c r="H16" s="11">
        <f>SUM(H12:H15)</f>
        <v>0</v>
      </c>
      <c r="I16" s="11">
        <f t="shared" ref="I16:S16" si="0">SUM(I12:I15)</f>
        <v>5</v>
      </c>
      <c r="J16" s="11">
        <f t="shared" si="0"/>
        <v>3</v>
      </c>
      <c r="K16" s="11">
        <f t="shared" si="0"/>
        <v>10</v>
      </c>
      <c r="L16" s="11">
        <f t="shared" si="0"/>
        <v>2</v>
      </c>
      <c r="M16" s="11">
        <f t="shared" si="0"/>
        <v>0</v>
      </c>
      <c r="N16" s="11">
        <f t="shared" si="0"/>
        <v>24</v>
      </c>
      <c r="O16" s="11">
        <f t="shared" si="0"/>
        <v>5</v>
      </c>
      <c r="P16" s="11">
        <f t="shared" si="0"/>
        <v>38</v>
      </c>
      <c r="Q16" s="11">
        <f t="shared" si="0"/>
        <v>31</v>
      </c>
      <c r="R16" s="11">
        <f t="shared" si="0"/>
        <v>2</v>
      </c>
      <c r="S16" s="11">
        <f t="shared" si="0"/>
        <v>48</v>
      </c>
    </row>
    <row r="17" spans="3:19" ht="15" customHeight="1">
      <c r="E17" s="31"/>
      <c r="F17" s="22"/>
      <c r="G17" s="22"/>
      <c r="H17" s="22"/>
      <c r="I17" s="22"/>
      <c r="J17" s="22"/>
      <c r="K17" s="22"/>
      <c r="L17" s="22"/>
      <c r="M17" s="43"/>
      <c r="N17" s="22"/>
      <c r="O17" s="22"/>
      <c r="P17" s="22"/>
      <c r="Q17" s="22"/>
      <c r="R17" s="22"/>
      <c r="S17" s="22"/>
    </row>
    <row r="18" spans="3:19" ht="15" customHeight="1">
      <c r="E18" s="12" t="s">
        <v>2244</v>
      </c>
      <c r="F18" s="15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</row>
    <row r="19" spans="3:19" ht="15" customHeight="1">
      <c r="C19" s="64" t="str">
        <f>CONCATENATE(YEAR,":",MONTH,":1:",WEEKLY_REPORT_DAY,":", $A$1)</f>
        <v>2016:5:1:7:JIAN</v>
      </c>
      <c r="D19" s="64">
        <f>MATCH($C19,REPORT_DATA_BY_DISTRICT!$A:$A, 0)</f>
        <v>464</v>
      </c>
      <c r="E19" s="19" t="s">
        <v>783</v>
      </c>
      <c r="F19" s="13"/>
      <c r="G19" s="13"/>
      <c r="H19" s="10">
        <f>IFERROR(INDEX(REPORT_DATA_BY_DISTRICT!$A:$AI,$D19,MATCH(H$8,REPORT_DATA_BY_DISTRICT!$A$1:$AI$1,0)), "")</f>
        <v>0</v>
      </c>
      <c r="I19" s="10">
        <f>IFERROR(INDEX(REPORT_DATA_BY_DISTRICT!$A:$AI,$D19,MATCH(I$8,REPORT_DATA_BY_DISTRICT!$A$1:$AI$1,0)), "")</f>
        <v>2</v>
      </c>
      <c r="J19" s="10">
        <f>IFERROR(INDEX(REPORT_DATA_BY_DISTRICT!$A:$AI,$D19,MATCH(J$8,REPORT_DATA_BY_DISTRICT!$A$1:$AI$1,0)), "")</f>
        <v>7</v>
      </c>
      <c r="K19" s="10">
        <f>IFERROR(INDEX(REPORT_DATA_BY_DISTRICT!$A:$AI,$D19,MATCH(K$8,REPORT_DATA_BY_DISTRICT!$A$1:$AI$1,0)), "")</f>
        <v>5</v>
      </c>
      <c r="L19" s="10">
        <f>IFERROR(INDEX(REPORT_DATA_BY_DISTRICT!$A:$AI,$D19,MATCH(L$8,REPORT_DATA_BY_DISTRICT!$A$1:$AI$1,0)), "")</f>
        <v>1</v>
      </c>
      <c r="M19" s="10">
        <f>IFERROR(INDEX(REPORT_DATA_BY_DISTRICT!$A:$AI,$D19,MATCH(M$8,REPORT_DATA_BY_DISTRICT!$A$1:$AI$1,0)), "")</f>
        <v>1</v>
      </c>
      <c r="N19" s="10">
        <f>IFERROR(INDEX(REPORT_DATA_BY_DISTRICT!$A:$AI,$D19,MATCH(N$8,REPORT_DATA_BY_DISTRICT!$A$1:$AI$1,0)), "")</f>
        <v>16</v>
      </c>
      <c r="O19" s="10">
        <f>IFERROR(INDEX(REPORT_DATA_BY_DISTRICT!$A:$AI,$D19,MATCH(O$8,REPORT_DATA_BY_DISTRICT!$A$1:$AI$1,0)), "")</f>
        <v>15</v>
      </c>
      <c r="P19" s="10">
        <f>IFERROR(INDEX(REPORT_DATA_BY_DISTRICT!$A:$AI,$D19,MATCH(P$8,REPORT_DATA_BY_DISTRICT!$A$1:$AI$1,0)), "")</f>
        <v>30</v>
      </c>
      <c r="Q19" s="10">
        <f>IFERROR(INDEX(REPORT_DATA_BY_DISTRICT!$A:$AI,$D19,MATCH(Q$8,REPORT_DATA_BY_DISTRICT!$A$1:$AI$1,0)), "")</f>
        <v>15</v>
      </c>
      <c r="R19" s="10">
        <f>IFERROR(INDEX(REPORT_DATA_BY_DISTRICT!$A:$AI,$D19,MATCH(R$8,REPORT_DATA_BY_DISTRICT!$A$1:$AI$1,0)), "")</f>
        <v>4</v>
      </c>
      <c r="S19" s="10">
        <f>IFERROR(INDEX(REPORT_DATA_BY_DISTRICT!$A:$AI,$D19,MATCH(S$8,REPORT_DATA_BY_DISTRICT!$A$1:$AI$1,0)), "")</f>
        <v>26</v>
      </c>
    </row>
    <row r="20" spans="3:19" ht="15" customHeight="1">
      <c r="C20" s="64" t="str">
        <f>CONCATENATE(YEAR,":",MONTH,":2:",WEEKLY_REPORT_DAY,":", $A$1)</f>
        <v>2016:5:2:7:JIAN</v>
      </c>
      <c r="D20" s="64">
        <f>MATCH($C20,REPORT_DATA_BY_DISTRICT!$A:$A, 0)</f>
        <v>493</v>
      </c>
      <c r="E20" s="19" t="s">
        <v>782</v>
      </c>
      <c r="F20" s="13"/>
      <c r="G20" s="13"/>
      <c r="H20" s="10">
        <f>IFERROR(INDEX(REPORT_DATA_BY_DISTRICT!$A:$AI,$D20,MATCH(H$8,REPORT_DATA_BY_DISTRICT!$A$1:$AI$1,0)), "")</f>
        <v>0</v>
      </c>
      <c r="I20" s="10">
        <f>IFERROR(INDEX(REPORT_DATA_BY_DISTRICT!$A:$AI,$D20,MATCH(I$8,REPORT_DATA_BY_DISTRICT!$A$1:$AI$1,0)), "")</f>
        <v>4</v>
      </c>
      <c r="J20" s="10">
        <f>IFERROR(INDEX(REPORT_DATA_BY_DISTRICT!$A:$AI,$D20,MATCH(J$8,REPORT_DATA_BY_DISTRICT!$A$1:$AI$1,0)), "")</f>
        <v>5</v>
      </c>
      <c r="K20" s="10">
        <f>IFERROR(INDEX(REPORT_DATA_BY_DISTRICT!$A:$AI,$D20,MATCH(K$8,REPORT_DATA_BY_DISTRICT!$A$1:$AI$1,0)), "")</f>
        <v>9</v>
      </c>
      <c r="L20" s="10">
        <f>IFERROR(INDEX(REPORT_DATA_BY_DISTRICT!$A:$AI,$D20,MATCH(L$8,REPORT_DATA_BY_DISTRICT!$A$1:$AI$1,0)), "")</f>
        <v>3</v>
      </c>
      <c r="M20" s="10">
        <f>IFERROR(INDEX(REPORT_DATA_BY_DISTRICT!$A:$AI,$D20,MATCH(M$8,REPORT_DATA_BY_DISTRICT!$A$1:$AI$1,0)), "")</f>
        <v>1</v>
      </c>
      <c r="N20" s="10">
        <f>IFERROR(INDEX(REPORT_DATA_BY_DISTRICT!$A:$AI,$D20,MATCH(N$8,REPORT_DATA_BY_DISTRICT!$A$1:$AI$1,0)), "")</f>
        <v>25</v>
      </c>
      <c r="O20" s="10">
        <f>IFERROR(INDEX(REPORT_DATA_BY_DISTRICT!$A:$AI,$D20,MATCH(O$8,REPORT_DATA_BY_DISTRICT!$A$1:$AI$1,0)), "")</f>
        <v>8</v>
      </c>
      <c r="P20" s="10">
        <f>IFERROR(INDEX(REPORT_DATA_BY_DISTRICT!$A:$AI,$D20,MATCH(P$8,REPORT_DATA_BY_DISTRICT!$A$1:$AI$1,0)), "")</f>
        <v>44</v>
      </c>
      <c r="Q20" s="10">
        <f>IFERROR(INDEX(REPORT_DATA_BY_DISTRICT!$A:$AI,$D20,MATCH(Q$8,REPORT_DATA_BY_DISTRICT!$A$1:$AI$1,0)), "")</f>
        <v>38</v>
      </c>
      <c r="R20" s="10">
        <f>IFERROR(INDEX(REPORT_DATA_BY_DISTRICT!$A:$AI,$D20,MATCH(R$8,REPORT_DATA_BY_DISTRICT!$A$1:$AI$1,0)), "")</f>
        <v>1</v>
      </c>
      <c r="S20" s="10">
        <f>IFERROR(INDEX(REPORT_DATA_BY_DISTRICT!$A:$AI,$D20,MATCH(S$8,REPORT_DATA_BY_DISTRICT!$A$1:$AI$1,0)), "")</f>
        <v>36</v>
      </c>
    </row>
    <row r="21" spans="3:19" ht="15" customHeight="1">
      <c r="C21" s="64" t="str">
        <f>CONCATENATE(YEAR,":",MONTH,":3:",WEEKLY_REPORT_DAY,":", $A$1)</f>
        <v>2016:5:3:7:JIAN</v>
      </c>
      <c r="D21" s="64">
        <f>MATCH($C21,REPORT_DATA_BY_DISTRICT!$A:$A, 0)</f>
        <v>522</v>
      </c>
      <c r="E21" s="19" t="s">
        <v>784</v>
      </c>
      <c r="F21" s="13"/>
      <c r="G21" s="13"/>
      <c r="H21" s="10">
        <f>IFERROR(INDEX(REPORT_DATA_BY_DISTRICT!$A:$AI,$D21,MATCH(H$8,REPORT_DATA_BY_DISTRICT!$A$1:$AI$1,0)), "")</f>
        <v>0</v>
      </c>
      <c r="I21" s="10">
        <f>IFERROR(INDEX(REPORT_DATA_BY_DISTRICT!$A:$AI,$D21,MATCH(I$8,REPORT_DATA_BY_DISTRICT!$A$1:$AI$1,0)), "")</f>
        <v>5</v>
      </c>
      <c r="J21" s="10">
        <f>IFERROR(INDEX(REPORT_DATA_BY_DISTRICT!$A:$AI,$D21,MATCH(J$8,REPORT_DATA_BY_DISTRICT!$A$1:$AI$1,0)), "")</f>
        <v>3</v>
      </c>
      <c r="K21" s="10">
        <f>IFERROR(INDEX(REPORT_DATA_BY_DISTRICT!$A:$AI,$D21,MATCH(K$8,REPORT_DATA_BY_DISTRICT!$A$1:$AI$1,0)), "")</f>
        <v>10</v>
      </c>
      <c r="L21" s="10">
        <f>IFERROR(INDEX(REPORT_DATA_BY_DISTRICT!$A:$AI,$D21,MATCH(L$8,REPORT_DATA_BY_DISTRICT!$A$1:$AI$1,0)), "")</f>
        <v>2</v>
      </c>
      <c r="M21" s="10">
        <f>IFERROR(INDEX(REPORT_DATA_BY_DISTRICT!$A:$AI,$D21,MATCH(M$8,REPORT_DATA_BY_DISTRICT!$A$1:$AI$1,0)), "")</f>
        <v>0</v>
      </c>
      <c r="N21" s="10">
        <f>IFERROR(INDEX(REPORT_DATA_BY_DISTRICT!$A:$AI,$D21,MATCH(N$8,REPORT_DATA_BY_DISTRICT!$A$1:$AI$1,0)), "")</f>
        <v>24</v>
      </c>
      <c r="O21" s="10">
        <f>IFERROR(INDEX(REPORT_DATA_BY_DISTRICT!$A:$AI,$D21,MATCH(O$8,REPORT_DATA_BY_DISTRICT!$A$1:$AI$1,0)), "")</f>
        <v>5</v>
      </c>
      <c r="P21" s="10">
        <f>IFERROR(INDEX(REPORT_DATA_BY_DISTRICT!$A:$AI,$D21,MATCH(P$8,REPORT_DATA_BY_DISTRICT!$A$1:$AI$1,0)), "")</f>
        <v>38</v>
      </c>
      <c r="Q21" s="10">
        <f>IFERROR(INDEX(REPORT_DATA_BY_DISTRICT!$A:$AI,$D21,MATCH(Q$8,REPORT_DATA_BY_DISTRICT!$A$1:$AI$1,0)), "")</f>
        <v>31</v>
      </c>
      <c r="R21" s="10">
        <f>IFERROR(INDEX(REPORT_DATA_BY_DISTRICT!$A:$AI,$D21,MATCH(R$8,REPORT_DATA_BY_DISTRICT!$A$1:$AI$1,0)), "")</f>
        <v>2</v>
      </c>
      <c r="S21" s="10">
        <f>IFERROR(INDEX(REPORT_DATA_BY_DISTRICT!$A:$AI,$D21,MATCH(S$8,REPORT_DATA_BY_DISTRICT!$A$1:$AI$1,0)), "")</f>
        <v>48</v>
      </c>
    </row>
    <row r="22" spans="3:19" ht="15" customHeight="1">
      <c r="C22" s="64" t="str">
        <f>CONCATENATE(YEAR,":",MONTH,":4:",WEEKLY_REPORT_DAY,":", $A$1)</f>
        <v>2016:5:4:7:JIAN</v>
      </c>
      <c r="D22" s="64" t="e">
        <f>MATCH($C22,REPORT_DATA_BY_DISTRICT!$A:$A, 0)</f>
        <v>#N/A</v>
      </c>
      <c r="E22" s="19" t="s">
        <v>785</v>
      </c>
      <c r="F22" s="13"/>
      <c r="G22" s="13"/>
      <c r="H22" s="10" t="str">
        <f>IFERROR(INDEX(REPORT_DATA_BY_DISTRICT!$A:$AI,$D22,MATCH(H$8,REPORT_DATA_BY_DISTRICT!$A$1:$AI$1,0)), "")</f>
        <v/>
      </c>
      <c r="I22" s="10" t="str">
        <f>IFERROR(INDEX(REPORT_DATA_BY_DISTRICT!$A:$AI,$D22,MATCH(I$8,REPORT_DATA_BY_DISTRICT!$A$1:$AI$1,0)), "")</f>
        <v/>
      </c>
      <c r="J22" s="10" t="str">
        <f>IFERROR(INDEX(REPORT_DATA_BY_DISTRICT!$A:$AI,$D22,MATCH(J$8,REPORT_DATA_BY_DISTRICT!$A$1:$AI$1,0)), "")</f>
        <v/>
      </c>
      <c r="K22" s="10" t="str">
        <f>IFERROR(INDEX(REPORT_DATA_BY_DISTRICT!$A:$AI,$D22,MATCH(K$8,REPORT_DATA_BY_DISTRICT!$A$1:$AI$1,0)), "")</f>
        <v/>
      </c>
      <c r="L22" s="10" t="str">
        <f>IFERROR(INDEX(REPORT_DATA_BY_DISTRICT!$A:$AI,$D22,MATCH(L$8,REPORT_DATA_BY_DISTRICT!$A$1:$AI$1,0)), "")</f>
        <v/>
      </c>
      <c r="M22" s="10" t="str">
        <f>IFERROR(INDEX(REPORT_DATA_BY_DISTRICT!$A:$AI,$D22,MATCH(M$8,REPORT_DATA_BY_DISTRICT!$A$1:$AI$1,0)), "")</f>
        <v/>
      </c>
      <c r="N22" s="10" t="str">
        <f>IFERROR(INDEX(REPORT_DATA_BY_DISTRICT!$A:$AI,$D22,MATCH(N$8,REPORT_DATA_BY_DISTRICT!$A$1:$AI$1,0)), "")</f>
        <v/>
      </c>
      <c r="O22" s="10" t="str">
        <f>IFERROR(INDEX(REPORT_DATA_BY_DISTRICT!$A:$AI,$D22,MATCH(O$8,REPORT_DATA_BY_DISTRICT!$A$1:$AI$1,0)), "")</f>
        <v/>
      </c>
      <c r="P22" s="10" t="str">
        <f>IFERROR(INDEX(REPORT_DATA_BY_DISTRICT!$A:$AI,$D22,MATCH(P$8,REPORT_DATA_BY_DISTRICT!$A$1:$AI$1,0)), "")</f>
        <v/>
      </c>
      <c r="Q22" s="10" t="str">
        <f>IFERROR(INDEX(REPORT_DATA_BY_DISTRICT!$A:$AI,$D22,MATCH(Q$8,REPORT_DATA_BY_DISTRICT!$A$1:$AI$1,0)), "")</f>
        <v/>
      </c>
      <c r="R22" s="10" t="str">
        <f>IFERROR(INDEX(REPORT_DATA_BY_DISTRICT!$A:$AI,$D22,MATCH(R$8,REPORT_DATA_BY_DISTRICT!$A$1:$AI$1,0)), "")</f>
        <v/>
      </c>
      <c r="S22" s="10" t="str">
        <f>IFERROR(INDEX(REPORT_DATA_BY_DISTRICT!$A:$AI,$D22,MATCH(S$8,REPORT_DATA_BY_DISTRICT!$A$1:$AI$1,0)), "")</f>
        <v/>
      </c>
    </row>
    <row r="23" spans="3:19" ht="15" customHeight="1">
      <c r="C23" s="64" t="str">
        <f>CONCATENATE(YEAR,":",MONTH,":5:",WEEKLY_REPORT_DAY,":", $A$1)</f>
        <v>2016:5:5:7:JIAN</v>
      </c>
      <c r="D23" s="64" t="e">
        <f>MATCH($C23,REPORT_DATA_BY_DISTRICT!$A:$A, 0)</f>
        <v>#N/A</v>
      </c>
      <c r="E23" s="19" t="s">
        <v>786</v>
      </c>
      <c r="F23" s="13"/>
      <c r="G23" s="13"/>
      <c r="H23" s="10" t="str">
        <f>IFERROR(INDEX(REPORT_DATA_BY_DISTRICT!$A:$AI,$D23,MATCH(H$8,REPORT_DATA_BY_DISTRICT!$A$1:$AI$1,0)), "")</f>
        <v/>
      </c>
      <c r="I23" s="10" t="str">
        <f>IFERROR(INDEX(REPORT_DATA_BY_DISTRICT!$A:$AI,$D23,MATCH(I$8,REPORT_DATA_BY_DISTRICT!$A$1:$AI$1,0)), "")</f>
        <v/>
      </c>
      <c r="J23" s="10" t="str">
        <f>IFERROR(INDEX(REPORT_DATA_BY_DISTRICT!$A:$AI,$D23,MATCH(J$8,REPORT_DATA_BY_DISTRICT!$A$1:$AI$1,0)), "")</f>
        <v/>
      </c>
      <c r="K23" s="10" t="str">
        <f>IFERROR(INDEX(REPORT_DATA_BY_DISTRICT!$A:$AI,$D23,MATCH(K$8,REPORT_DATA_BY_DISTRICT!$A$1:$AI$1,0)), "")</f>
        <v/>
      </c>
      <c r="L23" s="10" t="str">
        <f>IFERROR(INDEX(REPORT_DATA_BY_DISTRICT!$A:$AI,$D23,MATCH(L$8,REPORT_DATA_BY_DISTRICT!$A$1:$AI$1,0)), "")</f>
        <v/>
      </c>
      <c r="M23" s="10" t="str">
        <f>IFERROR(INDEX(REPORT_DATA_BY_DISTRICT!$A:$AI,$D23,MATCH(M$8,REPORT_DATA_BY_DISTRICT!$A$1:$AI$1,0)), "")</f>
        <v/>
      </c>
      <c r="N23" s="10" t="str">
        <f>IFERROR(INDEX(REPORT_DATA_BY_DISTRICT!$A:$AI,$D23,MATCH(N$8,REPORT_DATA_BY_DISTRICT!$A$1:$AI$1,0)), "")</f>
        <v/>
      </c>
      <c r="O23" s="10" t="str">
        <f>IFERROR(INDEX(REPORT_DATA_BY_DISTRICT!$A:$AI,$D23,MATCH(O$8,REPORT_DATA_BY_DISTRICT!$A$1:$AI$1,0)), "")</f>
        <v/>
      </c>
      <c r="P23" s="10" t="str">
        <f>IFERROR(INDEX(REPORT_DATA_BY_DISTRICT!$A:$AI,$D23,MATCH(P$8,REPORT_DATA_BY_DISTRICT!$A$1:$AI$1,0)), "")</f>
        <v/>
      </c>
      <c r="Q23" s="10" t="str">
        <f>IFERROR(INDEX(REPORT_DATA_BY_DISTRICT!$A:$AI,$D23,MATCH(Q$8,REPORT_DATA_BY_DISTRICT!$A$1:$AI$1,0)), "")</f>
        <v/>
      </c>
      <c r="R23" s="10" t="str">
        <f>IFERROR(INDEX(REPORT_DATA_BY_DISTRICT!$A:$AI,$D23,MATCH(R$8,REPORT_DATA_BY_DISTRICT!$A$1:$AI$1,0)), "")</f>
        <v/>
      </c>
      <c r="S23" s="10" t="str">
        <f>IFERROR(INDEX(REPORT_DATA_BY_DISTRICT!$A:$AI,$D23,MATCH(S$8,REPORT_DATA_BY_DISTRICT!$A$1:$AI$1,0)), "")</f>
        <v/>
      </c>
    </row>
    <row r="24" spans="3:19" ht="15" customHeight="1">
      <c r="E24" s="16" t="s">
        <v>806</v>
      </c>
      <c r="F24" s="14"/>
      <c r="G24" s="14"/>
      <c r="H24" s="17">
        <f>SUM(H19:H23)</f>
        <v>0</v>
      </c>
      <c r="I24" s="17">
        <f t="shared" ref="I24:R24" si="1">SUM(I19:I23)</f>
        <v>11</v>
      </c>
      <c r="J24" s="17">
        <f t="shared" si="1"/>
        <v>15</v>
      </c>
      <c r="K24" s="17">
        <f t="shared" si="1"/>
        <v>24</v>
      </c>
      <c r="L24" s="49">
        <f t="shared" si="1"/>
        <v>6</v>
      </c>
      <c r="M24" s="17">
        <f t="shared" si="1"/>
        <v>2</v>
      </c>
      <c r="N24" s="52">
        <f t="shared" si="1"/>
        <v>65</v>
      </c>
      <c r="O24" s="17">
        <f t="shared" si="1"/>
        <v>28</v>
      </c>
      <c r="P24" s="17">
        <f t="shared" si="1"/>
        <v>112</v>
      </c>
      <c r="Q24" s="17">
        <f t="shared" si="1"/>
        <v>84</v>
      </c>
      <c r="R24" s="17">
        <f t="shared" si="1"/>
        <v>7</v>
      </c>
      <c r="S24" s="17">
        <f>SUM(S19:S23)</f>
        <v>110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4:S14">
    <cfRule type="expression" dxfId="127" priority="4">
      <formula>AND(M$10&lt;&gt;"",M14&gt;=M$10)</formula>
    </cfRule>
  </conditionalFormatting>
  <conditionalFormatting sqref="M12:S15">
    <cfRule type="expression" dxfId="126" priority="1">
      <formula>J12=""</formula>
    </cfRule>
    <cfRule type="expression" dxfId="125" priority="2">
      <formula>AND(M$9&lt;&gt;"",M12&gt;=M$9)</formula>
    </cfRule>
    <cfRule type="expression" dxfId="124" priority="3">
      <formula>AND(M$10&lt;&gt;"",M12&lt;M$10)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8">
    <pageSetUpPr fitToPage="1"/>
  </sheetPr>
  <dimension ref="W1:BA109"/>
  <sheetViews>
    <sheetView zoomScale="85" zoomScaleNormal="85" workbookViewId="0">
      <selection activeCell="AV88" sqref="AV88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7109375" style="7" customWidth="1"/>
    <col min="49" max="49" width="10.42578125" style="7" bestFit="1" customWidth="1"/>
    <col min="50" max="50" width="9.42578125" style="7" bestFit="1" customWidth="1"/>
    <col min="51" max="51" width="10.28515625" style="7" bestFit="1" customWidth="1"/>
    <col min="52" max="52" width="18" style="7" bestFit="1" customWidth="1"/>
    <col min="53" max="53" width="16.5703125" style="7" bestFit="1" customWidth="1"/>
    <col min="54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3" ht="15" customHeight="1"/>
    <row r="50" spans="23:53" ht="15" customHeight="1"/>
    <row r="51" spans="23:53" ht="120">
      <c r="AC51" s="29" t="s">
        <v>437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440</v>
      </c>
      <c r="AT51" s="29" t="s">
        <v>33</v>
      </c>
      <c r="AU51" s="29" t="s">
        <v>34</v>
      </c>
      <c r="AV51" s="29"/>
    </row>
    <row r="52" spans="23:53">
      <c r="W52" s="7" t="s">
        <v>812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810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813</v>
      </c>
      <c r="AM52" s="7" t="s">
        <v>13</v>
      </c>
      <c r="AN52" s="27" t="s">
        <v>814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3964</v>
      </c>
      <c r="AW52" s="27" t="s">
        <v>44</v>
      </c>
      <c r="AX52" s="27" t="s">
        <v>45</v>
      </c>
      <c r="AY52" s="27" t="s">
        <v>46</v>
      </c>
      <c r="AZ52" s="27" t="s">
        <v>47</v>
      </c>
      <c r="BA52" s="27" t="s">
        <v>48</v>
      </c>
    </row>
    <row r="53" spans="23:53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2014:1:0:0:JIAN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2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</row>
    <row r="54" spans="23:53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2014:2:0:0:JIAN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</row>
    <row r="55" spans="23:53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2014:3:0:0:JIAN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</row>
    <row r="56" spans="23:53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2014:4:0:0:JIAN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</row>
    <row r="57" spans="23:53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2014:5:0:0:JIAN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</row>
    <row r="58" spans="23:53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2014:6:0:0:JIAN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</row>
    <row r="59" spans="23:53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2014:7:0:0:JIAN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</row>
    <row r="60" spans="23:53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2014:8:0:0:JIAN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</row>
    <row r="61" spans="23:53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2014:9:0:0:JIAN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</row>
    <row r="62" spans="23:53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2014:10:0:0:JIAN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</row>
    <row r="63" spans="23:53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2014:11:0:0:JIAN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ref="AF63:AK72" ca="1" si="8">IFERROR(INDEX(INDIRECT(CONCATENATE($X$95,"$A:$Z")),$AE63,MATCH(AF$52,INDIRECT(CONCATENATE($X$95,"$A1:$Z1")),0)),"")</f>
        <v/>
      </c>
      <c r="AG63" s="10" t="str">
        <f t="shared" ca="1" si="8"/>
        <v/>
      </c>
      <c r="AH63" s="10" t="str">
        <f t="shared" ca="1" si="8"/>
        <v/>
      </c>
      <c r="AI63" s="10" t="str">
        <f t="shared" ca="1" si="8"/>
        <v/>
      </c>
      <c r="AJ63" s="10" t="str">
        <f t="shared" ca="1" si="8"/>
        <v/>
      </c>
      <c r="AK63" s="10" t="str">
        <f t="shared" ca="1" si="8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</row>
    <row r="64" spans="23:53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2014:12:0:0:JIAN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8"/>
        <v/>
      </c>
      <c r="AG64" s="10" t="str">
        <f t="shared" ca="1" si="8"/>
        <v/>
      </c>
      <c r="AH64" s="10" t="str">
        <f t="shared" ca="1" si="8"/>
        <v/>
      </c>
      <c r="AI64" s="10" t="str">
        <f t="shared" ca="1" si="8"/>
        <v/>
      </c>
      <c r="AJ64" s="10" t="str">
        <f t="shared" ca="1" si="8"/>
        <v/>
      </c>
      <c r="AK64" s="10" t="str">
        <f t="shared" ca="1" si="8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</row>
    <row r="65" spans="23:53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2015:1:0:0:JIAN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8"/>
        <v/>
      </c>
      <c r="AG65" s="10" t="str">
        <f t="shared" ca="1" si="8"/>
        <v/>
      </c>
      <c r="AH65" s="10" t="str">
        <f t="shared" ca="1" si="8"/>
        <v/>
      </c>
      <c r="AI65" s="10" t="str">
        <f t="shared" ca="1" si="8"/>
        <v/>
      </c>
      <c r="AJ65" s="10" t="str">
        <f t="shared" ca="1" si="8"/>
        <v/>
      </c>
      <c r="AK65" s="10" t="str">
        <f t="shared" ca="1" si="8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</row>
    <row r="66" spans="23:53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2015:2:0:0:JIAN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8"/>
        <v/>
      </c>
      <c r="AG66" s="10" t="str">
        <f t="shared" ca="1" si="8"/>
        <v/>
      </c>
      <c r="AH66" s="10" t="str">
        <f t="shared" ca="1" si="8"/>
        <v/>
      </c>
      <c r="AI66" s="10" t="str">
        <f t="shared" ca="1" si="8"/>
        <v/>
      </c>
      <c r="AJ66" s="10" t="str">
        <f t="shared" ca="1" si="8"/>
        <v/>
      </c>
      <c r="AK66" s="10" t="str">
        <f t="shared" ca="1" si="8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</row>
    <row r="67" spans="23:53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2015:3:0:0:JIAN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8"/>
        <v/>
      </c>
      <c r="AG67" s="10" t="str">
        <f t="shared" ca="1" si="8"/>
        <v/>
      </c>
      <c r="AH67" s="10" t="str">
        <f t="shared" ca="1" si="8"/>
        <v/>
      </c>
      <c r="AI67" s="10" t="str">
        <f t="shared" ca="1" si="8"/>
        <v/>
      </c>
      <c r="AJ67" s="10" t="str">
        <f t="shared" ca="1" si="8"/>
        <v/>
      </c>
      <c r="AK67" s="10" t="str">
        <f t="shared" ca="1" si="8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</row>
    <row r="68" spans="23:53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2015:4:0:0:JIAN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8"/>
        <v/>
      </c>
      <c r="AG68" s="10" t="str">
        <f t="shared" ca="1" si="8"/>
        <v/>
      </c>
      <c r="AH68" s="10" t="str">
        <f t="shared" ca="1" si="8"/>
        <v/>
      </c>
      <c r="AI68" s="10" t="str">
        <f t="shared" ca="1" si="8"/>
        <v/>
      </c>
      <c r="AJ68" s="10" t="str">
        <f t="shared" ca="1" si="8"/>
        <v/>
      </c>
      <c r="AK68" s="10" t="str">
        <f t="shared" ca="1" si="8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</row>
    <row r="69" spans="23:53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2015:5:0:0:JIAN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ca="1" si="8"/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</row>
    <row r="70" spans="23:53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2015:6:0:0:JIAN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</row>
    <row r="71" spans="23:53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2015:7:0:0:JIAN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</row>
    <row r="72" spans="23:53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2015:8:0:0:JIAN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</row>
    <row r="73" spans="23:53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2015:9:0:0:JIAN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ref="AF73:AK82" ca="1" si="9">IFERROR(INDEX(INDIRECT(CONCATENATE($X$95,"$A:$Z")),$AE73,MATCH(AF$52,INDIRECT(CONCATENATE($X$95,"$A1:$Z1")),0)),"")</f>
        <v/>
      </c>
      <c r="AG73" s="10" t="str">
        <f t="shared" ca="1" si="9"/>
        <v/>
      </c>
      <c r="AH73" s="10" t="str">
        <f t="shared" ca="1" si="9"/>
        <v/>
      </c>
      <c r="AI73" s="10" t="str">
        <f t="shared" ca="1" si="9"/>
        <v/>
      </c>
      <c r="AJ73" s="10" t="str">
        <f t="shared" ca="1" si="9"/>
        <v/>
      </c>
      <c r="AK73" s="10" t="str">
        <f t="shared" ca="1" si="9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</row>
    <row r="74" spans="23:53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2015:10:0:0:JIAN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9"/>
        <v/>
      </c>
      <c r="AG74" s="10" t="str">
        <f t="shared" ca="1" si="9"/>
        <v/>
      </c>
      <c r="AH74" s="10" t="str">
        <f t="shared" ca="1" si="9"/>
        <v/>
      </c>
      <c r="AI74" s="10" t="str">
        <f t="shared" ca="1" si="9"/>
        <v/>
      </c>
      <c r="AJ74" s="10" t="str">
        <f t="shared" ca="1" si="9"/>
        <v/>
      </c>
      <c r="AK74" s="10" t="str">
        <f t="shared" ca="1" si="9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</row>
    <row r="75" spans="23:53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2015:11:0:0:JIAN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9"/>
        <v/>
      </c>
      <c r="AG75" s="10" t="str">
        <f t="shared" ca="1" si="9"/>
        <v/>
      </c>
      <c r="AH75" s="10" t="str">
        <f t="shared" ca="1" si="9"/>
        <v/>
      </c>
      <c r="AI75" s="10" t="str">
        <f t="shared" ca="1" si="9"/>
        <v/>
      </c>
      <c r="AJ75" s="10" t="str">
        <f t="shared" ca="1" si="9"/>
        <v/>
      </c>
      <c r="AK75" s="10" t="str">
        <f t="shared" ca="1" si="9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</row>
    <row r="76" spans="23:53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2015:12:0:0:JIAN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9"/>
        <v/>
      </c>
      <c r="AG76" s="10" t="str">
        <f t="shared" ca="1" si="9"/>
        <v/>
      </c>
      <c r="AH76" s="10" t="str">
        <f t="shared" ca="1" si="9"/>
        <v/>
      </c>
      <c r="AI76" s="10" t="str">
        <f t="shared" ca="1" si="9"/>
        <v/>
      </c>
      <c r="AJ76" s="10" t="str">
        <f t="shared" ca="1" si="9"/>
        <v/>
      </c>
      <c r="AK76" s="10" t="str">
        <f t="shared" ca="1" si="9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</row>
    <row r="77" spans="23:53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2016:1:0:0:JIAN</v>
      </c>
      <c r="AB77" s="27">
        <f t="shared" ca="1" si="3"/>
        <v>6</v>
      </c>
      <c r="AC77" s="21">
        <f t="shared" ca="1" si="4"/>
        <v>0</v>
      </c>
      <c r="AD77" s="21">
        <f t="shared" si="5"/>
        <v>0</v>
      </c>
      <c r="AE77" s="27" t="e">
        <f t="shared" ca="1" si="6"/>
        <v>#N/A</v>
      </c>
      <c r="AF77" s="10" t="str">
        <f t="shared" ca="1" si="9"/>
        <v/>
      </c>
      <c r="AG77" s="10" t="str">
        <f t="shared" ca="1" si="9"/>
        <v/>
      </c>
      <c r="AH77" s="10" t="str">
        <f t="shared" ca="1" si="9"/>
        <v/>
      </c>
      <c r="AI77" s="10" t="str">
        <f t="shared" ca="1" si="9"/>
        <v/>
      </c>
      <c r="AJ77" s="10" t="str">
        <f t="shared" ca="1" si="9"/>
        <v/>
      </c>
      <c r="AK77" s="10" t="str">
        <f t="shared" ca="1" si="9"/>
        <v/>
      </c>
      <c r="AL77" s="7">
        <v>-11</v>
      </c>
      <c r="AM77" s="28">
        <f t="shared" ref="AM77:AM88" si="10">DATE(YEAR, MONTH,DAY + 7*AL77 )</f>
        <v>42428</v>
      </c>
      <c r="AN77" s="27">
        <f>INT((DAY($AM77)-1)/7)+1</f>
        <v>4</v>
      </c>
      <c r="AO77" s="28" t="str">
        <f t="shared" ref="AO77:AO88" si="11">CONCATENATE(YEAR(AM77),":",MONTH(AM77),":",AN77,":",WEEKLY_REPORT_DAY,":", $X$90)</f>
        <v>2016:2:4:7:JIAN</v>
      </c>
      <c r="AP77" s="27">
        <f t="shared" ref="AP77:AP88" ca="1" si="12">MATCH(AO77,INDIRECT(CONCATENATE($X$93,"$A:$A")),0)</f>
        <v>198</v>
      </c>
      <c r="AQ77" s="21">
        <f t="shared" ref="AQ77:AV88" ca="1" si="13">INDEX(INDIRECT(CONCATENATE($X$93,"$A:$AG")),$AP77,MATCH(AQ$52,INDIRECT(CONCATENATE($X$93,"$A1:$AG1")),0))</f>
        <v>1</v>
      </c>
      <c r="AR77" s="21">
        <f t="shared" ca="1" si="13"/>
        <v>20</v>
      </c>
      <c r="AS77" s="21">
        <f t="shared" ca="1" si="13"/>
        <v>10</v>
      </c>
      <c r="AT77" s="21">
        <f t="shared" ca="1" si="13"/>
        <v>14</v>
      </c>
      <c r="AU77" s="21">
        <f t="shared" ca="1" si="13"/>
        <v>3</v>
      </c>
      <c r="AV77" s="21">
        <f t="shared" ca="1" si="13"/>
        <v>0</v>
      </c>
      <c r="AW77" s="21">
        <f ca="1">ROUND(1*$AV77/$X$99,0)</f>
        <v>0</v>
      </c>
      <c r="AX77" s="21">
        <f ca="1">6*$AV77</f>
        <v>0</v>
      </c>
      <c r="AY77" s="21">
        <f ca="1">3*$AV77</f>
        <v>0</v>
      </c>
      <c r="AZ77" s="21">
        <f ca="1">5*$AV77</f>
        <v>0</v>
      </c>
      <c r="BA77" s="21">
        <f ca="1">1*$AV77</f>
        <v>0</v>
      </c>
    </row>
    <row r="78" spans="23:53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2016:2:0:0:JIAN</v>
      </c>
      <c r="AB78" s="27">
        <f t="shared" ca="1" si="3"/>
        <v>42</v>
      </c>
      <c r="AC78" s="21">
        <f t="shared" ca="1" si="4"/>
        <v>3</v>
      </c>
      <c r="AD78" s="21">
        <f t="shared" si="5"/>
        <v>0</v>
      </c>
      <c r="AE78" s="27">
        <f t="shared" ca="1" si="6"/>
        <v>5</v>
      </c>
      <c r="AF78" s="10">
        <f t="shared" ca="1" si="9"/>
        <v>0</v>
      </c>
      <c r="AG78" s="10">
        <f t="shared" ca="1" si="9"/>
        <v>0</v>
      </c>
      <c r="AH78" s="10">
        <f t="shared" ca="1" si="9"/>
        <v>0</v>
      </c>
      <c r="AI78" s="10">
        <f t="shared" ca="1" si="9"/>
        <v>2</v>
      </c>
      <c r="AJ78" s="10">
        <f t="shared" ca="1" si="9"/>
        <v>0</v>
      </c>
      <c r="AK78" s="10">
        <f t="shared" ca="1" si="9"/>
        <v>0</v>
      </c>
      <c r="AL78" s="7">
        <v>-10</v>
      </c>
      <c r="AM78" s="28">
        <f t="shared" si="10"/>
        <v>42435</v>
      </c>
      <c r="AN78" s="27">
        <f t="shared" ref="AN78:AN88" si="14">INT((DAY($AM78)-1)/7)+1</f>
        <v>1</v>
      </c>
      <c r="AO78" s="28" t="str">
        <f t="shared" si="11"/>
        <v>2016:3:1:7:JIAN</v>
      </c>
      <c r="AP78" s="27">
        <f t="shared" ca="1" si="12"/>
        <v>229</v>
      </c>
      <c r="AQ78" s="21">
        <f t="shared" ca="1" si="13"/>
        <v>0</v>
      </c>
      <c r="AR78" s="21">
        <f t="shared" ca="1" si="13"/>
        <v>17</v>
      </c>
      <c r="AS78" s="21">
        <f t="shared" ca="1" si="13"/>
        <v>4</v>
      </c>
      <c r="AT78" s="21">
        <f t="shared" ca="1" si="13"/>
        <v>17</v>
      </c>
      <c r="AU78" s="21">
        <f t="shared" ca="1" si="13"/>
        <v>1</v>
      </c>
      <c r="AV78" s="21">
        <f t="shared" ca="1" si="13"/>
        <v>0</v>
      </c>
      <c r="AW78" s="21">
        <f t="shared" ref="AW78:AW88" ca="1" si="15">ROUND(1*$AV78/$X$99,0)</f>
        <v>0</v>
      </c>
      <c r="AX78" s="21">
        <f t="shared" ref="AX78:AX88" ca="1" si="16">6*$AV78</f>
        <v>0</v>
      </c>
      <c r="AY78" s="21">
        <f t="shared" ref="AY78:AY88" ca="1" si="17">3*$AV78</f>
        <v>0</v>
      </c>
      <c r="AZ78" s="21">
        <f t="shared" ref="AZ78:AZ88" ca="1" si="18">5*$AV78</f>
        <v>0</v>
      </c>
      <c r="BA78" s="21">
        <f t="shared" ref="BA78:BA88" ca="1" si="19">1*$AV78</f>
        <v>0</v>
      </c>
    </row>
    <row r="79" spans="23:53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2016:3:0:0:JIAN</v>
      </c>
      <c r="AB79" s="27">
        <f t="shared" ca="1" si="3"/>
        <v>75</v>
      </c>
      <c r="AC79" s="21">
        <f t="shared" ca="1" si="4"/>
        <v>1</v>
      </c>
      <c r="AD79" s="21">
        <f t="shared" si="5"/>
        <v>0</v>
      </c>
      <c r="AE79" s="27">
        <f t="shared" ca="1" si="6"/>
        <v>19</v>
      </c>
      <c r="AF79" s="10">
        <f t="shared" ca="1" si="9"/>
        <v>0</v>
      </c>
      <c r="AG79" s="10">
        <f t="shared" ca="1" si="9"/>
        <v>0</v>
      </c>
      <c r="AH79" s="10">
        <f t="shared" ca="1" si="9"/>
        <v>0</v>
      </c>
      <c r="AI79" s="10">
        <f t="shared" ca="1" si="9"/>
        <v>1</v>
      </c>
      <c r="AJ79" s="10">
        <f t="shared" ca="1" si="9"/>
        <v>0</v>
      </c>
      <c r="AK79" s="10">
        <f t="shared" ca="1" si="9"/>
        <v>0</v>
      </c>
      <c r="AL79" s="7">
        <v>-9</v>
      </c>
      <c r="AM79" s="28">
        <f t="shared" si="10"/>
        <v>42442</v>
      </c>
      <c r="AN79" s="27">
        <f t="shared" si="14"/>
        <v>2</v>
      </c>
      <c r="AO79" s="28" t="str">
        <f t="shared" si="11"/>
        <v>2016:3:2:7:JIAN</v>
      </c>
      <c r="AP79" s="27">
        <f t="shared" ca="1" si="12"/>
        <v>260</v>
      </c>
      <c r="AQ79" s="21">
        <f t="shared" ca="1" si="13"/>
        <v>1</v>
      </c>
      <c r="AR79" s="21">
        <f t="shared" ca="1" si="13"/>
        <v>19</v>
      </c>
      <c r="AS79" s="21">
        <f t="shared" ca="1" si="13"/>
        <v>5</v>
      </c>
      <c r="AT79" s="21">
        <f t="shared" ca="1" si="13"/>
        <v>14</v>
      </c>
      <c r="AU79" s="21">
        <f t="shared" ca="1" si="13"/>
        <v>2</v>
      </c>
      <c r="AV79" s="21">
        <f t="shared" ca="1" si="13"/>
        <v>0</v>
      </c>
      <c r="AW79" s="21">
        <f t="shared" ca="1" si="15"/>
        <v>0</v>
      </c>
      <c r="AX79" s="21">
        <f t="shared" ca="1" si="16"/>
        <v>0</v>
      </c>
      <c r="AY79" s="21">
        <f t="shared" ca="1" si="17"/>
        <v>0</v>
      </c>
      <c r="AZ79" s="21">
        <f t="shared" ca="1" si="18"/>
        <v>0</v>
      </c>
      <c r="BA79" s="21">
        <f t="shared" ca="1" si="19"/>
        <v>0</v>
      </c>
    </row>
    <row r="80" spans="23:53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2016:4:0:0:JIAN</v>
      </c>
      <c r="AB80" s="27">
        <f t="shared" ca="1" si="3"/>
        <v>107</v>
      </c>
      <c r="AC80" s="21">
        <f t="shared" ca="1" si="4"/>
        <v>1</v>
      </c>
      <c r="AD80" s="21">
        <f t="shared" si="5"/>
        <v>0</v>
      </c>
      <c r="AE80" s="27">
        <f t="shared" ca="1" si="6"/>
        <v>38</v>
      </c>
      <c r="AF80" s="10">
        <f t="shared" ca="1" si="9"/>
        <v>0</v>
      </c>
      <c r="AG80" s="10">
        <f t="shared" ca="1" si="9"/>
        <v>0</v>
      </c>
      <c r="AH80" s="10">
        <f t="shared" ca="1" si="9"/>
        <v>0</v>
      </c>
      <c r="AI80" s="10">
        <f t="shared" ca="1" si="9"/>
        <v>1</v>
      </c>
      <c r="AJ80" s="10">
        <f t="shared" ca="1" si="9"/>
        <v>0</v>
      </c>
      <c r="AK80" s="10">
        <f t="shared" ca="1" si="9"/>
        <v>0</v>
      </c>
      <c r="AL80" s="7">
        <v>-8</v>
      </c>
      <c r="AM80" s="28">
        <f t="shared" si="10"/>
        <v>42449</v>
      </c>
      <c r="AN80" s="27">
        <f t="shared" si="14"/>
        <v>3</v>
      </c>
      <c r="AO80" s="28" t="str">
        <f t="shared" si="11"/>
        <v>2016:3:3:7:JIAN</v>
      </c>
      <c r="AP80" s="27">
        <f t="shared" ca="1" si="12"/>
        <v>289</v>
      </c>
      <c r="AQ80" s="21">
        <f t="shared" ca="1" si="13"/>
        <v>0</v>
      </c>
      <c r="AR80" s="21">
        <f t="shared" ca="1" si="13"/>
        <v>19</v>
      </c>
      <c r="AS80" s="21">
        <f t="shared" ca="1" si="13"/>
        <v>3</v>
      </c>
      <c r="AT80" s="21">
        <f t="shared" ca="1" si="13"/>
        <v>23</v>
      </c>
      <c r="AU80" s="21">
        <f t="shared" ca="1" si="13"/>
        <v>0</v>
      </c>
      <c r="AV80" s="21">
        <f t="shared" ca="1" si="13"/>
        <v>0</v>
      </c>
      <c r="AW80" s="21">
        <f t="shared" ca="1" si="15"/>
        <v>0</v>
      </c>
      <c r="AX80" s="21">
        <f t="shared" ca="1" si="16"/>
        <v>0</v>
      </c>
      <c r="AY80" s="21">
        <f t="shared" ca="1" si="17"/>
        <v>0</v>
      </c>
      <c r="AZ80" s="21">
        <f t="shared" ca="1" si="18"/>
        <v>0</v>
      </c>
      <c r="BA80" s="21">
        <f t="shared" ca="1" si="19"/>
        <v>0</v>
      </c>
    </row>
    <row r="81" spans="23:53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2016:5:0:0:JIAN</v>
      </c>
      <c r="AB81" s="27">
        <f t="shared" ca="1" si="3"/>
        <v>136</v>
      </c>
      <c r="AC81" s="21">
        <f t="shared" ca="1" si="4"/>
        <v>2</v>
      </c>
      <c r="AD81" s="21">
        <f t="shared" si="5"/>
        <v>0</v>
      </c>
      <c r="AE81" s="27">
        <f t="shared" ca="1" si="6"/>
        <v>60</v>
      </c>
      <c r="AF81" s="10">
        <f t="shared" ca="1" si="9"/>
        <v>0</v>
      </c>
      <c r="AG81" s="10">
        <f t="shared" ca="1" si="9"/>
        <v>0</v>
      </c>
      <c r="AH81" s="10">
        <f t="shared" ca="1" si="9"/>
        <v>0</v>
      </c>
      <c r="AI81" s="10">
        <f t="shared" ca="1" si="9"/>
        <v>1</v>
      </c>
      <c r="AJ81" s="10">
        <f t="shared" ca="1" si="9"/>
        <v>0</v>
      </c>
      <c r="AK81" s="10">
        <f t="shared" ca="1" si="9"/>
        <v>0</v>
      </c>
      <c r="AL81" s="7">
        <v>-7</v>
      </c>
      <c r="AM81" s="28">
        <f t="shared" si="10"/>
        <v>42456</v>
      </c>
      <c r="AN81" s="27">
        <f t="shared" si="14"/>
        <v>4</v>
      </c>
      <c r="AO81" s="28" t="str">
        <f t="shared" si="11"/>
        <v>2016:3:4:7:JIAN</v>
      </c>
      <c r="AP81" s="27">
        <f t="shared" ca="1" si="12"/>
        <v>319</v>
      </c>
      <c r="AQ81" s="21">
        <f t="shared" ca="1" si="13"/>
        <v>0</v>
      </c>
      <c r="AR81" s="21">
        <f t="shared" ca="1" si="13"/>
        <v>25</v>
      </c>
      <c r="AS81" s="21">
        <f t="shared" ca="1" si="13"/>
        <v>9</v>
      </c>
      <c r="AT81" s="21">
        <f t="shared" ca="1" si="13"/>
        <v>28</v>
      </c>
      <c r="AU81" s="21">
        <f t="shared" ca="1" si="13"/>
        <v>1</v>
      </c>
      <c r="AV81" s="21">
        <f t="shared" ca="1" si="13"/>
        <v>0</v>
      </c>
      <c r="AW81" s="21">
        <f t="shared" ca="1" si="15"/>
        <v>0</v>
      </c>
      <c r="AX81" s="21">
        <f t="shared" ca="1" si="16"/>
        <v>0</v>
      </c>
      <c r="AY81" s="21">
        <f t="shared" ca="1" si="17"/>
        <v>0</v>
      </c>
      <c r="AZ81" s="21">
        <f t="shared" ca="1" si="18"/>
        <v>0</v>
      </c>
      <c r="BA81" s="21">
        <f t="shared" ca="1" si="19"/>
        <v>0</v>
      </c>
    </row>
    <row r="82" spans="23:53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2016:6:0:0:JIAN</v>
      </c>
      <c r="AB82" s="27" t="e">
        <f t="shared" ca="1" si="3"/>
        <v>#N/A</v>
      </c>
      <c r="AC82" s="21" t="e">
        <f t="shared" ca="1" si="4"/>
        <v>#N/A</v>
      </c>
      <c r="AD82" s="21">
        <f t="shared" si="5"/>
        <v>0</v>
      </c>
      <c r="AE82" s="27" t="e">
        <f t="shared" ca="1" si="6"/>
        <v>#N/A</v>
      </c>
      <c r="AF82" s="10" t="str">
        <f t="shared" ca="1" si="9"/>
        <v/>
      </c>
      <c r="AG82" s="10" t="str">
        <f t="shared" ca="1" si="9"/>
        <v/>
      </c>
      <c r="AH82" s="10" t="str">
        <f t="shared" ca="1" si="9"/>
        <v/>
      </c>
      <c r="AI82" s="10" t="str">
        <f t="shared" ca="1" si="9"/>
        <v/>
      </c>
      <c r="AJ82" s="10" t="str">
        <f t="shared" ca="1" si="9"/>
        <v/>
      </c>
      <c r="AK82" s="10" t="str">
        <f t="shared" ca="1" si="9"/>
        <v/>
      </c>
      <c r="AL82" s="7">
        <v>-6</v>
      </c>
      <c r="AM82" s="28">
        <f t="shared" si="10"/>
        <v>42463</v>
      </c>
      <c r="AN82" s="27">
        <f t="shared" si="14"/>
        <v>1</v>
      </c>
      <c r="AO82" s="28" t="str">
        <f t="shared" si="11"/>
        <v>2016:4:1:7:JIAN</v>
      </c>
      <c r="AP82" s="27">
        <f t="shared" ca="1" si="12"/>
        <v>348</v>
      </c>
      <c r="AQ82" s="21">
        <f t="shared" ca="1" si="13"/>
        <v>1</v>
      </c>
      <c r="AR82" s="21">
        <f t="shared" ca="1" si="13"/>
        <v>25</v>
      </c>
      <c r="AS82" s="21">
        <f t="shared" ca="1" si="13"/>
        <v>13</v>
      </c>
      <c r="AT82" s="21">
        <f t="shared" ca="1" si="13"/>
        <v>22</v>
      </c>
      <c r="AU82" s="21">
        <f t="shared" ca="1" si="13"/>
        <v>0</v>
      </c>
      <c r="AV82" s="21">
        <f t="shared" ca="1" si="13"/>
        <v>0</v>
      </c>
      <c r="AW82" s="21">
        <f t="shared" ca="1" si="15"/>
        <v>0</v>
      </c>
      <c r="AX82" s="21">
        <f t="shared" ca="1" si="16"/>
        <v>0</v>
      </c>
      <c r="AY82" s="21">
        <f t="shared" ca="1" si="17"/>
        <v>0</v>
      </c>
      <c r="AZ82" s="21">
        <f t="shared" ca="1" si="18"/>
        <v>0</v>
      </c>
      <c r="BA82" s="21">
        <f t="shared" ca="1" si="19"/>
        <v>0</v>
      </c>
    </row>
    <row r="83" spans="23:53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2016:7:0:0:JIAN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ref="AF83:AK88" ca="1" si="20">IFERROR(INDEX(INDIRECT(CONCATENATE($X$95,"$A:$Z")),$AE83,MATCH(AF$52,INDIRECT(CONCATENATE($X$95,"$A1:$Z1")),0)),"")</f>
        <v/>
      </c>
      <c r="AG83" s="10" t="str">
        <f t="shared" ca="1" si="20"/>
        <v/>
      </c>
      <c r="AH83" s="10" t="str">
        <f t="shared" ca="1" si="20"/>
        <v/>
      </c>
      <c r="AI83" s="10" t="str">
        <f t="shared" ca="1" si="20"/>
        <v/>
      </c>
      <c r="AJ83" s="10" t="str">
        <f t="shared" ca="1" si="20"/>
        <v/>
      </c>
      <c r="AK83" s="10" t="str">
        <f t="shared" ca="1" si="20"/>
        <v/>
      </c>
      <c r="AL83" s="7">
        <v>-5</v>
      </c>
      <c r="AM83" s="28">
        <f t="shared" si="10"/>
        <v>42470</v>
      </c>
      <c r="AN83" s="27">
        <f t="shared" si="14"/>
        <v>2</v>
      </c>
      <c r="AO83" s="28" t="str">
        <f t="shared" si="11"/>
        <v>2016:4:2:7:JIAN</v>
      </c>
      <c r="AP83" s="27">
        <f t="shared" ca="1" si="12"/>
        <v>377</v>
      </c>
      <c r="AQ83" s="21">
        <f t="shared" ca="1" si="13"/>
        <v>0</v>
      </c>
      <c r="AR83" s="21">
        <f t="shared" ca="1" si="13"/>
        <v>22</v>
      </c>
      <c r="AS83" s="21">
        <f t="shared" ca="1" si="13"/>
        <v>13</v>
      </c>
      <c r="AT83" s="21">
        <f t="shared" ca="1" si="13"/>
        <v>22</v>
      </c>
      <c r="AU83" s="21">
        <f t="shared" ca="1" si="13"/>
        <v>0</v>
      </c>
      <c r="AV83" s="21">
        <f t="shared" ca="1" si="13"/>
        <v>0</v>
      </c>
      <c r="AW83" s="21">
        <f t="shared" ca="1" si="15"/>
        <v>0</v>
      </c>
      <c r="AX83" s="21">
        <f t="shared" ca="1" si="16"/>
        <v>0</v>
      </c>
      <c r="AY83" s="21">
        <f t="shared" ca="1" si="17"/>
        <v>0</v>
      </c>
      <c r="AZ83" s="21">
        <f t="shared" ca="1" si="18"/>
        <v>0</v>
      </c>
      <c r="BA83" s="21">
        <f t="shared" ca="1" si="19"/>
        <v>0</v>
      </c>
    </row>
    <row r="84" spans="23:53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2016:8:0:0:JIAN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20"/>
        <v/>
      </c>
      <c r="AG84" s="10" t="str">
        <f t="shared" ca="1" si="20"/>
        <v/>
      </c>
      <c r="AH84" s="10" t="str">
        <f t="shared" ca="1" si="20"/>
        <v/>
      </c>
      <c r="AI84" s="10" t="str">
        <f t="shared" ca="1" si="20"/>
        <v/>
      </c>
      <c r="AJ84" s="10" t="str">
        <f t="shared" ca="1" si="20"/>
        <v/>
      </c>
      <c r="AK84" s="10" t="str">
        <f t="shared" ca="1" si="20"/>
        <v/>
      </c>
      <c r="AL84" s="7">
        <v>-4</v>
      </c>
      <c r="AM84" s="28">
        <f t="shared" si="10"/>
        <v>42477</v>
      </c>
      <c r="AN84" s="27">
        <f t="shared" si="14"/>
        <v>3</v>
      </c>
      <c r="AO84" s="28" t="str">
        <f t="shared" si="11"/>
        <v>2016:4:3:7:JIAN</v>
      </c>
      <c r="AP84" s="27">
        <f t="shared" ca="1" si="12"/>
        <v>406</v>
      </c>
      <c r="AQ84" s="21">
        <f t="shared" ca="1" si="13"/>
        <v>0</v>
      </c>
      <c r="AR84" s="21">
        <f t="shared" ca="1" si="13"/>
        <v>24</v>
      </c>
      <c r="AS84" s="21">
        <f t="shared" ca="1" si="13"/>
        <v>10</v>
      </c>
      <c r="AT84" s="21">
        <f t="shared" ca="1" si="13"/>
        <v>26</v>
      </c>
      <c r="AU84" s="21">
        <f t="shared" ca="1" si="13"/>
        <v>1</v>
      </c>
      <c r="AV84" s="21">
        <f t="shared" ca="1" si="13"/>
        <v>0</v>
      </c>
      <c r="AW84" s="21">
        <f t="shared" ca="1" si="15"/>
        <v>0</v>
      </c>
      <c r="AX84" s="21">
        <f t="shared" ca="1" si="16"/>
        <v>0</v>
      </c>
      <c r="AY84" s="21">
        <f t="shared" ca="1" si="17"/>
        <v>0</v>
      </c>
      <c r="AZ84" s="21">
        <f t="shared" ca="1" si="18"/>
        <v>0</v>
      </c>
      <c r="BA84" s="21">
        <f t="shared" ca="1" si="19"/>
        <v>0</v>
      </c>
    </row>
    <row r="85" spans="23:53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2016:9:0:0:JIAN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ca="1" si="20"/>
        <v/>
      </c>
      <c r="AG85" s="10" t="str">
        <f t="shared" ca="1" si="20"/>
        <v/>
      </c>
      <c r="AH85" s="10" t="str">
        <f t="shared" ca="1" si="20"/>
        <v/>
      </c>
      <c r="AI85" s="10" t="str">
        <f t="shared" ca="1" si="20"/>
        <v/>
      </c>
      <c r="AJ85" s="10" t="str">
        <f t="shared" ca="1" si="20"/>
        <v/>
      </c>
      <c r="AK85" s="10" t="str">
        <f t="shared" ca="1" si="20"/>
        <v/>
      </c>
      <c r="AL85" s="7">
        <v>-3</v>
      </c>
      <c r="AM85" s="28">
        <f t="shared" si="10"/>
        <v>42484</v>
      </c>
      <c r="AN85" s="27">
        <f t="shared" si="14"/>
        <v>4</v>
      </c>
      <c r="AO85" s="28" t="str">
        <f t="shared" si="11"/>
        <v>2016:4:4:7:JIAN</v>
      </c>
      <c r="AP85" s="27">
        <f t="shared" ca="1" si="12"/>
        <v>435</v>
      </c>
      <c r="AQ85" s="21">
        <f t="shared" ca="1" si="13"/>
        <v>0</v>
      </c>
      <c r="AR85" s="21">
        <f t="shared" ca="1" si="13"/>
        <v>23</v>
      </c>
      <c r="AS85" s="21">
        <f t="shared" ca="1" si="13"/>
        <v>6</v>
      </c>
      <c r="AT85" s="21">
        <f t="shared" ca="1" si="13"/>
        <v>16</v>
      </c>
      <c r="AU85" s="21">
        <f t="shared" ca="1" si="13"/>
        <v>0</v>
      </c>
      <c r="AV85" s="21">
        <f t="shared" ca="1" si="13"/>
        <v>0</v>
      </c>
      <c r="AW85" s="21">
        <f t="shared" ca="1" si="15"/>
        <v>0</v>
      </c>
      <c r="AX85" s="21">
        <f t="shared" ca="1" si="16"/>
        <v>0</v>
      </c>
      <c r="AY85" s="21">
        <f t="shared" ca="1" si="17"/>
        <v>0</v>
      </c>
      <c r="AZ85" s="21">
        <f t="shared" ca="1" si="18"/>
        <v>0</v>
      </c>
      <c r="BA85" s="21">
        <f t="shared" ca="1" si="19"/>
        <v>0</v>
      </c>
    </row>
    <row r="86" spans="23:53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2016:10:0:0:JIAN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20"/>
        <v/>
      </c>
      <c r="AG86" s="10" t="str">
        <f t="shared" ca="1" si="20"/>
        <v/>
      </c>
      <c r="AH86" s="10" t="str">
        <f t="shared" ca="1" si="20"/>
        <v/>
      </c>
      <c r="AI86" s="10" t="str">
        <f t="shared" ca="1" si="20"/>
        <v/>
      </c>
      <c r="AJ86" s="10" t="str">
        <f t="shared" ca="1" si="20"/>
        <v/>
      </c>
      <c r="AK86" s="10" t="str">
        <f t="shared" ca="1" si="20"/>
        <v/>
      </c>
      <c r="AL86" s="7">
        <v>-2</v>
      </c>
      <c r="AM86" s="28">
        <f t="shared" si="10"/>
        <v>42491</v>
      </c>
      <c r="AN86" s="27">
        <f t="shared" si="14"/>
        <v>1</v>
      </c>
      <c r="AO86" s="28" t="str">
        <f t="shared" si="11"/>
        <v>2016:5:1:7:JIAN</v>
      </c>
      <c r="AP86" s="27">
        <f t="shared" ca="1" si="12"/>
        <v>464</v>
      </c>
      <c r="AQ86" s="21">
        <f t="shared" ca="1" si="13"/>
        <v>1</v>
      </c>
      <c r="AR86" s="21">
        <f t="shared" ca="1" si="13"/>
        <v>16</v>
      </c>
      <c r="AS86" s="21">
        <f t="shared" ca="1" si="13"/>
        <v>15</v>
      </c>
      <c r="AT86" s="21">
        <f t="shared" ca="1" si="13"/>
        <v>15</v>
      </c>
      <c r="AU86" s="21">
        <f t="shared" ca="1" si="13"/>
        <v>4</v>
      </c>
      <c r="AV86" s="21">
        <f t="shared" ca="1" si="13"/>
        <v>0</v>
      </c>
      <c r="AW86" s="21">
        <f t="shared" ca="1" si="15"/>
        <v>0</v>
      </c>
      <c r="AX86" s="21">
        <f t="shared" ca="1" si="16"/>
        <v>0</v>
      </c>
      <c r="AY86" s="21">
        <f t="shared" ca="1" si="17"/>
        <v>0</v>
      </c>
      <c r="AZ86" s="21">
        <f t="shared" ca="1" si="18"/>
        <v>0</v>
      </c>
      <c r="BA86" s="21">
        <f t="shared" ca="1" si="19"/>
        <v>0</v>
      </c>
    </row>
    <row r="87" spans="23:53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2016:11:0:0:JIAN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20"/>
        <v/>
      </c>
      <c r="AG87" s="10" t="str">
        <f t="shared" ca="1" si="20"/>
        <v/>
      </c>
      <c r="AH87" s="10" t="str">
        <f t="shared" ca="1" si="20"/>
        <v/>
      </c>
      <c r="AI87" s="10" t="str">
        <f t="shared" ca="1" si="20"/>
        <v/>
      </c>
      <c r="AJ87" s="10" t="str">
        <f t="shared" ca="1" si="20"/>
        <v/>
      </c>
      <c r="AK87" s="10" t="str">
        <f t="shared" ca="1" si="20"/>
        <v/>
      </c>
      <c r="AL87" s="7">
        <v>-1</v>
      </c>
      <c r="AM87" s="28">
        <f t="shared" si="10"/>
        <v>42498</v>
      </c>
      <c r="AN87" s="27">
        <f t="shared" si="14"/>
        <v>2</v>
      </c>
      <c r="AO87" s="28" t="str">
        <f t="shared" si="11"/>
        <v>2016:5:2:7:JIAN</v>
      </c>
      <c r="AP87" s="27">
        <f t="shared" ca="1" si="12"/>
        <v>493</v>
      </c>
      <c r="AQ87" s="21">
        <f t="shared" ca="1" si="13"/>
        <v>1</v>
      </c>
      <c r="AR87" s="21">
        <f t="shared" ca="1" si="13"/>
        <v>25</v>
      </c>
      <c r="AS87" s="21">
        <f t="shared" ca="1" si="13"/>
        <v>8</v>
      </c>
      <c r="AT87" s="21">
        <f t="shared" ca="1" si="13"/>
        <v>38</v>
      </c>
      <c r="AU87" s="21">
        <f t="shared" ca="1" si="13"/>
        <v>1</v>
      </c>
      <c r="AV87" s="21">
        <f t="shared" ca="1" si="13"/>
        <v>0</v>
      </c>
      <c r="AW87" s="21">
        <f t="shared" ca="1" si="15"/>
        <v>0</v>
      </c>
      <c r="AX87" s="21">
        <f t="shared" ca="1" si="16"/>
        <v>0</v>
      </c>
      <c r="AY87" s="21">
        <f t="shared" ca="1" si="17"/>
        <v>0</v>
      </c>
      <c r="AZ87" s="21">
        <f t="shared" ca="1" si="18"/>
        <v>0</v>
      </c>
      <c r="BA87" s="21">
        <f t="shared" ca="1" si="19"/>
        <v>0</v>
      </c>
    </row>
    <row r="88" spans="23:53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2016:12:0:0:JIAN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20"/>
        <v/>
      </c>
      <c r="AG88" s="10" t="str">
        <f t="shared" ca="1" si="20"/>
        <v/>
      </c>
      <c r="AH88" s="10" t="str">
        <f t="shared" ca="1" si="20"/>
        <v/>
      </c>
      <c r="AI88" s="10" t="str">
        <f t="shared" ca="1" si="20"/>
        <v/>
      </c>
      <c r="AJ88" s="10" t="str">
        <f t="shared" ca="1" si="20"/>
        <v/>
      </c>
      <c r="AK88" s="10" t="str">
        <f t="shared" ca="1" si="20"/>
        <v/>
      </c>
      <c r="AL88" s="7">
        <v>0</v>
      </c>
      <c r="AM88" s="28">
        <f t="shared" si="10"/>
        <v>42505</v>
      </c>
      <c r="AN88" s="27">
        <f t="shared" si="14"/>
        <v>3</v>
      </c>
      <c r="AO88" s="28" t="str">
        <f t="shared" si="11"/>
        <v>2016:5:3:7:JIAN</v>
      </c>
      <c r="AP88" s="27">
        <f t="shared" ca="1" si="12"/>
        <v>522</v>
      </c>
      <c r="AQ88" s="21">
        <f t="shared" ca="1" si="13"/>
        <v>0</v>
      </c>
      <c r="AR88" s="21">
        <f t="shared" ca="1" si="13"/>
        <v>24</v>
      </c>
      <c r="AS88" s="21">
        <f t="shared" ca="1" si="13"/>
        <v>5</v>
      </c>
      <c r="AT88" s="21">
        <f t="shared" ca="1" si="13"/>
        <v>31</v>
      </c>
      <c r="AU88" s="21">
        <f t="shared" ca="1" si="13"/>
        <v>2</v>
      </c>
      <c r="AV88" s="21">
        <f t="shared" ca="1" si="13"/>
        <v>4</v>
      </c>
      <c r="AW88" s="21">
        <f t="shared" ca="1" si="15"/>
        <v>1</v>
      </c>
      <c r="AX88" s="21">
        <f t="shared" ca="1" si="16"/>
        <v>24</v>
      </c>
      <c r="AY88" s="21">
        <f t="shared" ca="1" si="17"/>
        <v>12</v>
      </c>
      <c r="AZ88" s="21">
        <f t="shared" ca="1" si="18"/>
        <v>20</v>
      </c>
      <c r="BA88" s="21">
        <f t="shared" ca="1" si="19"/>
        <v>4</v>
      </c>
    </row>
    <row r="89" spans="23:53">
      <c r="AC89" s="7">
        <f ca="1">SUMIFS(AC53:AC88, $X53:$X88,YEAR,AC53:AC88,"&lt;&gt;#N/A")</f>
        <v>7</v>
      </c>
      <c r="AD89" s="27"/>
      <c r="AF89" s="7">
        <f t="shared" ref="AF89:AK89" ca="1" si="21">SUM(AF53:AF88)</f>
        <v>0</v>
      </c>
      <c r="AG89" s="7">
        <f t="shared" ca="1" si="21"/>
        <v>0</v>
      </c>
      <c r="AH89" s="7">
        <f t="shared" ca="1" si="21"/>
        <v>0</v>
      </c>
      <c r="AI89" s="7">
        <f t="shared" ca="1" si="21"/>
        <v>5</v>
      </c>
      <c r="AJ89" s="7">
        <f t="shared" ca="1" si="21"/>
        <v>0</v>
      </c>
      <c r="AK89" s="7">
        <f t="shared" ca="1" si="21"/>
        <v>0</v>
      </c>
      <c r="AN89" s="27"/>
    </row>
    <row r="90" spans="23:53">
      <c r="W90" s="7" t="s">
        <v>1456</v>
      </c>
      <c r="X90" s="2" t="s">
        <v>1802</v>
      </c>
      <c r="AD90" s="27"/>
      <c r="AE90" s="27"/>
      <c r="AH90" s="27"/>
      <c r="AI90" s="27"/>
      <c r="AJ90" s="27"/>
      <c r="AK90" s="27"/>
      <c r="AM90" s="28"/>
      <c r="AN90" s="27"/>
    </row>
    <row r="91" spans="23:53">
      <c r="W91" s="39" t="s">
        <v>2234</v>
      </c>
      <c r="X91" s="1" t="s">
        <v>2263</v>
      </c>
      <c r="AD91" s="27"/>
      <c r="AE91" s="27"/>
      <c r="AH91" s="27"/>
      <c r="AI91" s="27"/>
      <c r="AJ91" s="27"/>
      <c r="AK91" s="27"/>
      <c r="AM91" s="28"/>
      <c r="AN91" s="27"/>
    </row>
    <row r="92" spans="23:53">
      <c r="W92" s="7" t="s">
        <v>2235</v>
      </c>
      <c r="X92" s="1" t="s">
        <v>2264</v>
      </c>
      <c r="AD92" s="27"/>
      <c r="AN92" s="27"/>
    </row>
    <row r="93" spans="23:53">
      <c r="W93" s="7" t="s">
        <v>815</v>
      </c>
      <c r="X93" s="2" t="s">
        <v>2245</v>
      </c>
      <c r="Y93" s="27"/>
      <c r="Z93" s="27"/>
      <c r="AD93" s="27"/>
      <c r="AN93" s="27"/>
    </row>
    <row r="94" spans="23:53">
      <c r="W94" s="7" t="s">
        <v>816</v>
      </c>
      <c r="X94" s="2" t="s">
        <v>2246</v>
      </c>
      <c r="Y94" s="27"/>
      <c r="Z94" s="27"/>
      <c r="AD94" s="27"/>
      <c r="AN94" s="27"/>
    </row>
    <row r="95" spans="23:53">
      <c r="W95" s="39" t="s">
        <v>819</v>
      </c>
      <c r="X95" s="2" t="s">
        <v>2247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3">
      <c r="W96" s="39" t="s">
        <v>1455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1">
      <c r="W97" s="7" t="s">
        <v>811</v>
      </c>
      <c r="X97" s="1">
        <v>4</v>
      </c>
      <c r="AD97" s="27"/>
      <c r="AE97" s="27"/>
      <c r="AH97" s="27"/>
      <c r="AI97" s="27"/>
      <c r="AJ97" s="27"/>
      <c r="AK97" s="27"/>
      <c r="AN97" s="27"/>
    </row>
    <row r="98" spans="23:51">
      <c r="W98" s="7" t="s">
        <v>808</v>
      </c>
      <c r="X98" s="7">
        <f>ROUND($X$96/12,0)</f>
        <v>0</v>
      </c>
      <c r="AN98" s="27"/>
    </row>
    <row r="99" spans="23:51">
      <c r="W99" s="7" t="s">
        <v>807</v>
      </c>
      <c r="X99" s="7">
        <v>4</v>
      </c>
      <c r="AN99" s="27"/>
    </row>
    <row r="100" spans="23:51">
      <c r="W100" s="7" t="s">
        <v>438</v>
      </c>
      <c r="X100" s="7">
        <f ca="1">SUM($AI$89:$AK$89)</f>
        <v>5</v>
      </c>
      <c r="AN100" s="27"/>
    </row>
    <row r="101" spans="23:51">
      <c r="W101" s="7" t="s">
        <v>439</v>
      </c>
      <c r="X101" s="7">
        <f ca="1">SUM($AF$89:$AH$89)</f>
        <v>0</v>
      </c>
      <c r="AM101" s="28"/>
      <c r="AN101" s="27"/>
      <c r="AS101" s="29"/>
      <c r="AU101" s="29"/>
      <c r="AV101" s="29"/>
      <c r="AY101" s="29"/>
    </row>
    <row r="102" spans="23:51" ht="60">
      <c r="W102" s="7" t="s">
        <v>441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30">
        <f ca="1">IFERROR(X101/SUM(X100:X101),"0")</f>
        <v>0</v>
      </c>
      <c r="Z102" s="7" t="str">
        <f ca="1">TEXT(Y102,"00%")</f>
        <v>00%</v>
      </c>
      <c r="AN102" s="27"/>
    </row>
    <row r="103" spans="23:51" ht="30">
      <c r="W103" s="7" t="s">
        <v>442</v>
      </c>
      <c r="X103" s="29" t="str">
        <f ca="1">CONCATENATE("Annual Goal 年度目標:  ",$X$96,"
Actual CDE YTD 年度實際:    ",$AC$89)</f>
        <v>Annual Goal 年度目標:  
Actual CDE YTD 年度實際:    7</v>
      </c>
      <c r="AN103" s="27"/>
    </row>
    <row r="104" spans="23:51">
      <c r="W104" s="7" t="s">
        <v>1454</v>
      </c>
      <c r="X104" s="7" t="str">
        <f ca="1">CONCATENATE($X$53,"  ",SUMIF($AC$53:$AC$64,"&lt;&gt;#N/A"))</f>
        <v>2014  0</v>
      </c>
      <c r="AN104" s="27"/>
    </row>
    <row r="105" spans="23:51">
      <c r="W105" s="7" t="s">
        <v>1453</v>
      </c>
      <c r="X105" s="7" t="str">
        <f ca="1">CONCATENATE($X$65,"  ", SUMIF($AC$65:$AC$76,"&lt;&gt;#N/A"))</f>
        <v>2015  0</v>
      </c>
      <c r="AN105" s="27"/>
    </row>
    <row r="106" spans="23:51">
      <c r="W106" s="7" t="s">
        <v>1452</v>
      </c>
      <c r="X106" s="7" t="str">
        <f ca="1">CONCATENATE($X$77,"  ",SUMIF($AC$77:$AC$88,"&lt;&gt;#N/A"))</f>
        <v>2016  7</v>
      </c>
    </row>
    <row r="107" spans="23:51" ht="23.25">
      <c r="W107" s="7" t="s">
        <v>1451</v>
      </c>
      <c r="X107" s="42" t="str">
        <f>$X$91</f>
        <v>Ji'an District</v>
      </c>
    </row>
    <row r="108" spans="23:51">
      <c r="X108" s="40" t="str">
        <f>$X$92</f>
        <v>吉安地區</v>
      </c>
    </row>
    <row r="109" spans="23:51">
      <c r="X109" s="41">
        <f>DATE</f>
        <v>42505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">
    <pageSetUpPr fitToPage="1"/>
  </sheetPr>
  <dimension ref="A1:S22"/>
  <sheetViews>
    <sheetView topLeftCell="E1" zoomScaleNormal="100" zoomScaleSheetLayoutView="115" workbookViewId="0">
      <selection activeCell="F19" sqref="F19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1803</v>
      </c>
      <c r="E1" s="36" t="str">
        <f>$A$2</f>
        <v>Hualian District</v>
      </c>
      <c r="F1" s="32"/>
      <c r="G1" s="33"/>
      <c r="H1" s="33"/>
      <c r="I1" s="33"/>
      <c r="J1" s="33"/>
      <c r="K1" s="33"/>
      <c r="L1" s="33"/>
      <c r="M1" s="93" t="s">
        <v>1739</v>
      </c>
      <c r="N1" s="96" t="s">
        <v>21</v>
      </c>
      <c r="O1" s="76" t="s">
        <v>22</v>
      </c>
      <c r="P1" s="76" t="s">
        <v>23</v>
      </c>
      <c r="Q1" s="76" t="s">
        <v>33</v>
      </c>
      <c r="R1" s="76" t="s">
        <v>34</v>
      </c>
      <c r="S1" s="76" t="s">
        <v>24</v>
      </c>
    </row>
    <row r="2" spans="1:19" ht="15" customHeight="1">
      <c r="A2" s="1" t="s">
        <v>2266</v>
      </c>
      <c r="E2" s="78" t="str">
        <f>$A$3</f>
        <v>花蓮地區</v>
      </c>
      <c r="F2" s="26" t="s">
        <v>793</v>
      </c>
      <c r="G2" s="80">
        <f>$A$6</f>
        <v>0</v>
      </c>
      <c r="H2" s="82" t="s">
        <v>35</v>
      </c>
      <c r="I2" s="83"/>
      <c r="J2" s="83"/>
      <c r="K2" s="84"/>
      <c r="L2" s="72" t="s">
        <v>28</v>
      </c>
      <c r="M2" s="94"/>
      <c r="N2" s="97"/>
      <c r="O2" s="77"/>
      <c r="P2" s="77"/>
      <c r="Q2" s="77"/>
      <c r="R2" s="77"/>
      <c r="S2" s="77"/>
    </row>
    <row r="3" spans="1:19" ht="15" customHeight="1">
      <c r="A3" s="1" t="s">
        <v>2267</v>
      </c>
      <c r="E3" s="79"/>
      <c r="F3" s="25" t="s">
        <v>794</v>
      </c>
      <c r="G3" s="81"/>
      <c r="H3" s="82" t="s">
        <v>788</v>
      </c>
      <c r="I3" s="83"/>
      <c r="J3" s="83"/>
      <c r="K3" s="84"/>
      <c r="L3" s="72" t="s">
        <v>787</v>
      </c>
      <c r="M3" s="94"/>
      <c r="N3" s="97"/>
      <c r="O3" s="77"/>
      <c r="P3" s="77"/>
      <c r="Q3" s="77"/>
      <c r="R3" s="77"/>
      <c r="S3" s="77"/>
    </row>
    <row r="4" spans="1:19" ht="15" customHeight="1">
      <c r="A4" s="1" t="s">
        <v>2265</v>
      </c>
      <c r="E4" s="85">
        <f>DATE</f>
        <v>42505</v>
      </c>
      <c r="F4" s="23" t="s">
        <v>791</v>
      </c>
      <c r="G4" s="24"/>
      <c r="H4" s="87">
        <f>ROUND($G$2/12*MONTH,0)</f>
        <v>0</v>
      </c>
      <c r="I4" s="88"/>
      <c r="J4" s="88"/>
      <c r="K4" s="89"/>
      <c r="L4" s="44">
        <f>ROUND($G$2/12,0)</f>
        <v>0</v>
      </c>
      <c r="M4" s="94"/>
      <c r="N4" s="97"/>
      <c r="O4" s="77"/>
      <c r="P4" s="77"/>
      <c r="Q4" s="77"/>
      <c r="R4" s="77"/>
      <c r="S4" s="77"/>
    </row>
    <row r="5" spans="1:19" ht="15" customHeight="1">
      <c r="A5" s="1" t="s">
        <v>2089</v>
      </c>
      <c r="E5" s="86"/>
      <c r="F5" s="5" t="s">
        <v>792</v>
      </c>
      <c r="G5" s="6"/>
      <c r="H5" s="90">
        <f ca="1">HUALIAN_DISTRICT_GRAPH!$AC$89</f>
        <v>2</v>
      </c>
      <c r="I5" s="91"/>
      <c r="J5" s="91"/>
      <c r="K5" s="92"/>
      <c r="L5" s="45">
        <f>$M$22</f>
        <v>0</v>
      </c>
      <c r="M5" s="95"/>
      <c r="N5" s="97"/>
      <c r="O5" s="77"/>
      <c r="P5" s="77"/>
      <c r="Q5" s="77"/>
      <c r="R5" s="77"/>
      <c r="S5" s="77"/>
    </row>
    <row r="6" spans="1:19" ht="15" customHeight="1">
      <c r="A6" s="1"/>
      <c r="E6" s="34" t="str">
        <f>$A$4</f>
        <v>Hualian Stake</v>
      </c>
      <c r="F6" s="25" t="s">
        <v>804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花蓮支聯會</v>
      </c>
      <c r="F7" s="25" t="s">
        <v>789</v>
      </c>
      <c r="G7" s="25"/>
      <c r="H7" s="20"/>
      <c r="I7" s="20"/>
      <c r="J7" s="20"/>
      <c r="K7" s="20"/>
      <c r="L7" s="46" t="s">
        <v>790</v>
      </c>
      <c r="M7" s="61" t="s">
        <v>795</v>
      </c>
      <c r="N7" s="38" t="s">
        <v>796</v>
      </c>
      <c r="O7" s="38" t="s">
        <v>797</v>
      </c>
      <c r="P7" s="38" t="s">
        <v>798</v>
      </c>
      <c r="Q7" s="38" t="s">
        <v>799</v>
      </c>
      <c r="R7" s="38" t="s">
        <v>800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2091</v>
      </c>
      <c r="B11" s="1"/>
      <c r="E11" s="5" t="str">
        <f>$A11</f>
        <v>Hualian 花蓮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1819</v>
      </c>
      <c r="C12" s="64" t="str">
        <f>CONCATENATE(YEAR,":",MONTH,":",WEEK,":",WEEKDAY,":",$B12)</f>
        <v>2016:5:3:7:HUALIAN_3_E</v>
      </c>
      <c r="D12" s="64">
        <f>MATCH($C12,REPORT_DATA_BY_COMP!$A:$A,0)</f>
        <v>1673</v>
      </c>
      <c r="E12" s="65" t="str">
        <f>SUBSTITUTE(VLOOKUP($B12,COMP_LIST!$A:$AC,5,FALSE),"EL","")</f>
        <v>E. Miller DL / Perkins</v>
      </c>
      <c r="F12" s="4" t="str">
        <f>VLOOKUP($B12,COMP_LIST!$A:$AC,3,FALSE)</f>
        <v>Hualian 3 E</v>
      </c>
      <c r="G12" s="4" t="str">
        <f>VLOOKUP($B12,COMP_LIST!$A:$AC,4,FALSE)</f>
        <v>花蓮 3 長老</v>
      </c>
      <c r="H12" s="10">
        <f>IFERROR(INDEX(REPORT_DATA_BY_COMP!$A:$AI,$D12,MATCH(H$8,REPORT_DATA_BY_COMP!$A$1:$AI$1,0)), "")</f>
        <v>0</v>
      </c>
      <c r="I12" s="10">
        <f>IFERROR(INDEX(REPORT_DATA_BY_COMP!$A:$AI,$D12,MATCH(I$8,REPORT_DATA_BY_COMP!$A$1:$AI$1,0)), "")</f>
        <v>1</v>
      </c>
      <c r="J12" s="10">
        <f>IFERROR(INDEX(REPORT_DATA_BY_COMP!$A:$AI,$D12,MATCH(J$8,REPORT_DATA_BY_COMP!$A$1:$AI$1,0)), "")</f>
        <v>2</v>
      </c>
      <c r="K12" s="10">
        <f>IFERROR(INDEX(REPORT_DATA_BY_COMP!$A:$AI,$D12,MATCH(K$8,REPORT_DATA_BY_COMP!$A$1:$AI$1,0)), "")</f>
        <v>2</v>
      </c>
      <c r="L12" s="47">
        <f>IFERROR(INDEX(REPORT_DATA_BY_COMP!$A:$AI,$D12,MATCH(L$8,REPORT_DATA_BY_COMP!$A$1:$AI$1,0)), "")</f>
        <v>1</v>
      </c>
      <c r="M12" s="56">
        <f>IFERROR(INDEX(REPORT_DATA_BY_COMP!$A:$AI,$D12,MATCH(M$8,REPORT_DATA_BY_COMP!$A$1:$AI$1,0)), "")</f>
        <v>0</v>
      </c>
      <c r="N12" s="50">
        <f>IFERROR(INDEX(REPORT_DATA_BY_COMP!$A:$AI,$D12,MATCH(N$8,REPORT_DATA_BY_COMP!$A$1:$AI$1,0)), "")</f>
        <v>5</v>
      </c>
      <c r="O12" s="10">
        <f>IFERROR(INDEX(REPORT_DATA_BY_COMP!$A:$AI,$D12,MATCH(O$8,REPORT_DATA_BY_COMP!$A$1:$AI$1,0)), "")</f>
        <v>1</v>
      </c>
      <c r="P12" s="10">
        <f>IFERROR(INDEX(REPORT_DATA_BY_COMP!$A:$AI,$D12,MATCH(P$8,REPORT_DATA_BY_COMP!$A$1:$AI$1,0)), "")</f>
        <v>8</v>
      </c>
      <c r="Q12" s="10">
        <f>IFERROR(INDEX(REPORT_DATA_BY_COMP!$A:$AI,$D12,MATCH(Q$8,REPORT_DATA_BY_COMP!$A$1:$AI$1,0)), "")</f>
        <v>8</v>
      </c>
      <c r="R12" s="10">
        <f>IFERROR(INDEX(REPORT_DATA_BY_COMP!$A:$AI,$D12,MATCH(R$8,REPORT_DATA_BY_COMP!$A$1:$AI$1,0)), "")</f>
        <v>0</v>
      </c>
      <c r="S12" s="10">
        <f>IFERROR(INDEX(REPORT_DATA_BY_COMP!$A:$AI,$D12,MATCH(S$8,REPORT_DATA_BY_COMP!$A$1:$AI$1,0)), "")</f>
        <v>22</v>
      </c>
    </row>
    <row r="13" spans="1:19" ht="15" customHeight="1">
      <c r="A13" s="1"/>
      <c r="B13" s="1" t="s">
        <v>1822</v>
      </c>
      <c r="C13" s="64" t="str">
        <f>CONCATENATE(YEAR,":",MONTH,":",WEEK,":",WEEKDAY,":",$B13)</f>
        <v>2016:5:3:7:HUALIAN_3_S</v>
      </c>
      <c r="D13" s="64">
        <f>MATCH($C13,REPORT_DATA_BY_COMP!$A:$A,0)</f>
        <v>1674</v>
      </c>
      <c r="E13" s="65" t="str">
        <f>SUBSTITUTE(VLOOKUP($B13,COMP_LIST!$A:$AC,5,FALSE),"EL","")</f>
        <v>S. Bowman / Tinsley</v>
      </c>
      <c r="F13" s="4" t="str">
        <f>VLOOKUP($B13,COMP_LIST!$A:$AC,3,FALSE)</f>
        <v>Hualian 3 S</v>
      </c>
      <c r="G13" s="4" t="str">
        <f>VLOOKUP($B13,COMP_LIST!$A:$AC,4,FALSE)</f>
        <v>花蓮 3 姐妹</v>
      </c>
      <c r="H13" s="10">
        <f>IFERROR(INDEX(REPORT_DATA_BY_COMP!$A:$AI,$D13,MATCH(H$8,REPORT_DATA_BY_COMP!$A$1:$AI$1,0)), "")</f>
        <v>0</v>
      </c>
      <c r="I13" s="10">
        <f>IFERROR(INDEX(REPORT_DATA_BY_COMP!$A:$AI,$D13,MATCH(I$8,REPORT_DATA_BY_COMP!$A$1:$AI$1,0)), "")</f>
        <v>0</v>
      </c>
      <c r="J13" s="10">
        <f>IFERROR(INDEX(REPORT_DATA_BY_COMP!$A:$AI,$D13,MATCH(J$8,REPORT_DATA_BY_COMP!$A$1:$AI$1,0)), "")</f>
        <v>1</v>
      </c>
      <c r="K13" s="10">
        <f>IFERROR(INDEX(REPORT_DATA_BY_COMP!$A:$AI,$D13,MATCH(K$8,REPORT_DATA_BY_COMP!$A$1:$AI$1,0)), "")</f>
        <v>3</v>
      </c>
      <c r="L13" s="47">
        <f>IFERROR(INDEX(REPORT_DATA_BY_COMP!$A:$AI,$D13,MATCH(L$8,REPORT_DATA_BY_COMP!$A$1:$AI$1,0)), "")</f>
        <v>0</v>
      </c>
      <c r="M13" s="59">
        <f>IFERROR(INDEX(REPORT_DATA_BY_COMP!$A:$AI,$D13,MATCH(M$8,REPORT_DATA_BY_COMP!$A$1:$AI$1,0)), "")</f>
        <v>0</v>
      </c>
      <c r="N13" s="50">
        <f>IFERROR(INDEX(REPORT_DATA_BY_COMP!$A:$AI,$D13,MATCH(N$8,REPORT_DATA_BY_COMP!$A$1:$AI$1,0)), "")</f>
        <v>5</v>
      </c>
      <c r="O13" s="10">
        <f>IFERROR(INDEX(REPORT_DATA_BY_COMP!$A:$AI,$D13,MATCH(O$8,REPORT_DATA_BY_COMP!$A$1:$AI$1,0)), "")</f>
        <v>3</v>
      </c>
      <c r="P13" s="10">
        <f>IFERROR(INDEX(REPORT_DATA_BY_COMP!$A:$AI,$D13,MATCH(P$8,REPORT_DATA_BY_COMP!$A$1:$AI$1,0)), "")</f>
        <v>11</v>
      </c>
      <c r="Q13" s="10">
        <f>IFERROR(INDEX(REPORT_DATA_BY_COMP!$A:$AI,$D13,MATCH(Q$8,REPORT_DATA_BY_COMP!$A$1:$AI$1,0)), "")</f>
        <v>5</v>
      </c>
      <c r="R13" s="10">
        <f>IFERROR(INDEX(REPORT_DATA_BY_COMP!$A:$AI,$D13,MATCH(R$8,REPORT_DATA_BY_COMP!$A$1:$AI$1,0)), "")</f>
        <v>2</v>
      </c>
      <c r="S13" s="10">
        <f>IFERROR(INDEX(REPORT_DATA_BY_COMP!$A:$AI,$D13,MATCH(S$8,REPORT_DATA_BY_COMP!$A$1:$AI$1,0)), "")</f>
        <v>5</v>
      </c>
    </row>
    <row r="14" spans="1:19" ht="15" customHeight="1">
      <c r="A14" s="1"/>
      <c r="B14" s="1"/>
      <c r="E14" s="8" t="s">
        <v>806</v>
      </c>
      <c r="F14" s="9"/>
      <c r="G14" s="9"/>
      <c r="H14" s="11">
        <f>SUM(H12:H13)</f>
        <v>0</v>
      </c>
      <c r="I14" s="11">
        <f t="shared" ref="I14:S14" si="0">SUM(I12:I13)</f>
        <v>1</v>
      </c>
      <c r="J14" s="11">
        <f t="shared" si="0"/>
        <v>3</v>
      </c>
      <c r="K14" s="11">
        <f t="shared" si="0"/>
        <v>5</v>
      </c>
      <c r="L14" s="11">
        <f t="shared" si="0"/>
        <v>1</v>
      </c>
      <c r="M14" s="11">
        <f t="shared" si="0"/>
        <v>0</v>
      </c>
      <c r="N14" s="11">
        <f t="shared" si="0"/>
        <v>10</v>
      </c>
      <c r="O14" s="11">
        <f t="shared" si="0"/>
        <v>4</v>
      </c>
      <c r="P14" s="11">
        <f t="shared" si="0"/>
        <v>19</v>
      </c>
      <c r="Q14" s="11">
        <f t="shared" si="0"/>
        <v>13</v>
      </c>
      <c r="R14" s="11">
        <f t="shared" si="0"/>
        <v>2</v>
      </c>
      <c r="S14" s="11">
        <f t="shared" si="0"/>
        <v>27</v>
      </c>
    </row>
    <row r="15" spans="1:19" ht="15" customHeight="1">
      <c r="E15" s="31"/>
      <c r="F15" s="22"/>
      <c r="G15" s="22"/>
      <c r="H15" s="22"/>
      <c r="I15" s="22"/>
      <c r="J15" s="22"/>
      <c r="K15" s="22"/>
      <c r="L15" s="22"/>
      <c r="M15" s="43"/>
      <c r="N15" s="22"/>
      <c r="O15" s="22"/>
      <c r="P15" s="22"/>
      <c r="Q15" s="22"/>
      <c r="R15" s="22"/>
      <c r="S15" s="22"/>
    </row>
    <row r="16" spans="1:19" ht="15" customHeight="1">
      <c r="E16" s="12" t="s">
        <v>2244</v>
      </c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</row>
    <row r="17" spans="3:19" ht="15" customHeight="1">
      <c r="C17" s="64" t="str">
        <f>CONCATENATE(YEAR,":",MONTH,":1:",WEEKLY_REPORT_DAY,":", $A$1)</f>
        <v>2016:5:1:7:HUALIAN</v>
      </c>
      <c r="D17" s="64">
        <f>MATCH($C17,REPORT_DATA_BY_DISTRICT!$A:$A, 0)</f>
        <v>463</v>
      </c>
      <c r="E17" s="19" t="s">
        <v>783</v>
      </c>
      <c r="F17" s="13"/>
      <c r="G17" s="13"/>
      <c r="H17" s="10">
        <f>IFERROR(INDEX(REPORT_DATA_BY_DISTRICT!$A:$AI,$D17,MATCH(H$8,REPORT_DATA_BY_DISTRICT!$A$1:$AI$1,0)), "")</f>
        <v>0</v>
      </c>
      <c r="I17" s="10">
        <f>IFERROR(INDEX(REPORT_DATA_BY_DISTRICT!$A:$AI,$D17,MATCH(I$8,REPORT_DATA_BY_DISTRICT!$A$1:$AI$1,0)), "")</f>
        <v>0</v>
      </c>
      <c r="J17" s="10">
        <f>IFERROR(INDEX(REPORT_DATA_BY_DISTRICT!$A:$AI,$D17,MATCH(J$8,REPORT_DATA_BY_DISTRICT!$A$1:$AI$1,0)), "")</f>
        <v>4</v>
      </c>
      <c r="K17" s="10">
        <f>IFERROR(INDEX(REPORT_DATA_BY_DISTRICT!$A:$AI,$D17,MATCH(K$8,REPORT_DATA_BY_DISTRICT!$A$1:$AI$1,0)), "")</f>
        <v>8</v>
      </c>
      <c r="L17" s="10">
        <f>IFERROR(INDEX(REPORT_DATA_BY_DISTRICT!$A:$AI,$D17,MATCH(L$8,REPORT_DATA_BY_DISTRICT!$A$1:$AI$1,0)), "")</f>
        <v>0</v>
      </c>
      <c r="M17" s="10">
        <f>IFERROR(INDEX(REPORT_DATA_BY_DISTRICT!$A:$AI,$D17,MATCH(M$8,REPORT_DATA_BY_DISTRICT!$A$1:$AI$1,0)), "")</f>
        <v>0</v>
      </c>
      <c r="N17" s="10">
        <f>IFERROR(INDEX(REPORT_DATA_BY_DISTRICT!$A:$AI,$D17,MATCH(N$8,REPORT_DATA_BY_DISTRICT!$A$1:$AI$1,0)), "")</f>
        <v>15</v>
      </c>
      <c r="O17" s="10">
        <f>IFERROR(INDEX(REPORT_DATA_BY_DISTRICT!$A:$AI,$D17,MATCH(O$8,REPORT_DATA_BY_DISTRICT!$A$1:$AI$1,0)), "")</f>
        <v>4</v>
      </c>
      <c r="P17" s="10">
        <f>IFERROR(INDEX(REPORT_DATA_BY_DISTRICT!$A:$AI,$D17,MATCH(P$8,REPORT_DATA_BY_DISTRICT!$A$1:$AI$1,0)), "")</f>
        <v>24</v>
      </c>
      <c r="Q17" s="10">
        <f>IFERROR(INDEX(REPORT_DATA_BY_DISTRICT!$A:$AI,$D17,MATCH(Q$8,REPORT_DATA_BY_DISTRICT!$A$1:$AI$1,0)), "")</f>
        <v>6</v>
      </c>
      <c r="R17" s="10">
        <f>IFERROR(INDEX(REPORT_DATA_BY_DISTRICT!$A:$AI,$D17,MATCH(R$8,REPORT_DATA_BY_DISTRICT!$A$1:$AI$1,0)), "")</f>
        <v>0</v>
      </c>
      <c r="S17" s="10">
        <f>IFERROR(INDEX(REPORT_DATA_BY_DISTRICT!$A:$AI,$D17,MATCH(S$8,REPORT_DATA_BY_DISTRICT!$A$1:$AI$1,0)), "")</f>
        <v>7</v>
      </c>
    </row>
    <row r="18" spans="3:19" ht="15" customHeight="1">
      <c r="C18" s="64" t="str">
        <f>CONCATENATE(YEAR,":",MONTH,":2:",WEEKLY_REPORT_DAY,":", $A$1)</f>
        <v>2016:5:2:7:HUALIAN</v>
      </c>
      <c r="D18" s="64">
        <f>MATCH($C18,REPORT_DATA_BY_DISTRICT!$A:$A, 0)</f>
        <v>492</v>
      </c>
      <c r="E18" s="19" t="s">
        <v>782</v>
      </c>
      <c r="F18" s="13"/>
      <c r="G18" s="13"/>
      <c r="H18" s="10">
        <f>IFERROR(INDEX(REPORT_DATA_BY_DISTRICT!$A:$AI,$D18,MATCH(H$8,REPORT_DATA_BY_DISTRICT!$A$1:$AI$1,0)), "")</f>
        <v>0</v>
      </c>
      <c r="I18" s="10">
        <f>IFERROR(INDEX(REPORT_DATA_BY_DISTRICT!$A:$AI,$D18,MATCH(I$8,REPORT_DATA_BY_DISTRICT!$A$1:$AI$1,0)), "")</f>
        <v>1</v>
      </c>
      <c r="J18" s="10">
        <f>IFERROR(INDEX(REPORT_DATA_BY_DISTRICT!$A:$AI,$D18,MATCH(J$8,REPORT_DATA_BY_DISTRICT!$A$1:$AI$1,0)), "")</f>
        <v>4</v>
      </c>
      <c r="K18" s="10">
        <f>IFERROR(INDEX(REPORT_DATA_BY_DISTRICT!$A:$AI,$D18,MATCH(K$8,REPORT_DATA_BY_DISTRICT!$A$1:$AI$1,0)), "")</f>
        <v>10</v>
      </c>
      <c r="L18" s="10">
        <f>IFERROR(INDEX(REPORT_DATA_BY_DISTRICT!$A:$AI,$D18,MATCH(L$8,REPORT_DATA_BY_DISTRICT!$A$1:$AI$1,0)), "")</f>
        <v>0</v>
      </c>
      <c r="M18" s="10">
        <f>IFERROR(INDEX(REPORT_DATA_BY_DISTRICT!$A:$AI,$D18,MATCH(M$8,REPORT_DATA_BY_DISTRICT!$A$1:$AI$1,0)), "")</f>
        <v>0</v>
      </c>
      <c r="N18" s="10">
        <f>IFERROR(INDEX(REPORT_DATA_BY_DISTRICT!$A:$AI,$D18,MATCH(N$8,REPORT_DATA_BY_DISTRICT!$A$1:$AI$1,0)), "")</f>
        <v>16</v>
      </c>
      <c r="O18" s="10">
        <f>IFERROR(INDEX(REPORT_DATA_BY_DISTRICT!$A:$AI,$D18,MATCH(O$8,REPORT_DATA_BY_DISTRICT!$A$1:$AI$1,0)), "")</f>
        <v>3</v>
      </c>
      <c r="P18" s="10">
        <f>IFERROR(INDEX(REPORT_DATA_BY_DISTRICT!$A:$AI,$D18,MATCH(P$8,REPORT_DATA_BY_DISTRICT!$A$1:$AI$1,0)), "")</f>
        <v>19</v>
      </c>
      <c r="Q18" s="10">
        <f>IFERROR(INDEX(REPORT_DATA_BY_DISTRICT!$A:$AI,$D18,MATCH(Q$8,REPORT_DATA_BY_DISTRICT!$A$1:$AI$1,0)), "")</f>
        <v>16</v>
      </c>
      <c r="R18" s="10">
        <f>IFERROR(INDEX(REPORT_DATA_BY_DISTRICT!$A:$AI,$D18,MATCH(R$8,REPORT_DATA_BY_DISTRICT!$A$1:$AI$1,0)), "")</f>
        <v>0</v>
      </c>
      <c r="S18" s="10">
        <f>IFERROR(INDEX(REPORT_DATA_BY_DISTRICT!$A:$AI,$D18,MATCH(S$8,REPORT_DATA_BY_DISTRICT!$A$1:$AI$1,0)), "")</f>
        <v>15</v>
      </c>
    </row>
    <row r="19" spans="3:19" ht="15" customHeight="1">
      <c r="C19" s="64" t="str">
        <f>CONCATENATE(YEAR,":",MONTH,":3:",WEEKLY_REPORT_DAY,":", $A$1)</f>
        <v>2016:5:3:7:HUALIAN</v>
      </c>
      <c r="D19" s="64">
        <f>MATCH($C19,REPORT_DATA_BY_DISTRICT!$A:$A, 0)</f>
        <v>521</v>
      </c>
      <c r="E19" s="19" t="s">
        <v>784</v>
      </c>
      <c r="F19" s="13"/>
      <c r="G19" s="13"/>
      <c r="H19" s="10">
        <f>IFERROR(INDEX(REPORT_DATA_BY_DISTRICT!$A:$AI,$D19,MATCH(H$8,REPORT_DATA_BY_DISTRICT!$A$1:$AI$1,0)), "")</f>
        <v>0</v>
      </c>
      <c r="I19" s="10">
        <f>IFERROR(INDEX(REPORT_DATA_BY_DISTRICT!$A:$AI,$D19,MATCH(I$8,REPORT_DATA_BY_DISTRICT!$A$1:$AI$1,0)), "")</f>
        <v>1</v>
      </c>
      <c r="J19" s="10">
        <f>IFERROR(INDEX(REPORT_DATA_BY_DISTRICT!$A:$AI,$D19,MATCH(J$8,REPORT_DATA_BY_DISTRICT!$A$1:$AI$1,0)), "")</f>
        <v>3</v>
      </c>
      <c r="K19" s="10">
        <f>IFERROR(INDEX(REPORT_DATA_BY_DISTRICT!$A:$AI,$D19,MATCH(K$8,REPORT_DATA_BY_DISTRICT!$A$1:$AI$1,0)), "")</f>
        <v>5</v>
      </c>
      <c r="L19" s="10">
        <f>IFERROR(INDEX(REPORT_DATA_BY_DISTRICT!$A:$AI,$D19,MATCH(L$8,REPORT_DATA_BY_DISTRICT!$A$1:$AI$1,0)), "")</f>
        <v>1</v>
      </c>
      <c r="M19" s="10">
        <f>IFERROR(INDEX(REPORT_DATA_BY_DISTRICT!$A:$AI,$D19,MATCH(M$8,REPORT_DATA_BY_DISTRICT!$A$1:$AI$1,0)), "")</f>
        <v>0</v>
      </c>
      <c r="N19" s="10">
        <f>IFERROR(INDEX(REPORT_DATA_BY_DISTRICT!$A:$AI,$D19,MATCH(N$8,REPORT_DATA_BY_DISTRICT!$A$1:$AI$1,0)), "")</f>
        <v>10</v>
      </c>
      <c r="O19" s="10">
        <f>IFERROR(INDEX(REPORT_DATA_BY_DISTRICT!$A:$AI,$D19,MATCH(O$8,REPORT_DATA_BY_DISTRICT!$A$1:$AI$1,0)), "")</f>
        <v>4</v>
      </c>
      <c r="P19" s="10">
        <f>IFERROR(INDEX(REPORT_DATA_BY_DISTRICT!$A:$AI,$D19,MATCH(P$8,REPORT_DATA_BY_DISTRICT!$A$1:$AI$1,0)), "")</f>
        <v>19</v>
      </c>
      <c r="Q19" s="10">
        <f>IFERROR(INDEX(REPORT_DATA_BY_DISTRICT!$A:$AI,$D19,MATCH(Q$8,REPORT_DATA_BY_DISTRICT!$A$1:$AI$1,0)), "")</f>
        <v>13</v>
      </c>
      <c r="R19" s="10">
        <f>IFERROR(INDEX(REPORT_DATA_BY_DISTRICT!$A:$AI,$D19,MATCH(R$8,REPORT_DATA_BY_DISTRICT!$A$1:$AI$1,0)), "")</f>
        <v>2</v>
      </c>
      <c r="S19" s="10">
        <f>IFERROR(INDEX(REPORT_DATA_BY_DISTRICT!$A:$AI,$D19,MATCH(S$8,REPORT_DATA_BY_DISTRICT!$A$1:$AI$1,0)), "")</f>
        <v>27</v>
      </c>
    </row>
    <row r="20" spans="3:19" ht="15" customHeight="1">
      <c r="C20" s="64" t="str">
        <f>CONCATENATE(YEAR,":",MONTH,":4:",WEEKLY_REPORT_DAY,":", $A$1)</f>
        <v>2016:5:4:7:HUALIAN</v>
      </c>
      <c r="D20" s="64" t="e">
        <f>MATCH($C20,REPORT_DATA_BY_DISTRICT!$A:$A, 0)</f>
        <v>#N/A</v>
      </c>
      <c r="E20" s="19" t="s">
        <v>785</v>
      </c>
      <c r="F20" s="13"/>
      <c r="G20" s="13"/>
      <c r="H20" s="10" t="str">
        <f>IFERROR(INDEX(REPORT_DATA_BY_DISTRICT!$A:$AI,$D20,MATCH(H$8,REPORT_DATA_BY_DISTRICT!$A$1:$AI$1,0)), "")</f>
        <v/>
      </c>
      <c r="I20" s="10" t="str">
        <f>IFERROR(INDEX(REPORT_DATA_BY_DISTRICT!$A:$AI,$D20,MATCH(I$8,REPORT_DATA_BY_DISTRICT!$A$1:$AI$1,0)), "")</f>
        <v/>
      </c>
      <c r="J20" s="10" t="str">
        <f>IFERROR(INDEX(REPORT_DATA_BY_DISTRICT!$A:$AI,$D20,MATCH(J$8,REPORT_DATA_BY_DISTRICT!$A$1:$AI$1,0)), "")</f>
        <v/>
      </c>
      <c r="K20" s="10" t="str">
        <f>IFERROR(INDEX(REPORT_DATA_BY_DISTRICT!$A:$AI,$D20,MATCH(K$8,REPORT_DATA_BY_DISTRICT!$A$1:$AI$1,0)), "")</f>
        <v/>
      </c>
      <c r="L20" s="10" t="str">
        <f>IFERROR(INDEX(REPORT_DATA_BY_DISTRICT!$A:$AI,$D20,MATCH(L$8,REPORT_DATA_BY_DISTRICT!$A$1:$AI$1,0)), "")</f>
        <v/>
      </c>
      <c r="M20" s="10" t="str">
        <f>IFERROR(INDEX(REPORT_DATA_BY_DISTRICT!$A:$AI,$D20,MATCH(M$8,REPORT_DATA_BY_DISTRICT!$A$1:$AI$1,0)), "")</f>
        <v/>
      </c>
      <c r="N20" s="10" t="str">
        <f>IFERROR(INDEX(REPORT_DATA_BY_DISTRICT!$A:$AI,$D20,MATCH(N$8,REPORT_DATA_BY_DISTRICT!$A$1:$AI$1,0)), "")</f>
        <v/>
      </c>
      <c r="O20" s="10" t="str">
        <f>IFERROR(INDEX(REPORT_DATA_BY_DISTRICT!$A:$AI,$D20,MATCH(O$8,REPORT_DATA_BY_DISTRICT!$A$1:$AI$1,0)), "")</f>
        <v/>
      </c>
      <c r="P20" s="10" t="str">
        <f>IFERROR(INDEX(REPORT_DATA_BY_DISTRICT!$A:$AI,$D20,MATCH(P$8,REPORT_DATA_BY_DISTRICT!$A$1:$AI$1,0)), "")</f>
        <v/>
      </c>
      <c r="Q20" s="10" t="str">
        <f>IFERROR(INDEX(REPORT_DATA_BY_DISTRICT!$A:$AI,$D20,MATCH(Q$8,REPORT_DATA_BY_DISTRICT!$A$1:$AI$1,0)), "")</f>
        <v/>
      </c>
      <c r="R20" s="10" t="str">
        <f>IFERROR(INDEX(REPORT_DATA_BY_DISTRICT!$A:$AI,$D20,MATCH(R$8,REPORT_DATA_BY_DISTRICT!$A$1:$AI$1,0)), "")</f>
        <v/>
      </c>
      <c r="S20" s="10" t="str">
        <f>IFERROR(INDEX(REPORT_DATA_BY_DISTRICT!$A:$AI,$D20,MATCH(S$8,REPORT_DATA_BY_DISTRICT!$A$1:$AI$1,0)), "")</f>
        <v/>
      </c>
    </row>
    <row r="21" spans="3:19" ht="15" customHeight="1">
      <c r="C21" s="64" t="str">
        <f>CONCATENATE(YEAR,":",MONTH,":5:",WEEKLY_REPORT_DAY,":", $A$1)</f>
        <v>2016:5:5:7:HUALIAN</v>
      </c>
      <c r="D21" s="64" t="e">
        <f>MATCH($C21,REPORT_DATA_BY_DISTRICT!$A:$A, 0)</f>
        <v>#N/A</v>
      </c>
      <c r="E21" s="19" t="s">
        <v>786</v>
      </c>
      <c r="F21" s="13"/>
      <c r="G21" s="13"/>
      <c r="H21" s="10" t="str">
        <f>IFERROR(INDEX(REPORT_DATA_BY_DISTRICT!$A:$AI,$D21,MATCH(H$8,REPORT_DATA_BY_DISTRICT!$A$1:$AI$1,0)), "")</f>
        <v/>
      </c>
      <c r="I21" s="10" t="str">
        <f>IFERROR(INDEX(REPORT_DATA_BY_DISTRICT!$A:$AI,$D21,MATCH(I$8,REPORT_DATA_BY_DISTRICT!$A$1:$AI$1,0)), "")</f>
        <v/>
      </c>
      <c r="J21" s="10" t="str">
        <f>IFERROR(INDEX(REPORT_DATA_BY_DISTRICT!$A:$AI,$D21,MATCH(J$8,REPORT_DATA_BY_DISTRICT!$A$1:$AI$1,0)), "")</f>
        <v/>
      </c>
      <c r="K21" s="10" t="str">
        <f>IFERROR(INDEX(REPORT_DATA_BY_DISTRICT!$A:$AI,$D21,MATCH(K$8,REPORT_DATA_BY_DISTRICT!$A$1:$AI$1,0)), "")</f>
        <v/>
      </c>
      <c r="L21" s="10" t="str">
        <f>IFERROR(INDEX(REPORT_DATA_BY_DISTRICT!$A:$AI,$D21,MATCH(L$8,REPORT_DATA_BY_DISTRICT!$A$1:$AI$1,0)), "")</f>
        <v/>
      </c>
      <c r="M21" s="10" t="str">
        <f>IFERROR(INDEX(REPORT_DATA_BY_DISTRICT!$A:$AI,$D21,MATCH(M$8,REPORT_DATA_BY_DISTRICT!$A$1:$AI$1,0)), "")</f>
        <v/>
      </c>
      <c r="N21" s="10" t="str">
        <f>IFERROR(INDEX(REPORT_DATA_BY_DISTRICT!$A:$AI,$D21,MATCH(N$8,REPORT_DATA_BY_DISTRICT!$A$1:$AI$1,0)), "")</f>
        <v/>
      </c>
      <c r="O21" s="10" t="str">
        <f>IFERROR(INDEX(REPORT_DATA_BY_DISTRICT!$A:$AI,$D21,MATCH(O$8,REPORT_DATA_BY_DISTRICT!$A$1:$AI$1,0)), "")</f>
        <v/>
      </c>
      <c r="P21" s="10" t="str">
        <f>IFERROR(INDEX(REPORT_DATA_BY_DISTRICT!$A:$AI,$D21,MATCH(P$8,REPORT_DATA_BY_DISTRICT!$A$1:$AI$1,0)), "")</f>
        <v/>
      </c>
      <c r="Q21" s="10" t="str">
        <f>IFERROR(INDEX(REPORT_DATA_BY_DISTRICT!$A:$AI,$D21,MATCH(Q$8,REPORT_DATA_BY_DISTRICT!$A$1:$AI$1,0)), "")</f>
        <v/>
      </c>
      <c r="R21" s="10" t="str">
        <f>IFERROR(INDEX(REPORT_DATA_BY_DISTRICT!$A:$AI,$D21,MATCH(R$8,REPORT_DATA_BY_DISTRICT!$A$1:$AI$1,0)), "")</f>
        <v/>
      </c>
      <c r="S21" s="10" t="str">
        <f>IFERROR(INDEX(REPORT_DATA_BY_DISTRICT!$A:$AI,$D21,MATCH(S$8,REPORT_DATA_BY_DISTRICT!$A$1:$AI$1,0)), "")</f>
        <v/>
      </c>
    </row>
    <row r="22" spans="3:19" ht="15" customHeight="1">
      <c r="E22" s="16" t="s">
        <v>806</v>
      </c>
      <c r="F22" s="14"/>
      <c r="G22" s="14"/>
      <c r="H22" s="17">
        <f>SUM(H17:H21)</f>
        <v>0</v>
      </c>
      <c r="I22" s="17">
        <f t="shared" ref="I22:R22" si="1">SUM(I17:I21)</f>
        <v>2</v>
      </c>
      <c r="J22" s="17">
        <f t="shared" si="1"/>
        <v>11</v>
      </c>
      <c r="K22" s="17">
        <f t="shared" si="1"/>
        <v>23</v>
      </c>
      <c r="L22" s="49">
        <f t="shared" si="1"/>
        <v>1</v>
      </c>
      <c r="M22" s="17">
        <f t="shared" si="1"/>
        <v>0</v>
      </c>
      <c r="N22" s="52">
        <f t="shared" si="1"/>
        <v>41</v>
      </c>
      <c r="O22" s="17">
        <f t="shared" si="1"/>
        <v>11</v>
      </c>
      <c r="P22" s="17">
        <f t="shared" si="1"/>
        <v>62</v>
      </c>
      <c r="Q22" s="17">
        <f t="shared" si="1"/>
        <v>35</v>
      </c>
      <c r="R22" s="17">
        <f t="shared" si="1"/>
        <v>2</v>
      </c>
      <c r="S22" s="17">
        <f>SUM(S17:S21)</f>
        <v>49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2:S12">
    <cfRule type="expression" dxfId="123" priority="6">
      <formula>AND(M$9&lt;&gt;"",M12&gt;=M$9)</formula>
    </cfRule>
  </conditionalFormatting>
  <conditionalFormatting sqref="M12:S12">
    <cfRule type="expression" dxfId="122" priority="5">
      <formula>J12=""</formula>
    </cfRule>
    <cfRule type="expression" dxfId="121" priority="7">
      <formula>AND(M$10&lt;&gt;"",M12&lt;M$10)</formula>
    </cfRule>
    <cfRule type="expression" dxfId="120" priority="8">
      <formula>AND(M$10&lt;&gt;"",M12&gt;=M$10)</formula>
    </cfRule>
  </conditionalFormatting>
  <conditionalFormatting sqref="M12:S13">
    <cfRule type="expression" dxfId="119" priority="9">
      <formula>J12=""</formula>
    </cfRule>
    <cfRule type="expression" dxfId="118" priority="10">
      <formula>AND(M$9&lt;&gt;"",M12&gt;=M$9)</formula>
    </cfRule>
    <cfRule type="expression" dxfId="117" priority="11">
      <formula>AND(M$10&lt;&gt;"",M12&lt;M$10)</formula>
    </cfRule>
    <cfRule type="expression" dxfId="116" priority="12">
      <formula>AND(M$10&lt;&gt;"",M12&gt;=M$10)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0">
    <pageSetUpPr fitToPage="1"/>
  </sheetPr>
  <dimension ref="W1:BA109"/>
  <sheetViews>
    <sheetView zoomScale="85" zoomScaleNormal="85" workbookViewId="0">
      <selection activeCell="AV88" sqref="AV88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7109375" style="7" customWidth="1"/>
    <col min="49" max="49" width="10.42578125" style="7" bestFit="1" customWidth="1"/>
    <col min="50" max="50" width="9.42578125" style="7" bestFit="1" customWidth="1"/>
    <col min="51" max="51" width="10.28515625" style="7" bestFit="1" customWidth="1"/>
    <col min="52" max="52" width="18" style="7" bestFit="1" customWidth="1"/>
    <col min="53" max="53" width="16.5703125" style="7" bestFit="1" customWidth="1"/>
    <col min="54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3" ht="15" customHeight="1"/>
    <row r="50" spans="23:53" ht="15" customHeight="1"/>
    <row r="51" spans="23:53" ht="120">
      <c r="AC51" s="29" t="s">
        <v>437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440</v>
      </c>
      <c r="AT51" s="29" t="s">
        <v>33</v>
      </c>
      <c r="AU51" s="29" t="s">
        <v>34</v>
      </c>
      <c r="AV51" s="29"/>
    </row>
    <row r="52" spans="23:53">
      <c r="W52" s="7" t="s">
        <v>812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810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813</v>
      </c>
      <c r="AM52" s="7" t="s">
        <v>13</v>
      </c>
      <c r="AN52" s="27" t="s">
        <v>814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3964</v>
      </c>
      <c r="AW52" s="27" t="s">
        <v>44</v>
      </c>
      <c r="AX52" s="27" t="s">
        <v>45</v>
      </c>
      <c r="AY52" s="27" t="s">
        <v>46</v>
      </c>
      <c r="AZ52" s="27" t="s">
        <v>47</v>
      </c>
      <c r="BA52" s="27" t="s">
        <v>48</v>
      </c>
    </row>
    <row r="53" spans="23:53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2014:1:0:0:HUALIAN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8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</row>
    <row r="54" spans="23:53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2014:2:0:0:HUALIAN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</row>
    <row r="55" spans="23:53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2014:3:0:0:HUALIAN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</row>
    <row r="56" spans="23:53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2014:4:0:0:HUALIAN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</row>
    <row r="57" spans="23:53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2014:5:0:0:HUALIAN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</row>
    <row r="58" spans="23:53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2014:6:0:0:HUALIAN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</row>
    <row r="59" spans="23:53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2014:7:0:0:HUALIAN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</row>
    <row r="60" spans="23:53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2014:8:0:0:HUALIAN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</row>
    <row r="61" spans="23:53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2014:9:0:0:HUALIAN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</row>
    <row r="62" spans="23:53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2014:10:0:0:HUALIAN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</row>
    <row r="63" spans="23:53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2014:11:0:0:HUALIAN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ca="1" si="7"/>
        <v/>
      </c>
      <c r="AG63" s="10" t="str">
        <f t="shared" ca="1" si="7"/>
        <v/>
      </c>
      <c r="AH63" s="10" t="str">
        <f t="shared" ca="1" si="7"/>
        <v/>
      </c>
      <c r="AI63" s="10" t="str">
        <f t="shared" ca="1" si="7"/>
        <v/>
      </c>
      <c r="AJ63" s="10" t="str">
        <f t="shared" ca="1" si="7"/>
        <v/>
      </c>
      <c r="AK63" s="10" t="str">
        <f t="shared" ca="1" si="7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</row>
    <row r="64" spans="23:53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2014:12:0:0:HUALIAN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7"/>
        <v/>
      </c>
      <c r="AG64" s="10" t="str">
        <f t="shared" ca="1" si="7"/>
        <v/>
      </c>
      <c r="AH64" s="10" t="str">
        <f t="shared" ca="1" si="7"/>
        <v/>
      </c>
      <c r="AI64" s="10" t="str">
        <f t="shared" ca="1" si="7"/>
        <v/>
      </c>
      <c r="AJ64" s="10" t="str">
        <f t="shared" ca="1" si="7"/>
        <v/>
      </c>
      <c r="AK64" s="10" t="str">
        <f t="shared" ca="1" si="7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</row>
    <row r="65" spans="23:53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2015:1:0:0:HUALIAN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7"/>
        <v/>
      </c>
      <c r="AG65" s="10" t="str">
        <f t="shared" ca="1" si="7"/>
        <v/>
      </c>
      <c r="AH65" s="10" t="str">
        <f t="shared" ca="1" si="7"/>
        <v/>
      </c>
      <c r="AI65" s="10" t="str">
        <f t="shared" ca="1" si="7"/>
        <v/>
      </c>
      <c r="AJ65" s="10" t="str">
        <f t="shared" ca="1" si="7"/>
        <v/>
      </c>
      <c r="AK65" s="10" t="str">
        <f t="shared" ca="1" si="7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</row>
    <row r="66" spans="23:53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2015:2:0:0:HUALIAN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7"/>
        <v/>
      </c>
      <c r="AG66" s="10" t="str">
        <f t="shared" ca="1" si="7"/>
        <v/>
      </c>
      <c r="AH66" s="10" t="str">
        <f t="shared" ca="1" si="7"/>
        <v/>
      </c>
      <c r="AI66" s="10" t="str">
        <f t="shared" ca="1" si="7"/>
        <v/>
      </c>
      <c r="AJ66" s="10" t="str">
        <f t="shared" ca="1" si="7"/>
        <v/>
      </c>
      <c r="AK66" s="10" t="str">
        <f t="shared" ca="1" si="7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</row>
    <row r="67" spans="23:53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2015:3:0:0:HUALIAN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7"/>
        <v/>
      </c>
      <c r="AG67" s="10" t="str">
        <f t="shared" ca="1" si="7"/>
        <v/>
      </c>
      <c r="AH67" s="10" t="str">
        <f t="shared" ca="1" si="7"/>
        <v/>
      </c>
      <c r="AI67" s="10" t="str">
        <f t="shared" ca="1" si="7"/>
        <v/>
      </c>
      <c r="AJ67" s="10" t="str">
        <f t="shared" ca="1" si="7"/>
        <v/>
      </c>
      <c r="AK67" s="10" t="str">
        <f t="shared" ca="1" si="7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</row>
    <row r="68" spans="23:53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2015:4:0:0:HUALIAN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7"/>
        <v/>
      </c>
      <c r="AG68" s="10" t="str">
        <f t="shared" ca="1" si="7"/>
        <v/>
      </c>
      <c r="AH68" s="10" t="str">
        <f t="shared" ca="1" si="7"/>
        <v/>
      </c>
      <c r="AI68" s="10" t="str">
        <f t="shared" ca="1" si="7"/>
        <v/>
      </c>
      <c r="AJ68" s="10" t="str">
        <f t="shared" ca="1" si="7"/>
        <v/>
      </c>
      <c r="AK68" s="10" t="str">
        <f t="shared" ca="1" si="7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</row>
    <row r="69" spans="23:53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2015:5:0:0:HUALIAN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ref="AF69:AK84" ca="1" si="8">IFERROR(INDEX(INDIRECT(CONCATENATE($X$95,"$A:$Z")),$AE69,MATCH(AF$52,INDIRECT(CONCATENATE($X$95,"$A1:$Z1")),0)),"")</f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</row>
    <row r="70" spans="23:53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2015:6:0:0:HUALIAN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</row>
    <row r="71" spans="23:53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2015:7:0:0:HUALIAN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</row>
    <row r="72" spans="23:53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2015:8:0:0:HUALIAN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</row>
    <row r="73" spans="23:53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2015:9:0:0:HUALIAN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ca="1" si="8"/>
        <v/>
      </c>
      <c r="AG73" s="10" t="str">
        <f t="shared" ca="1" si="8"/>
        <v/>
      </c>
      <c r="AH73" s="10" t="str">
        <f t="shared" ca="1" si="8"/>
        <v/>
      </c>
      <c r="AI73" s="10" t="str">
        <f t="shared" ca="1" si="8"/>
        <v/>
      </c>
      <c r="AJ73" s="10" t="str">
        <f t="shared" ca="1" si="8"/>
        <v/>
      </c>
      <c r="AK73" s="10" t="str">
        <f t="shared" ca="1" si="8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</row>
    <row r="74" spans="23:53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2015:10:0:0:HUALIAN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8"/>
        <v/>
      </c>
      <c r="AG74" s="10" t="str">
        <f t="shared" ca="1" si="8"/>
        <v/>
      </c>
      <c r="AH74" s="10" t="str">
        <f t="shared" ca="1" si="8"/>
        <v/>
      </c>
      <c r="AI74" s="10" t="str">
        <f t="shared" ca="1" si="8"/>
        <v/>
      </c>
      <c r="AJ74" s="10" t="str">
        <f t="shared" ca="1" si="8"/>
        <v/>
      </c>
      <c r="AK74" s="10" t="str">
        <f t="shared" ca="1" si="8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</row>
    <row r="75" spans="23:53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2015:11:0:0:HUALIAN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8"/>
        <v/>
      </c>
      <c r="AG75" s="10" t="str">
        <f t="shared" ca="1" si="8"/>
        <v/>
      </c>
      <c r="AH75" s="10" t="str">
        <f t="shared" ca="1" si="8"/>
        <v/>
      </c>
      <c r="AI75" s="10" t="str">
        <f t="shared" ca="1" si="8"/>
        <v/>
      </c>
      <c r="AJ75" s="10" t="str">
        <f t="shared" ca="1" si="8"/>
        <v/>
      </c>
      <c r="AK75" s="10" t="str">
        <f t="shared" ca="1" si="8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</row>
    <row r="76" spans="23:53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2015:12:0:0:HUALIAN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8"/>
        <v/>
      </c>
      <c r="AG76" s="10" t="str">
        <f t="shared" ca="1" si="8"/>
        <v/>
      </c>
      <c r="AH76" s="10" t="str">
        <f t="shared" ca="1" si="8"/>
        <v/>
      </c>
      <c r="AI76" s="10" t="str">
        <f t="shared" ca="1" si="8"/>
        <v/>
      </c>
      <c r="AJ76" s="10" t="str">
        <f t="shared" ca="1" si="8"/>
        <v/>
      </c>
      <c r="AK76" s="10" t="str">
        <f t="shared" ca="1" si="8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</row>
    <row r="77" spans="23:53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2016:1:0:0:HUALIAN</v>
      </c>
      <c r="AB77" s="27">
        <f t="shared" ca="1" si="3"/>
        <v>5</v>
      </c>
      <c r="AC77" s="21">
        <f t="shared" ca="1" si="4"/>
        <v>1</v>
      </c>
      <c r="AD77" s="21">
        <f t="shared" si="5"/>
        <v>0</v>
      </c>
      <c r="AE77" s="27" t="e">
        <f t="shared" ca="1" si="6"/>
        <v>#N/A</v>
      </c>
      <c r="AF77" s="10" t="str">
        <f t="shared" ca="1" si="8"/>
        <v/>
      </c>
      <c r="AG77" s="10" t="str">
        <f t="shared" ca="1" si="8"/>
        <v/>
      </c>
      <c r="AH77" s="10" t="str">
        <f t="shared" ca="1" si="8"/>
        <v/>
      </c>
      <c r="AI77" s="10" t="str">
        <f t="shared" ca="1" si="8"/>
        <v/>
      </c>
      <c r="AJ77" s="10" t="str">
        <f t="shared" ca="1" si="8"/>
        <v/>
      </c>
      <c r="AK77" s="10" t="str">
        <f t="shared" ca="1" si="8"/>
        <v/>
      </c>
      <c r="AL77" s="7">
        <v>-11</v>
      </c>
      <c r="AM77" s="28">
        <f t="shared" ref="AM77:AM88" si="9">DATE(YEAR, MONTH,DAY + 7*AL77 )</f>
        <v>42428</v>
      </c>
      <c r="AN77" s="27">
        <f>INT((DAY($AM77)-1)/7)+1</f>
        <v>4</v>
      </c>
      <c r="AO77" s="28" t="str">
        <f t="shared" ref="AO77:AO88" si="10">CONCATENATE(YEAR(AM77),":",MONTH(AM77),":",AN77,":",WEEKLY_REPORT_DAY,":", $X$90)</f>
        <v>2016:2:4:7:HUALIAN</v>
      </c>
      <c r="AP77" s="27">
        <f t="shared" ref="AP77:AP88" ca="1" si="11">MATCH(AO77,INDIRECT(CONCATENATE($X$93,"$A:$A")),0)</f>
        <v>197</v>
      </c>
      <c r="AQ77" s="21">
        <f t="shared" ref="AQ77:AV88" ca="1" si="12">INDEX(INDIRECT(CONCATENATE($X$93,"$A:$AG")),$AP77,MATCH(AQ$52,INDIRECT(CONCATENATE($X$93,"$A1:$AG1")),0))</f>
        <v>1</v>
      </c>
      <c r="AR77" s="21">
        <f t="shared" ca="1" si="12"/>
        <v>22</v>
      </c>
      <c r="AS77" s="21">
        <f t="shared" ca="1" si="12"/>
        <v>4</v>
      </c>
      <c r="AT77" s="21">
        <f t="shared" ca="1" si="12"/>
        <v>11</v>
      </c>
      <c r="AU77" s="21">
        <f t="shared" ca="1" si="12"/>
        <v>2</v>
      </c>
      <c r="AV77" s="21">
        <f t="shared" ca="1" si="12"/>
        <v>0</v>
      </c>
      <c r="AW77" s="21">
        <f ca="1">ROUND(1*$AV77/$X$99,0)</f>
        <v>0</v>
      </c>
      <c r="AX77" s="21">
        <f ca="1">6*$AV77</f>
        <v>0</v>
      </c>
      <c r="AY77" s="21">
        <f ca="1">3*$AV77</f>
        <v>0</v>
      </c>
      <c r="AZ77" s="21">
        <f ca="1">5*$AV77</f>
        <v>0</v>
      </c>
      <c r="BA77" s="21">
        <f ca="1">1*$AV77</f>
        <v>0</v>
      </c>
    </row>
    <row r="78" spans="23:53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2016:2:0:0:HUALIAN</v>
      </c>
      <c r="AB78" s="27">
        <f t="shared" ca="1" si="3"/>
        <v>41</v>
      </c>
      <c r="AC78" s="21">
        <f t="shared" ca="1" si="4"/>
        <v>1</v>
      </c>
      <c r="AD78" s="21">
        <f t="shared" si="5"/>
        <v>0</v>
      </c>
      <c r="AE78" s="27">
        <f t="shared" ca="1" si="6"/>
        <v>4</v>
      </c>
      <c r="AF78" s="10">
        <f t="shared" ca="1" si="8"/>
        <v>0</v>
      </c>
      <c r="AG78" s="10">
        <f t="shared" ca="1" si="8"/>
        <v>0</v>
      </c>
      <c r="AH78" s="10">
        <f t="shared" ca="1" si="8"/>
        <v>0</v>
      </c>
      <c r="AI78" s="10">
        <f t="shared" ca="1" si="8"/>
        <v>1</v>
      </c>
      <c r="AJ78" s="10">
        <f t="shared" ca="1" si="8"/>
        <v>0</v>
      </c>
      <c r="AK78" s="10">
        <f t="shared" ca="1" si="8"/>
        <v>0</v>
      </c>
      <c r="AL78" s="7">
        <v>-10</v>
      </c>
      <c r="AM78" s="28">
        <f t="shared" si="9"/>
        <v>42435</v>
      </c>
      <c r="AN78" s="27">
        <f t="shared" ref="AN78:AN88" si="13">INT((DAY($AM78)-1)/7)+1</f>
        <v>1</v>
      </c>
      <c r="AO78" s="28" t="str">
        <f t="shared" si="10"/>
        <v>2016:3:1:7:HUALIAN</v>
      </c>
      <c r="AP78" s="27">
        <f t="shared" ca="1" si="11"/>
        <v>228</v>
      </c>
      <c r="AQ78" s="21">
        <f t="shared" ca="1" si="12"/>
        <v>0</v>
      </c>
      <c r="AR78" s="21">
        <f t="shared" ca="1" si="12"/>
        <v>23</v>
      </c>
      <c r="AS78" s="21">
        <f t="shared" ca="1" si="12"/>
        <v>4</v>
      </c>
      <c r="AT78" s="21">
        <f t="shared" ca="1" si="12"/>
        <v>12</v>
      </c>
      <c r="AU78" s="21">
        <f t="shared" ca="1" si="12"/>
        <v>0</v>
      </c>
      <c r="AV78" s="21">
        <f t="shared" ca="1" si="12"/>
        <v>0</v>
      </c>
      <c r="AW78" s="21">
        <f t="shared" ref="AW78:AW88" ca="1" si="14">ROUND(1*$AV78/$X$99,0)</f>
        <v>0</v>
      </c>
      <c r="AX78" s="21">
        <f t="shared" ref="AX78:AX88" ca="1" si="15">6*$AV78</f>
        <v>0</v>
      </c>
      <c r="AY78" s="21">
        <f t="shared" ref="AY78:AY88" ca="1" si="16">3*$AV78</f>
        <v>0</v>
      </c>
      <c r="AZ78" s="21">
        <f t="shared" ref="AZ78:AZ88" ca="1" si="17">5*$AV78</f>
        <v>0</v>
      </c>
      <c r="BA78" s="21">
        <f t="shared" ref="BA78:BA88" ca="1" si="18">1*$AV78</f>
        <v>0</v>
      </c>
    </row>
    <row r="79" spans="23:53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2016:3:0:0:HUALIAN</v>
      </c>
      <c r="AB79" s="27">
        <f t="shared" ca="1" si="3"/>
        <v>74</v>
      </c>
      <c r="AC79" s="21">
        <f t="shared" ca="1" si="4"/>
        <v>0</v>
      </c>
      <c r="AD79" s="21">
        <f t="shared" si="5"/>
        <v>0</v>
      </c>
      <c r="AE79" s="27" t="e">
        <f t="shared" ca="1" si="6"/>
        <v>#N/A</v>
      </c>
      <c r="AF79" s="10" t="str">
        <f t="shared" ca="1" si="8"/>
        <v/>
      </c>
      <c r="AG79" s="10" t="str">
        <f t="shared" ca="1" si="8"/>
        <v/>
      </c>
      <c r="AH79" s="10" t="str">
        <f t="shared" ca="1" si="8"/>
        <v/>
      </c>
      <c r="AI79" s="10" t="str">
        <f t="shared" ca="1" si="8"/>
        <v/>
      </c>
      <c r="AJ79" s="10" t="str">
        <f t="shared" ca="1" si="8"/>
        <v/>
      </c>
      <c r="AK79" s="10" t="str">
        <f t="shared" ca="1" si="8"/>
        <v/>
      </c>
      <c r="AL79" s="7">
        <v>-9</v>
      </c>
      <c r="AM79" s="28">
        <f t="shared" si="9"/>
        <v>42442</v>
      </c>
      <c r="AN79" s="27">
        <f t="shared" si="13"/>
        <v>2</v>
      </c>
      <c r="AO79" s="28" t="str">
        <f t="shared" si="10"/>
        <v>2016:3:2:7:HUALIAN</v>
      </c>
      <c r="AP79" s="27">
        <f t="shared" ca="1" si="11"/>
        <v>259</v>
      </c>
      <c r="AQ79" s="21">
        <f t="shared" ca="1" si="12"/>
        <v>0</v>
      </c>
      <c r="AR79" s="21">
        <f t="shared" ca="1" si="12"/>
        <v>23</v>
      </c>
      <c r="AS79" s="21">
        <f t="shared" ca="1" si="12"/>
        <v>4</v>
      </c>
      <c r="AT79" s="21">
        <f t="shared" ca="1" si="12"/>
        <v>14</v>
      </c>
      <c r="AU79" s="21">
        <f t="shared" ca="1" si="12"/>
        <v>0</v>
      </c>
      <c r="AV79" s="21">
        <f t="shared" ca="1" si="12"/>
        <v>0</v>
      </c>
      <c r="AW79" s="21">
        <f t="shared" ca="1" si="14"/>
        <v>0</v>
      </c>
      <c r="AX79" s="21">
        <f t="shared" ca="1" si="15"/>
        <v>0</v>
      </c>
      <c r="AY79" s="21">
        <f t="shared" ca="1" si="16"/>
        <v>0</v>
      </c>
      <c r="AZ79" s="21">
        <f t="shared" ca="1" si="17"/>
        <v>0</v>
      </c>
      <c r="BA79" s="21">
        <f t="shared" ca="1" si="18"/>
        <v>0</v>
      </c>
    </row>
    <row r="80" spans="23:53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2016:4:0:0:HUALIAN</v>
      </c>
      <c r="AB80" s="27">
        <f t="shared" ca="1" si="3"/>
        <v>106</v>
      </c>
      <c r="AC80" s="21">
        <f t="shared" ca="1" si="4"/>
        <v>0</v>
      </c>
      <c r="AD80" s="21">
        <f t="shared" si="5"/>
        <v>0</v>
      </c>
      <c r="AE80" s="27" t="e">
        <f t="shared" ca="1" si="6"/>
        <v>#N/A</v>
      </c>
      <c r="AF80" s="10" t="str">
        <f t="shared" ca="1" si="8"/>
        <v/>
      </c>
      <c r="AG80" s="10" t="str">
        <f t="shared" ca="1" si="8"/>
        <v/>
      </c>
      <c r="AH80" s="10" t="str">
        <f t="shared" ca="1" si="8"/>
        <v/>
      </c>
      <c r="AI80" s="10" t="str">
        <f t="shared" ca="1" si="8"/>
        <v/>
      </c>
      <c r="AJ80" s="10" t="str">
        <f t="shared" ca="1" si="8"/>
        <v/>
      </c>
      <c r="AK80" s="10" t="str">
        <f t="shared" ca="1" si="8"/>
        <v/>
      </c>
      <c r="AL80" s="7">
        <v>-8</v>
      </c>
      <c r="AM80" s="28">
        <f t="shared" si="9"/>
        <v>42449</v>
      </c>
      <c r="AN80" s="27">
        <f t="shared" si="13"/>
        <v>3</v>
      </c>
      <c r="AO80" s="28" t="str">
        <f t="shared" si="10"/>
        <v>2016:3:3:7:HUALIAN</v>
      </c>
      <c r="AP80" s="27">
        <f t="shared" ca="1" si="11"/>
        <v>288</v>
      </c>
      <c r="AQ80" s="21">
        <f t="shared" ca="1" si="12"/>
        <v>0</v>
      </c>
      <c r="AR80" s="21">
        <f t="shared" ca="1" si="12"/>
        <v>19</v>
      </c>
      <c r="AS80" s="21">
        <f t="shared" ca="1" si="12"/>
        <v>6</v>
      </c>
      <c r="AT80" s="21">
        <f t="shared" ca="1" si="12"/>
        <v>24</v>
      </c>
      <c r="AU80" s="21">
        <f t="shared" ca="1" si="12"/>
        <v>0</v>
      </c>
      <c r="AV80" s="21">
        <f t="shared" ca="1" si="12"/>
        <v>0</v>
      </c>
      <c r="AW80" s="21">
        <f t="shared" ca="1" si="14"/>
        <v>0</v>
      </c>
      <c r="AX80" s="21">
        <f t="shared" ca="1" si="15"/>
        <v>0</v>
      </c>
      <c r="AY80" s="21">
        <f t="shared" ca="1" si="16"/>
        <v>0</v>
      </c>
      <c r="AZ80" s="21">
        <f t="shared" ca="1" si="17"/>
        <v>0</v>
      </c>
      <c r="BA80" s="21">
        <f t="shared" ca="1" si="18"/>
        <v>0</v>
      </c>
    </row>
    <row r="81" spans="23:53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2016:5:0:0:HUALIAN</v>
      </c>
      <c r="AB81" s="27">
        <f t="shared" ca="1" si="3"/>
        <v>135</v>
      </c>
      <c r="AC81" s="21">
        <f t="shared" ca="1" si="4"/>
        <v>0</v>
      </c>
      <c r="AD81" s="21">
        <f t="shared" si="5"/>
        <v>0</v>
      </c>
      <c r="AE81" s="27" t="e">
        <f t="shared" ca="1" si="6"/>
        <v>#N/A</v>
      </c>
      <c r="AF81" s="10" t="str">
        <f t="shared" ca="1" si="8"/>
        <v/>
      </c>
      <c r="AG81" s="10" t="str">
        <f t="shared" ca="1" si="8"/>
        <v/>
      </c>
      <c r="AH81" s="10" t="str">
        <f t="shared" ca="1" si="8"/>
        <v/>
      </c>
      <c r="AI81" s="10" t="str">
        <f t="shared" ca="1" si="8"/>
        <v/>
      </c>
      <c r="AJ81" s="10" t="str">
        <f t="shared" ca="1" si="8"/>
        <v/>
      </c>
      <c r="AK81" s="10" t="str">
        <f t="shared" ca="1" si="8"/>
        <v/>
      </c>
      <c r="AL81" s="7">
        <v>-7</v>
      </c>
      <c r="AM81" s="28">
        <f t="shared" si="9"/>
        <v>42456</v>
      </c>
      <c r="AN81" s="27">
        <f t="shared" si="13"/>
        <v>4</v>
      </c>
      <c r="AO81" s="28" t="str">
        <f t="shared" si="10"/>
        <v>2016:3:4:7:HUALIAN</v>
      </c>
      <c r="AP81" s="27">
        <f t="shared" ca="1" si="11"/>
        <v>318</v>
      </c>
      <c r="AQ81" s="21">
        <f t="shared" ca="1" si="12"/>
        <v>0</v>
      </c>
      <c r="AR81" s="21">
        <f t="shared" ca="1" si="12"/>
        <v>8</v>
      </c>
      <c r="AS81" s="21">
        <f t="shared" ca="1" si="12"/>
        <v>3</v>
      </c>
      <c r="AT81" s="21">
        <f t="shared" ca="1" si="12"/>
        <v>13</v>
      </c>
      <c r="AU81" s="21">
        <f t="shared" ca="1" si="12"/>
        <v>1</v>
      </c>
      <c r="AV81" s="21">
        <f t="shared" ca="1" si="12"/>
        <v>0</v>
      </c>
      <c r="AW81" s="21">
        <f t="shared" ca="1" si="14"/>
        <v>0</v>
      </c>
      <c r="AX81" s="21">
        <f t="shared" ca="1" si="15"/>
        <v>0</v>
      </c>
      <c r="AY81" s="21">
        <f t="shared" ca="1" si="16"/>
        <v>0</v>
      </c>
      <c r="AZ81" s="21">
        <f t="shared" ca="1" si="17"/>
        <v>0</v>
      </c>
      <c r="BA81" s="21">
        <f t="shared" ca="1" si="18"/>
        <v>0</v>
      </c>
    </row>
    <row r="82" spans="23:53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2016:6:0:0:HUALIAN</v>
      </c>
      <c r="AB82" s="27" t="e">
        <f t="shared" ca="1" si="3"/>
        <v>#N/A</v>
      </c>
      <c r="AC82" s="21" t="e">
        <f t="shared" ca="1" si="4"/>
        <v>#N/A</v>
      </c>
      <c r="AD82" s="21">
        <f t="shared" si="5"/>
        <v>0</v>
      </c>
      <c r="AE82" s="27" t="e">
        <f t="shared" ca="1" si="6"/>
        <v>#N/A</v>
      </c>
      <c r="AF82" s="10" t="str">
        <f t="shared" ca="1" si="8"/>
        <v/>
      </c>
      <c r="AG82" s="10" t="str">
        <f t="shared" ca="1" si="8"/>
        <v/>
      </c>
      <c r="AH82" s="10" t="str">
        <f t="shared" ca="1" si="8"/>
        <v/>
      </c>
      <c r="AI82" s="10" t="str">
        <f t="shared" ca="1" si="8"/>
        <v/>
      </c>
      <c r="AJ82" s="10" t="str">
        <f t="shared" ca="1" si="8"/>
        <v/>
      </c>
      <c r="AK82" s="10" t="str">
        <f t="shared" ca="1" si="8"/>
        <v/>
      </c>
      <c r="AL82" s="7">
        <v>-6</v>
      </c>
      <c r="AM82" s="28">
        <f t="shared" si="9"/>
        <v>42463</v>
      </c>
      <c r="AN82" s="27">
        <f t="shared" si="13"/>
        <v>1</v>
      </c>
      <c r="AO82" s="28" t="str">
        <f t="shared" si="10"/>
        <v>2016:4:1:7:HUALIAN</v>
      </c>
      <c r="AP82" s="27">
        <f t="shared" ca="1" si="11"/>
        <v>347</v>
      </c>
      <c r="AQ82" s="21">
        <f t="shared" ca="1" si="12"/>
        <v>0</v>
      </c>
      <c r="AR82" s="21">
        <f t="shared" ca="1" si="12"/>
        <v>18</v>
      </c>
      <c r="AS82" s="21">
        <f t="shared" ca="1" si="12"/>
        <v>3</v>
      </c>
      <c r="AT82" s="21">
        <f t="shared" ca="1" si="12"/>
        <v>15</v>
      </c>
      <c r="AU82" s="21">
        <f t="shared" ca="1" si="12"/>
        <v>0</v>
      </c>
      <c r="AV82" s="21">
        <f t="shared" ca="1" si="12"/>
        <v>0</v>
      </c>
      <c r="AW82" s="21">
        <f t="shared" ca="1" si="14"/>
        <v>0</v>
      </c>
      <c r="AX82" s="21">
        <f t="shared" ca="1" si="15"/>
        <v>0</v>
      </c>
      <c r="AY82" s="21">
        <f t="shared" ca="1" si="16"/>
        <v>0</v>
      </c>
      <c r="AZ82" s="21">
        <f t="shared" ca="1" si="17"/>
        <v>0</v>
      </c>
      <c r="BA82" s="21">
        <f t="shared" ca="1" si="18"/>
        <v>0</v>
      </c>
    </row>
    <row r="83" spans="23:53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2016:7:0:0:HUALIAN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ca="1" si="8"/>
        <v/>
      </c>
      <c r="AG83" s="10" t="str">
        <f t="shared" ca="1" si="8"/>
        <v/>
      </c>
      <c r="AH83" s="10" t="str">
        <f t="shared" ca="1" si="8"/>
        <v/>
      </c>
      <c r="AI83" s="10" t="str">
        <f t="shared" ca="1" si="8"/>
        <v/>
      </c>
      <c r="AJ83" s="10" t="str">
        <f t="shared" ca="1" si="8"/>
        <v/>
      </c>
      <c r="AK83" s="10" t="str">
        <f t="shared" ca="1" si="8"/>
        <v/>
      </c>
      <c r="AL83" s="7">
        <v>-5</v>
      </c>
      <c r="AM83" s="28">
        <f t="shared" si="9"/>
        <v>42470</v>
      </c>
      <c r="AN83" s="27">
        <f t="shared" si="13"/>
        <v>2</v>
      </c>
      <c r="AO83" s="28" t="str">
        <f t="shared" si="10"/>
        <v>2016:4:2:7:HUALIAN</v>
      </c>
      <c r="AP83" s="27">
        <f t="shared" ca="1" si="11"/>
        <v>376</v>
      </c>
      <c r="AQ83" s="21">
        <f t="shared" ca="1" si="12"/>
        <v>0</v>
      </c>
      <c r="AR83" s="21">
        <f t="shared" ca="1" si="12"/>
        <v>19</v>
      </c>
      <c r="AS83" s="21">
        <f t="shared" ca="1" si="12"/>
        <v>6</v>
      </c>
      <c r="AT83" s="21">
        <f t="shared" ca="1" si="12"/>
        <v>16</v>
      </c>
      <c r="AU83" s="21">
        <f t="shared" ca="1" si="12"/>
        <v>0</v>
      </c>
      <c r="AV83" s="21">
        <f t="shared" ca="1" si="12"/>
        <v>0</v>
      </c>
      <c r="AW83" s="21">
        <f t="shared" ca="1" si="14"/>
        <v>0</v>
      </c>
      <c r="AX83" s="21">
        <f t="shared" ca="1" si="15"/>
        <v>0</v>
      </c>
      <c r="AY83" s="21">
        <f t="shared" ca="1" si="16"/>
        <v>0</v>
      </c>
      <c r="AZ83" s="21">
        <f t="shared" ca="1" si="17"/>
        <v>0</v>
      </c>
      <c r="BA83" s="21">
        <f t="shared" ca="1" si="18"/>
        <v>0</v>
      </c>
    </row>
    <row r="84" spans="23:53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2016:8:0:0:HUALIAN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8"/>
        <v/>
      </c>
      <c r="AG84" s="10" t="str">
        <f t="shared" ca="1" si="8"/>
        <v/>
      </c>
      <c r="AH84" s="10" t="str">
        <f t="shared" ca="1" si="8"/>
        <v/>
      </c>
      <c r="AI84" s="10" t="str">
        <f t="shared" ca="1" si="8"/>
        <v/>
      </c>
      <c r="AJ84" s="10" t="str">
        <f t="shared" ca="1" si="8"/>
        <v/>
      </c>
      <c r="AK84" s="10" t="str">
        <f t="shared" ca="1" si="8"/>
        <v/>
      </c>
      <c r="AL84" s="7">
        <v>-4</v>
      </c>
      <c r="AM84" s="28">
        <f t="shared" si="9"/>
        <v>42477</v>
      </c>
      <c r="AN84" s="27">
        <f t="shared" si="13"/>
        <v>3</v>
      </c>
      <c r="AO84" s="28" t="str">
        <f t="shared" si="10"/>
        <v>2016:4:3:7:HUALIAN</v>
      </c>
      <c r="AP84" s="27">
        <f t="shared" ca="1" si="11"/>
        <v>405</v>
      </c>
      <c r="AQ84" s="21">
        <f t="shared" ca="1" si="12"/>
        <v>0</v>
      </c>
      <c r="AR84" s="21">
        <f t="shared" ca="1" si="12"/>
        <v>21</v>
      </c>
      <c r="AS84" s="21">
        <f t="shared" ca="1" si="12"/>
        <v>4</v>
      </c>
      <c r="AT84" s="21">
        <f t="shared" ca="1" si="12"/>
        <v>7</v>
      </c>
      <c r="AU84" s="21">
        <f t="shared" ca="1" si="12"/>
        <v>0</v>
      </c>
      <c r="AV84" s="21">
        <f t="shared" ca="1" si="12"/>
        <v>0</v>
      </c>
      <c r="AW84" s="21">
        <f t="shared" ca="1" si="14"/>
        <v>0</v>
      </c>
      <c r="AX84" s="21">
        <f t="shared" ca="1" si="15"/>
        <v>0</v>
      </c>
      <c r="AY84" s="21">
        <f t="shared" ca="1" si="16"/>
        <v>0</v>
      </c>
      <c r="AZ84" s="21">
        <f t="shared" ca="1" si="17"/>
        <v>0</v>
      </c>
      <c r="BA84" s="21">
        <f t="shared" ca="1" si="18"/>
        <v>0</v>
      </c>
    </row>
    <row r="85" spans="23:53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2016:9:0:0:HUALIAN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ref="AF85:AK88" ca="1" si="19">IFERROR(INDEX(INDIRECT(CONCATENATE($X$95,"$A:$Z")),$AE85,MATCH(AF$52,INDIRECT(CONCATENATE($X$95,"$A1:$Z1")),0)),"")</f>
        <v/>
      </c>
      <c r="AG85" s="10" t="str">
        <f t="shared" ca="1" si="19"/>
        <v/>
      </c>
      <c r="AH85" s="10" t="str">
        <f t="shared" ca="1" si="19"/>
        <v/>
      </c>
      <c r="AI85" s="10" t="str">
        <f t="shared" ca="1" si="19"/>
        <v/>
      </c>
      <c r="AJ85" s="10" t="str">
        <f t="shared" ca="1" si="19"/>
        <v/>
      </c>
      <c r="AK85" s="10" t="str">
        <f t="shared" ca="1" si="19"/>
        <v/>
      </c>
      <c r="AL85" s="7">
        <v>-3</v>
      </c>
      <c r="AM85" s="28">
        <f t="shared" si="9"/>
        <v>42484</v>
      </c>
      <c r="AN85" s="27">
        <f t="shared" si="13"/>
        <v>4</v>
      </c>
      <c r="AO85" s="28" t="str">
        <f t="shared" si="10"/>
        <v>2016:4:4:7:HUALIAN</v>
      </c>
      <c r="AP85" s="27">
        <f t="shared" ca="1" si="11"/>
        <v>434</v>
      </c>
      <c r="AQ85" s="21">
        <f t="shared" ca="1" si="12"/>
        <v>0</v>
      </c>
      <c r="AR85" s="21">
        <f t="shared" ca="1" si="12"/>
        <v>17</v>
      </c>
      <c r="AS85" s="21">
        <f t="shared" ca="1" si="12"/>
        <v>5</v>
      </c>
      <c r="AT85" s="21">
        <f t="shared" ca="1" si="12"/>
        <v>12</v>
      </c>
      <c r="AU85" s="21">
        <f t="shared" ca="1" si="12"/>
        <v>0</v>
      </c>
      <c r="AV85" s="21">
        <f t="shared" ca="1" si="12"/>
        <v>0</v>
      </c>
      <c r="AW85" s="21">
        <f t="shared" ca="1" si="14"/>
        <v>0</v>
      </c>
      <c r="AX85" s="21">
        <f t="shared" ca="1" si="15"/>
        <v>0</v>
      </c>
      <c r="AY85" s="21">
        <f t="shared" ca="1" si="16"/>
        <v>0</v>
      </c>
      <c r="AZ85" s="21">
        <f t="shared" ca="1" si="17"/>
        <v>0</v>
      </c>
      <c r="BA85" s="21">
        <f t="shared" ca="1" si="18"/>
        <v>0</v>
      </c>
    </row>
    <row r="86" spans="23:53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2016:10:0:0:HUALIAN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19"/>
        <v/>
      </c>
      <c r="AG86" s="10" t="str">
        <f t="shared" ca="1" si="19"/>
        <v/>
      </c>
      <c r="AH86" s="10" t="str">
        <f t="shared" ca="1" si="19"/>
        <v/>
      </c>
      <c r="AI86" s="10" t="str">
        <f t="shared" ca="1" si="19"/>
        <v/>
      </c>
      <c r="AJ86" s="10" t="str">
        <f t="shared" ca="1" si="19"/>
        <v/>
      </c>
      <c r="AK86" s="10" t="str">
        <f t="shared" ca="1" si="19"/>
        <v/>
      </c>
      <c r="AL86" s="7">
        <v>-2</v>
      </c>
      <c r="AM86" s="28">
        <f t="shared" si="9"/>
        <v>42491</v>
      </c>
      <c r="AN86" s="27">
        <f t="shared" si="13"/>
        <v>1</v>
      </c>
      <c r="AO86" s="28" t="str">
        <f t="shared" si="10"/>
        <v>2016:5:1:7:HUALIAN</v>
      </c>
      <c r="AP86" s="27">
        <f t="shared" ca="1" si="11"/>
        <v>463</v>
      </c>
      <c r="AQ86" s="21">
        <f t="shared" ca="1" si="12"/>
        <v>0</v>
      </c>
      <c r="AR86" s="21">
        <f t="shared" ca="1" si="12"/>
        <v>15</v>
      </c>
      <c r="AS86" s="21">
        <f t="shared" ca="1" si="12"/>
        <v>4</v>
      </c>
      <c r="AT86" s="21">
        <f t="shared" ca="1" si="12"/>
        <v>6</v>
      </c>
      <c r="AU86" s="21">
        <f t="shared" ca="1" si="12"/>
        <v>0</v>
      </c>
      <c r="AV86" s="21">
        <f t="shared" ca="1" si="12"/>
        <v>0</v>
      </c>
      <c r="AW86" s="21">
        <f t="shared" ca="1" si="14"/>
        <v>0</v>
      </c>
      <c r="AX86" s="21">
        <f t="shared" ca="1" si="15"/>
        <v>0</v>
      </c>
      <c r="AY86" s="21">
        <f t="shared" ca="1" si="16"/>
        <v>0</v>
      </c>
      <c r="AZ86" s="21">
        <f t="shared" ca="1" si="17"/>
        <v>0</v>
      </c>
      <c r="BA86" s="21">
        <f t="shared" ca="1" si="18"/>
        <v>0</v>
      </c>
    </row>
    <row r="87" spans="23:53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2016:11:0:0:HUALIAN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19"/>
        <v/>
      </c>
      <c r="AG87" s="10" t="str">
        <f t="shared" ca="1" si="19"/>
        <v/>
      </c>
      <c r="AH87" s="10" t="str">
        <f t="shared" ca="1" si="19"/>
        <v/>
      </c>
      <c r="AI87" s="10" t="str">
        <f t="shared" ca="1" si="19"/>
        <v/>
      </c>
      <c r="AJ87" s="10" t="str">
        <f t="shared" ca="1" si="19"/>
        <v/>
      </c>
      <c r="AK87" s="10" t="str">
        <f t="shared" ca="1" si="19"/>
        <v/>
      </c>
      <c r="AL87" s="7">
        <v>-1</v>
      </c>
      <c r="AM87" s="28">
        <f t="shared" si="9"/>
        <v>42498</v>
      </c>
      <c r="AN87" s="27">
        <f t="shared" si="13"/>
        <v>2</v>
      </c>
      <c r="AO87" s="28" t="str">
        <f t="shared" si="10"/>
        <v>2016:5:2:7:HUALIAN</v>
      </c>
      <c r="AP87" s="27">
        <f t="shared" ca="1" si="11"/>
        <v>492</v>
      </c>
      <c r="AQ87" s="21">
        <f t="shared" ca="1" si="12"/>
        <v>0</v>
      </c>
      <c r="AR87" s="21">
        <f t="shared" ca="1" si="12"/>
        <v>16</v>
      </c>
      <c r="AS87" s="21">
        <f t="shared" ca="1" si="12"/>
        <v>3</v>
      </c>
      <c r="AT87" s="21">
        <f t="shared" ca="1" si="12"/>
        <v>16</v>
      </c>
      <c r="AU87" s="21">
        <f t="shared" ca="1" si="12"/>
        <v>0</v>
      </c>
      <c r="AV87" s="21">
        <f t="shared" ca="1" si="12"/>
        <v>0</v>
      </c>
      <c r="AW87" s="21">
        <f t="shared" ca="1" si="14"/>
        <v>0</v>
      </c>
      <c r="AX87" s="21">
        <f t="shared" ca="1" si="15"/>
        <v>0</v>
      </c>
      <c r="AY87" s="21">
        <f t="shared" ca="1" si="16"/>
        <v>0</v>
      </c>
      <c r="AZ87" s="21">
        <f t="shared" ca="1" si="17"/>
        <v>0</v>
      </c>
      <c r="BA87" s="21">
        <f t="shared" ca="1" si="18"/>
        <v>0</v>
      </c>
    </row>
    <row r="88" spans="23:53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2016:12:0:0:HUALIAN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19"/>
        <v/>
      </c>
      <c r="AG88" s="10" t="str">
        <f t="shared" ca="1" si="19"/>
        <v/>
      </c>
      <c r="AH88" s="10" t="str">
        <f t="shared" ca="1" si="19"/>
        <v/>
      </c>
      <c r="AI88" s="10" t="str">
        <f t="shared" ca="1" si="19"/>
        <v/>
      </c>
      <c r="AJ88" s="10" t="str">
        <f t="shared" ca="1" si="19"/>
        <v/>
      </c>
      <c r="AK88" s="10" t="str">
        <f t="shared" ca="1" si="19"/>
        <v/>
      </c>
      <c r="AL88" s="7">
        <v>0</v>
      </c>
      <c r="AM88" s="28">
        <f t="shared" si="9"/>
        <v>42505</v>
      </c>
      <c r="AN88" s="27">
        <f t="shared" si="13"/>
        <v>3</v>
      </c>
      <c r="AO88" s="28" t="str">
        <f t="shared" si="10"/>
        <v>2016:5:3:7:HUALIAN</v>
      </c>
      <c r="AP88" s="27">
        <f t="shared" ca="1" si="11"/>
        <v>521</v>
      </c>
      <c r="AQ88" s="21">
        <f t="shared" ca="1" si="12"/>
        <v>0</v>
      </c>
      <c r="AR88" s="21">
        <f t="shared" ca="1" si="12"/>
        <v>10</v>
      </c>
      <c r="AS88" s="21">
        <f t="shared" ca="1" si="12"/>
        <v>4</v>
      </c>
      <c r="AT88" s="21">
        <f t="shared" ca="1" si="12"/>
        <v>13</v>
      </c>
      <c r="AU88" s="21">
        <f t="shared" ca="1" si="12"/>
        <v>2</v>
      </c>
      <c r="AV88" s="21">
        <f t="shared" ca="1" si="12"/>
        <v>2</v>
      </c>
      <c r="AW88" s="21">
        <f t="shared" ca="1" si="14"/>
        <v>1</v>
      </c>
      <c r="AX88" s="21">
        <f t="shared" ca="1" si="15"/>
        <v>12</v>
      </c>
      <c r="AY88" s="21">
        <f t="shared" ca="1" si="16"/>
        <v>6</v>
      </c>
      <c r="AZ88" s="21">
        <f t="shared" ca="1" si="17"/>
        <v>10</v>
      </c>
      <c r="BA88" s="21">
        <f t="shared" ca="1" si="18"/>
        <v>2</v>
      </c>
    </row>
    <row r="89" spans="23:53">
      <c r="AC89" s="7">
        <f ca="1">SUMIFS(AC53:AC88, $X53:$X88,YEAR,AC53:AC88,"&lt;&gt;#N/A")</f>
        <v>2</v>
      </c>
      <c r="AD89" s="27"/>
      <c r="AF89" s="7">
        <f t="shared" ref="AF89:AK89" ca="1" si="20">SUM(AF53:AF88)</f>
        <v>0</v>
      </c>
      <c r="AG89" s="7">
        <f t="shared" ca="1" si="20"/>
        <v>0</v>
      </c>
      <c r="AH89" s="7">
        <f t="shared" ca="1" si="20"/>
        <v>0</v>
      </c>
      <c r="AI89" s="7">
        <f t="shared" ca="1" si="20"/>
        <v>1</v>
      </c>
      <c r="AJ89" s="7">
        <f t="shared" ca="1" si="20"/>
        <v>0</v>
      </c>
      <c r="AK89" s="7">
        <f t="shared" ca="1" si="20"/>
        <v>0</v>
      </c>
      <c r="AN89" s="27"/>
    </row>
    <row r="90" spans="23:53">
      <c r="W90" s="7" t="s">
        <v>1456</v>
      </c>
      <c r="X90" s="2" t="s">
        <v>1803</v>
      </c>
      <c r="AD90" s="27"/>
      <c r="AE90" s="27"/>
      <c r="AH90" s="27"/>
      <c r="AI90" s="27"/>
      <c r="AJ90" s="27"/>
      <c r="AK90" s="27"/>
      <c r="AM90" s="28"/>
      <c r="AN90" s="27"/>
    </row>
    <row r="91" spans="23:53">
      <c r="W91" s="39" t="s">
        <v>2234</v>
      </c>
      <c r="X91" s="1" t="s">
        <v>2266</v>
      </c>
      <c r="AD91" s="27"/>
      <c r="AE91" s="27"/>
      <c r="AH91" s="27"/>
      <c r="AI91" s="27"/>
      <c r="AJ91" s="27"/>
      <c r="AK91" s="27"/>
      <c r="AM91" s="28"/>
      <c r="AN91" s="27"/>
    </row>
    <row r="92" spans="23:53">
      <c r="W92" s="7" t="s">
        <v>2235</v>
      </c>
      <c r="X92" s="1" t="s">
        <v>2267</v>
      </c>
      <c r="AD92" s="27"/>
      <c r="AN92" s="27"/>
    </row>
    <row r="93" spans="23:53">
      <c r="W93" s="7" t="s">
        <v>815</v>
      </c>
      <c r="X93" s="2" t="s">
        <v>2245</v>
      </c>
      <c r="Y93" s="27"/>
      <c r="Z93" s="27"/>
      <c r="AD93" s="27"/>
      <c r="AN93" s="27"/>
    </row>
    <row r="94" spans="23:53">
      <c r="W94" s="7" t="s">
        <v>816</v>
      </c>
      <c r="X94" s="2" t="s">
        <v>2246</v>
      </c>
      <c r="Y94" s="27"/>
      <c r="Z94" s="27"/>
      <c r="AD94" s="27"/>
      <c r="AN94" s="27"/>
    </row>
    <row r="95" spans="23:53">
      <c r="W95" s="39" t="s">
        <v>819</v>
      </c>
      <c r="X95" s="2" t="s">
        <v>2247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3">
      <c r="W96" s="39" t="s">
        <v>1455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1">
      <c r="W97" s="7" t="s">
        <v>811</v>
      </c>
      <c r="X97" s="1">
        <v>2</v>
      </c>
      <c r="AD97" s="27"/>
      <c r="AE97" s="27"/>
      <c r="AH97" s="27"/>
      <c r="AI97" s="27"/>
      <c r="AJ97" s="27"/>
      <c r="AK97" s="27"/>
      <c r="AN97" s="27"/>
    </row>
    <row r="98" spans="23:51">
      <c r="W98" s="7" t="s">
        <v>808</v>
      </c>
      <c r="X98" s="7">
        <f>ROUND($X$96/12,0)</f>
        <v>0</v>
      </c>
      <c r="AN98" s="27"/>
    </row>
    <row r="99" spans="23:51">
      <c r="W99" s="7" t="s">
        <v>807</v>
      </c>
      <c r="X99" s="7">
        <v>4</v>
      </c>
      <c r="AN99" s="27"/>
    </row>
    <row r="100" spans="23:51">
      <c r="W100" s="7" t="s">
        <v>438</v>
      </c>
      <c r="X100" s="7">
        <f ca="1">SUM($AI$89:$AK$89)</f>
        <v>1</v>
      </c>
      <c r="AN100" s="27"/>
    </row>
    <row r="101" spans="23:51">
      <c r="W101" s="7" t="s">
        <v>439</v>
      </c>
      <c r="X101" s="7">
        <f ca="1">SUM($AF$89:$AH$89)</f>
        <v>0</v>
      </c>
      <c r="AM101" s="28"/>
      <c r="AN101" s="27"/>
      <c r="AS101" s="29"/>
      <c r="AU101" s="29"/>
      <c r="AV101" s="29"/>
      <c r="AY101" s="29"/>
    </row>
    <row r="102" spans="23:51" ht="60">
      <c r="W102" s="7" t="s">
        <v>441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30">
        <f ca="1">IFERROR(X101/SUM(X100:X101),"0")</f>
        <v>0</v>
      </c>
      <c r="Z102" s="7" t="str">
        <f ca="1">TEXT(Y102,"00%")</f>
        <v>00%</v>
      </c>
      <c r="AN102" s="27"/>
    </row>
    <row r="103" spans="23:51" ht="30">
      <c r="W103" s="7" t="s">
        <v>442</v>
      </c>
      <c r="X103" s="29" t="str">
        <f ca="1">CONCATENATE("Annual Goal 年度目標:  ",$X$96,"
Actual CDE YTD 年度實際:    ",$AC$89)</f>
        <v>Annual Goal 年度目標:  
Actual CDE YTD 年度實際:    2</v>
      </c>
      <c r="AN103" s="27"/>
    </row>
    <row r="104" spans="23:51">
      <c r="W104" s="7" t="s">
        <v>1454</v>
      </c>
      <c r="X104" s="7" t="str">
        <f ca="1">CONCATENATE($X$53,"  ",SUMIF($AC$53:$AC$64,"&lt;&gt;#N/A"))</f>
        <v>2014  0</v>
      </c>
      <c r="AN104" s="27"/>
    </row>
    <row r="105" spans="23:51">
      <c r="W105" s="7" t="s">
        <v>1453</v>
      </c>
      <c r="X105" s="7" t="str">
        <f ca="1">CONCATENATE($X$65,"  ", SUMIF($AC$65:$AC$76,"&lt;&gt;#N/A"))</f>
        <v>2015  0</v>
      </c>
      <c r="AN105" s="27"/>
    </row>
    <row r="106" spans="23:51">
      <c r="W106" s="7" t="s">
        <v>1452</v>
      </c>
      <c r="X106" s="7" t="str">
        <f ca="1">CONCATENATE($X$77,"  ",SUMIF($AC$77:$AC$88,"&lt;&gt;#N/A"))</f>
        <v>2016  2</v>
      </c>
    </row>
    <row r="107" spans="23:51" ht="23.25">
      <c r="W107" s="7" t="s">
        <v>1451</v>
      </c>
      <c r="X107" s="42" t="str">
        <f>$X$91</f>
        <v>Hualian District</v>
      </c>
    </row>
    <row r="108" spans="23:51">
      <c r="X108" s="40" t="str">
        <f>$X$92</f>
        <v>花蓮地區</v>
      </c>
    </row>
    <row r="109" spans="23:51">
      <c r="X109" s="41">
        <f>DATE</f>
        <v>42505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">
    <pageSetUpPr fitToPage="1"/>
  </sheetPr>
  <dimension ref="A1:S31"/>
  <sheetViews>
    <sheetView topLeftCell="E1" zoomScaleNormal="100" zoomScaleSheetLayoutView="115" workbookViewId="0">
      <selection activeCell="I23" sqref="I23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1917</v>
      </c>
      <c r="E1" s="36" t="str">
        <f>$A$2</f>
        <v>Taidong Zone</v>
      </c>
      <c r="F1" s="32"/>
      <c r="G1" s="33"/>
      <c r="H1" s="33"/>
      <c r="I1" s="33"/>
      <c r="J1" s="33"/>
      <c r="K1" s="33"/>
      <c r="L1" s="33"/>
      <c r="M1" s="93" t="s">
        <v>1739</v>
      </c>
      <c r="N1" s="96" t="s">
        <v>21</v>
      </c>
      <c r="O1" s="76" t="s">
        <v>22</v>
      </c>
      <c r="P1" s="76" t="s">
        <v>23</v>
      </c>
      <c r="Q1" s="76" t="s">
        <v>33</v>
      </c>
      <c r="R1" s="76" t="s">
        <v>34</v>
      </c>
      <c r="S1" s="76" t="s">
        <v>24</v>
      </c>
    </row>
    <row r="2" spans="1:19" ht="15" customHeight="1">
      <c r="A2" s="1" t="s">
        <v>2092</v>
      </c>
      <c r="E2" s="78" t="str">
        <f>$A$3</f>
        <v>臺東地帶</v>
      </c>
      <c r="F2" s="26" t="s">
        <v>793</v>
      </c>
      <c r="G2" s="80">
        <f>$A$6</f>
        <v>60</v>
      </c>
      <c r="H2" s="82" t="s">
        <v>35</v>
      </c>
      <c r="I2" s="83"/>
      <c r="J2" s="83"/>
      <c r="K2" s="84"/>
      <c r="L2" s="66" t="s">
        <v>28</v>
      </c>
      <c r="M2" s="94"/>
      <c r="N2" s="97"/>
      <c r="O2" s="77"/>
      <c r="P2" s="77"/>
      <c r="Q2" s="77"/>
      <c r="R2" s="77"/>
      <c r="S2" s="77"/>
    </row>
    <row r="3" spans="1:19" ht="15" customHeight="1">
      <c r="A3" s="1" t="s">
        <v>2093</v>
      </c>
      <c r="E3" s="79"/>
      <c r="F3" s="25" t="s">
        <v>794</v>
      </c>
      <c r="G3" s="81"/>
      <c r="H3" s="82" t="s">
        <v>788</v>
      </c>
      <c r="I3" s="83"/>
      <c r="J3" s="83"/>
      <c r="K3" s="84"/>
      <c r="L3" s="66" t="s">
        <v>787</v>
      </c>
      <c r="M3" s="94"/>
      <c r="N3" s="97"/>
      <c r="O3" s="77"/>
      <c r="P3" s="77"/>
      <c r="Q3" s="77"/>
      <c r="R3" s="77"/>
      <c r="S3" s="77"/>
    </row>
    <row r="4" spans="1:19" ht="15" customHeight="1">
      <c r="A4" s="1" t="s">
        <v>2088</v>
      </c>
      <c r="E4" s="85">
        <f>DATE</f>
        <v>42505</v>
      </c>
      <c r="F4" s="23" t="s">
        <v>791</v>
      </c>
      <c r="G4" s="24"/>
      <c r="H4" s="87">
        <f>ROUND($G$2/12*MONTH,0)</f>
        <v>25</v>
      </c>
      <c r="I4" s="88"/>
      <c r="J4" s="88"/>
      <c r="K4" s="89"/>
      <c r="L4" s="44">
        <f>ROUND($G$2/12,0)</f>
        <v>5</v>
      </c>
      <c r="M4" s="94"/>
      <c r="N4" s="97"/>
      <c r="O4" s="77"/>
      <c r="P4" s="77"/>
      <c r="Q4" s="77"/>
      <c r="R4" s="77"/>
      <c r="S4" s="77"/>
    </row>
    <row r="5" spans="1:19" ht="15" customHeight="1">
      <c r="A5" s="1" t="s">
        <v>2089</v>
      </c>
      <c r="E5" s="86"/>
      <c r="F5" s="5" t="s">
        <v>792</v>
      </c>
      <c r="G5" s="6"/>
      <c r="H5" s="90">
        <f ca="1">TAIDONG_ZONE_GRAPH!$AC$89</f>
        <v>21</v>
      </c>
      <c r="I5" s="91"/>
      <c r="J5" s="91"/>
      <c r="K5" s="92"/>
      <c r="L5" s="45">
        <f>$M$31</f>
        <v>1</v>
      </c>
      <c r="M5" s="95"/>
      <c r="N5" s="97"/>
      <c r="O5" s="77"/>
      <c r="P5" s="77"/>
      <c r="Q5" s="77"/>
      <c r="R5" s="77"/>
      <c r="S5" s="77"/>
    </row>
    <row r="6" spans="1:19" ht="15" customHeight="1">
      <c r="A6" s="1">
        <v>60</v>
      </c>
      <c r="E6" s="34" t="str">
        <f>$A$4</f>
        <v>Hualien Stake</v>
      </c>
      <c r="F6" s="25" t="s">
        <v>804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花蓮支聯會</v>
      </c>
      <c r="F7" s="25" t="s">
        <v>789</v>
      </c>
      <c r="G7" s="25"/>
      <c r="H7" s="20"/>
      <c r="I7" s="20"/>
      <c r="J7" s="20"/>
      <c r="K7" s="20"/>
      <c r="L7" s="46" t="s">
        <v>790</v>
      </c>
      <c r="M7" s="61" t="s">
        <v>795</v>
      </c>
      <c r="N7" s="38" t="s">
        <v>796</v>
      </c>
      <c r="O7" s="38" t="s">
        <v>797</v>
      </c>
      <c r="P7" s="38" t="s">
        <v>798</v>
      </c>
      <c r="Q7" s="38" t="s">
        <v>799</v>
      </c>
      <c r="R7" s="38" t="s">
        <v>800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2094</v>
      </c>
      <c r="B11" s="1"/>
      <c r="E11" s="5" t="str">
        <f>$A11</f>
        <v>Taidong 2 臺東2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1923</v>
      </c>
      <c r="C12" s="64" t="str">
        <f>CONCATENATE(YEAR,":",MONTH,":",WEEK,":",WEEKDAY,":",$B12)</f>
        <v>2016:5:3:7:TAIDONG_2_ZL</v>
      </c>
      <c r="D12" s="64">
        <f>MATCH($C12,REPORT_DATA_BY_COMP!$A:$A,0)</f>
        <v>1704</v>
      </c>
      <c r="E12" s="65" t="str">
        <f>SUBSTITUTE(VLOOKUP($B12,COMP_LIST!$A:$AC,5,FALSE),"EL","")</f>
        <v>E. Nixon / Wayment ZL</v>
      </c>
      <c r="F12" s="4" t="str">
        <f>VLOOKUP($B12,COMP_LIST!$A:$AC,3,FALSE)</f>
        <v>Taidong 2 ZL</v>
      </c>
      <c r="G12" s="4" t="str">
        <f>VLOOKUP($B12,COMP_LIST!$A:$AC,4,FALSE)</f>
        <v>台東 2 ZL</v>
      </c>
      <c r="H12" s="10">
        <f>IFERROR(INDEX(REPORT_DATA_BY_COMP!$A:$AI,$D12,MATCH(H$8,REPORT_DATA_BY_COMP!$A$1:$AI$1,0)), "")</f>
        <v>0</v>
      </c>
      <c r="I12" s="10">
        <f>IFERROR(INDEX(REPORT_DATA_BY_COMP!$A:$AI,$D12,MATCH(I$8,REPORT_DATA_BY_COMP!$A$1:$AI$1,0)), "")</f>
        <v>0</v>
      </c>
      <c r="J12" s="10">
        <f>IFERROR(INDEX(REPORT_DATA_BY_COMP!$A:$AI,$D12,MATCH(J$8,REPORT_DATA_BY_COMP!$A$1:$AI$1,0)), "")</f>
        <v>3</v>
      </c>
      <c r="K12" s="10">
        <f>IFERROR(INDEX(REPORT_DATA_BY_COMP!$A:$AI,$D12,MATCH(K$8,REPORT_DATA_BY_COMP!$A$1:$AI$1,0)), "")</f>
        <v>3</v>
      </c>
      <c r="L12" s="47">
        <f>IFERROR(INDEX(REPORT_DATA_BY_COMP!$A:$AI,$D12,MATCH(L$8,REPORT_DATA_BY_COMP!$A$1:$AI$1,0)), "")</f>
        <v>0</v>
      </c>
      <c r="M12" s="59">
        <f>IFERROR(INDEX(REPORT_DATA_BY_COMP!$A:$AI,$D12,MATCH(M$8,REPORT_DATA_BY_COMP!$A$1:$AI$1,0)), "")</f>
        <v>1</v>
      </c>
      <c r="N12" s="50">
        <f>IFERROR(INDEX(REPORT_DATA_BY_COMP!$A:$AI,$D12,MATCH(N$8,REPORT_DATA_BY_COMP!$A$1:$AI$1,0)), "")</f>
        <v>7</v>
      </c>
      <c r="O12" s="10">
        <f>IFERROR(INDEX(REPORT_DATA_BY_COMP!$A:$AI,$D12,MATCH(O$8,REPORT_DATA_BY_COMP!$A$1:$AI$1,0)), "")</f>
        <v>6</v>
      </c>
      <c r="P12" s="10">
        <f>IFERROR(INDEX(REPORT_DATA_BY_COMP!$A:$AI,$D12,MATCH(P$8,REPORT_DATA_BY_COMP!$A$1:$AI$1,0)), "")</f>
        <v>8</v>
      </c>
      <c r="Q12" s="10">
        <f>IFERROR(INDEX(REPORT_DATA_BY_COMP!$A:$AI,$D12,MATCH(Q$8,REPORT_DATA_BY_COMP!$A$1:$AI$1,0)), "")</f>
        <v>5</v>
      </c>
      <c r="R12" s="10">
        <f>IFERROR(INDEX(REPORT_DATA_BY_COMP!$A:$AI,$D12,MATCH(R$8,REPORT_DATA_BY_COMP!$A$1:$AI$1,0)), "")</f>
        <v>2</v>
      </c>
      <c r="S12" s="10">
        <f>IFERROR(INDEX(REPORT_DATA_BY_COMP!$A:$AI,$D12,MATCH(S$8,REPORT_DATA_BY_COMP!$A$1:$AI$1,0)), "")</f>
        <v>8</v>
      </c>
    </row>
    <row r="13" spans="1:19" ht="15" customHeight="1">
      <c r="A13" s="1"/>
      <c r="B13" s="1" t="s">
        <v>1927</v>
      </c>
      <c r="C13" s="64" t="str">
        <f>CONCATENATE(YEAR,":",MONTH,":",WEEK,":",WEEKDAY,":",$B13)</f>
        <v>2016:5:3:7:TAIDONG_2_S</v>
      </c>
      <c r="D13" s="64">
        <f>MATCH($C13,REPORT_DATA_BY_COMP!$A:$A,0)</f>
        <v>1703</v>
      </c>
      <c r="E13" s="65" t="str">
        <f>SUBSTITUTE(VLOOKUP($B13,COMP_LIST!$A:$AC,5,FALSE),"EL","")</f>
        <v>S. Chan / Hickenlooper</v>
      </c>
      <c r="F13" s="4" t="str">
        <f>VLOOKUP($B13,COMP_LIST!$A:$AC,3,FALSE)</f>
        <v>Taidong 2 S</v>
      </c>
      <c r="G13" s="4" t="str">
        <f>VLOOKUP($B13,COMP_LIST!$A:$AC,4,FALSE)</f>
        <v>台東 2 姐妹</v>
      </c>
      <c r="H13" s="10">
        <f>IFERROR(INDEX(REPORT_DATA_BY_COMP!$A:$AI,$D13,MATCH(H$8,REPORT_DATA_BY_COMP!$A$1:$AI$1,0)), "")</f>
        <v>0</v>
      </c>
      <c r="I13" s="10">
        <f>IFERROR(INDEX(REPORT_DATA_BY_COMP!$A:$AI,$D13,MATCH(I$8,REPORT_DATA_BY_COMP!$A$1:$AI$1,0)), "")</f>
        <v>0</v>
      </c>
      <c r="J13" s="10">
        <f>IFERROR(INDEX(REPORT_DATA_BY_COMP!$A:$AI,$D13,MATCH(J$8,REPORT_DATA_BY_COMP!$A$1:$AI$1,0)), "")</f>
        <v>0</v>
      </c>
      <c r="K13" s="10">
        <f>IFERROR(INDEX(REPORT_DATA_BY_COMP!$A:$AI,$D13,MATCH(K$8,REPORT_DATA_BY_COMP!$A$1:$AI$1,0)), "")</f>
        <v>3</v>
      </c>
      <c r="L13" s="47">
        <f>IFERROR(INDEX(REPORT_DATA_BY_COMP!$A:$AI,$D13,MATCH(L$8,REPORT_DATA_BY_COMP!$A$1:$AI$1,0)), "")</f>
        <v>0</v>
      </c>
      <c r="M13" s="56">
        <f>IFERROR(INDEX(REPORT_DATA_BY_COMP!$A:$AI,$D13,MATCH(M$8,REPORT_DATA_BY_COMP!$A$1:$AI$1,0)), "")</f>
        <v>0</v>
      </c>
      <c r="N13" s="50">
        <f>IFERROR(INDEX(REPORT_DATA_BY_COMP!$A:$AI,$D13,MATCH(N$8,REPORT_DATA_BY_COMP!$A$1:$AI$1,0)), "")</f>
        <v>4</v>
      </c>
      <c r="O13" s="10">
        <f>IFERROR(INDEX(REPORT_DATA_BY_COMP!$A:$AI,$D13,MATCH(O$8,REPORT_DATA_BY_COMP!$A$1:$AI$1,0)), "")</f>
        <v>1</v>
      </c>
      <c r="P13" s="10">
        <f>IFERROR(INDEX(REPORT_DATA_BY_COMP!$A:$AI,$D13,MATCH(P$8,REPORT_DATA_BY_COMP!$A$1:$AI$1,0)), "")</f>
        <v>10</v>
      </c>
      <c r="Q13" s="10">
        <f>IFERROR(INDEX(REPORT_DATA_BY_COMP!$A:$AI,$D13,MATCH(Q$8,REPORT_DATA_BY_COMP!$A$1:$AI$1,0)), "")</f>
        <v>9</v>
      </c>
      <c r="R13" s="10">
        <f>IFERROR(INDEX(REPORT_DATA_BY_COMP!$A:$AI,$D13,MATCH(R$8,REPORT_DATA_BY_COMP!$A$1:$AI$1,0)), "")</f>
        <v>3</v>
      </c>
      <c r="S13" s="10">
        <f>IFERROR(INDEX(REPORT_DATA_BY_COMP!$A:$AI,$D13,MATCH(S$8,REPORT_DATA_BY_COMP!$A$1:$AI$1,0)), "")</f>
        <v>5</v>
      </c>
    </row>
    <row r="14" spans="1:19" ht="15" customHeight="1">
      <c r="A14" s="1"/>
      <c r="B14" s="1"/>
      <c r="E14" s="8" t="s">
        <v>806</v>
      </c>
      <c r="F14" s="9"/>
      <c r="G14" s="9"/>
      <c r="H14" s="11">
        <f t="shared" ref="H14:S14" si="0">SUM(H12:H13)</f>
        <v>0</v>
      </c>
      <c r="I14" s="11">
        <f t="shared" si="0"/>
        <v>0</v>
      </c>
      <c r="J14" s="11">
        <f t="shared" si="0"/>
        <v>3</v>
      </c>
      <c r="K14" s="11">
        <f t="shared" si="0"/>
        <v>6</v>
      </c>
      <c r="L14" s="48">
        <f t="shared" si="0"/>
        <v>0</v>
      </c>
      <c r="M14" s="57">
        <f t="shared" si="0"/>
        <v>1</v>
      </c>
      <c r="N14" s="51">
        <f t="shared" si="0"/>
        <v>11</v>
      </c>
      <c r="O14" s="11">
        <f t="shared" si="0"/>
        <v>7</v>
      </c>
      <c r="P14" s="11">
        <f t="shared" si="0"/>
        <v>18</v>
      </c>
      <c r="Q14" s="11">
        <f t="shared" si="0"/>
        <v>14</v>
      </c>
      <c r="R14" s="11">
        <f t="shared" si="0"/>
        <v>5</v>
      </c>
      <c r="S14" s="11">
        <f t="shared" si="0"/>
        <v>13</v>
      </c>
    </row>
    <row r="15" spans="1:19" ht="15" customHeight="1">
      <c r="A15" s="1" t="s">
        <v>2095</v>
      </c>
      <c r="B15" s="1"/>
      <c r="E15" s="5" t="str">
        <f>$A15</f>
        <v>Taidong 1 &amp; 3 臺東1 &amp; 3</v>
      </c>
      <c r="F15" s="6"/>
      <c r="G15" s="6"/>
      <c r="H15" s="6"/>
      <c r="I15" s="6"/>
      <c r="J15" s="6"/>
      <c r="K15" s="6"/>
      <c r="L15" s="6"/>
      <c r="M15" s="55"/>
      <c r="N15" s="6"/>
      <c r="O15" s="6"/>
      <c r="P15" s="6"/>
      <c r="Q15" s="6"/>
      <c r="R15" s="6"/>
      <c r="S15" s="6"/>
    </row>
    <row r="16" spans="1:19" ht="15" customHeight="1">
      <c r="A16" s="1"/>
      <c r="B16" s="1" t="s">
        <v>1914</v>
      </c>
      <c r="C16" s="64" t="str">
        <f>CONCATENATE(YEAR,":",MONTH,":",WEEK,":",WEEKDAY,":",$B16)</f>
        <v>2016:5:3:7:TAIDONG_1_E</v>
      </c>
      <c r="D16" s="64">
        <f>MATCH($C16,REPORT_DATA_BY_COMP!$A:$A,0)</f>
        <v>1701</v>
      </c>
      <c r="E16" s="65" t="str">
        <f>SUBSTITUTE(VLOOKUP($B16,COMP_LIST!$A:$AC,5,FALSE),"EL","")</f>
        <v>E. Kirschner / Rauckhorst</v>
      </c>
      <c r="F16" s="4" t="str">
        <f>VLOOKUP($B16,COMP_LIST!$A:$AC,3,FALSE)</f>
        <v>Taidong 1 E</v>
      </c>
      <c r="G16" s="4" t="str">
        <f>VLOOKUP($B16,COMP_LIST!$A:$AC,4,FALSE)</f>
        <v>台東 1 長老</v>
      </c>
      <c r="H16" s="10">
        <f>IFERROR(INDEX(REPORT_DATA_BY_COMP!$A:$AI,$D16,MATCH(H$8,REPORT_DATA_BY_COMP!$A$1:$AI$1,0)), "")</f>
        <v>1</v>
      </c>
      <c r="I16" s="10">
        <f>IFERROR(INDEX(REPORT_DATA_BY_COMP!$A:$AI,$D16,MATCH(I$8,REPORT_DATA_BY_COMP!$A$1:$AI$1,0)), "")</f>
        <v>0</v>
      </c>
      <c r="J16" s="10">
        <f>IFERROR(INDEX(REPORT_DATA_BY_COMP!$A:$AI,$D16,MATCH(J$8,REPORT_DATA_BY_COMP!$A$1:$AI$1,0)), "")</f>
        <v>1</v>
      </c>
      <c r="K16" s="10">
        <f>IFERROR(INDEX(REPORT_DATA_BY_COMP!$A:$AI,$D16,MATCH(K$8,REPORT_DATA_BY_COMP!$A$1:$AI$1,0)), "")</f>
        <v>4</v>
      </c>
      <c r="L16" s="47">
        <f>IFERROR(INDEX(REPORT_DATA_BY_COMP!$A:$AI,$D16,MATCH(L$8,REPORT_DATA_BY_COMP!$A$1:$AI$1,0)), "")</f>
        <v>1</v>
      </c>
      <c r="M16" s="56">
        <f>IFERROR(INDEX(REPORT_DATA_BY_COMP!$A:$AI,$D16,MATCH(M$8,REPORT_DATA_BY_COMP!$A$1:$AI$1,0)), "")</f>
        <v>0</v>
      </c>
      <c r="N16" s="50">
        <f>IFERROR(INDEX(REPORT_DATA_BY_COMP!$A:$AI,$D16,MATCH(N$8,REPORT_DATA_BY_COMP!$A$1:$AI$1,0)), "")</f>
        <v>6</v>
      </c>
      <c r="O16" s="10">
        <f>IFERROR(INDEX(REPORT_DATA_BY_COMP!$A:$AI,$D16,MATCH(O$8,REPORT_DATA_BY_COMP!$A$1:$AI$1,0)), "")</f>
        <v>3</v>
      </c>
      <c r="P16" s="10">
        <f>IFERROR(INDEX(REPORT_DATA_BY_COMP!$A:$AI,$D16,MATCH(P$8,REPORT_DATA_BY_COMP!$A$1:$AI$1,0)), "")</f>
        <v>10</v>
      </c>
      <c r="Q16" s="10">
        <f>IFERROR(INDEX(REPORT_DATA_BY_COMP!$A:$AI,$D16,MATCH(Q$8,REPORT_DATA_BY_COMP!$A$1:$AI$1,0)), "")</f>
        <v>9</v>
      </c>
      <c r="R16" s="10">
        <f>IFERROR(INDEX(REPORT_DATA_BY_COMP!$A:$AI,$D16,MATCH(R$8,REPORT_DATA_BY_COMP!$A$1:$AI$1,0)), "")</f>
        <v>0</v>
      </c>
      <c r="S16" s="10">
        <f>IFERROR(INDEX(REPORT_DATA_BY_COMP!$A:$AI,$D16,MATCH(S$8,REPORT_DATA_BY_COMP!$A$1:$AI$1,0)), "")</f>
        <v>10</v>
      </c>
    </row>
    <row r="17" spans="1:19" ht="15" customHeight="1">
      <c r="A17" s="1"/>
      <c r="B17" s="1" t="s">
        <v>1930</v>
      </c>
      <c r="C17" s="64" t="str">
        <f>CONCATENATE(YEAR,":",MONTH,":",WEEK,":",WEEKDAY,":",$B17)</f>
        <v>2016:5:3:7:TAIDONG_3_E</v>
      </c>
      <c r="D17" s="64">
        <f>MATCH($C17,REPORT_DATA_BY_COMP!$A:$A,0)</f>
        <v>1705</v>
      </c>
      <c r="E17" s="65" t="str">
        <f>SUBSTITUTE(VLOOKUP($B17,COMP_LIST!$A:$AC,5,FALSE),"EL","")</f>
        <v>E. Lin DL / Butler</v>
      </c>
      <c r="F17" s="4" t="str">
        <f>VLOOKUP($B17,COMP_LIST!$A:$AC,3,FALSE)</f>
        <v>Taidong 3 E</v>
      </c>
      <c r="G17" s="4" t="str">
        <f>VLOOKUP($B17,COMP_LIST!$A:$AC,4,FALSE)</f>
        <v>台東 3 長老</v>
      </c>
      <c r="H17" s="10">
        <f>IFERROR(INDEX(REPORT_DATA_BY_COMP!$A:$AI,$D17,MATCH(H$8,REPORT_DATA_BY_COMP!$A$1:$AI$1,0)), "")</f>
        <v>0</v>
      </c>
      <c r="I17" s="10">
        <f>IFERROR(INDEX(REPORT_DATA_BY_COMP!$A:$AI,$D17,MATCH(I$8,REPORT_DATA_BY_COMP!$A$1:$AI$1,0)), "")</f>
        <v>1</v>
      </c>
      <c r="J17" s="10">
        <f>IFERROR(INDEX(REPORT_DATA_BY_COMP!$A:$AI,$D17,MATCH(J$8,REPORT_DATA_BY_COMP!$A$1:$AI$1,0)), "")</f>
        <v>1</v>
      </c>
      <c r="K17" s="10">
        <f>IFERROR(INDEX(REPORT_DATA_BY_COMP!$A:$AI,$D17,MATCH(K$8,REPORT_DATA_BY_COMP!$A$1:$AI$1,0)), "")</f>
        <v>2</v>
      </c>
      <c r="L17" s="47">
        <f>IFERROR(INDEX(REPORT_DATA_BY_COMP!$A:$AI,$D17,MATCH(L$8,REPORT_DATA_BY_COMP!$A$1:$AI$1,0)), "")</f>
        <v>1</v>
      </c>
      <c r="M17" s="56">
        <f>IFERROR(INDEX(REPORT_DATA_BY_COMP!$A:$AI,$D17,MATCH(M$8,REPORT_DATA_BY_COMP!$A$1:$AI$1,0)), "")</f>
        <v>0</v>
      </c>
      <c r="N17" s="50">
        <f>IFERROR(INDEX(REPORT_DATA_BY_COMP!$A:$AI,$D17,MATCH(N$8,REPORT_DATA_BY_COMP!$A$1:$AI$1,0)), "")</f>
        <v>4</v>
      </c>
      <c r="O17" s="10">
        <f>IFERROR(INDEX(REPORT_DATA_BY_COMP!$A:$AI,$D17,MATCH(O$8,REPORT_DATA_BY_COMP!$A$1:$AI$1,0)), "")</f>
        <v>2</v>
      </c>
      <c r="P17" s="10">
        <f>IFERROR(INDEX(REPORT_DATA_BY_COMP!$A:$AI,$D17,MATCH(P$8,REPORT_DATA_BY_COMP!$A$1:$AI$1,0)), "")</f>
        <v>5</v>
      </c>
      <c r="Q17" s="10">
        <f>IFERROR(INDEX(REPORT_DATA_BY_COMP!$A:$AI,$D17,MATCH(Q$8,REPORT_DATA_BY_COMP!$A$1:$AI$1,0)), "")</f>
        <v>8</v>
      </c>
      <c r="R17" s="10">
        <f>IFERROR(INDEX(REPORT_DATA_BY_COMP!$A:$AI,$D17,MATCH(R$8,REPORT_DATA_BY_COMP!$A$1:$AI$1,0)), "")</f>
        <v>1</v>
      </c>
      <c r="S17" s="10">
        <f>IFERROR(INDEX(REPORT_DATA_BY_COMP!$A:$AI,$D17,MATCH(S$8,REPORT_DATA_BY_COMP!$A$1:$AI$1,0)), "")</f>
        <v>11</v>
      </c>
    </row>
    <row r="18" spans="1:19" ht="15" customHeight="1">
      <c r="A18" s="1"/>
      <c r="B18" s="1" t="s">
        <v>1921</v>
      </c>
      <c r="C18" s="64" t="str">
        <f>CONCATENATE(YEAR,":",MONTH,":",WEEK,":",WEEKDAY,":",$B18)</f>
        <v>2016:5:3:7:TAIDONG_1_S</v>
      </c>
      <c r="D18" s="64">
        <f>MATCH($C18,REPORT_DATA_BY_COMP!$A:$A,0)</f>
        <v>1702</v>
      </c>
      <c r="E18" s="65" t="str">
        <f>SUBSTITUTE(VLOOKUP($B18,COMP_LIST!$A:$AC,5,FALSE),"EL","")</f>
        <v>S. Hadley / Althoff</v>
      </c>
      <c r="F18" s="4" t="str">
        <f>VLOOKUP($B18,COMP_LIST!$A:$AC,3,FALSE)</f>
        <v>Taidong 1 S</v>
      </c>
      <c r="G18" s="4" t="str">
        <f>VLOOKUP($B18,COMP_LIST!$A:$AC,4,FALSE)</f>
        <v>台東 1 姐妹</v>
      </c>
      <c r="H18" s="10">
        <f>IFERROR(INDEX(REPORT_DATA_BY_COMP!$A:$AI,$D18,MATCH(H$8,REPORT_DATA_BY_COMP!$A$1:$AI$1,0)), "")</f>
        <v>0</v>
      </c>
      <c r="I18" s="10">
        <f>IFERROR(INDEX(REPORT_DATA_BY_COMP!$A:$AI,$D18,MATCH(I$8,REPORT_DATA_BY_COMP!$A$1:$AI$1,0)), "")</f>
        <v>0</v>
      </c>
      <c r="J18" s="10">
        <f>IFERROR(INDEX(REPORT_DATA_BY_COMP!$A:$AI,$D18,MATCH(J$8,REPORT_DATA_BY_COMP!$A$1:$AI$1,0)), "")</f>
        <v>2</v>
      </c>
      <c r="K18" s="10">
        <f>IFERROR(INDEX(REPORT_DATA_BY_COMP!$A:$AI,$D18,MATCH(K$8,REPORT_DATA_BY_COMP!$A$1:$AI$1,0)), "")</f>
        <v>3</v>
      </c>
      <c r="L18" s="47">
        <f>IFERROR(INDEX(REPORT_DATA_BY_COMP!$A:$AI,$D18,MATCH(L$8,REPORT_DATA_BY_COMP!$A$1:$AI$1,0)), "")</f>
        <v>1</v>
      </c>
      <c r="M18" s="56">
        <f>IFERROR(INDEX(REPORT_DATA_BY_COMP!$A:$AI,$D18,MATCH(M$8,REPORT_DATA_BY_COMP!$A$1:$AI$1,0)), "")</f>
        <v>0</v>
      </c>
      <c r="N18" s="50">
        <f>IFERROR(INDEX(REPORT_DATA_BY_COMP!$A:$AI,$D18,MATCH(N$8,REPORT_DATA_BY_COMP!$A$1:$AI$1,0)), "")</f>
        <v>9</v>
      </c>
      <c r="O18" s="10">
        <f>IFERROR(INDEX(REPORT_DATA_BY_COMP!$A:$AI,$D18,MATCH(O$8,REPORT_DATA_BY_COMP!$A$1:$AI$1,0)), "")</f>
        <v>1</v>
      </c>
      <c r="P18" s="10">
        <f>IFERROR(INDEX(REPORT_DATA_BY_COMP!$A:$AI,$D18,MATCH(P$8,REPORT_DATA_BY_COMP!$A$1:$AI$1,0)), "")</f>
        <v>8</v>
      </c>
      <c r="Q18" s="10">
        <f>IFERROR(INDEX(REPORT_DATA_BY_COMP!$A:$AI,$D18,MATCH(Q$8,REPORT_DATA_BY_COMP!$A$1:$AI$1,0)), "")</f>
        <v>13</v>
      </c>
      <c r="R18" s="10">
        <f>IFERROR(INDEX(REPORT_DATA_BY_COMP!$A:$AI,$D18,MATCH(R$8,REPORT_DATA_BY_COMP!$A$1:$AI$1,0)), "")</f>
        <v>3</v>
      </c>
      <c r="S18" s="10">
        <f>IFERROR(INDEX(REPORT_DATA_BY_COMP!$A:$AI,$D18,MATCH(S$8,REPORT_DATA_BY_COMP!$A$1:$AI$1,0)), "")</f>
        <v>13</v>
      </c>
    </row>
    <row r="19" spans="1:19" ht="15" customHeight="1">
      <c r="A19" s="1"/>
      <c r="B19" s="1"/>
      <c r="E19" s="8" t="s">
        <v>806</v>
      </c>
      <c r="F19" s="9"/>
      <c r="G19" s="9"/>
      <c r="H19" s="11">
        <f t="shared" ref="H19:S19" si="1">SUM(H16:H18)</f>
        <v>1</v>
      </c>
      <c r="I19" s="11">
        <f t="shared" si="1"/>
        <v>1</v>
      </c>
      <c r="J19" s="11">
        <f t="shared" si="1"/>
        <v>4</v>
      </c>
      <c r="K19" s="11">
        <f t="shared" si="1"/>
        <v>9</v>
      </c>
      <c r="L19" s="48">
        <f t="shared" si="1"/>
        <v>3</v>
      </c>
      <c r="M19" s="57">
        <f t="shared" si="1"/>
        <v>0</v>
      </c>
      <c r="N19" s="51">
        <f t="shared" si="1"/>
        <v>19</v>
      </c>
      <c r="O19" s="11">
        <f t="shared" si="1"/>
        <v>6</v>
      </c>
      <c r="P19" s="11">
        <f t="shared" si="1"/>
        <v>23</v>
      </c>
      <c r="Q19" s="11">
        <f t="shared" si="1"/>
        <v>30</v>
      </c>
      <c r="R19" s="11">
        <f t="shared" si="1"/>
        <v>4</v>
      </c>
      <c r="S19" s="11">
        <f t="shared" si="1"/>
        <v>34</v>
      </c>
    </row>
    <row r="20" spans="1:19" ht="15" customHeight="1">
      <c r="A20" s="1" t="s">
        <v>2096</v>
      </c>
      <c r="B20" s="1"/>
      <c r="E20" s="5" t="str">
        <f>$A20</f>
        <v>Yuli 玉里</v>
      </c>
      <c r="F20" s="6"/>
      <c r="G20" s="6"/>
      <c r="H20" s="6"/>
      <c r="I20" s="6"/>
      <c r="J20" s="6"/>
      <c r="K20" s="6"/>
      <c r="L20" s="6"/>
      <c r="M20" s="60"/>
      <c r="N20" s="6"/>
      <c r="O20" s="6"/>
      <c r="P20" s="6"/>
      <c r="Q20" s="6"/>
      <c r="R20" s="6"/>
      <c r="S20" s="6"/>
    </row>
    <row r="21" spans="1:19" ht="15" customHeight="1">
      <c r="A21" s="1"/>
      <c r="B21" s="1" t="s">
        <v>2023</v>
      </c>
      <c r="C21" s="64" t="str">
        <f>CONCATENATE(YEAR,":",MONTH,":",WEEK,":",WEEKDAY,":",$B21)</f>
        <v>2016:5:3:7:YULI_E</v>
      </c>
      <c r="D21" s="64">
        <f>MATCH($C21,REPORT_DATA_BY_COMP!$A:$A,0)</f>
        <v>1738</v>
      </c>
      <c r="E21" s="65" t="str">
        <f>SUBSTITUTE(VLOOKUP($B21,COMP_LIST!$A:$AC,5,FALSE),"EL","")</f>
        <v>E. Gwilliam DL / Johnson</v>
      </c>
      <c r="F21" s="4" t="str">
        <f>VLOOKUP($B21,COMP_LIST!$A:$AC,3,FALSE)</f>
        <v>Yuli E</v>
      </c>
      <c r="G21" s="4" t="str">
        <f>VLOOKUP($B21,COMP_LIST!$A:$AC,4,FALSE)</f>
        <v>玉里長老</v>
      </c>
      <c r="H21" s="10">
        <f>IFERROR(INDEX(REPORT_DATA_BY_COMP!$A:$AI,$D21,MATCH(H$8,REPORT_DATA_BY_COMP!$A$1:$AI$1,0)), "")</f>
        <v>0</v>
      </c>
      <c r="I21" s="10">
        <f>IFERROR(INDEX(REPORT_DATA_BY_COMP!$A:$AI,$D21,MATCH(I$8,REPORT_DATA_BY_COMP!$A$1:$AI$1,0)), "")</f>
        <v>1</v>
      </c>
      <c r="J21" s="10">
        <f>IFERROR(INDEX(REPORT_DATA_BY_COMP!$A:$AI,$D21,MATCH(J$8,REPORT_DATA_BY_COMP!$A$1:$AI$1,0)), "")</f>
        <v>2</v>
      </c>
      <c r="K21" s="10">
        <f>IFERROR(INDEX(REPORT_DATA_BY_COMP!$A:$AI,$D21,MATCH(K$8,REPORT_DATA_BY_COMP!$A$1:$AI$1,0)), "")</f>
        <v>4</v>
      </c>
      <c r="L21" s="47">
        <f>IFERROR(INDEX(REPORT_DATA_BY_COMP!$A:$AI,$D21,MATCH(L$8,REPORT_DATA_BY_COMP!$A$1:$AI$1,0)), "")</f>
        <v>0</v>
      </c>
      <c r="M21" s="59">
        <f>IFERROR(INDEX(REPORT_DATA_BY_COMP!$A:$AI,$D21,MATCH(M$8,REPORT_DATA_BY_COMP!$A$1:$AI$1,0)), "")</f>
        <v>0</v>
      </c>
      <c r="N21" s="50">
        <f>IFERROR(INDEX(REPORT_DATA_BY_COMP!$A:$AI,$D21,MATCH(N$8,REPORT_DATA_BY_COMP!$A$1:$AI$1,0)), "")</f>
        <v>14</v>
      </c>
      <c r="O21" s="10">
        <f>IFERROR(INDEX(REPORT_DATA_BY_COMP!$A:$AI,$D21,MATCH(O$8,REPORT_DATA_BY_COMP!$A$1:$AI$1,0)), "")</f>
        <v>1</v>
      </c>
      <c r="P21" s="10">
        <f>IFERROR(INDEX(REPORT_DATA_BY_COMP!$A:$AI,$D21,MATCH(P$8,REPORT_DATA_BY_COMP!$A$1:$AI$1,0)), "")</f>
        <v>9</v>
      </c>
      <c r="Q21" s="10">
        <f>IFERROR(INDEX(REPORT_DATA_BY_COMP!$A:$AI,$D21,MATCH(Q$8,REPORT_DATA_BY_COMP!$A$1:$AI$1,0)), "")</f>
        <v>8</v>
      </c>
      <c r="R21" s="10">
        <f>IFERROR(INDEX(REPORT_DATA_BY_COMP!$A:$AI,$D21,MATCH(R$8,REPORT_DATA_BY_COMP!$A$1:$AI$1,0)), "")</f>
        <v>1</v>
      </c>
      <c r="S21" s="10">
        <f>IFERROR(INDEX(REPORT_DATA_BY_COMP!$A:$AI,$D21,MATCH(S$8,REPORT_DATA_BY_COMP!$A$1:$AI$1,0)), "")</f>
        <v>12</v>
      </c>
    </row>
    <row r="22" spans="1:19" ht="15" customHeight="1">
      <c r="A22" s="1"/>
      <c r="B22" s="1" t="s">
        <v>2027</v>
      </c>
      <c r="C22" s="64" t="str">
        <f>CONCATENATE(YEAR,":",MONTH,":",WEEK,":",WEEKDAY,":",$B22)</f>
        <v>2016:5:3:7:YULI_S</v>
      </c>
      <c r="D22" s="64">
        <f>MATCH($C22,REPORT_DATA_BY_COMP!$A:$A,0)</f>
        <v>1739</v>
      </c>
      <c r="E22" s="65" t="str">
        <f>SUBSTITUTE(VLOOKUP($B22,COMP_LIST!$A:$AC,5,FALSE),"EL","")</f>
        <v>S. Parkin / Bradley</v>
      </c>
      <c r="F22" s="4" t="str">
        <f>VLOOKUP($B22,COMP_LIST!$A:$AC,3,FALSE)</f>
        <v>Yuli S</v>
      </c>
      <c r="G22" s="4" t="str">
        <f>VLOOKUP($B22,COMP_LIST!$A:$AC,4,FALSE)</f>
        <v>玉里姐妹</v>
      </c>
      <c r="H22" s="10">
        <f>IFERROR(INDEX(REPORT_DATA_BY_COMP!$A:$AI,$D22,MATCH(H$8,REPORT_DATA_BY_COMP!$A$1:$AI$1,0)), "")</f>
        <v>0</v>
      </c>
      <c r="I22" s="10">
        <f>IFERROR(INDEX(REPORT_DATA_BY_COMP!$A:$AI,$D22,MATCH(I$8,REPORT_DATA_BY_COMP!$A$1:$AI$1,0)), "")</f>
        <v>0</v>
      </c>
      <c r="J22" s="10">
        <f>IFERROR(INDEX(REPORT_DATA_BY_COMP!$A:$AI,$D22,MATCH(J$8,REPORT_DATA_BY_COMP!$A$1:$AI$1,0)), "")</f>
        <v>1</v>
      </c>
      <c r="K22" s="10">
        <f>IFERROR(INDEX(REPORT_DATA_BY_COMP!$A:$AI,$D22,MATCH(K$8,REPORT_DATA_BY_COMP!$A$1:$AI$1,0)), "")</f>
        <v>0</v>
      </c>
      <c r="L22" s="47">
        <f>IFERROR(INDEX(REPORT_DATA_BY_COMP!$A:$AI,$D22,MATCH(L$8,REPORT_DATA_BY_COMP!$A$1:$AI$1,0)), "")</f>
        <v>0</v>
      </c>
      <c r="M22" s="56">
        <f>IFERROR(INDEX(REPORT_DATA_BY_COMP!$A:$AI,$D22,MATCH(M$8,REPORT_DATA_BY_COMP!$A$1:$AI$1,0)), "")</f>
        <v>0</v>
      </c>
      <c r="N22" s="50">
        <f>IFERROR(INDEX(REPORT_DATA_BY_COMP!$A:$AI,$D22,MATCH(N$8,REPORT_DATA_BY_COMP!$A$1:$AI$1,0)), "")</f>
        <v>2</v>
      </c>
      <c r="O22" s="10">
        <f>IFERROR(INDEX(REPORT_DATA_BY_COMP!$A:$AI,$D22,MATCH(O$8,REPORT_DATA_BY_COMP!$A$1:$AI$1,0)), "")</f>
        <v>0</v>
      </c>
      <c r="P22" s="10">
        <f>IFERROR(INDEX(REPORT_DATA_BY_COMP!$A:$AI,$D22,MATCH(P$8,REPORT_DATA_BY_COMP!$A$1:$AI$1,0)), "")</f>
        <v>4</v>
      </c>
      <c r="Q22" s="10">
        <f>IFERROR(INDEX(REPORT_DATA_BY_COMP!$A:$AI,$D22,MATCH(Q$8,REPORT_DATA_BY_COMP!$A$1:$AI$1,0)), "")</f>
        <v>8</v>
      </c>
      <c r="R22" s="10">
        <f>IFERROR(INDEX(REPORT_DATA_BY_COMP!$A:$AI,$D22,MATCH(R$8,REPORT_DATA_BY_COMP!$A$1:$AI$1,0)), "")</f>
        <v>0</v>
      </c>
      <c r="S22" s="10">
        <f>IFERROR(INDEX(REPORT_DATA_BY_COMP!$A:$AI,$D22,MATCH(S$8,REPORT_DATA_BY_COMP!$A$1:$AI$1,0)), "")</f>
        <v>11</v>
      </c>
    </row>
    <row r="23" spans="1:19" ht="15" customHeight="1" thickBot="1">
      <c r="A23" s="1"/>
      <c r="B23" s="1"/>
      <c r="E23" s="8" t="s">
        <v>806</v>
      </c>
      <c r="F23" s="9"/>
      <c r="G23" s="9"/>
      <c r="H23" s="11">
        <f t="shared" ref="H23:S23" si="2">SUM(H21:H22)</f>
        <v>0</v>
      </c>
      <c r="I23" s="11">
        <f t="shared" si="2"/>
        <v>1</v>
      </c>
      <c r="J23" s="11">
        <f t="shared" si="2"/>
        <v>3</v>
      </c>
      <c r="K23" s="11">
        <f t="shared" si="2"/>
        <v>4</v>
      </c>
      <c r="L23" s="48">
        <f t="shared" si="2"/>
        <v>0</v>
      </c>
      <c r="M23" s="69">
        <f t="shared" si="2"/>
        <v>0</v>
      </c>
      <c r="N23" s="51">
        <f t="shared" si="2"/>
        <v>16</v>
      </c>
      <c r="O23" s="11">
        <f t="shared" si="2"/>
        <v>1</v>
      </c>
      <c r="P23" s="11">
        <f t="shared" si="2"/>
        <v>13</v>
      </c>
      <c r="Q23" s="11">
        <f t="shared" si="2"/>
        <v>16</v>
      </c>
      <c r="R23" s="11">
        <f t="shared" si="2"/>
        <v>1</v>
      </c>
      <c r="S23" s="11">
        <f t="shared" si="2"/>
        <v>23</v>
      </c>
    </row>
    <row r="24" spans="1:19" ht="15" customHeight="1" thickTop="1">
      <c r="E24" s="31"/>
      <c r="F24" s="22"/>
      <c r="G24" s="22"/>
      <c r="H24" s="22"/>
      <c r="I24" s="22"/>
      <c r="J24" s="22"/>
      <c r="K24" s="22"/>
      <c r="L24" s="22"/>
      <c r="M24" s="70"/>
      <c r="N24" s="22"/>
      <c r="O24" s="22"/>
      <c r="P24" s="22"/>
      <c r="Q24" s="22"/>
      <c r="R24" s="22"/>
      <c r="S24" s="22"/>
    </row>
    <row r="25" spans="1:19" ht="15" customHeight="1">
      <c r="E25" s="12" t="s">
        <v>805</v>
      </c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</row>
    <row r="26" spans="1:19" ht="15" customHeight="1">
      <c r="C26" s="64" t="str">
        <f>CONCATENATE(YEAR,":",MONTH,":1:",WEEKLY_REPORT_DAY,":", $A$1)</f>
        <v>2016:5:1:7:TAIDONG</v>
      </c>
      <c r="D26" s="64">
        <f>MATCH($C26,REPORT_DATA_BY_ZONE!$A:$A, 0)</f>
        <v>166</v>
      </c>
      <c r="E26" s="19" t="s">
        <v>783</v>
      </c>
      <c r="F26" s="13"/>
      <c r="G26" s="13"/>
      <c r="H26" s="10">
        <f>IFERROR(INDEX(REPORT_DATA_BY_ZONE!$A:$AI,$D26,MATCH(H$8,REPORT_DATA_BY_ZONE!$A$1:$AI$1,0)), "")</f>
        <v>0</v>
      </c>
      <c r="I26" s="10">
        <f>IFERROR(INDEX(REPORT_DATA_BY_ZONE!$A:$AI,$D26,MATCH(I$8,REPORT_DATA_BY_ZONE!$A$1:$AI$1,0)), "")</f>
        <v>2</v>
      </c>
      <c r="J26" s="10">
        <f>IFERROR(INDEX(REPORT_DATA_BY_ZONE!$A:$AI,$D26,MATCH(J$8,REPORT_DATA_BY_ZONE!$A$1:$AI$1,0)), "")</f>
        <v>14</v>
      </c>
      <c r="K26" s="10">
        <f>IFERROR(INDEX(REPORT_DATA_BY_ZONE!$A:$AI,$D26,MATCH(K$8,REPORT_DATA_BY_ZONE!$A$1:$AI$1,0)), "")</f>
        <v>18</v>
      </c>
      <c r="L26" s="47">
        <f>IFERROR(INDEX(REPORT_DATA_BY_ZONE!$A:$AI,$D26,MATCH(L$8,REPORT_DATA_BY_ZONE!$A$1:$AI$1,0)), "")</f>
        <v>1</v>
      </c>
      <c r="M26" s="10">
        <f>IFERROR(INDEX(REPORT_DATA_BY_ZONE!$A:$AI,$D26,MATCH(M$8,REPORT_DATA_BY_ZONE!$A$1:$AI$1,0)), "")</f>
        <v>0</v>
      </c>
      <c r="N26" s="50">
        <f>IFERROR(INDEX(REPORT_DATA_BY_ZONE!$A:$AI,$D26,MATCH(N$8,REPORT_DATA_BY_ZONE!$A$1:$AI$1,0)), "")</f>
        <v>52</v>
      </c>
      <c r="O26" s="10">
        <f>IFERROR(INDEX(REPORT_DATA_BY_ZONE!$A:$AI,$D26,MATCH(O$8,REPORT_DATA_BY_ZONE!$A$1:$AI$1,0)), "")</f>
        <v>27</v>
      </c>
      <c r="P26" s="10">
        <f>IFERROR(INDEX(REPORT_DATA_BY_ZONE!$A:$AI,$D26,MATCH(P$8,REPORT_DATA_BY_ZONE!$A$1:$AI$1,0)), "")</f>
        <v>47</v>
      </c>
      <c r="Q26" s="10">
        <f>IFERROR(INDEX(REPORT_DATA_BY_ZONE!$A:$AI,$D26,MATCH(Q$8,REPORT_DATA_BY_ZONE!$A$1:$AI$1,0)), "")</f>
        <v>51</v>
      </c>
      <c r="R26" s="10">
        <f>IFERROR(INDEX(REPORT_DATA_BY_ZONE!$A:$AI,$D26,MATCH(R$8,REPORT_DATA_BY_ZONE!$A$1:$AI$1,0)), "")</f>
        <v>3</v>
      </c>
      <c r="S26" s="10">
        <f>IFERROR(INDEX(REPORT_DATA_BY_ZONE!$A:$AI,$D26,MATCH(S$8,REPORT_DATA_BY_ZONE!$A$1:$AI$1,0)), "")</f>
        <v>72</v>
      </c>
    </row>
    <row r="27" spans="1:19" ht="15" customHeight="1">
      <c r="C27" s="64" t="str">
        <f>CONCATENATE(YEAR,":",MONTH,":2:",WEEKLY_REPORT_DAY,":", $A$1)</f>
        <v>2016:5:2:7:TAIDONG</v>
      </c>
      <c r="D27" s="64">
        <f>MATCH($C27,REPORT_DATA_BY_ZONE!$A:$A, 0)</f>
        <v>176</v>
      </c>
      <c r="E27" s="19" t="s">
        <v>782</v>
      </c>
      <c r="F27" s="13"/>
      <c r="G27" s="13"/>
      <c r="H27" s="10">
        <f>IFERROR(INDEX(REPORT_DATA_BY_ZONE!$A:$AI,$D27,MATCH(H$8,REPORT_DATA_BY_ZONE!$A$1:$AI$1,0)), "")</f>
        <v>2</v>
      </c>
      <c r="I27" s="10">
        <f>IFERROR(INDEX(REPORT_DATA_BY_ZONE!$A:$AI,$D27,MATCH(I$8,REPORT_DATA_BY_ZONE!$A$1:$AI$1,0)), "")</f>
        <v>1</v>
      </c>
      <c r="J27" s="10">
        <f>IFERROR(INDEX(REPORT_DATA_BY_ZONE!$A:$AI,$D27,MATCH(J$8,REPORT_DATA_BY_ZONE!$A$1:$AI$1,0)), "")</f>
        <v>11</v>
      </c>
      <c r="K27" s="10">
        <f>IFERROR(INDEX(REPORT_DATA_BY_ZONE!$A:$AI,$D27,MATCH(K$8,REPORT_DATA_BY_ZONE!$A$1:$AI$1,0)), "")</f>
        <v>16</v>
      </c>
      <c r="L27" s="47">
        <f>IFERROR(INDEX(REPORT_DATA_BY_ZONE!$A:$AI,$D27,MATCH(L$8,REPORT_DATA_BY_ZONE!$A$1:$AI$1,0)), "")</f>
        <v>1</v>
      </c>
      <c r="M27" s="10">
        <f>IFERROR(INDEX(REPORT_DATA_BY_ZONE!$A:$AI,$D27,MATCH(M$8,REPORT_DATA_BY_ZONE!$A$1:$AI$1,0)), "")</f>
        <v>0</v>
      </c>
      <c r="N27" s="50">
        <f>IFERROR(INDEX(REPORT_DATA_BY_ZONE!$A:$AI,$D27,MATCH(N$8,REPORT_DATA_BY_ZONE!$A$1:$AI$1,0)), "")</f>
        <v>43</v>
      </c>
      <c r="O27" s="10">
        <f>IFERROR(INDEX(REPORT_DATA_BY_ZONE!$A:$AI,$D27,MATCH(O$8,REPORT_DATA_BY_ZONE!$A$1:$AI$1,0)), "")</f>
        <v>18</v>
      </c>
      <c r="P27" s="10">
        <f>IFERROR(INDEX(REPORT_DATA_BY_ZONE!$A:$AI,$D27,MATCH(P$8,REPORT_DATA_BY_ZONE!$A$1:$AI$1,0)), "")</f>
        <v>43</v>
      </c>
      <c r="Q27" s="10">
        <f>IFERROR(INDEX(REPORT_DATA_BY_ZONE!$A:$AI,$D27,MATCH(Q$8,REPORT_DATA_BY_ZONE!$A$1:$AI$1,0)), "")</f>
        <v>41</v>
      </c>
      <c r="R27" s="10">
        <f>IFERROR(INDEX(REPORT_DATA_BY_ZONE!$A:$AI,$D27,MATCH(R$8,REPORT_DATA_BY_ZONE!$A$1:$AI$1,0)), "")</f>
        <v>17</v>
      </c>
      <c r="S27" s="10">
        <f>IFERROR(INDEX(REPORT_DATA_BY_ZONE!$A:$AI,$D27,MATCH(S$8,REPORT_DATA_BY_ZONE!$A$1:$AI$1,0)), "")</f>
        <v>60</v>
      </c>
    </row>
    <row r="28" spans="1:19" ht="15" customHeight="1">
      <c r="C28" s="64" t="str">
        <f>CONCATENATE(YEAR,":",MONTH,":3:",WEEKLY_REPORT_DAY,":", $A$1)</f>
        <v>2016:5:3:7:TAIDONG</v>
      </c>
      <c r="D28" s="64">
        <f>MATCH($C28,REPORT_DATA_BY_ZONE!$A:$A, 0)</f>
        <v>186</v>
      </c>
      <c r="E28" s="19" t="s">
        <v>784</v>
      </c>
      <c r="F28" s="13"/>
      <c r="G28" s="13"/>
      <c r="H28" s="10">
        <f>IFERROR(INDEX(REPORT_DATA_BY_ZONE!$A:$AI,$D28,MATCH(H$8,REPORT_DATA_BY_ZONE!$A$1:$AI$1,0)), "")</f>
        <v>1</v>
      </c>
      <c r="I28" s="10">
        <f>IFERROR(INDEX(REPORT_DATA_BY_ZONE!$A:$AI,$D28,MATCH(I$8,REPORT_DATA_BY_ZONE!$A$1:$AI$1,0)), "")</f>
        <v>2</v>
      </c>
      <c r="J28" s="10">
        <f>IFERROR(INDEX(REPORT_DATA_BY_ZONE!$A:$AI,$D28,MATCH(J$8,REPORT_DATA_BY_ZONE!$A$1:$AI$1,0)), "")</f>
        <v>10</v>
      </c>
      <c r="K28" s="10">
        <f>IFERROR(INDEX(REPORT_DATA_BY_ZONE!$A:$AI,$D28,MATCH(K$8,REPORT_DATA_BY_ZONE!$A$1:$AI$1,0)), "")</f>
        <v>19</v>
      </c>
      <c r="L28" s="47">
        <f>IFERROR(INDEX(REPORT_DATA_BY_ZONE!$A:$AI,$D28,MATCH(L$8,REPORT_DATA_BY_ZONE!$A$1:$AI$1,0)), "")</f>
        <v>3</v>
      </c>
      <c r="M28" s="10">
        <f>IFERROR(INDEX(REPORT_DATA_BY_ZONE!$A:$AI,$D28,MATCH(M$8,REPORT_DATA_BY_ZONE!$A$1:$AI$1,0)), "")</f>
        <v>1</v>
      </c>
      <c r="N28" s="50">
        <f>IFERROR(INDEX(REPORT_DATA_BY_ZONE!$A:$AI,$D28,MATCH(N$8,REPORT_DATA_BY_ZONE!$A$1:$AI$1,0)), "")</f>
        <v>46</v>
      </c>
      <c r="O28" s="10">
        <f>IFERROR(INDEX(REPORT_DATA_BY_ZONE!$A:$AI,$D28,MATCH(O$8,REPORT_DATA_BY_ZONE!$A$1:$AI$1,0)), "")</f>
        <v>14</v>
      </c>
      <c r="P28" s="10">
        <f>IFERROR(INDEX(REPORT_DATA_BY_ZONE!$A:$AI,$D28,MATCH(P$8,REPORT_DATA_BY_ZONE!$A$1:$AI$1,0)), "")</f>
        <v>54</v>
      </c>
      <c r="Q28" s="10">
        <f>IFERROR(INDEX(REPORT_DATA_BY_ZONE!$A:$AI,$D28,MATCH(Q$8,REPORT_DATA_BY_ZONE!$A$1:$AI$1,0)), "")</f>
        <v>60</v>
      </c>
      <c r="R28" s="10">
        <f>IFERROR(INDEX(REPORT_DATA_BY_ZONE!$A:$AI,$D28,MATCH(R$8,REPORT_DATA_BY_ZONE!$A$1:$AI$1,0)), "")</f>
        <v>10</v>
      </c>
      <c r="S28" s="10">
        <f>IFERROR(INDEX(REPORT_DATA_BY_ZONE!$A:$AI,$D28,MATCH(S$8,REPORT_DATA_BY_ZONE!$A$1:$AI$1,0)), "")</f>
        <v>70</v>
      </c>
    </row>
    <row r="29" spans="1:19" ht="15" customHeight="1">
      <c r="C29" s="64" t="str">
        <f>CONCATENATE(YEAR,":",MONTH,":4:",WEEKLY_REPORT_DAY,":", $A$1)</f>
        <v>2016:5:4:7:TAIDONG</v>
      </c>
      <c r="D29" s="64" t="e">
        <f>MATCH($C29,REPORT_DATA_BY_ZONE!$A:$A, 0)</f>
        <v>#N/A</v>
      </c>
      <c r="E29" s="19" t="s">
        <v>785</v>
      </c>
      <c r="F29" s="13"/>
      <c r="G29" s="13"/>
      <c r="H29" s="10" t="str">
        <f>IFERROR(INDEX(REPORT_DATA_BY_ZONE!$A:$AI,$D29,MATCH(H$8,REPORT_DATA_BY_ZONE!$A$1:$AI$1,0)), "")</f>
        <v/>
      </c>
      <c r="I29" s="10" t="str">
        <f>IFERROR(INDEX(REPORT_DATA_BY_ZONE!$A:$AI,$D29,MATCH(I$8,REPORT_DATA_BY_ZONE!$A$1:$AI$1,0)), "")</f>
        <v/>
      </c>
      <c r="J29" s="10" t="str">
        <f>IFERROR(INDEX(REPORT_DATA_BY_ZONE!$A:$AI,$D29,MATCH(J$8,REPORT_DATA_BY_ZONE!$A$1:$AI$1,0)), "")</f>
        <v/>
      </c>
      <c r="K29" s="10" t="str">
        <f>IFERROR(INDEX(REPORT_DATA_BY_ZONE!$A:$AI,$D29,MATCH(K$8,REPORT_DATA_BY_ZONE!$A$1:$AI$1,0)), "")</f>
        <v/>
      </c>
      <c r="L29" s="47" t="str">
        <f>IFERROR(INDEX(REPORT_DATA_BY_ZONE!$A:$AI,$D29,MATCH(L$8,REPORT_DATA_BY_ZONE!$A$1:$AI$1,0)), "")</f>
        <v/>
      </c>
      <c r="M29" s="10" t="str">
        <f>IFERROR(INDEX(REPORT_DATA_BY_ZONE!$A:$AI,$D29,MATCH(M$8,REPORT_DATA_BY_ZONE!$A$1:$AI$1,0)), "")</f>
        <v/>
      </c>
      <c r="N29" s="50" t="str">
        <f>IFERROR(INDEX(REPORT_DATA_BY_ZONE!$A:$AI,$D29,MATCH(N$8,REPORT_DATA_BY_ZONE!$A$1:$AI$1,0)), "")</f>
        <v/>
      </c>
      <c r="O29" s="10" t="str">
        <f>IFERROR(INDEX(REPORT_DATA_BY_ZONE!$A:$AI,$D29,MATCH(O$8,REPORT_DATA_BY_ZONE!$A$1:$AI$1,0)), "")</f>
        <v/>
      </c>
      <c r="P29" s="10" t="str">
        <f>IFERROR(INDEX(REPORT_DATA_BY_ZONE!$A:$AI,$D29,MATCH(P$8,REPORT_DATA_BY_ZONE!$A$1:$AI$1,0)), "")</f>
        <v/>
      </c>
      <c r="Q29" s="10" t="str">
        <f>IFERROR(INDEX(REPORT_DATA_BY_ZONE!$A:$AI,$D29,MATCH(Q$8,REPORT_DATA_BY_ZONE!$A$1:$AI$1,0)), "")</f>
        <v/>
      </c>
      <c r="R29" s="10" t="str">
        <f>IFERROR(INDEX(REPORT_DATA_BY_ZONE!$A:$AI,$D29,MATCH(R$8,REPORT_DATA_BY_ZONE!$A$1:$AI$1,0)), "")</f>
        <v/>
      </c>
      <c r="S29" s="10" t="str">
        <f>IFERROR(INDEX(REPORT_DATA_BY_ZONE!$A:$AI,$D29,MATCH(S$8,REPORT_DATA_BY_ZONE!$A$1:$AI$1,0)), "")</f>
        <v/>
      </c>
    </row>
    <row r="30" spans="1:19" ht="15" customHeight="1">
      <c r="C30" s="64" t="str">
        <f>CONCATENATE(YEAR,":",MONTH,":5:",WEEKLY_REPORT_DAY,":", $A$1)</f>
        <v>2016:5:5:7:TAIDONG</v>
      </c>
      <c r="D30" s="64" t="e">
        <f>MATCH($C30,REPORT_DATA_BY_ZONE!$A:$A, 0)</f>
        <v>#N/A</v>
      </c>
      <c r="E30" s="19" t="s">
        <v>786</v>
      </c>
      <c r="F30" s="13"/>
      <c r="G30" s="13"/>
      <c r="H30" s="10" t="str">
        <f>IFERROR(INDEX(REPORT_DATA_BY_ZONE!$A:$AI,$D30,MATCH(H$8,REPORT_DATA_BY_ZONE!$A$1:$AI$1,0)), "")</f>
        <v/>
      </c>
      <c r="I30" s="10" t="str">
        <f>IFERROR(INDEX(REPORT_DATA_BY_ZONE!$A:$AI,$D30,MATCH(I$8,REPORT_DATA_BY_ZONE!$A$1:$AI$1,0)), "")</f>
        <v/>
      </c>
      <c r="J30" s="10" t="str">
        <f>IFERROR(INDEX(REPORT_DATA_BY_ZONE!$A:$AI,$D30,MATCH(J$8,REPORT_DATA_BY_ZONE!$A$1:$AI$1,0)), "")</f>
        <v/>
      </c>
      <c r="K30" s="10" t="str">
        <f>IFERROR(INDEX(REPORT_DATA_BY_ZONE!$A:$AI,$D30,MATCH(K$8,REPORT_DATA_BY_ZONE!$A$1:$AI$1,0)), "")</f>
        <v/>
      </c>
      <c r="L30" s="47" t="str">
        <f>IFERROR(INDEX(REPORT_DATA_BY_ZONE!$A:$AI,$D30,MATCH(L$8,REPORT_DATA_BY_ZONE!$A$1:$AI$1,0)), "")</f>
        <v/>
      </c>
      <c r="M30" s="10" t="str">
        <f>IFERROR(INDEX(REPORT_DATA_BY_ZONE!$A:$AI,$D30,MATCH(M$8,REPORT_DATA_BY_ZONE!$A$1:$AI$1,0)), "")</f>
        <v/>
      </c>
      <c r="N30" s="50" t="str">
        <f>IFERROR(INDEX(REPORT_DATA_BY_ZONE!$A:$AI,$D30,MATCH(N$8,REPORT_DATA_BY_ZONE!$A$1:$AI$1,0)), "")</f>
        <v/>
      </c>
      <c r="O30" s="10" t="str">
        <f>IFERROR(INDEX(REPORT_DATA_BY_ZONE!$A:$AI,$D30,MATCH(O$8,REPORT_DATA_BY_ZONE!$A$1:$AI$1,0)), "")</f>
        <v/>
      </c>
      <c r="P30" s="10" t="str">
        <f>IFERROR(INDEX(REPORT_DATA_BY_ZONE!$A:$AI,$D30,MATCH(P$8,REPORT_DATA_BY_ZONE!$A$1:$AI$1,0)), "")</f>
        <v/>
      </c>
      <c r="Q30" s="10" t="str">
        <f>IFERROR(INDEX(REPORT_DATA_BY_ZONE!$A:$AI,$D30,MATCH(Q$8,REPORT_DATA_BY_ZONE!$A$1:$AI$1,0)), "")</f>
        <v/>
      </c>
      <c r="R30" s="10" t="str">
        <f>IFERROR(INDEX(REPORT_DATA_BY_ZONE!$A:$AI,$D30,MATCH(R$8,REPORT_DATA_BY_ZONE!$A$1:$AI$1,0)), "")</f>
        <v/>
      </c>
      <c r="S30" s="10" t="str">
        <f>IFERROR(INDEX(REPORT_DATA_BY_ZONE!$A:$AI,$D30,MATCH(S$8,REPORT_DATA_BY_ZONE!$A$1:$AI$1,0)), "")</f>
        <v/>
      </c>
    </row>
    <row r="31" spans="1:19" ht="15" customHeight="1">
      <c r="E31" s="16" t="s">
        <v>806</v>
      </c>
      <c r="F31" s="14"/>
      <c r="G31" s="14"/>
      <c r="H31" s="17">
        <f>SUM(H26:H30)</f>
        <v>3</v>
      </c>
      <c r="I31" s="17">
        <f t="shared" ref="I31:R31" si="3">SUM(I26:I30)</f>
        <v>5</v>
      </c>
      <c r="J31" s="17">
        <f t="shared" si="3"/>
        <v>35</v>
      </c>
      <c r="K31" s="17">
        <f t="shared" si="3"/>
        <v>53</v>
      </c>
      <c r="L31" s="49">
        <f t="shared" si="3"/>
        <v>5</v>
      </c>
      <c r="M31" s="17">
        <f t="shared" si="3"/>
        <v>1</v>
      </c>
      <c r="N31" s="52">
        <f t="shared" si="3"/>
        <v>141</v>
      </c>
      <c r="O31" s="17">
        <f t="shared" si="3"/>
        <v>59</v>
      </c>
      <c r="P31" s="17">
        <f t="shared" si="3"/>
        <v>144</v>
      </c>
      <c r="Q31" s="17">
        <f t="shared" si="3"/>
        <v>152</v>
      </c>
      <c r="R31" s="17">
        <f t="shared" si="3"/>
        <v>30</v>
      </c>
      <c r="S31" s="17">
        <f>SUM(S26:S30)</f>
        <v>202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2:S13 M16:S18 M21:S22">
    <cfRule type="expression" dxfId="115" priority="9">
      <formula>J12=""</formula>
    </cfRule>
    <cfRule type="expression" dxfId="114" priority="10">
      <formula>AND(M$9&lt;&gt;"",M12&gt;=M$9)</formula>
    </cfRule>
    <cfRule type="expression" dxfId="113" priority="11">
      <formula>AND(M$10&lt;&gt;"",M12&lt;M$10)</formula>
    </cfRule>
    <cfRule type="expression" dxfId="112" priority="12">
      <formula>AND(M$10&lt;&gt;"",M12&gt;=M$10)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2">
    <pageSetUpPr fitToPage="1"/>
  </sheetPr>
  <dimension ref="W1:BA109"/>
  <sheetViews>
    <sheetView topLeftCell="A19" zoomScale="85" zoomScaleNormal="85" workbookViewId="0">
      <selection activeCell="AV88" sqref="AV88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7109375" style="7" customWidth="1"/>
    <col min="49" max="49" width="10.42578125" style="7" bestFit="1" customWidth="1"/>
    <col min="50" max="50" width="9.42578125" style="7" bestFit="1" customWidth="1"/>
    <col min="51" max="51" width="10.28515625" style="7" bestFit="1" customWidth="1"/>
    <col min="52" max="52" width="18" style="7" bestFit="1" customWidth="1"/>
    <col min="53" max="53" width="16.5703125" style="7" bestFit="1" customWidth="1"/>
    <col min="54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3" ht="15" customHeight="1"/>
    <row r="50" spans="23:53" ht="15" customHeight="1"/>
    <row r="51" spans="23:53" ht="120">
      <c r="AC51" s="29" t="s">
        <v>437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440</v>
      </c>
      <c r="AT51" s="29" t="s">
        <v>33</v>
      </c>
      <c r="AU51" s="29" t="s">
        <v>34</v>
      </c>
      <c r="AV51" s="29"/>
    </row>
    <row r="52" spans="23:53">
      <c r="W52" s="7" t="s">
        <v>812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810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813</v>
      </c>
      <c r="AM52" s="7" t="s">
        <v>13</v>
      </c>
      <c r="AN52" s="27" t="s">
        <v>814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3964</v>
      </c>
      <c r="AW52" s="27" t="s">
        <v>44</v>
      </c>
      <c r="AX52" s="27" t="s">
        <v>45</v>
      </c>
      <c r="AY52" s="27" t="s">
        <v>46</v>
      </c>
      <c r="AZ52" s="27" t="s">
        <v>47</v>
      </c>
      <c r="BA52" s="27" t="s">
        <v>48</v>
      </c>
    </row>
    <row r="53" spans="23:53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2014:1:0:0:TAIDONG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5</v>
      </c>
      <c r="AE53" s="27" t="e">
        <f t="shared" ref="AE53:AE88" ca="1" si="6">MATCH($AA53,INDIRECT(CONCATENATE($X$95,"$A:$A")), 0)</f>
        <v>#N/A</v>
      </c>
      <c r="AF53" s="10" t="str">
        <f t="shared" ref="AF53:AK62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</row>
    <row r="54" spans="23:53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2014:2:0:0:TAIDONG</v>
      </c>
      <c r="AB54" s="27">
        <f t="shared" ca="1" si="3"/>
        <v>33</v>
      </c>
      <c r="AC54" s="21">
        <f t="shared" ca="1" si="4"/>
        <v>0</v>
      </c>
      <c r="AD54" s="21">
        <f t="shared" si="5"/>
        <v>5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</row>
    <row r="55" spans="23:53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2014:3:0:0:TAIDONG</v>
      </c>
      <c r="AB55" s="27">
        <f t="shared" ca="1" si="3"/>
        <v>41</v>
      </c>
      <c r="AC55" s="21">
        <f t="shared" ca="1" si="4"/>
        <v>1</v>
      </c>
      <c r="AD55" s="21">
        <f t="shared" si="5"/>
        <v>5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</row>
    <row r="56" spans="23:53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2014:4:0:0:TAIDONG</v>
      </c>
      <c r="AB56" s="27">
        <f t="shared" ca="1" si="3"/>
        <v>49</v>
      </c>
      <c r="AC56" s="21">
        <f t="shared" ca="1" si="4"/>
        <v>3</v>
      </c>
      <c r="AD56" s="21">
        <f t="shared" si="5"/>
        <v>5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</row>
    <row r="57" spans="23:53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2014:5:0:0:TAIDONG</v>
      </c>
      <c r="AB57" s="27">
        <f t="shared" ca="1" si="3"/>
        <v>57</v>
      </c>
      <c r="AC57" s="21">
        <f t="shared" ca="1" si="4"/>
        <v>1</v>
      </c>
      <c r="AD57" s="21">
        <f t="shared" si="5"/>
        <v>5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</row>
    <row r="58" spans="23:53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2014:6:0:0:TAIDONG</v>
      </c>
      <c r="AB58" s="27">
        <f t="shared" ca="1" si="3"/>
        <v>65</v>
      </c>
      <c r="AC58" s="21">
        <f t="shared" ca="1" si="4"/>
        <v>5</v>
      </c>
      <c r="AD58" s="21">
        <f t="shared" si="5"/>
        <v>5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</row>
    <row r="59" spans="23:53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2014:7:0:0:TAIDONG</v>
      </c>
      <c r="AB59" s="27">
        <f t="shared" ca="1" si="3"/>
        <v>73</v>
      </c>
      <c r="AC59" s="21">
        <f t="shared" ca="1" si="4"/>
        <v>5</v>
      </c>
      <c r="AD59" s="21">
        <f t="shared" si="5"/>
        <v>5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</row>
    <row r="60" spans="23:53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2014:8:0:0:TAIDONG</v>
      </c>
      <c r="AB60" s="27">
        <f t="shared" ca="1" si="3"/>
        <v>81</v>
      </c>
      <c r="AC60" s="21">
        <f t="shared" ca="1" si="4"/>
        <v>5</v>
      </c>
      <c r="AD60" s="21">
        <f t="shared" si="5"/>
        <v>5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</row>
    <row r="61" spans="23:53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2014:9:0:0:TAIDONG</v>
      </c>
      <c r="AB61" s="27">
        <f t="shared" ca="1" si="3"/>
        <v>89</v>
      </c>
      <c r="AC61" s="21">
        <f t="shared" ca="1" si="4"/>
        <v>4</v>
      </c>
      <c r="AD61" s="21">
        <f t="shared" si="5"/>
        <v>5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</row>
    <row r="62" spans="23:53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2014:10:0:0:TAIDONG</v>
      </c>
      <c r="AB62" s="27">
        <f t="shared" ca="1" si="3"/>
        <v>6</v>
      </c>
      <c r="AC62" s="21">
        <f t="shared" ca="1" si="4"/>
        <v>1</v>
      </c>
      <c r="AD62" s="21">
        <f t="shared" si="5"/>
        <v>5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</row>
    <row r="63" spans="23:53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2014:11:0:0:TAIDONG</v>
      </c>
      <c r="AB63" s="27">
        <f t="shared" ca="1" si="3"/>
        <v>15</v>
      </c>
      <c r="AC63" s="21">
        <f t="shared" ca="1" si="4"/>
        <v>5</v>
      </c>
      <c r="AD63" s="21">
        <f t="shared" si="5"/>
        <v>5</v>
      </c>
      <c r="AE63" s="27" t="e">
        <f t="shared" ca="1" si="6"/>
        <v>#N/A</v>
      </c>
      <c r="AF63" s="10" t="str">
        <f t="shared" ref="AF63:AK72" ca="1" si="8">IFERROR(INDEX(INDIRECT(CONCATENATE($X$95,"$A:$Z")),$AE63,MATCH(AF$52,INDIRECT(CONCATENATE($X$95,"$A1:$Z1")),0)),"")</f>
        <v/>
      </c>
      <c r="AG63" s="10" t="str">
        <f t="shared" ca="1" si="8"/>
        <v/>
      </c>
      <c r="AH63" s="10" t="str">
        <f t="shared" ca="1" si="8"/>
        <v/>
      </c>
      <c r="AI63" s="10" t="str">
        <f t="shared" ca="1" si="8"/>
        <v/>
      </c>
      <c r="AJ63" s="10" t="str">
        <f t="shared" ca="1" si="8"/>
        <v/>
      </c>
      <c r="AK63" s="10" t="str">
        <f t="shared" ca="1" si="8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</row>
    <row r="64" spans="23:53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2014:12:0:0:TAIDONG</v>
      </c>
      <c r="AB64" s="27">
        <f t="shared" ca="1" si="3"/>
        <v>24</v>
      </c>
      <c r="AC64" s="21">
        <f t="shared" ca="1" si="4"/>
        <v>3</v>
      </c>
      <c r="AD64" s="21">
        <f t="shared" si="5"/>
        <v>5</v>
      </c>
      <c r="AE64" s="27" t="e">
        <f t="shared" ca="1" si="6"/>
        <v>#N/A</v>
      </c>
      <c r="AF64" s="10" t="str">
        <f t="shared" ca="1" si="8"/>
        <v/>
      </c>
      <c r="AG64" s="10" t="str">
        <f t="shared" ca="1" si="8"/>
        <v/>
      </c>
      <c r="AH64" s="10" t="str">
        <f t="shared" ca="1" si="8"/>
        <v/>
      </c>
      <c r="AI64" s="10" t="str">
        <f t="shared" ca="1" si="8"/>
        <v/>
      </c>
      <c r="AJ64" s="10" t="str">
        <f t="shared" ca="1" si="8"/>
        <v/>
      </c>
      <c r="AK64" s="10" t="str">
        <f t="shared" ca="1" si="8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</row>
    <row r="65" spans="23:53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2015:1:0:0:TAIDONG</v>
      </c>
      <c r="AB65" s="27">
        <f t="shared" ca="1" si="3"/>
        <v>128</v>
      </c>
      <c r="AC65" s="21">
        <f t="shared" ca="1" si="4"/>
        <v>1</v>
      </c>
      <c r="AD65" s="21">
        <f t="shared" si="5"/>
        <v>5</v>
      </c>
      <c r="AE65" s="27" t="e">
        <f t="shared" ca="1" si="6"/>
        <v>#N/A</v>
      </c>
      <c r="AF65" s="10" t="str">
        <f t="shared" ca="1" si="8"/>
        <v/>
      </c>
      <c r="AG65" s="10" t="str">
        <f t="shared" ca="1" si="8"/>
        <v/>
      </c>
      <c r="AH65" s="10" t="str">
        <f t="shared" ca="1" si="8"/>
        <v/>
      </c>
      <c r="AI65" s="10" t="str">
        <f t="shared" ca="1" si="8"/>
        <v/>
      </c>
      <c r="AJ65" s="10" t="str">
        <f t="shared" ca="1" si="8"/>
        <v/>
      </c>
      <c r="AK65" s="10" t="str">
        <f t="shared" ca="1" si="8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</row>
    <row r="66" spans="23:53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2015:2:0:0:TAIDONG</v>
      </c>
      <c r="AB66" s="27">
        <f t="shared" ca="1" si="3"/>
        <v>138</v>
      </c>
      <c r="AC66" s="21">
        <f t="shared" ca="1" si="4"/>
        <v>4</v>
      </c>
      <c r="AD66" s="21">
        <f t="shared" si="5"/>
        <v>5</v>
      </c>
      <c r="AE66" s="27" t="e">
        <f t="shared" ca="1" si="6"/>
        <v>#N/A</v>
      </c>
      <c r="AF66" s="10" t="str">
        <f t="shared" ca="1" si="8"/>
        <v/>
      </c>
      <c r="AG66" s="10" t="str">
        <f t="shared" ca="1" si="8"/>
        <v/>
      </c>
      <c r="AH66" s="10" t="str">
        <f t="shared" ca="1" si="8"/>
        <v/>
      </c>
      <c r="AI66" s="10" t="str">
        <f t="shared" ca="1" si="8"/>
        <v/>
      </c>
      <c r="AJ66" s="10" t="str">
        <f t="shared" ca="1" si="8"/>
        <v/>
      </c>
      <c r="AK66" s="10" t="str">
        <f t="shared" ca="1" si="8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</row>
    <row r="67" spans="23:53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2015:3:0:0:TAIDONG</v>
      </c>
      <c r="AB67" s="27">
        <f t="shared" ca="1" si="3"/>
        <v>148</v>
      </c>
      <c r="AC67" s="21">
        <f t="shared" ca="1" si="4"/>
        <v>3</v>
      </c>
      <c r="AD67" s="21">
        <f t="shared" si="5"/>
        <v>5</v>
      </c>
      <c r="AE67" s="27" t="e">
        <f t="shared" ca="1" si="6"/>
        <v>#N/A</v>
      </c>
      <c r="AF67" s="10" t="str">
        <f t="shared" ca="1" si="8"/>
        <v/>
      </c>
      <c r="AG67" s="10" t="str">
        <f t="shared" ca="1" si="8"/>
        <v/>
      </c>
      <c r="AH67" s="10" t="str">
        <f t="shared" ca="1" si="8"/>
        <v/>
      </c>
      <c r="AI67" s="10" t="str">
        <f t="shared" ca="1" si="8"/>
        <v/>
      </c>
      <c r="AJ67" s="10" t="str">
        <f t="shared" ca="1" si="8"/>
        <v/>
      </c>
      <c r="AK67" s="10" t="str">
        <f t="shared" ca="1" si="8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</row>
    <row r="68" spans="23:53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2015:4:0:0:TAIDONG</v>
      </c>
      <c r="AB68" s="27">
        <f t="shared" ca="1" si="3"/>
        <v>158</v>
      </c>
      <c r="AC68" s="21">
        <f t="shared" ca="1" si="4"/>
        <v>3</v>
      </c>
      <c r="AD68" s="21">
        <f t="shared" si="5"/>
        <v>5</v>
      </c>
      <c r="AE68" s="27" t="e">
        <f t="shared" ca="1" si="6"/>
        <v>#N/A</v>
      </c>
      <c r="AF68" s="10" t="str">
        <f t="shared" ca="1" si="8"/>
        <v/>
      </c>
      <c r="AG68" s="10" t="str">
        <f t="shared" ca="1" si="8"/>
        <v/>
      </c>
      <c r="AH68" s="10" t="str">
        <f t="shared" ca="1" si="8"/>
        <v/>
      </c>
      <c r="AI68" s="10" t="str">
        <f t="shared" ca="1" si="8"/>
        <v/>
      </c>
      <c r="AJ68" s="10" t="str">
        <f t="shared" ca="1" si="8"/>
        <v/>
      </c>
      <c r="AK68" s="10" t="str">
        <f t="shared" ca="1" si="8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</row>
    <row r="69" spans="23:53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2015:5:0:0:TAIDONG</v>
      </c>
      <c r="AB69" s="27">
        <f t="shared" ca="1" si="3"/>
        <v>168</v>
      </c>
      <c r="AC69" s="21">
        <f t="shared" ca="1" si="4"/>
        <v>1</v>
      </c>
      <c r="AD69" s="21">
        <f t="shared" si="5"/>
        <v>5</v>
      </c>
      <c r="AE69" s="27" t="e">
        <f t="shared" ca="1" si="6"/>
        <v>#N/A</v>
      </c>
      <c r="AF69" s="10" t="str">
        <f t="shared" ca="1" si="8"/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</row>
    <row r="70" spans="23:53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2015:6:0:0:TAIDONG</v>
      </c>
      <c r="AB70" s="27">
        <f t="shared" ca="1" si="3"/>
        <v>178</v>
      </c>
      <c r="AC70" s="21">
        <f t="shared" ca="1" si="4"/>
        <v>4</v>
      </c>
      <c r="AD70" s="21">
        <f t="shared" si="5"/>
        <v>5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</row>
    <row r="71" spans="23:53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2015:7:0:0:TAIDONG</v>
      </c>
      <c r="AB71" s="27">
        <f t="shared" ca="1" si="3"/>
        <v>188</v>
      </c>
      <c r="AC71" s="21">
        <f t="shared" ca="1" si="4"/>
        <v>1</v>
      </c>
      <c r="AD71" s="21">
        <f t="shared" si="5"/>
        <v>5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</row>
    <row r="72" spans="23:53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2015:8:0:0:TAIDONG</v>
      </c>
      <c r="AB72" s="27">
        <f t="shared" ca="1" si="3"/>
        <v>198</v>
      </c>
      <c r="AC72" s="21">
        <f t="shared" ca="1" si="4"/>
        <v>1</v>
      </c>
      <c r="AD72" s="21">
        <f t="shared" si="5"/>
        <v>5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</row>
    <row r="73" spans="23:53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2015:9:0:0:TAIDONG</v>
      </c>
      <c r="AB73" s="27">
        <f t="shared" ca="1" si="3"/>
        <v>208</v>
      </c>
      <c r="AC73" s="21">
        <f t="shared" ca="1" si="4"/>
        <v>2</v>
      </c>
      <c r="AD73" s="21">
        <f t="shared" si="5"/>
        <v>5</v>
      </c>
      <c r="AE73" s="27" t="e">
        <f t="shared" ca="1" si="6"/>
        <v>#N/A</v>
      </c>
      <c r="AF73" s="10" t="str">
        <f t="shared" ref="AF73:AK82" ca="1" si="9">IFERROR(INDEX(INDIRECT(CONCATENATE($X$95,"$A:$Z")),$AE73,MATCH(AF$52,INDIRECT(CONCATENATE($X$95,"$A1:$Z1")),0)),"")</f>
        <v/>
      </c>
      <c r="AG73" s="10" t="str">
        <f t="shared" ca="1" si="9"/>
        <v/>
      </c>
      <c r="AH73" s="10" t="str">
        <f t="shared" ca="1" si="9"/>
        <v/>
      </c>
      <c r="AI73" s="10" t="str">
        <f t="shared" ca="1" si="9"/>
        <v/>
      </c>
      <c r="AJ73" s="10" t="str">
        <f t="shared" ca="1" si="9"/>
        <v/>
      </c>
      <c r="AK73" s="10" t="str">
        <f t="shared" ca="1" si="9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</row>
    <row r="74" spans="23:53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2015:10:0:0:TAIDONG</v>
      </c>
      <c r="AB74" s="27">
        <f t="shared" ca="1" si="3"/>
        <v>98</v>
      </c>
      <c r="AC74" s="21">
        <f t="shared" ca="1" si="4"/>
        <v>1</v>
      </c>
      <c r="AD74" s="21">
        <f t="shared" si="5"/>
        <v>5</v>
      </c>
      <c r="AE74" s="27" t="e">
        <f t="shared" ca="1" si="6"/>
        <v>#N/A</v>
      </c>
      <c r="AF74" s="10" t="str">
        <f t="shared" ca="1" si="9"/>
        <v/>
      </c>
      <c r="AG74" s="10" t="str">
        <f t="shared" ca="1" si="9"/>
        <v/>
      </c>
      <c r="AH74" s="10" t="str">
        <f t="shared" ca="1" si="9"/>
        <v/>
      </c>
      <c r="AI74" s="10" t="str">
        <f t="shared" ca="1" si="9"/>
        <v/>
      </c>
      <c r="AJ74" s="10" t="str">
        <f t="shared" ca="1" si="9"/>
        <v/>
      </c>
      <c r="AK74" s="10" t="str">
        <f t="shared" ca="1" si="9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</row>
    <row r="75" spans="23:53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2015:11:0:0:TAIDONG</v>
      </c>
      <c r="AB75" s="27">
        <f t="shared" ca="1" si="3"/>
        <v>108</v>
      </c>
      <c r="AC75" s="21">
        <f t="shared" ca="1" si="4"/>
        <v>2</v>
      </c>
      <c r="AD75" s="21">
        <f t="shared" si="5"/>
        <v>5</v>
      </c>
      <c r="AE75" s="27" t="e">
        <f t="shared" ca="1" si="6"/>
        <v>#N/A</v>
      </c>
      <c r="AF75" s="10" t="str">
        <f t="shared" ca="1" si="9"/>
        <v/>
      </c>
      <c r="AG75" s="10" t="str">
        <f t="shared" ca="1" si="9"/>
        <v/>
      </c>
      <c r="AH75" s="10" t="str">
        <f t="shared" ca="1" si="9"/>
        <v/>
      </c>
      <c r="AI75" s="10" t="str">
        <f t="shared" ca="1" si="9"/>
        <v/>
      </c>
      <c r="AJ75" s="10" t="str">
        <f t="shared" ca="1" si="9"/>
        <v/>
      </c>
      <c r="AK75" s="10" t="str">
        <f t="shared" ca="1" si="9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</row>
    <row r="76" spans="23:53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2015:12:0:0:TAIDONG</v>
      </c>
      <c r="AB76" s="27">
        <f t="shared" ca="1" si="3"/>
        <v>119</v>
      </c>
      <c r="AC76" s="21">
        <f t="shared" ca="1" si="4"/>
        <v>6</v>
      </c>
      <c r="AD76" s="21">
        <f t="shared" si="5"/>
        <v>5</v>
      </c>
      <c r="AE76" s="27" t="e">
        <f t="shared" ca="1" si="6"/>
        <v>#N/A</v>
      </c>
      <c r="AF76" s="10" t="str">
        <f t="shared" ca="1" si="9"/>
        <v/>
      </c>
      <c r="AG76" s="10" t="str">
        <f t="shared" ca="1" si="9"/>
        <v/>
      </c>
      <c r="AH76" s="10" t="str">
        <f t="shared" ca="1" si="9"/>
        <v/>
      </c>
      <c r="AI76" s="10" t="str">
        <f t="shared" ca="1" si="9"/>
        <v/>
      </c>
      <c r="AJ76" s="10" t="str">
        <f t="shared" ca="1" si="9"/>
        <v/>
      </c>
      <c r="AK76" s="10" t="str">
        <f t="shared" ca="1" si="9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</row>
    <row r="77" spans="23:53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2016:1:0:0:TAIDONG</v>
      </c>
      <c r="AB77" s="27">
        <f t="shared" ca="1" si="3"/>
        <v>219</v>
      </c>
      <c r="AC77" s="21">
        <f t="shared" ca="1" si="4"/>
        <v>1</v>
      </c>
      <c r="AD77" s="21">
        <f t="shared" si="5"/>
        <v>5</v>
      </c>
      <c r="AE77" s="27">
        <f t="shared" ca="1" si="6"/>
        <v>8</v>
      </c>
      <c r="AF77" s="10">
        <f t="shared" ca="1" si="9"/>
        <v>0</v>
      </c>
      <c r="AG77" s="10">
        <f t="shared" ca="1" si="9"/>
        <v>0</v>
      </c>
      <c r="AH77" s="10">
        <f t="shared" ca="1" si="9"/>
        <v>0</v>
      </c>
      <c r="AI77" s="10">
        <f t="shared" ca="1" si="9"/>
        <v>6</v>
      </c>
      <c r="AJ77" s="10">
        <f t="shared" ca="1" si="9"/>
        <v>2</v>
      </c>
      <c r="AK77" s="10">
        <f t="shared" ca="1" si="9"/>
        <v>0</v>
      </c>
      <c r="AL77" s="7">
        <v>-11</v>
      </c>
      <c r="AM77" s="28">
        <f t="shared" ref="AM77:AM88" si="10">DATE(YEAR, MONTH,DAY + 7*AL77 )</f>
        <v>42428</v>
      </c>
      <c r="AN77" s="27">
        <f>INT((DAY($AM77)-1)/7)+1</f>
        <v>4</v>
      </c>
      <c r="AO77" s="28" t="str">
        <f t="shared" ref="AO77:AO88" si="11">CONCATENATE(YEAR(AM77),":",MONTH(AM77),":",AN77,":",WEEKLY_REPORT_DAY,":", $X$90)</f>
        <v>2016:2:4:7:TAIDONG</v>
      </c>
      <c r="AP77" s="27">
        <f t="shared" ref="AP77:AP88" ca="1" si="12">MATCH(AO77,INDIRECT(CONCATENATE($X$93,"$A:$A")),0)</f>
        <v>74</v>
      </c>
      <c r="AQ77" s="21">
        <f t="shared" ref="AQ77:AV88" ca="1" si="13">INDEX(INDIRECT(CONCATENATE($X$93,"$A:$AG")),$AP77,MATCH(AQ$52,INDIRECT(CONCATENATE($X$93,"$A1:$AG1")),0))</f>
        <v>2</v>
      </c>
      <c r="AR77" s="21">
        <f t="shared" ca="1" si="13"/>
        <v>30</v>
      </c>
      <c r="AS77" s="21">
        <f t="shared" ca="1" si="13"/>
        <v>19</v>
      </c>
      <c r="AT77" s="21">
        <f t="shared" ca="1" si="13"/>
        <v>27</v>
      </c>
      <c r="AU77" s="21">
        <f t="shared" ca="1" si="13"/>
        <v>4</v>
      </c>
      <c r="AV77" s="21">
        <f t="shared" ca="1" si="13"/>
        <v>0</v>
      </c>
      <c r="AW77" s="21">
        <f ca="1">ROUND(1*$AV77/$X$99,0)</f>
        <v>0</v>
      </c>
      <c r="AX77" s="21">
        <f ca="1">6*$AV77</f>
        <v>0</v>
      </c>
      <c r="AY77" s="21">
        <f ca="1">3*$AV77</f>
        <v>0</v>
      </c>
      <c r="AZ77" s="21">
        <f ca="1">5*$AV77</f>
        <v>0</v>
      </c>
      <c r="BA77" s="21">
        <f ca="1">1*$AV77</f>
        <v>0</v>
      </c>
    </row>
    <row r="78" spans="23:53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2016:2:0:0:TAIDONG</v>
      </c>
      <c r="AB78" s="27">
        <f t="shared" ca="1" si="3"/>
        <v>230</v>
      </c>
      <c r="AC78" s="21">
        <f t="shared" ca="1" si="4"/>
        <v>4</v>
      </c>
      <c r="AD78" s="21">
        <f t="shared" si="5"/>
        <v>5</v>
      </c>
      <c r="AE78" s="27">
        <f t="shared" ca="1" si="6"/>
        <v>18</v>
      </c>
      <c r="AF78" s="10">
        <f t="shared" ca="1" si="9"/>
        <v>0</v>
      </c>
      <c r="AG78" s="10">
        <f t="shared" ca="1" si="9"/>
        <v>0</v>
      </c>
      <c r="AH78" s="10">
        <f t="shared" ca="1" si="9"/>
        <v>0</v>
      </c>
      <c r="AI78" s="10">
        <f t="shared" ca="1" si="9"/>
        <v>1</v>
      </c>
      <c r="AJ78" s="10">
        <f t="shared" ca="1" si="9"/>
        <v>0</v>
      </c>
      <c r="AK78" s="10">
        <f t="shared" ca="1" si="9"/>
        <v>0</v>
      </c>
      <c r="AL78" s="7">
        <v>-10</v>
      </c>
      <c r="AM78" s="28">
        <f t="shared" si="10"/>
        <v>42435</v>
      </c>
      <c r="AN78" s="27">
        <f t="shared" ref="AN78:AN88" si="14">INT((DAY($AM78)-1)/7)+1</f>
        <v>1</v>
      </c>
      <c r="AO78" s="28" t="str">
        <f t="shared" si="11"/>
        <v>2016:3:1:7:TAIDONG</v>
      </c>
      <c r="AP78" s="27">
        <f t="shared" ca="1" si="12"/>
        <v>85</v>
      </c>
      <c r="AQ78" s="21">
        <f t="shared" ca="1" si="13"/>
        <v>2</v>
      </c>
      <c r="AR78" s="21">
        <f t="shared" ca="1" si="13"/>
        <v>37</v>
      </c>
      <c r="AS78" s="21">
        <f t="shared" ca="1" si="13"/>
        <v>23</v>
      </c>
      <c r="AT78" s="21">
        <f t="shared" ca="1" si="13"/>
        <v>25</v>
      </c>
      <c r="AU78" s="21">
        <f t="shared" ca="1" si="13"/>
        <v>4</v>
      </c>
      <c r="AV78" s="21">
        <f t="shared" ca="1" si="13"/>
        <v>0</v>
      </c>
      <c r="AW78" s="21">
        <f t="shared" ref="AW78:AW88" ca="1" si="15">ROUND(1*$AV78/$X$99,0)</f>
        <v>0</v>
      </c>
      <c r="AX78" s="21">
        <f t="shared" ref="AX78:AX88" ca="1" si="16">6*$AV78</f>
        <v>0</v>
      </c>
      <c r="AY78" s="21">
        <f t="shared" ref="AY78:AY88" ca="1" si="17">3*$AV78</f>
        <v>0</v>
      </c>
      <c r="AZ78" s="21">
        <f t="shared" ref="AZ78:AZ88" ca="1" si="18">5*$AV78</f>
        <v>0</v>
      </c>
      <c r="BA78" s="21">
        <f t="shared" ref="BA78:BA88" ca="1" si="19">1*$AV78</f>
        <v>0</v>
      </c>
    </row>
    <row r="79" spans="23:53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2016:3:0:0:TAIDONG</v>
      </c>
      <c r="AB79" s="27">
        <f t="shared" ca="1" si="3"/>
        <v>241</v>
      </c>
      <c r="AC79" s="21">
        <f t="shared" ca="1" si="4"/>
        <v>5</v>
      </c>
      <c r="AD79" s="21">
        <f t="shared" si="5"/>
        <v>5</v>
      </c>
      <c r="AE79" s="27">
        <f t="shared" ca="1" si="6"/>
        <v>28</v>
      </c>
      <c r="AF79" s="10">
        <f t="shared" ca="1" si="9"/>
        <v>0</v>
      </c>
      <c r="AG79" s="10">
        <f t="shared" ca="1" si="9"/>
        <v>0</v>
      </c>
      <c r="AH79" s="10">
        <f t="shared" ca="1" si="9"/>
        <v>0</v>
      </c>
      <c r="AI79" s="10">
        <f t="shared" ca="1" si="9"/>
        <v>4</v>
      </c>
      <c r="AJ79" s="10">
        <f t="shared" ca="1" si="9"/>
        <v>1</v>
      </c>
      <c r="AK79" s="10">
        <f t="shared" ca="1" si="9"/>
        <v>0</v>
      </c>
      <c r="AL79" s="7">
        <v>-9</v>
      </c>
      <c r="AM79" s="28">
        <f t="shared" si="10"/>
        <v>42442</v>
      </c>
      <c r="AN79" s="27">
        <f t="shared" si="14"/>
        <v>2</v>
      </c>
      <c r="AO79" s="28" t="str">
        <f t="shared" si="11"/>
        <v>2016:3:2:7:TAIDONG</v>
      </c>
      <c r="AP79" s="27">
        <f t="shared" ca="1" si="12"/>
        <v>95</v>
      </c>
      <c r="AQ79" s="21">
        <f t="shared" ca="1" si="13"/>
        <v>0</v>
      </c>
      <c r="AR79" s="21">
        <f t="shared" ca="1" si="13"/>
        <v>36</v>
      </c>
      <c r="AS79" s="21">
        <f t="shared" ca="1" si="13"/>
        <v>18</v>
      </c>
      <c r="AT79" s="21">
        <f t="shared" ca="1" si="13"/>
        <v>30</v>
      </c>
      <c r="AU79" s="21">
        <f t="shared" ca="1" si="13"/>
        <v>0</v>
      </c>
      <c r="AV79" s="21">
        <f t="shared" ca="1" si="13"/>
        <v>0</v>
      </c>
      <c r="AW79" s="21">
        <f t="shared" ca="1" si="15"/>
        <v>0</v>
      </c>
      <c r="AX79" s="21">
        <f t="shared" ca="1" si="16"/>
        <v>0</v>
      </c>
      <c r="AY79" s="21">
        <f t="shared" ca="1" si="17"/>
        <v>0</v>
      </c>
      <c r="AZ79" s="21">
        <f t="shared" ca="1" si="18"/>
        <v>0</v>
      </c>
      <c r="BA79" s="21">
        <f t="shared" ca="1" si="19"/>
        <v>0</v>
      </c>
    </row>
    <row r="80" spans="23:53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2016:4:0:0:TAIDONG</v>
      </c>
      <c r="AB80" s="27">
        <f t="shared" ca="1" si="3"/>
        <v>252</v>
      </c>
      <c r="AC80" s="21">
        <f t="shared" ca="1" si="4"/>
        <v>10</v>
      </c>
      <c r="AD80" s="21">
        <f t="shared" si="5"/>
        <v>5</v>
      </c>
      <c r="AE80" s="27">
        <f t="shared" ca="1" si="6"/>
        <v>38</v>
      </c>
      <c r="AF80" s="10">
        <f t="shared" ca="1" si="9"/>
        <v>1</v>
      </c>
      <c r="AG80" s="10">
        <f t="shared" ca="1" si="9"/>
        <v>0</v>
      </c>
      <c r="AH80" s="10">
        <f t="shared" ca="1" si="9"/>
        <v>0</v>
      </c>
      <c r="AI80" s="10">
        <f t="shared" ca="1" si="9"/>
        <v>1</v>
      </c>
      <c r="AJ80" s="10">
        <f t="shared" ca="1" si="9"/>
        <v>0</v>
      </c>
      <c r="AK80" s="10">
        <f t="shared" ca="1" si="9"/>
        <v>0</v>
      </c>
      <c r="AL80" s="7">
        <v>-8</v>
      </c>
      <c r="AM80" s="28">
        <f t="shared" si="10"/>
        <v>42449</v>
      </c>
      <c r="AN80" s="27">
        <f t="shared" si="14"/>
        <v>3</v>
      </c>
      <c r="AO80" s="28" t="str">
        <f t="shared" si="11"/>
        <v>2016:3:3:7:TAIDONG</v>
      </c>
      <c r="AP80" s="27">
        <f t="shared" ca="1" si="12"/>
        <v>105</v>
      </c>
      <c r="AQ80" s="21">
        <f t="shared" ca="1" si="13"/>
        <v>1</v>
      </c>
      <c r="AR80" s="21">
        <f t="shared" ca="1" si="13"/>
        <v>37</v>
      </c>
      <c r="AS80" s="21">
        <f t="shared" ca="1" si="13"/>
        <v>22</v>
      </c>
      <c r="AT80" s="21">
        <f t="shared" ca="1" si="13"/>
        <v>25</v>
      </c>
      <c r="AU80" s="21">
        <f t="shared" ca="1" si="13"/>
        <v>0</v>
      </c>
      <c r="AV80" s="21">
        <f t="shared" ca="1" si="13"/>
        <v>0</v>
      </c>
      <c r="AW80" s="21">
        <f t="shared" ca="1" si="15"/>
        <v>0</v>
      </c>
      <c r="AX80" s="21">
        <f t="shared" ca="1" si="16"/>
        <v>0</v>
      </c>
      <c r="AY80" s="21">
        <f t="shared" ca="1" si="17"/>
        <v>0</v>
      </c>
      <c r="AZ80" s="21">
        <f t="shared" ca="1" si="18"/>
        <v>0</v>
      </c>
      <c r="BA80" s="21">
        <f t="shared" ca="1" si="19"/>
        <v>0</v>
      </c>
    </row>
    <row r="81" spans="23:53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2016:5:0:0:TAIDONG</v>
      </c>
      <c r="AB81" s="27">
        <f t="shared" ca="1" si="3"/>
        <v>262</v>
      </c>
      <c r="AC81" s="21">
        <f t="shared" ca="1" si="4"/>
        <v>1</v>
      </c>
      <c r="AD81" s="21">
        <f t="shared" si="5"/>
        <v>5</v>
      </c>
      <c r="AE81" s="27">
        <f t="shared" ca="1" si="6"/>
        <v>47</v>
      </c>
      <c r="AF81" s="10">
        <f t="shared" ca="1" si="9"/>
        <v>0</v>
      </c>
      <c r="AG81" s="10">
        <f t="shared" ca="1" si="9"/>
        <v>0</v>
      </c>
      <c r="AH81" s="10">
        <f t="shared" ca="1" si="9"/>
        <v>0</v>
      </c>
      <c r="AI81" s="10">
        <f t="shared" ca="1" si="9"/>
        <v>0</v>
      </c>
      <c r="AJ81" s="10">
        <f t="shared" ca="1" si="9"/>
        <v>0</v>
      </c>
      <c r="AK81" s="10">
        <f t="shared" ca="1" si="9"/>
        <v>0</v>
      </c>
      <c r="AL81" s="7">
        <v>-7</v>
      </c>
      <c r="AM81" s="28">
        <f t="shared" si="10"/>
        <v>42456</v>
      </c>
      <c r="AN81" s="27">
        <f t="shared" si="14"/>
        <v>4</v>
      </c>
      <c r="AO81" s="28" t="str">
        <f t="shared" si="11"/>
        <v>2016:3:4:7:TAIDONG</v>
      </c>
      <c r="AP81" s="27">
        <f t="shared" ca="1" si="12"/>
        <v>116</v>
      </c>
      <c r="AQ81" s="21">
        <f t="shared" ca="1" si="13"/>
        <v>2</v>
      </c>
      <c r="AR81" s="21">
        <f t="shared" ca="1" si="13"/>
        <v>39</v>
      </c>
      <c r="AS81" s="21">
        <f t="shared" ca="1" si="13"/>
        <v>23</v>
      </c>
      <c r="AT81" s="21">
        <f t="shared" ca="1" si="13"/>
        <v>25</v>
      </c>
      <c r="AU81" s="21">
        <f t="shared" ca="1" si="13"/>
        <v>3</v>
      </c>
      <c r="AV81" s="21">
        <f t="shared" ca="1" si="13"/>
        <v>0</v>
      </c>
      <c r="AW81" s="21">
        <f t="shared" ca="1" si="15"/>
        <v>0</v>
      </c>
      <c r="AX81" s="21">
        <f t="shared" ca="1" si="16"/>
        <v>0</v>
      </c>
      <c r="AY81" s="21">
        <f t="shared" ca="1" si="17"/>
        <v>0</v>
      </c>
      <c r="AZ81" s="21">
        <f t="shared" ca="1" si="18"/>
        <v>0</v>
      </c>
      <c r="BA81" s="21">
        <f t="shared" ca="1" si="19"/>
        <v>0</v>
      </c>
    </row>
    <row r="82" spans="23:53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2016:6:0:0:TAIDONG</v>
      </c>
      <c r="AB82" s="27" t="e">
        <f t="shared" ca="1" si="3"/>
        <v>#N/A</v>
      </c>
      <c r="AC82" s="21" t="e">
        <f t="shared" ca="1" si="4"/>
        <v>#N/A</v>
      </c>
      <c r="AD82" s="21">
        <f t="shared" si="5"/>
        <v>5</v>
      </c>
      <c r="AE82" s="27" t="e">
        <f t="shared" ca="1" si="6"/>
        <v>#N/A</v>
      </c>
      <c r="AF82" s="10" t="str">
        <f t="shared" ca="1" si="9"/>
        <v/>
      </c>
      <c r="AG82" s="10" t="str">
        <f t="shared" ca="1" si="9"/>
        <v/>
      </c>
      <c r="AH82" s="10" t="str">
        <f t="shared" ca="1" si="9"/>
        <v/>
      </c>
      <c r="AI82" s="10" t="str">
        <f t="shared" ca="1" si="9"/>
        <v/>
      </c>
      <c r="AJ82" s="10" t="str">
        <f t="shared" ca="1" si="9"/>
        <v/>
      </c>
      <c r="AK82" s="10" t="str">
        <f t="shared" ca="1" si="9"/>
        <v/>
      </c>
      <c r="AL82" s="7">
        <v>-6</v>
      </c>
      <c r="AM82" s="28">
        <f t="shared" si="10"/>
        <v>42463</v>
      </c>
      <c r="AN82" s="27">
        <f t="shared" si="14"/>
        <v>1</v>
      </c>
      <c r="AO82" s="28" t="str">
        <f t="shared" si="11"/>
        <v>2016:4:1:7:TAIDONG</v>
      </c>
      <c r="AP82" s="27">
        <f t="shared" ca="1" si="12"/>
        <v>126</v>
      </c>
      <c r="AQ82" s="21">
        <f t="shared" ca="1" si="13"/>
        <v>3</v>
      </c>
      <c r="AR82" s="21">
        <f t="shared" ca="1" si="13"/>
        <v>34</v>
      </c>
      <c r="AS82" s="21">
        <f t="shared" ca="1" si="13"/>
        <v>20</v>
      </c>
      <c r="AT82" s="21">
        <f t="shared" ca="1" si="13"/>
        <v>23</v>
      </c>
      <c r="AU82" s="21">
        <f t="shared" ca="1" si="13"/>
        <v>1</v>
      </c>
      <c r="AV82" s="21">
        <f t="shared" ca="1" si="13"/>
        <v>0</v>
      </c>
      <c r="AW82" s="21">
        <f t="shared" ca="1" si="15"/>
        <v>0</v>
      </c>
      <c r="AX82" s="21">
        <f t="shared" ca="1" si="16"/>
        <v>0</v>
      </c>
      <c r="AY82" s="21">
        <f t="shared" ca="1" si="17"/>
        <v>0</v>
      </c>
      <c r="AZ82" s="21">
        <f t="shared" ca="1" si="18"/>
        <v>0</v>
      </c>
      <c r="BA82" s="21">
        <f t="shared" ca="1" si="19"/>
        <v>0</v>
      </c>
    </row>
    <row r="83" spans="23:53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2016:7:0:0:TAIDONG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5</v>
      </c>
      <c r="AE83" s="27" t="e">
        <f t="shared" ca="1" si="6"/>
        <v>#N/A</v>
      </c>
      <c r="AF83" s="10" t="str">
        <f t="shared" ref="AF83:AK88" ca="1" si="20">IFERROR(INDEX(INDIRECT(CONCATENATE($X$95,"$A:$Z")),$AE83,MATCH(AF$52,INDIRECT(CONCATENATE($X$95,"$A1:$Z1")),0)),"")</f>
        <v/>
      </c>
      <c r="AG83" s="10" t="str">
        <f t="shared" ca="1" si="20"/>
        <v/>
      </c>
      <c r="AH83" s="10" t="str">
        <f t="shared" ca="1" si="20"/>
        <v/>
      </c>
      <c r="AI83" s="10" t="str">
        <f t="shared" ca="1" si="20"/>
        <v/>
      </c>
      <c r="AJ83" s="10" t="str">
        <f t="shared" ca="1" si="20"/>
        <v/>
      </c>
      <c r="AK83" s="10" t="str">
        <f t="shared" ca="1" si="20"/>
        <v/>
      </c>
      <c r="AL83" s="7">
        <v>-5</v>
      </c>
      <c r="AM83" s="28">
        <f t="shared" si="10"/>
        <v>42470</v>
      </c>
      <c r="AN83" s="27">
        <f t="shared" si="14"/>
        <v>2</v>
      </c>
      <c r="AO83" s="28" t="str">
        <f t="shared" si="11"/>
        <v>2016:4:2:7:TAIDONG</v>
      </c>
      <c r="AP83" s="27">
        <f t="shared" ca="1" si="12"/>
        <v>136</v>
      </c>
      <c r="AQ83" s="21">
        <f t="shared" ca="1" si="13"/>
        <v>0</v>
      </c>
      <c r="AR83" s="21">
        <f t="shared" ca="1" si="13"/>
        <v>39</v>
      </c>
      <c r="AS83" s="21">
        <f t="shared" ca="1" si="13"/>
        <v>21</v>
      </c>
      <c r="AT83" s="21">
        <f t="shared" ca="1" si="13"/>
        <v>31</v>
      </c>
      <c r="AU83" s="21">
        <f t="shared" ca="1" si="13"/>
        <v>2</v>
      </c>
      <c r="AV83" s="21">
        <f t="shared" ca="1" si="13"/>
        <v>0</v>
      </c>
      <c r="AW83" s="21">
        <f t="shared" ca="1" si="15"/>
        <v>0</v>
      </c>
      <c r="AX83" s="21">
        <f t="shared" ca="1" si="16"/>
        <v>0</v>
      </c>
      <c r="AY83" s="21">
        <f t="shared" ca="1" si="17"/>
        <v>0</v>
      </c>
      <c r="AZ83" s="21">
        <f t="shared" ca="1" si="18"/>
        <v>0</v>
      </c>
      <c r="BA83" s="21">
        <f t="shared" ca="1" si="19"/>
        <v>0</v>
      </c>
    </row>
    <row r="84" spans="23:53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2016:8:0:0:TAIDONG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5</v>
      </c>
      <c r="AE84" s="27" t="e">
        <f t="shared" ca="1" si="6"/>
        <v>#N/A</v>
      </c>
      <c r="AF84" s="10" t="str">
        <f t="shared" ca="1" si="20"/>
        <v/>
      </c>
      <c r="AG84" s="10" t="str">
        <f t="shared" ca="1" si="20"/>
        <v/>
      </c>
      <c r="AH84" s="10" t="str">
        <f t="shared" ca="1" si="20"/>
        <v/>
      </c>
      <c r="AI84" s="10" t="str">
        <f t="shared" ca="1" si="20"/>
        <v/>
      </c>
      <c r="AJ84" s="10" t="str">
        <f t="shared" ca="1" si="20"/>
        <v/>
      </c>
      <c r="AK84" s="10" t="str">
        <f t="shared" ca="1" si="20"/>
        <v/>
      </c>
      <c r="AL84" s="7">
        <v>-4</v>
      </c>
      <c r="AM84" s="28">
        <f t="shared" si="10"/>
        <v>42477</v>
      </c>
      <c r="AN84" s="27">
        <f t="shared" si="14"/>
        <v>3</v>
      </c>
      <c r="AO84" s="28" t="str">
        <f t="shared" si="11"/>
        <v>2016:4:3:7:TAIDONG</v>
      </c>
      <c r="AP84" s="27">
        <f t="shared" ca="1" si="12"/>
        <v>146</v>
      </c>
      <c r="AQ84" s="21">
        <f t="shared" ca="1" si="13"/>
        <v>7</v>
      </c>
      <c r="AR84" s="21">
        <f t="shared" ca="1" si="13"/>
        <v>40</v>
      </c>
      <c r="AS84" s="21">
        <f t="shared" ca="1" si="13"/>
        <v>24</v>
      </c>
      <c r="AT84" s="21">
        <f t="shared" ca="1" si="13"/>
        <v>24</v>
      </c>
      <c r="AU84" s="21">
        <f t="shared" ca="1" si="13"/>
        <v>1</v>
      </c>
      <c r="AV84" s="21">
        <f t="shared" ca="1" si="13"/>
        <v>0</v>
      </c>
      <c r="AW84" s="21">
        <f t="shared" ca="1" si="15"/>
        <v>0</v>
      </c>
      <c r="AX84" s="21">
        <f t="shared" ca="1" si="16"/>
        <v>0</v>
      </c>
      <c r="AY84" s="21">
        <f t="shared" ca="1" si="17"/>
        <v>0</v>
      </c>
      <c r="AZ84" s="21">
        <f t="shared" ca="1" si="18"/>
        <v>0</v>
      </c>
      <c r="BA84" s="21">
        <f t="shared" ca="1" si="19"/>
        <v>0</v>
      </c>
    </row>
    <row r="85" spans="23:53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2016:9:0:0:TAIDONG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5</v>
      </c>
      <c r="AE85" s="27" t="e">
        <f t="shared" ca="1" si="6"/>
        <v>#N/A</v>
      </c>
      <c r="AF85" s="10" t="str">
        <f t="shared" ca="1" si="20"/>
        <v/>
      </c>
      <c r="AG85" s="10" t="str">
        <f t="shared" ca="1" si="20"/>
        <v/>
      </c>
      <c r="AH85" s="10" t="str">
        <f t="shared" ca="1" si="20"/>
        <v/>
      </c>
      <c r="AI85" s="10" t="str">
        <f t="shared" ca="1" si="20"/>
        <v/>
      </c>
      <c r="AJ85" s="10" t="str">
        <f t="shared" ca="1" si="20"/>
        <v/>
      </c>
      <c r="AK85" s="10" t="str">
        <f t="shared" ca="1" si="20"/>
        <v/>
      </c>
      <c r="AL85" s="7">
        <v>-3</v>
      </c>
      <c r="AM85" s="28">
        <f t="shared" si="10"/>
        <v>42484</v>
      </c>
      <c r="AN85" s="27">
        <f t="shared" si="14"/>
        <v>4</v>
      </c>
      <c r="AO85" s="28" t="str">
        <f t="shared" si="11"/>
        <v>2016:4:4:7:TAIDONG</v>
      </c>
      <c r="AP85" s="27">
        <f t="shared" ca="1" si="12"/>
        <v>156</v>
      </c>
      <c r="AQ85" s="21">
        <f t="shared" ca="1" si="13"/>
        <v>0</v>
      </c>
      <c r="AR85" s="21">
        <f t="shared" ca="1" si="13"/>
        <v>35</v>
      </c>
      <c r="AS85" s="21">
        <f t="shared" ca="1" si="13"/>
        <v>11</v>
      </c>
      <c r="AT85" s="21">
        <f t="shared" ca="1" si="13"/>
        <v>33</v>
      </c>
      <c r="AU85" s="21">
        <f t="shared" ca="1" si="13"/>
        <v>1</v>
      </c>
      <c r="AV85" s="21">
        <f t="shared" ca="1" si="13"/>
        <v>0</v>
      </c>
      <c r="AW85" s="21">
        <f t="shared" ca="1" si="15"/>
        <v>0</v>
      </c>
      <c r="AX85" s="21">
        <f t="shared" ca="1" si="16"/>
        <v>0</v>
      </c>
      <c r="AY85" s="21">
        <f t="shared" ca="1" si="17"/>
        <v>0</v>
      </c>
      <c r="AZ85" s="21">
        <f t="shared" ca="1" si="18"/>
        <v>0</v>
      </c>
      <c r="BA85" s="21">
        <f t="shared" ca="1" si="19"/>
        <v>0</v>
      </c>
    </row>
    <row r="86" spans="23:53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2016:10:0:0:TAIDONG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5</v>
      </c>
      <c r="AE86" s="27" t="e">
        <f t="shared" ca="1" si="6"/>
        <v>#N/A</v>
      </c>
      <c r="AF86" s="10" t="str">
        <f t="shared" ca="1" si="20"/>
        <v/>
      </c>
      <c r="AG86" s="10" t="str">
        <f t="shared" ca="1" si="20"/>
        <v/>
      </c>
      <c r="AH86" s="10" t="str">
        <f t="shared" ca="1" si="20"/>
        <v/>
      </c>
      <c r="AI86" s="10" t="str">
        <f t="shared" ca="1" si="20"/>
        <v/>
      </c>
      <c r="AJ86" s="10" t="str">
        <f t="shared" ca="1" si="20"/>
        <v/>
      </c>
      <c r="AK86" s="10" t="str">
        <f t="shared" ca="1" si="20"/>
        <v/>
      </c>
      <c r="AL86" s="7">
        <v>-2</v>
      </c>
      <c r="AM86" s="28">
        <f t="shared" si="10"/>
        <v>42491</v>
      </c>
      <c r="AN86" s="27">
        <f t="shared" si="14"/>
        <v>1</v>
      </c>
      <c r="AO86" s="28" t="str">
        <f t="shared" si="11"/>
        <v>2016:5:1:7:TAIDONG</v>
      </c>
      <c r="AP86" s="27">
        <f t="shared" ca="1" si="12"/>
        <v>166</v>
      </c>
      <c r="AQ86" s="21">
        <f t="shared" ca="1" si="13"/>
        <v>0</v>
      </c>
      <c r="AR86" s="21">
        <f t="shared" ca="1" si="13"/>
        <v>52</v>
      </c>
      <c r="AS86" s="21">
        <f t="shared" ca="1" si="13"/>
        <v>27</v>
      </c>
      <c r="AT86" s="21">
        <f t="shared" ca="1" si="13"/>
        <v>51</v>
      </c>
      <c r="AU86" s="21">
        <f t="shared" ca="1" si="13"/>
        <v>3</v>
      </c>
      <c r="AV86" s="21">
        <f t="shared" ca="1" si="13"/>
        <v>0</v>
      </c>
      <c r="AW86" s="21">
        <f t="shared" ca="1" si="15"/>
        <v>0</v>
      </c>
      <c r="AX86" s="21">
        <f t="shared" ca="1" si="16"/>
        <v>0</v>
      </c>
      <c r="AY86" s="21">
        <f t="shared" ca="1" si="17"/>
        <v>0</v>
      </c>
      <c r="AZ86" s="21">
        <f t="shared" ca="1" si="18"/>
        <v>0</v>
      </c>
      <c r="BA86" s="21">
        <f t="shared" ca="1" si="19"/>
        <v>0</v>
      </c>
    </row>
    <row r="87" spans="23:53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2016:11:0:0:TAIDONG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5</v>
      </c>
      <c r="AE87" s="27" t="e">
        <f t="shared" ca="1" si="6"/>
        <v>#N/A</v>
      </c>
      <c r="AF87" s="10" t="str">
        <f t="shared" ca="1" si="20"/>
        <v/>
      </c>
      <c r="AG87" s="10" t="str">
        <f t="shared" ca="1" si="20"/>
        <v/>
      </c>
      <c r="AH87" s="10" t="str">
        <f t="shared" ca="1" si="20"/>
        <v/>
      </c>
      <c r="AI87" s="10" t="str">
        <f t="shared" ca="1" si="20"/>
        <v/>
      </c>
      <c r="AJ87" s="10" t="str">
        <f t="shared" ca="1" si="20"/>
        <v/>
      </c>
      <c r="AK87" s="10" t="str">
        <f t="shared" ca="1" si="20"/>
        <v/>
      </c>
      <c r="AL87" s="7">
        <v>-1</v>
      </c>
      <c r="AM87" s="28">
        <f t="shared" si="10"/>
        <v>42498</v>
      </c>
      <c r="AN87" s="27">
        <f t="shared" si="14"/>
        <v>2</v>
      </c>
      <c r="AO87" s="28" t="str">
        <f t="shared" si="11"/>
        <v>2016:5:2:7:TAIDONG</v>
      </c>
      <c r="AP87" s="27">
        <f t="shared" ca="1" si="12"/>
        <v>176</v>
      </c>
      <c r="AQ87" s="21">
        <f t="shared" ca="1" si="13"/>
        <v>0</v>
      </c>
      <c r="AR87" s="21">
        <f t="shared" ca="1" si="13"/>
        <v>43</v>
      </c>
      <c r="AS87" s="21">
        <f t="shared" ca="1" si="13"/>
        <v>18</v>
      </c>
      <c r="AT87" s="21">
        <f t="shared" ca="1" si="13"/>
        <v>41</v>
      </c>
      <c r="AU87" s="21">
        <f t="shared" ca="1" si="13"/>
        <v>17</v>
      </c>
      <c r="AV87" s="21">
        <f t="shared" ca="1" si="13"/>
        <v>0</v>
      </c>
      <c r="AW87" s="21">
        <f t="shared" ca="1" si="15"/>
        <v>0</v>
      </c>
      <c r="AX87" s="21">
        <f t="shared" ca="1" si="16"/>
        <v>0</v>
      </c>
      <c r="AY87" s="21">
        <f t="shared" ca="1" si="17"/>
        <v>0</v>
      </c>
      <c r="AZ87" s="21">
        <f t="shared" ca="1" si="18"/>
        <v>0</v>
      </c>
      <c r="BA87" s="21">
        <f t="shared" ca="1" si="19"/>
        <v>0</v>
      </c>
    </row>
    <row r="88" spans="23:53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2016:12:0:0:TAIDONG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5</v>
      </c>
      <c r="AE88" s="27" t="e">
        <f t="shared" ca="1" si="6"/>
        <v>#N/A</v>
      </c>
      <c r="AF88" s="10" t="str">
        <f t="shared" ca="1" si="20"/>
        <v/>
      </c>
      <c r="AG88" s="10" t="str">
        <f t="shared" ca="1" si="20"/>
        <v/>
      </c>
      <c r="AH88" s="10" t="str">
        <f t="shared" ca="1" si="20"/>
        <v/>
      </c>
      <c r="AI88" s="10" t="str">
        <f t="shared" ca="1" si="20"/>
        <v/>
      </c>
      <c r="AJ88" s="10" t="str">
        <f t="shared" ca="1" si="20"/>
        <v/>
      </c>
      <c r="AK88" s="10" t="str">
        <f t="shared" ca="1" si="20"/>
        <v/>
      </c>
      <c r="AL88" s="7">
        <v>0</v>
      </c>
      <c r="AM88" s="28">
        <f t="shared" si="10"/>
        <v>42505</v>
      </c>
      <c r="AN88" s="27">
        <f t="shared" si="14"/>
        <v>3</v>
      </c>
      <c r="AO88" s="28" t="str">
        <f t="shared" si="11"/>
        <v>2016:5:3:7:TAIDONG</v>
      </c>
      <c r="AP88" s="27">
        <f t="shared" ca="1" si="12"/>
        <v>186</v>
      </c>
      <c r="AQ88" s="21">
        <f t="shared" ca="1" si="13"/>
        <v>1</v>
      </c>
      <c r="AR88" s="21">
        <f t="shared" ca="1" si="13"/>
        <v>46</v>
      </c>
      <c r="AS88" s="21">
        <f t="shared" ca="1" si="13"/>
        <v>14</v>
      </c>
      <c r="AT88" s="21">
        <f t="shared" ca="1" si="13"/>
        <v>60</v>
      </c>
      <c r="AU88" s="21">
        <f t="shared" ca="1" si="13"/>
        <v>10</v>
      </c>
      <c r="AV88" s="21">
        <f t="shared" ca="1" si="13"/>
        <v>7</v>
      </c>
      <c r="AW88" s="21">
        <f t="shared" ca="1" si="15"/>
        <v>2</v>
      </c>
      <c r="AX88" s="21">
        <f t="shared" ca="1" si="16"/>
        <v>42</v>
      </c>
      <c r="AY88" s="21">
        <f t="shared" ca="1" si="17"/>
        <v>21</v>
      </c>
      <c r="AZ88" s="21">
        <f t="shared" ca="1" si="18"/>
        <v>35</v>
      </c>
      <c r="BA88" s="21">
        <f t="shared" ca="1" si="19"/>
        <v>7</v>
      </c>
    </row>
    <row r="89" spans="23:53">
      <c r="AC89" s="7">
        <f ca="1">SUMIFS(AC53:AC88, $X53:$X88,YEAR,AC53:AC88,"&lt;&gt;#N/A")</f>
        <v>21</v>
      </c>
      <c r="AD89" s="27"/>
      <c r="AF89" s="7">
        <f t="shared" ref="AF89:AK89" ca="1" si="21">SUM(AF53:AF88)</f>
        <v>1</v>
      </c>
      <c r="AG89" s="7">
        <f t="shared" ca="1" si="21"/>
        <v>0</v>
      </c>
      <c r="AH89" s="7">
        <f t="shared" ca="1" si="21"/>
        <v>0</v>
      </c>
      <c r="AI89" s="7">
        <f t="shared" ca="1" si="21"/>
        <v>12</v>
      </c>
      <c r="AJ89" s="7">
        <f t="shared" ca="1" si="21"/>
        <v>3</v>
      </c>
      <c r="AK89" s="7">
        <f t="shared" ca="1" si="21"/>
        <v>0</v>
      </c>
      <c r="AN89" s="27"/>
    </row>
    <row r="90" spans="23:53">
      <c r="W90" s="7" t="s">
        <v>1456</v>
      </c>
      <c r="X90" s="2" t="s">
        <v>1917</v>
      </c>
      <c r="AD90" s="27"/>
      <c r="AE90" s="27"/>
      <c r="AH90" s="27"/>
      <c r="AI90" s="27"/>
      <c r="AJ90" s="27"/>
      <c r="AK90" s="27"/>
      <c r="AM90" s="28"/>
      <c r="AN90" s="27"/>
    </row>
    <row r="91" spans="23:53">
      <c r="W91" s="39" t="s">
        <v>2234</v>
      </c>
      <c r="X91" s="1" t="s">
        <v>2092</v>
      </c>
      <c r="AD91" s="27"/>
      <c r="AE91" s="27"/>
      <c r="AH91" s="27"/>
      <c r="AI91" s="27"/>
      <c r="AJ91" s="27"/>
      <c r="AK91" s="27"/>
      <c r="AM91" s="28"/>
      <c r="AN91" s="27"/>
    </row>
    <row r="92" spans="23:53">
      <c r="W92" s="7" t="s">
        <v>2235</v>
      </c>
      <c r="X92" s="1" t="s">
        <v>2237</v>
      </c>
      <c r="AD92" s="27"/>
      <c r="AN92" s="27"/>
    </row>
    <row r="93" spans="23:53">
      <c r="W93" s="7" t="s">
        <v>815</v>
      </c>
      <c r="X93" s="2" t="s">
        <v>818</v>
      </c>
      <c r="Y93" s="27"/>
      <c r="Z93" s="27"/>
      <c r="AD93" s="27"/>
      <c r="AN93" s="27"/>
    </row>
    <row r="94" spans="23:53">
      <c r="W94" s="7" t="s">
        <v>816</v>
      </c>
      <c r="X94" s="2" t="s">
        <v>817</v>
      </c>
      <c r="Y94" s="27"/>
      <c r="Z94" s="27"/>
      <c r="AD94" s="27"/>
      <c r="AN94" s="27"/>
    </row>
    <row r="95" spans="23:53">
      <c r="W95" s="39" t="s">
        <v>819</v>
      </c>
      <c r="X95" s="2" t="s">
        <v>820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3">
      <c r="W96" s="39" t="s">
        <v>1455</v>
      </c>
      <c r="X96" s="1">
        <v>60</v>
      </c>
      <c r="AD96" s="27"/>
      <c r="AE96" s="27"/>
      <c r="AH96" s="27"/>
      <c r="AI96" s="27"/>
      <c r="AJ96" s="27"/>
      <c r="AK96" s="27"/>
      <c r="AM96" s="28"/>
      <c r="AN96" s="27"/>
    </row>
    <row r="97" spans="23:51">
      <c r="W97" s="7" t="s">
        <v>811</v>
      </c>
      <c r="X97" s="1">
        <v>7</v>
      </c>
      <c r="AD97" s="27"/>
      <c r="AE97" s="27"/>
      <c r="AH97" s="27"/>
      <c r="AI97" s="27"/>
      <c r="AJ97" s="27"/>
      <c r="AK97" s="27"/>
      <c r="AN97" s="27"/>
    </row>
    <row r="98" spans="23:51">
      <c r="W98" s="7" t="s">
        <v>808</v>
      </c>
      <c r="X98" s="7">
        <f>ROUND($X$96/12,0)</f>
        <v>5</v>
      </c>
      <c r="AN98" s="27"/>
    </row>
    <row r="99" spans="23:51">
      <c r="W99" s="7" t="s">
        <v>807</v>
      </c>
      <c r="X99" s="7">
        <v>4</v>
      </c>
      <c r="AN99" s="27"/>
    </row>
    <row r="100" spans="23:51">
      <c r="W100" s="7" t="s">
        <v>438</v>
      </c>
      <c r="X100" s="7">
        <f ca="1">SUM($AI$89:$AK$89)</f>
        <v>15</v>
      </c>
      <c r="AN100" s="27"/>
    </row>
    <row r="101" spans="23:51">
      <c r="W101" s="7" t="s">
        <v>439</v>
      </c>
      <c r="X101" s="7">
        <f ca="1">SUM($AF$89:$AH$89)</f>
        <v>1</v>
      </c>
      <c r="AM101" s="28"/>
      <c r="AN101" s="27"/>
      <c r="AS101" s="29"/>
      <c r="AU101" s="29"/>
      <c r="AV101" s="29"/>
      <c r="AY101" s="29"/>
    </row>
    <row r="102" spans="23:51" ht="60">
      <c r="W102" s="7" t="s">
        <v>441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06%</v>
      </c>
      <c r="Y102" s="30">
        <f ca="1">IFERROR(X101/SUM(X100:X101),"0")</f>
        <v>6.25E-2</v>
      </c>
      <c r="Z102" s="7" t="str">
        <f ca="1">TEXT(Y102,"00%")</f>
        <v>06%</v>
      </c>
      <c r="AN102" s="27"/>
    </row>
    <row r="103" spans="23:51" ht="30">
      <c r="W103" s="7" t="s">
        <v>442</v>
      </c>
      <c r="X103" s="29" t="str">
        <f ca="1">CONCATENATE("Annual Goal 年度目標:  ",$X$96,"
Actual CDE YTD 年度實際:    ",$AC$89)</f>
        <v>Annual Goal 年度目標:  60
Actual CDE YTD 年度實際:    21</v>
      </c>
      <c r="AN103" s="27"/>
    </row>
    <row r="104" spans="23:51">
      <c r="W104" s="7" t="s">
        <v>1454</v>
      </c>
      <c r="X104" s="7" t="str">
        <f ca="1">CONCATENATE($X$53,"  ",SUMIF($AC$53:$AC$64,"&lt;&gt;#N/A"))</f>
        <v>2014  33</v>
      </c>
      <c r="AN104" s="27"/>
    </row>
    <row r="105" spans="23:51">
      <c r="W105" s="7" t="s">
        <v>1453</v>
      </c>
      <c r="X105" s="7" t="str">
        <f ca="1">CONCATENATE($X$65,"  ", SUMIF($AC$65:$AC$76,"&lt;&gt;#N/A"))</f>
        <v>2015  29</v>
      </c>
      <c r="AN105" s="27"/>
    </row>
    <row r="106" spans="23:51">
      <c r="W106" s="7" t="s">
        <v>1452</v>
      </c>
      <c r="X106" s="7" t="str">
        <f ca="1">CONCATENATE($X$77,"  ",SUMIF($AC$77:$AC$88,"&lt;&gt;#N/A"))</f>
        <v>2016  21</v>
      </c>
    </row>
    <row r="107" spans="23:51" ht="23.25">
      <c r="W107" s="7" t="s">
        <v>1451</v>
      </c>
      <c r="X107" s="42" t="str">
        <f>$X$91</f>
        <v>Taidong Zone</v>
      </c>
    </row>
    <row r="108" spans="23:51">
      <c r="X108" s="40" t="str">
        <f>$X$92</f>
        <v>台東地帶</v>
      </c>
    </row>
    <row r="109" spans="23:51">
      <c r="X109" s="41">
        <f>DATE</f>
        <v>42505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3">
    <pageSetUpPr fitToPage="1"/>
  </sheetPr>
  <dimension ref="A1:S22"/>
  <sheetViews>
    <sheetView topLeftCell="E1" zoomScaleNormal="100" zoomScaleSheetLayoutView="115" workbookViewId="0">
      <selection activeCell="F19" sqref="F19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1924</v>
      </c>
      <c r="E1" s="36" t="str">
        <f>$A$2</f>
        <v>Taidong 2 District</v>
      </c>
      <c r="F1" s="32"/>
      <c r="G1" s="33"/>
      <c r="H1" s="33"/>
      <c r="I1" s="33"/>
      <c r="J1" s="33"/>
      <c r="K1" s="33"/>
      <c r="L1" s="33"/>
      <c r="M1" s="93" t="s">
        <v>1739</v>
      </c>
      <c r="N1" s="96" t="s">
        <v>21</v>
      </c>
      <c r="O1" s="76" t="s">
        <v>22</v>
      </c>
      <c r="P1" s="76" t="s">
        <v>23</v>
      </c>
      <c r="Q1" s="76" t="s">
        <v>33</v>
      </c>
      <c r="R1" s="76" t="s">
        <v>34</v>
      </c>
      <c r="S1" s="76" t="s">
        <v>24</v>
      </c>
    </row>
    <row r="2" spans="1:19" ht="15" customHeight="1">
      <c r="A2" s="1" t="s">
        <v>2268</v>
      </c>
      <c r="E2" s="78" t="str">
        <f>$A$3</f>
        <v>臺東2地區</v>
      </c>
      <c r="F2" s="26" t="s">
        <v>793</v>
      </c>
      <c r="G2" s="80">
        <f>$A$6</f>
        <v>0</v>
      </c>
      <c r="H2" s="82" t="s">
        <v>35</v>
      </c>
      <c r="I2" s="83"/>
      <c r="J2" s="83"/>
      <c r="K2" s="84"/>
      <c r="L2" s="72" t="s">
        <v>28</v>
      </c>
      <c r="M2" s="94"/>
      <c r="N2" s="97"/>
      <c r="O2" s="77"/>
      <c r="P2" s="77"/>
      <c r="Q2" s="77"/>
      <c r="R2" s="77"/>
      <c r="S2" s="77"/>
    </row>
    <row r="3" spans="1:19" ht="15" customHeight="1">
      <c r="A3" s="1" t="s">
        <v>2269</v>
      </c>
      <c r="E3" s="79"/>
      <c r="F3" s="25" t="s">
        <v>794</v>
      </c>
      <c r="G3" s="81"/>
      <c r="H3" s="82" t="s">
        <v>788</v>
      </c>
      <c r="I3" s="83"/>
      <c r="J3" s="83"/>
      <c r="K3" s="84"/>
      <c r="L3" s="72" t="s">
        <v>787</v>
      </c>
      <c r="M3" s="94"/>
      <c r="N3" s="97"/>
      <c r="O3" s="77"/>
      <c r="P3" s="77"/>
      <c r="Q3" s="77"/>
      <c r="R3" s="77"/>
      <c r="S3" s="77"/>
    </row>
    <row r="4" spans="1:19" ht="15" customHeight="1">
      <c r="A4" s="1" t="s">
        <v>2265</v>
      </c>
      <c r="E4" s="85">
        <f>DATE</f>
        <v>42505</v>
      </c>
      <c r="F4" s="23" t="s">
        <v>791</v>
      </c>
      <c r="G4" s="24"/>
      <c r="H4" s="87">
        <f>ROUND($G$2/12*MONTH,0)</f>
        <v>0</v>
      </c>
      <c r="I4" s="88"/>
      <c r="J4" s="88"/>
      <c r="K4" s="89"/>
      <c r="L4" s="44">
        <f>ROUND($G$2/12,0)</f>
        <v>0</v>
      </c>
      <c r="M4" s="94"/>
      <c r="N4" s="97"/>
      <c r="O4" s="77"/>
      <c r="P4" s="77"/>
      <c r="Q4" s="77"/>
      <c r="R4" s="77"/>
      <c r="S4" s="77"/>
    </row>
    <row r="5" spans="1:19" ht="15" customHeight="1">
      <c r="A5" s="1" t="s">
        <v>2089</v>
      </c>
      <c r="E5" s="86"/>
      <c r="F5" s="5" t="s">
        <v>792</v>
      </c>
      <c r="G5" s="6"/>
      <c r="H5" s="90">
        <f ca="1">TAIDONG_2_DISTRICT_GRAPH!$AC$89</f>
        <v>11</v>
      </c>
      <c r="I5" s="91"/>
      <c r="J5" s="91"/>
      <c r="K5" s="92"/>
      <c r="L5" s="45">
        <f>$M$22</f>
        <v>1</v>
      </c>
      <c r="M5" s="95"/>
      <c r="N5" s="97"/>
      <c r="O5" s="77"/>
      <c r="P5" s="77"/>
      <c r="Q5" s="77"/>
      <c r="R5" s="77"/>
      <c r="S5" s="77"/>
    </row>
    <row r="6" spans="1:19" ht="15" customHeight="1">
      <c r="A6" s="1"/>
      <c r="E6" s="34" t="str">
        <f>$A$4</f>
        <v>Hualian Stake</v>
      </c>
      <c r="F6" s="25" t="s">
        <v>804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花蓮支聯會</v>
      </c>
      <c r="F7" s="25" t="s">
        <v>789</v>
      </c>
      <c r="G7" s="25"/>
      <c r="H7" s="20"/>
      <c r="I7" s="20"/>
      <c r="J7" s="20"/>
      <c r="K7" s="20"/>
      <c r="L7" s="46" t="s">
        <v>790</v>
      </c>
      <c r="M7" s="61" t="s">
        <v>795</v>
      </c>
      <c r="N7" s="38" t="s">
        <v>796</v>
      </c>
      <c r="O7" s="38" t="s">
        <v>797</v>
      </c>
      <c r="P7" s="38" t="s">
        <v>798</v>
      </c>
      <c r="Q7" s="38" t="s">
        <v>799</v>
      </c>
      <c r="R7" s="38" t="s">
        <v>800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2094</v>
      </c>
      <c r="B11" s="1"/>
      <c r="E11" s="5" t="str">
        <f>$A11</f>
        <v>Taidong 2 臺東2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1923</v>
      </c>
      <c r="C12" s="64" t="str">
        <f>CONCATENATE(YEAR,":",MONTH,":",WEEK,":",WEEKDAY,":",$B12)</f>
        <v>2016:5:3:7:TAIDONG_2_ZL</v>
      </c>
      <c r="D12" s="64">
        <f>MATCH($C12,REPORT_DATA_BY_COMP!$A:$A,0)</f>
        <v>1704</v>
      </c>
      <c r="E12" s="65" t="str">
        <f>SUBSTITUTE(VLOOKUP($B12,COMP_LIST!$A:$AC,5,FALSE),"EL","")</f>
        <v>E. Nixon / Wayment ZL</v>
      </c>
      <c r="F12" s="4" t="str">
        <f>VLOOKUP($B12,COMP_LIST!$A:$AC,3,FALSE)</f>
        <v>Taidong 2 ZL</v>
      </c>
      <c r="G12" s="4" t="str">
        <f>VLOOKUP($B12,COMP_LIST!$A:$AC,4,FALSE)</f>
        <v>台東 2 ZL</v>
      </c>
      <c r="H12" s="10">
        <f>IFERROR(INDEX(REPORT_DATA_BY_COMP!$A:$AI,$D12,MATCH(H$8,REPORT_DATA_BY_COMP!$A$1:$AI$1,0)), "")</f>
        <v>0</v>
      </c>
      <c r="I12" s="10">
        <f>IFERROR(INDEX(REPORT_DATA_BY_COMP!$A:$AI,$D12,MATCH(I$8,REPORT_DATA_BY_COMP!$A$1:$AI$1,0)), "")</f>
        <v>0</v>
      </c>
      <c r="J12" s="10">
        <f>IFERROR(INDEX(REPORT_DATA_BY_COMP!$A:$AI,$D12,MATCH(J$8,REPORT_DATA_BY_COMP!$A$1:$AI$1,0)), "")</f>
        <v>3</v>
      </c>
      <c r="K12" s="10">
        <f>IFERROR(INDEX(REPORT_DATA_BY_COMP!$A:$AI,$D12,MATCH(K$8,REPORT_DATA_BY_COMP!$A$1:$AI$1,0)), "")</f>
        <v>3</v>
      </c>
      <c r="L12" s="47">
        <f>IFERROR(INDEX(REPORT_DATA_BY_COMP!$A:$AI,$D12,MATCH(L$8,REPORT_DATA_BY_COMP!$A$1:$AI$1,0)), "")</f>
        <v>0</v>
      </c>
      <c r="M12" s="56">
        <f>IFERROR(INDEX(REPORT_DATA_BY_COMP!$A:$AI,$D12,MATCH(M$8,REPORT_DATA_BY_COMP!$A$1:$AI$1,0)), "")</f>
        <v>1</v>
      </c>
      <c r="N12" s="50">
        <f>IFERROR(INDEX(REPORT_DATA_BY_COMP!$A:$AI,$D12,MATCH(N$8,REPORT_DATA_BY_COMP!$A$1:$AI$1,0)), "")</f>
        <v>7</v>
      </c>
      <c r="O12" s="10">
        <f>IFERROR(INDEX(REPORT_DATA_BY_COMP!$A:$AI,$D12,MATCH(O$8,REPORT_DATA_BY_COMP!$A$1:$AI$1,0)), "")</f>
        <v>6</v>
      </c>
      <c r="P12" s="10">
        <f>IFERROR(INDEX(REPORT_DATA_BY_COMP!$A:$AI,$D12,MATCH(P$8,REPORT_DATA_BY_COMP!$A$1:$AI$1,0)), "")</f>
        <v>8</v>
      </c>
      <c r="Q12" s="10">
        <f>IFERROR(INDEX(REPORT_DATA_BY_COMP!$A:$AI,$D12,MATCH(Q$8,REPORT_DATA_BY_COMP!$A$1:$AI$1,0)), "")</f>
        <v>5</v>
      </c>
      <c r="R12" s="10">
        <f>IFERROR(INDEX(REPORT_DATA_BY_COMP!$A:$AI,$D12,MATCH(R$8,REPORT_DATA_BY_COMP!$A$1:$AI$1,0)), "")</f>
        <v>2</v>
      </c>
      <c r="S12" s="10">
        <f>IFERROR(INDEX(REPORT_DATA_BY_COMP!$A:$AI,$D12,MATCH(S$8,REPORT_DATA_BY_COMP!$A$1:$AI$1,0)), "")</f>
        <v>8</v>
      </c>
    </row>
    <row r="13" spans="1:19" ht="15" customHeight="1">
      <c r="A13" s="1"/>
      <c r="B13" s="1" t="s">
        <v>1927</v>
      </c>
      <c r="C13" s="64" t="str">
        <f>CONCATENATE(YEAR,":",MONTH,":",WEEK,":",WEEKDAY,":",$B13)</f>
        <v>2016:5:3:7:TAIDONG_2_S</v>
      </c>
      <c r="D13" s="64">
        <f>MATCH($C13,REPORT_DATA_BY_COMP!$A:$A,0)</f>
        <v>1703</v>
      </c>
      <c r="E13" s="65" t="str">
        <f>SUBSTITUTE(VLOOKUP($B13,COMP_LIST!$A:$AC,5,FALSE),"EL","")</f>
        <v>S. Chan / Hickenlooper</v>
      </c>
      <c r="F13" s="4" t="str">
        <f>VLOOKUP($B13,COMP_LIST!$A:$AC,3,FALSE)</f>
        <v>Taidong 2 S</v>
      </c>
      <c r="G13" s="4" t="str">
        <f>VLOOKUP($B13,COMP_LIST!$A:$AC,4,FALSE)</f>
        <v>台東 2 姐妹</v>
      </c>
      <c r="H13" s="10">
        <f>IFERROR(INDEX(REPORT_DATA_BY_COMP!$A:$AI,$D13,MATCH(H$8,REPORT_DATA_BY_COMP!$A$1:$AI$1,0)), "")</f>
        <v>0</v>
      </c>
      <c r="I13" s="10">
        <f>IFERROR(INDEX(REPORT_DATA_BY_COMP!$A:$AI,$D13,MATCH(I$8,REPORT_DATA_BY_COMP!$A$1:$AI$1,0)), "")</f>
        <v>0</v>
      </c>
      <c r="J13" s="10">
        <f>IFERROR(INDEX(REPORT_DATA_BY_COMP!$A:$AI,$D13,MATCH(J$8,REPORT_DATA_BY_COMP!$A$1:$AI$1,0)), "")</f>
        <v>0</v>
      </c>
      <c r="K13" s="10">
        <f>IFERROR(INDEX(REPORT_DATA_BY_COMP!$A:$AI,$D13,MATCH(K$8,REPORT_DATA_BY_COMP!$A$1:$AI$1,0)), "")</f>
        <v>3</v>
      </c>
      <c r="L13" s="47">
        <f>IFERROR(INDEX(REPORT_DATA_BY_COMP!$A:$AI,$D13,MATCH(L$8,REPORT_DATA_BY_COMP!$A$1:$AI$1,0)), "")</f>
        <v>0</v>
      </c>
      <c r="M13" s="59">
        <f>IFERROR(INDEX(REPORT_DATA_BY_COMP!$A:$AI,$D13,MATCH(M$8,REPORT_DATA_BY_COMP!$A$1:$AI$1,0)), "")</f>
        <v>0</v>
      </c>
      <c r="N13" s="50">
        <f>IFERROR(INDEX(REPORT_DATA_BY_COMP!$A:$AI,$D13,MATCH(N$8,REPORT_DATA_BY_COMP!$A$1:$AI$1,0)), "")</f>
        <v>4</v>
      </c>
      <c r="O13" s="10">
        <f>IFERROR(INDEX(REPORT_DATA_BY_COMP!$A:$AI,$D13,MATCH(O$8,REPORT_DATA_BY_COMP!$A$1:$AI$1,0)), "")</f>
        <v>1</v>
      </c>
      <c r="P13" s="10">
        <f>IFERROR(INDEX(REPORT_DATA_BY_COMP!$A:$AI,$D13,MATCH(P$8,REPORT_DATA_BY_COMP!$A$1:$AI$1,0)), "")</f>
        <v>10</v>
      </c>
      <c r="Q13" s="10">
        <f>IFERROR(INDEX(REPORT_DATA_BY_COMP!$A:$AI,$D13,MATCH(Q$8,REPORT_DATA_BY_COMP!$A$1:$AI$1,0)), "")</f>
        <v>9</v>
      </c>
      <c r="R13" s="10">
        <f>IFERROR(INDEX(REPORT_DATA_BY_COMP!$A:$AI,$D13,MATCH(R$8,REPORT_DATA_BY_COMP!$A$1:$AI$1,0)), "")</f>
        <v>3</v>
      </c>
      <c r="S13" s="10">
        <f>IFERROR(INDEX(REPORT_DATA_BY_COMP!$A:$AI,$D13,MATCH(S$8,REPORT_DATA_BY_COMP!$A$1:$AI$1,0)), "")</f>
        <v>5</v>
      </c>
    </row>
    <row r="14" spans="1:19" ht="15" customHeight="1">
      <c r="A14" s="1"/>
      <c r="B14" s="1"/>
      <c r="E14" s="8" t="s">
        <v>806</v>
      </c>
      <c r="F14" s="9"/>
      <c r="G14" s="9"/>
      <c r="H14" s="11">
        <f>SUM(H12:H13)</f>
        <v>0</v>
      </c>
      <c r="I14" s="11">
        <f t="shared" ref="I14:S14" si="0">SUM(I12:I13)</f>
        <v>0</v>
      </c>
      <c r="J14" s="11">
        <f t="shared" si="0"/>
        <v>3</v>
      </c>
      <c r="K14" s="11">
        <f t="shared" si="0"/>
        <v>6</v>
      </c>
      <c r="L14" s="48">
        <f t="shared" si="0"/>
        <v>0</v>
      </c>
      <c r="M14" s="57">
        <f t="shared" si="0"/>
        <v>1</v>
      </c>
      <c r="N14" s="51">
        <f t="shared" si="0"/>
        <v>11</v>
      </c>
      <c r="O14" s="11">
        <f t="shared" si="0"/>
        <v>7</v>
      </c>
      <c r="P14" s="11">
        <f t="shared" si="0"/>
        <v>18</v>
      </c>
      <c r="Q14" s="11">
        <f t="shared" si="0"/>
        <v>14</v>
      </c>
      <c r="R14" s="11">
        <f t="shared" si="0"/>
        <v>5</v>
      </c>
      <c r="S14" s="11">
        <f t="shared" si="0"/>
        <v>13</v>
      </c>
    </row>
    <row r="15" spans="1:19" ht="15" customHeight="1">
      <c r="E15" s="31"/>
      <c r="F15" s="22"/>
      <c r="G15" s="22"/>
      <c r="H15" s="22"/>
      <c r="I15" s="22"/>
      <c r="J15" s="22"/>
      <c r="K15" s="22"/>
      <c r="L15" s="22"/>
      <c r="M15" s="43"/>
      <c r="N15" s="22"/>
      <c r="O15" s="22"/>
      <c r="P15" s="22"/>
      <c r="Q15" s="22"/>
      <c r="R15" s="22"/>
      <c r="S15" s="22"/>
    </row>
    <row r="16" spans="1:19" ht="15" customHeight="1">
      <c r="E16" s="12" t="s">
        <v>2244</v>
      </c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</row>
    <row r="17" spans="3:19" ht="15" customHeight="1">
      <c r="C17" s="64" t="str">
        <f>CONCATENATE(YEAR,":",MONTH,":1:",WEEKLY_REPORT_DAY,":", $A$1)</f>
        <v>2016:5:1:7:TAIDONG_2</v>
      </c>
      <c r="D17" s="64">
        <f>MATCH($C17,REPORT_DATA_BY_DISTRICT!$A:$A, 0)</f>
        <v>473</v>
      </c>
      <c r="E17" s="19" t="s">
        <v>783</v>
      </c>
      <c r="F17" s="13"/>
      <c r="G17" s="13"/>
      <c r="H17" s="10">
        <f>IFERROR(INDEX(REPORT_DATA_BY_DISTRICT!$A:$AI,$D17,MATCH(H$8,REPORT_DATA_BY_DISTRICT!$A$1:$AI$1,0)), "")</f>
        <v>0</v>
      </c>
      <c r="I17" s="10">
        <f>IFERROR(INDEX(REPORT_DATA_BY_DISTRICT!$A:$AI,$D17,MATCH(I$8,REPORT_DATA_BY_DISTRICT!$A$1:$AI$1,0)), "")</f>
        <v>0</v>
      </c>
      <c r="J17" s="10">
        <f>IFERROR(INDEX(REPORT_DATA_BY_DISTRICT!$A:$AI,$D17,MATCH(J$8,REPORT_DATA_BY_DISTRICT!$A$1:$AI$1,0)), "")</f>
        <v>5</v>
      </c>
      <c r="K17" s="10">
        <f>IFERROR(INDEX(REPORT_DATA_BY_DISTRICT!$A:$AI,$D17,MATCH(K$8,REPORT_DATA_BY_DISTRICT!$A$1:$AI$1,0)), "")</f>
        <v>6</v>
      </c>
      <c r="L17" s="10">
        <f>IFERROR(INDEX(REPORT_DATA_BY_DISTRICT!$A:$AI,$D17,MATCH(L$8,REPORT_DATA_BY_DISTRICT!$A$1:$AI$1,0)), "")</f>
        <v>0</v>
      </c>
      <c r="M17" s="10">
        <f>IFERROR(INDEX(REPORT_DATA_BY_DISTRICT!$A:$AI,$D17,MATCH(M$8,REPORT_DATA_BY_DISTRICT!$A$1:$AI$1,0)), "")</f>
        <v>0</v>
      </c>
      <c r="N17" s="10">
        <f>IFERROR(INDEX(REPORT_DATA_BY_DISTRICT!$A:$AI,$D17,MATCH(N$8,REPORT_DATA_BY_DISTRICT!$A$1:$AI$1,0)), "")</f>
        <v>17</v>
      </c>
      <c r="O17" s="10">
        <f>IFERROR(INDEX(REPORT_DATA_BY_DISTRICT!$A:$AI,$D17,MATCH(O$8,REPORT_DATA_BY_DISTRICT!$A$1:$AI$1,0)), "")</f>
        <v>9</v>
      </c>
      <c r="P17" s="10">
        <f>IFERROR(INDEX(REPORT_DATA_BY_DISTRICT!$A:$AI,$D17,MATCH(P$8,REPORT_DATA_BY_DISTRICT!$A$1:$AI$1,0)), "")</f>
        <v>15</v>
      </c>
      <c r="Q17" s="10">
        <f>IFERROR(INDEX(REPORT_DATA_BY_DISTRICT!$A:$AI,$D17,MATCH(Q$8,REPORT_DATA_BY_DISTRICT!$A$1:$AI$1,0)), "")</f>
        <v>14</v>
      </c>
      <c r="R17" s="10">
        <f>IFERROR(INDEX(REPORT_DATA_BY_DISTRICT!$A:$AI,$D17,MATCH(R$8,REPORT_DATA_BY_DISTRICT!$A$1:$AI$1,0)), "")</f>
        <v>0</v>
      </c>
      <c r="S17" s="10">
        <f>IFERROR(INDEX(REPORT_DATA_BY_DISTRICT!$A:$AI,$D17,MATCH(S$8,REPORT_DATA_BY_DISTRICT!$A$1:$AI$1,0)), "")</f>
        <v>15</v>
      </c>
    </row>
    <row r="18" spans="3:19" ht="15" customHeight="1">
      <c r="C18" s="64" t="str">
        <f>CONCATENATE(YEAR,":",MONTH,":2:",WEEKLY_REPORT_DAY,":", $A$1)</f>
        <v>2016:5:2:7:TAIDONG_2</v>
      </c>
      <c r="D18" s="64">
        <f>MATCH($C18,REPORT_DATA_BY_DISTRICT!$A:$A, 0)</f>
        <v>502</v>
      </c>
      <c r="E18" s="19" t="s">
        <v>782</v>
      </c>
      <c r="F18" s="13"/>
      <c r="G18" s="13"/>
      <c r="H18" s="10">
        <f>IFERROR(INDEX(REPORT_DATA_BY_DISTRICT!$A:$AI,$D18,MATCH(H$8,REPORT_DATA_BY_DISTRICT!$A$1:$AI$1,0)), "")</f>
        <v>1</v>
      </c>
      <c r="I18" s="10">
        <f>IFERROR(INDEX(REPORT_DATA_BY_DISTRICT!$A:$AI,$D18,MATCH(I$8,REPORT_DATA_BY_DISTRICT!$A$1:$AI$1,0)), "")</f>
        <v>0</v>
      </c>
      <c r="J18" s="10">
        <f>IFERROR(INDEX(REPORT_DATA_BY_DISTRICT!$A:$AI,$D18,MATCH(J$8,REPORT_DATA_BY_DISTRICT!$A$1:$AI$1,0)), "")</f>
        <v>4</v>
      </c>
      <c r="K18" s="10">
        <f>IFERROR(INDEX(REPORT_DATA_BY_DISTRICT!$A:$AI,$D18,MATCH(K$8,REPORT_DATA_BY_DISTRICT!$A$1:$AI$1,0)), "")</f>
        <v>6</v>
      </c>
      <c r="L18" s="10">
        <f>IFERROR(INDEX(REPORT_DATA_BY_DISTRICT!$A:$AI,$D18,MATCH(L$8,REPORT_DATA_BY_DISTRICT!$A$1:$AI$1,0)), "")</f>
        <v>1</v>
      </c>
      <c r="M18" s="10">
        <f>IFERROR(INDEX(REPORT_DATA_BY_DISTRICT!$A:$AI,$D18,MATCH(M$8,REPORT_DATA_BY_DISTRICT!$A$1:$AI$1,0)), "")</f>
        <v>0</v>
      </c>
      <c r="N18" s="10">
        <f>IFERROR(INDEX(REPORT_DATA_BY_DISTRICT!$A:$AI,$D18,MATCH(N$8,REPORT_DATA_BY_DISTRICT!$A$1:$AI$1,0)), "")</f>
        <v>12</v>
      </c>
      <c r="O18" s="10">
        <f>IFERROR(INDEX(REPORT_DATA_BY_DISTRICT!$A:$AI,$D18,MATCH(O$8,REPORT_DATA_BY_DISTRICT!$A$1:$AI$1,0)), "")</f>
        <v>8</v>
      </c>
      <c r="P18" s="10">
        <f>IFERROR(INDEX(REPORT_DATA_BY_DISTRICT!$A:$AI,$D18,MATCH(P$8,REPORT_DATA_BY_DISTRICT!$A$1:$AI$1,0)), "")</f>
        <v>14</v>
      </c>
      <c r="Q18" s="10">
        <f>IFERROR(INDEX(REPORT_DATA_BY_DISTRICT!$A:$AI,$D18,MATCH(Q$8,REPORT_DATA_BY_DISTRICT!$A$1:$AI$1,0)), "")</f>
        <v>6</v>
      </c>
      <c r="R18" s="10">
        <f>IFERROR(INDEX(REPORT_DATA_BY_DISTRICT!$A:$AI,$D18,MATCH(R$8,REPORT_DATA_BY_DISTRICT!$A$1:$AI$1,0)), "")</f>
        <v>6</v>
      </c>
      <c r="S18" s="10">
        <f>IFERROR(INDEX(REPORT_DATA_BY_DISTRICT!$A:$AI,$D18,MATCH(S$8,REPORT_DATA_BY_DISTRICT!$A$1:$AI$1,0)), "")</f>
        <v>12</v>
      </c>
    </row>
    <row r="19" spans="3:19" ht="15" customHeight="1">
      <c r="C19" s="64" t="str">
        <f>CONCATENATE(YEAR,":",MONTH,":3:",WEEKLY_REPORT_DAY,":", $A$1)</f>
        <v>2016:5:3:7:TAIDONG_2</v>
      </c>
      <c r="D19" s="64">
        <f>MATCH($C19,REPORT_DATA_BY_DISTRICT!$A:$A, 0)</f>
        <v>531</v>
      </c>
      <c r="E19" s="19" t="s">
        <v>784</v>
      </c>
      <c r="F19" s="13"/>
      <c r="G19" s="13"/>
      <c r="H19" s="10">
        <f>IFERROR(INDEX(REPORT_DATA_BY_DISTRICT!$A:$AI,$D19,MATCH(H$8,REPORT_DATA_BY_DISTRICT!$A$1:$AI$1,0)), "")</f>
        <v>0</v>
      </c>
      <c r="I19" s="10">
        <f>IFERROR(INDEX(REPORT_DATA_BY_DISTRICT!$A:$AI,$D19,MATCH(I$8,REPORT_DATA_BY_DISTRICT!$A$1:$AI$1,0)), "")</f>
        <v>0</v>
      </c>
      <c r="J19" s="10">
        <f>IFERROR(INDEX(REPORT_DATA_BY_DISTRICT!$A:$AI,$D19,MATCH(J$8,REPORT_DATA_BY_DISTRICT!$A$1:$AI$1,0)), "")</f>
        <v>3</v>
      </c>
      <c r="K19" s="10">
        <f>IFERROR(INDEX(REPORT_DATA_BY_DISTRICT!$A:$AI,$D19,MATCH(K$8,REPORT_DATA_BY_DISTRICT!$A$1:$AI$1,0)), "")</f>
        <v>6</v>
      </c>
      <c r="L19" s="10">
        <f>IFERROR(INDEX(REPORT_DATA_BY_DISTRICT!$A:$AI,$D19,MATCH(L$8,REPORT_DATA_BY_DISTRICT!$A$1:$AI$1,0)), "")</f>
        <v>0</v>
      </c>
      <c r="M19" s="10">
        <f>IFERROR(INDEX(REPORT_DATA_BY_DISTRICT!$A:$AI,$D19,MATCH(M$8,REPORT_DATA_BY_DISTRICT!$A$1:$AI$1,0)), "")</f>
        <v>1</v>
      </c>
      <c r="N19" s="10">
        <f>IFERROR(INDEX(REPORT_DATA_BY_DISTRICT!$A:$AI,$D19,MATCH(N$8,REPORT_DATA_BY_DISTRICT!$A$1:$AI$1,0)), "")</f>
        <v>11</v>
      </c>
      <c r="O19" s="10">
        <f>IFERROR(INDEX(REPORT_DATA_BY_DISTRICT!$A:$AI,$D19,MATCH(O$8,REPORT_DATA_BY_DISTRICT!$A$1:$AI$1,0)), "")</f>
        <v>7</v>
      </c>
      <c r="P19" s="10">
        <f>IFERROR(INDEX(REPORT_DATA_BY_DISTRICT!$A:$AI,$D19,MATCH(P$8,REPORT_DATA_BY_DISTRICT!$A$1:$AI$1,0)), "")</f>
        <v>18</v>
      </c>
      <c r="Q19" s="10">
        <f>IFERROR(INDEX(REPORT_DATA_BY_DISTRICT!$A:$AI,$D19,MATCH(Q$8,REPORT_DATA_BY_DISTRICT!$A$1:$AI$1,0)), "")</f>
        <v>14</v>
      </c>
      <c r="R19" s="10">
        <f>IFERROR(INDEX(REPORT_DATA_BY_DISTRICT!$A:$AI,$D19,MATCH(R$8,REPORT_DATA_BY_DISTRICT!$A$1:$AI$1,0)), "")</f>
        <v>5</v>
      </c>
      <c r="S19" s="10">
        <f>IFERROR(INDEX(REPORT_DATA_BY_DISTRICT!$A:$AI,$D19,MATCH(S$8,REPORT_DATA_BY_DISTRICT!$A$1:$AI$1,0)), "")</f>
        <v>13</v>
      </c>
    </row>
    <row r="20" spans="3:19" ht="15" customHeight="1">
      <c r="C20" s="64" t="str">
        <f>CONCATENATE(YEAR,":",MONTH,":4:",WEEKLY_REPORT_DAY,":", $A$1)</f>
        <v>2016:5:4:7:TAIDONG_2</v>
      </c>
      <c r="D20" s="64" t="e">
        <f>MATCH($C20,REPORT_DATA_BY_DISTRICT!$A:$A, 0)</f>
        <v>#N/A</v>
      </c>
      <c r="E20" s="19" t="s">
        <v>785</v>
      </c>
      <c r="F20" s="13"/>
      <c r="G20" s="13"/>
      <c r="H20" s="10" t="str">
        <f>IFERROR(INDEX(REPORT_DATA_BY_DISTRICT!$A:$AI,$D20,MATCH(H$8,REPORT_DATA_BY_DISTRICT!$A$1:$AI$1,0)), "")</f>
        <v/>
      </c>
      <c r="I20" s="10" t="str">
        <f>IFERROR(INDEX(REPORT_DATA_BY_DISTRICT!$A:$AI,$D20,MATCH(I$8,REPORT_DATA_BY_DISTRICT!$A$1:$AI$1,0)), "")</f>
        <v/>
      </c>
      <c r="J20" s="10" t="str">
        <f>IFERROR(INDEX(REPORT_DATA_BY_DISTRICT!$A:$AI,$D20,MATCH(J$8,REPORT_DATA_BY_DISTRICT!$A$1:$AI$1,0)), "")</f>
        <v/>
      </c>
      <c r="K20" s="10" t="str">
        <f>IFERROR(INDEX(REPORT_DATA_BY_DISTRICT!$A:$AI,$D20,MATCH(K$8,REPORT_DATA_BY_DISTRICT!$A$1:$AI$1,0)), "")</f>
        <v/>
      </c>
      <c r="L20" s="10" t="str">
        <f>IFERROR(INDEX(REPORT_DATA_BY_DISTRICT!$A:$AI,$D20,MATCH(L$8,REPORT_DATA_BY_DISTRICT!$A$1:$AI$1,0)), "")</f>
        <v/>
      </c>
      <c r="M20" s="10" t="str">
        <f>IFERROR(INDEX(REPORT_DATA_BY_DISTRICT!$A:$AI,$D20,MATCH(M$8,REPORT_DATA_BY_DISTRICT!$A$1:$AI$1,0)), "")</f>
        <v/>
      </c>
      <c r="N20" s="10" t="str">
        <f>IFERROR(INDEX(REPORT_DATA_BY_DISTRICT!$A:$AI,$D20,MATCH(N$8,REPORT_DATA_BY_DISTRICT!$A$1:$AI$1,0)), "")</f>
        <v/>
      </c>
      <c r="O20" s="10" t="str">
        <f>IFERROR(INDEX(REPORT_DATA_BY_DISTRICT!$A:$AI,$D20,MATCH(O$8,REPORT_DATA_BY_DISTRICT!$A$1:$AI$1,0)), "")</f>
        <v/>
      </c>
      <c r="P20" s="10" t="str">
        <f>IFERROR(INDEX(REPORT_DATA_BY_DISTRICT!$A:$AI,$D20,MATCH(P$8,REPORT_DATA_BY_DISTRICT!$A$1:$AI$1,0)), "")</f>
        <v/>
      </c>
      <c r="Q20" s="10" t="str">
        <f>IFERROR(INDEX(REPORT_DATA_BY_DISTRICT!$A:$AI,$D20,MATCH(Q$8,REPORT_DATA_BY_DISTRICT!$A$1:$AI$1,0)), "")</f>
        <v/>
      </c>
      <c r="R20" s="10" t="str">
        <f>IFERROR(INDEX(REPORT_DATA_BY_DISTRICT!$A:$AI,$D20,MATCH(R$8,REPORT_DATA_BY_DISTRICT!$A$1:$AI$1,0)), "")</f>
        <v/>
      </c>
      <c r="S20" s="10" t="str">
        <f>IFERROR(INDEX(REPORT_DATA_BY_DISTRICT!$A:$AI,$D20,MATCH(S$8,REPORT_DATA_BY_DISTRICT!$A$1:$AI$1,0)), "")</f>
        <v/>
      </c>
    </row>
    <row r="21" spans="3:19" ht="15" customHeight="1">
      <c r="C21" s="64" t="str">
        <f>CONCATENATE(YEAR,":",MONTH,":5:",WEEKLY_REPORT_DAY,":", $A$1)</f>
        <v>2016:5:5:7:TAIDONG_2</v>
      </c>
      <c r="D21" s="64" t="e">
        <f>MATCH($C21,REPORT_DATA_BY_DISTRICT!$A:$A, 0)</f>
        <v>#N/A</v>
      </c>
      <c r="E21" s="19" t="s">
        <v>786</v>
      </c>
      <c r="F21" s="13"/>
      <c r="G21" s="13"/>
      <c r="H21" s="10" t="str">
        <f>IFERROR(INDEX(REPORT_DATA_BY_DISTRICT!$A:$AI,$D21,MATCH(H$8,REPORT_DATA_BY_DISTRICT!$A$1:$AI$1,0)), "")</f>
        <v/>
      </c>
      <c r="I21" s="10" t="str">
        <f>IFERROR(INDEX(REPORT_DATA_BY_DISTRICT!$A:$AI,$D21,MATCH(I$8,REPORT_DATA_BY_DISTRICT!$A$1:$AI$1,0)), "")</f>
        <v/>
      </c>
      <c r="J21" s="10" t="str">
        <f>IFERROR(INDEX(REPORT_DATA_BY_DISTRICT!$A:$AI,$D21,MATCH(J$8,REPORT_DATA_BY_DISTRICT!$A$1:$AI$1,0)), "")</f>
        <v/>
      </c>
      <c r="K21" s="10" t="str">
        <f>IFERROR(INDEX(REPORT_DATA_BY_DISTRICT!$A:$AI,$D21,MATCH(K$8,REPORT_DATA_BY_DISTRICT!$A$1:$AI$1,0)), "")</f>
        <v/>
      </c>
      <c r="L21" s="10" t="str">
        <f>IFERROR(INDEX(REPORT_DATA_BY_DISTRICT!$A:$AI,$D21,MATCH(L$8,REPORT_DATA_BY_DISTRICT!$A$1:$AI$1,0)), "")</f>
        <v/>
      </c>
      <c r="M21" s="10" t="str">
        <f>IFERROR(INDEX(REPORT_DATA_BY_DISTRICT!$A:$AI,$D21,MATCH(M$8,REPORT_DATA_BY_DISTRICT!$A$1:$AI$1,0)), "")</f>
        <v/>
      </c>
      <c r="N21" s="10" t="str">
        <f>IFERROR(INDEX(REPORT_DATA_BY_DISTRICT!$A:$AI,$D21,MATCH(N$8,REPORT_DATA_BY_DISTRICT!$A$1:$AI$1,0)), "")</f>
        <v/>
      </c>
      <c r="O21" s="10" t="str">
        <f>IFERROR(INDEX(REPORT_DATA_BY_DISTRICT!$A:$AI,$D21,MATCH(O$8,REPORT_DATA_BY_DISTRICT!$A$1:$AI$1,0)), "")</f>
        <v/>
      </c>
      <c r="P21" s="10" t="str">
        <f>IFERROR(INDEX(REPORT_DATA_BY_DISTRICT!$A:$AI,$D21,MATCH(P$8,REPORT_DATA_BY_DISTRICT!$A$1:$AI$1,0)), "")</f>
        <v/>
      </c>
      <c r="Q21" s="10" t="str">
        <f>IFERROR(INDEX(REPORT_DATA_BY_DISTRICT!$A:$AI,$D21,MATCH(Q$8,REPORT_DATA_BY_DISTRICT!$A$1:$AI$1,0)), "")</f>
        <v/>
      </c>
      <c r="R21" s="10" t="str">
        <f>IFERROR(INDEX(REPORT_DATA_BY_DISTRICT!$A:$AI,$D21,MATCH(R$8,REPORT_DATA_BY_DISTRICT!$A$1:$AI$1,0)), "")</f>
        <v/>
      </c>
      <c r="S21" s="10" t="str">
        <f>IFERROR(INDEX(REPORT_DATA_BY_DISTRICT!$A:$AI,$D21,MATCH(S$8,REPORT_DATA_BY_DISTRICT!$A$1:$AI$1,0)), "")</f>
        <v/>
      </c>
    </row>
    <row r="22" spans="3:19" ht="15" customHeight="1">
      <c r="E22" s="16" t="s">
        <v>806</v>
      </c>
      <c r="F22" s="14"/>
      <c r="G22" s="14"/>
      <c r="H22" s="17">
        <f>SUM(H17:H21)</f>
        <v>1</v>
      </c>
      <c r="I22" s="17">
        <f t="shared" ref="I22:R22" si="1">SUM(I17:I21)</f>
        <v>0</v>
      </c>
      <c r="J22" s="17">
        <f t="shared" si="1"/>
        <v>12</v>
      </c>
      <c r="K22" s="17">
        <f t="shared" si="1"/>
        <v>18</v>
      </c>
      <c r="L22" s="49">
        <f t="shared" si="1"/>
        <v>1</v>
      </c>
      <c r="M22" s="17">
        <f t="shared" si="1"/>
        <v>1</v>
      </c>
      <c r="N22" s="52">
        <f t="shared" si="1"/>
        <v>40</v>
      </c>
      <c r="O22" s="17">
        <f t="shared" si="1"/>
        <v>24</v>
      </c>
      <c r="P22" s="17">
        <f t="shared" si="1"/>
        <v>47</v>
      </c>
      <c r="Q22" s="17">
        <f t="shared" si="1"/>
        <v>34</v>
      </c>
      <c r="R22" s="17">
        <f t="shared" si="1"/>
        <v>11</v>
      </c>
      <c r="S22" s="17">
        <f>SUM(S17:S21)</f>
        <v>40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2:S13">
    <cfRule type="expression" dxfId="111" priority="1">
      <formula>J12=""</formula>
    </cfRule>
    <cfRule type="expression" dxfId="110" priority="2">
      <formula>AND(M$9&lt;&gt;"",M12&gt;=M$9)</formula>
    </cfRule>
    <cfRule type="expression" dxfId="109" priority="3">
      <formula>AND(M$10&lt;&gt;"",M12&lt;M$10)</formula>
    </cfRule>
    <cfRule type="expression" dxfId="108" priority="4">
      <formula>AND(M$10&lt;&gt;"",M12&gt;=M$10)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4">
    <pageSetUpPr fitToPage="1"/>
  </sheetPr>
  <dimension ref="W1:BA109"/>
  <sheetViews>
    <sheetView zoomScale="85" zoomScaleNormal="85" workbookViewId="0">
      <selection activeCell="AV88" sqref="AV88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7109375" style="7" customWidth="1"/>
    <col min="49" max="49" width="10.42578125" style="7" bestFit="1" customWidth="1"/>
    <col min="50" max="50" width="9.42578125" style="7" bestFit="1" customWidth="1"/>
    <col min="51" max="51" width="10.28515625" style="7" bestFit="1" customWidth="1"/>
    <col min="52" max="52" width="18" style="7" bestFit="1" customWidth="1"/>
    <col min="53" max="53" width="16.5703125" style="7" bestFit="1" customWidth="1"/>
    <col min="54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3" ht="15" customHeight="1"/>
    <row r="50" spans="23:53" ht="15" customHeight="1"/>
    <row r="51" spans="23:53" ht="120">
      <c r="AC51" s="29" t="s">
        <v>437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440</v>
      </c>
      <c r="AT51" s="29" t="s">
        <v>33</v>
      </c>
      <c r="AU51" s="29" t="s">
        <v>34</v>
      </c>
      <c r="AV51" s="29"/>
    </row>
    <row r="52" spans="23:53">
      <c r="W52" s="7" t="s">
        <v>812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810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813</v>
      </c>
      <c r="AM52" s="7" t="s">
        <v>13</v>
      </c>
      <c r="AN52" s="27" t="s">
        <v>814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3964</v>
      </c>
      <c r="AW52" s="27" t="s">
        <v>44</v>
      </c>
      <c r="AX52" s="27" t="s">
        <v>45</v>
      </c>
      <c r="AY52" s="27" t="s">
        <v>46</v>
      </c>
      <c r="AZ52" s="27" t="s">
        <v>47</v>
      </c>
      <c r="BA52" s="27" t="s">
        <v>48</v>
      </c>
    </row>
    <row r="53" spans="23:53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2014:1:0:0:TAIDONG_2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8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</row>
    <row r="54" spans="23:53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2014:2:0:0:TAIDONG_2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</row>
    <row r="55" spans="23:53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2014:3:0:0:TAIDONG_2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</row>
    <row r="56" spans="23:53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2014:4:0:0:TAIDONG_2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</row>
    <row r="57" spans="23:53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2014:5:0:0:TAIDONG_2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</row>
    <row r="58" spans="23:53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2014:6:0:0:TAIDONG_2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</row>
    <row r="59" spans="23:53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2014:7:0:0:TAIDONG_2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</row>
    <row r="60" spans="23:53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2014:8:0:0:TAIDONG_2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</row>
    <row r="61" spans="23:53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2014:9:0:0:TAIDONG_2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</row>
    <row r="62" spans="23:53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2014:10:0:0:TAIDONG_2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</row>
    <row r="63" spans="23:53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2014:11:0:0:TAIDONG_2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ca="1" si="7"/>
        <v/>
      </c>
      <c r="AG63" s="10" t="str">
        <f t="shared" ca="1" si="7"/>
        <v/>
      </c>
      <c r="AH63" s="10" t="str">
        <f t="shared" ca="1" si="7"/>
        <v/>
      </c>
      <c r="AI63" s="10" t="str">
        <f t="shared" ca="1" si="7"/>
        <v/>
      </c>
      <c r="AJ63" s="10" t="str">
        <f t="shared" ca="1" si="7"/>
        <v/>
      </c>
      <c r="AK63" s="10" t="str">
        <f t="shared" ca="1" si="7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</row>
    <row r="64" spans="23:53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2014:12:0:0:TAIDONG_2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7"/>
        <v/>
      </c>
      <c r="AG64" s="10" t="str">
        <f t="shared" ca="1" si="7"/>
        <v/>
      </c>
      <c r="AH64" s="10" t="str">
        <f t="shared" ca="1" si="7"/>
        <v/>
      </c>
      <c r="AI64" s="10" t="str">
        <f t="shared" ca="1" si="7"/>
        <v/>
      </c>
      <c r="AJ64" s="10" t="str">
        <f t="shared" ca="1" si="7"/>
        <v/>
      </c>
      <c r="AK64" s="10" t="str">
        <f t="shared" ca="1" si="7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</row>
    <row r="65" spans="23:53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2015:1:0:0:TAIDONG_2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7"/>
        <v/>
      </c>
      <c r="AG65" s="10" t="str">
        <f t="shared" ca="1" si="7"/>
        <v/>
      </c>
      <c r="AH65" s="10" t="str">
        <f t="shared" ca="1" si="7"/>
        <v/>
      </c>
      <c r="AI65" s="10" t="str">
        <f t="shared" ca="1" si="7"/>
        <v/>
      </c>
      <c r="AJ65" s="10" t="str">
        <f t="shared" ca="1" si="7"/>
        <v/>
      </c>
      <c r="AK65" s="10" t="str">
        <f t="shared" ca="1" si="7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</row>
    <row r="66" spans="23:53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2015:2:0:0:TAIDONG_2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7"/>
        <v/>
      </c>
      <c r="AG66" s="10" t="str">
        <f t="shared" ca="1" si="7"/>
        <v/>
      </c>
      <c r="AH66" s="10" t="str">
        <f t="shared" ca="1" si="7"/>
        <v/>
      </c>
      <c r="AI66" s="10" t="str">
        <f t="shared" ca="1" si="7"/>
        <v/>
      </c>
      <c r="AJ66" s="10" t="str">
        <f t="shared" ca="1" si="7"/>
        <v/>
      </c>
      <c r="AK66" s="10" t="str">
        <f t="shared" ca="1" si="7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</row>
    <row r="67" spans="23:53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2015:3:0:0:TAIDONG_2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7"/>
        <v/>
      </c>
      <c r="AG67" s="10" t="str">
        <f t="shared" ca="1" si="7"/>
        <v/>
      </c>
      <c r="AH67" s="10" t="str">
        <f t="shared" ca="1" si="7"/>
        <v/>
      </c>
      <c r="AI67" s="10" t="str">
        <f t="shared" ca="1" si="7"/>
        <v/>
      </c>
      <c r="AJ67" s="10" t="str">
        <f t="shared" ca="1" si="7"/>
        <v/>
      </c>
      <c r="AK67" s="10" t="str">
        <f t="shared" ca="1" si="7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</row>
    <row r="68" spans="23:53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2015:4:0:0:TAIDONG_2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7"/>
        <v/>
      </c>
      <c r="AG68" s="10" t="str">
        <f t="shared" ca="1" si="7"/>
        <v/>
      </c>
      <c r="AH68" s="10" t="str">
        <f t="shared" ca="1" si="7"/>
        <v/>
      </c>
      <c r="AI68" s="10" t="str">
        <f t="shared" ca="1" si="7"/>
        <v/>
      </c>
      <c r="AJ68" s="10" t="str">
        <f t="shared" ca="1" si="7"/>
        <v/>
      </c>
      <c r="AK68" s="10" t="str">
        <f t="shared" ca="1" si="7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</row>
    <row r="69" spans="23:53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2015:5:0:0:TAIDONG_2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ref="AF69:AK84" ca="1" si="8">IFERROR(INDEX(INDIRECT(CONCATENATE($X$95,"$A:$Z")),$AE69,MATCH(AF$52,INDIRECT(CONCATENATE($X$95,"$A1:$Z1")),0)),"")</f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</row>
    <row r="70" spans="23:53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2015:6:0:0:TAIDONG_2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</row>
    <row r="71" spans="23:53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2015:7:0:0:TAIDONG_2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</row>
    <row r="72" spans="23:53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2015:8:0:0:TAIDONG_2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</row>
    <row r="73" spans="23:53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2015:9:0:0:TAIDONG_2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ca="1" si="8"/>
        <v/>
      </c>
      <c r="AG73" s="10" t="str">
        <f t="shared" ca="1" si="8"/>
        <v/>
      </c>
      <c r="AH73" s="10" t="str">
        <f t="shared" ca="1" si="8"/>
        <v/>
      </c>
      <c r="AI73" s="10" t="str">
        <f t="shared" ca="1" si="8"/>
        <v/>
      </c>
      <c r="AJ73" s="10" t="str">
        <f t="shared" ca="1" si="8"/>
        <v/>
      </c>
      <c r="AK73" s="10" t="str">
        <f t="shared" ca="1" si="8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</row>
    <row r="74" spans="23:53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2015:10:0:0:TAIDONG_2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8"/>
        <v/>
      </c>
      <c r="AG74" s="10" t="str">
        <f t="shared" ca="1" si="8"/>
        <v/>
      </c>
      <c r="AH74" s="10" t="str">
        <f t="shared" ca="1" si="8"/>
        <v/>
      </c>
      <c r="AI74" s="10" t="str">
        <f t="shared" ca="1" si="8"/>
        <v/>
      </c>
      <c r="AJ74" s="10" t="str">
        <f t="shared" ca="1" si="8"/>
        <v/>
      </c>
      <c r="AK74" s="10" t="str">
        <f t="shared" ca="1" si="8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</row>
    <row r="75" spans="23:53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2015:11:0:0:TAIDONG_2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8"/>
        <v/>
      </c>
      <c r="AG75" s="10" t="str">
        <f t="shared" ca="1" si="8"/>
        <v/>
      </c>
      <c r="AH75" s="10" t="str">
        <f t="shared" ca="1" si="8"/>
        <v/>
      </c>
      <c r="AI75" s="10" t="str">
        <f t="shared" ca="1" si="8"/>
        <v/>
      </c>
      <c r="AJ75" s="10" t="str">
        <f t="shared" ca="1" si="8"/>
        <v/>
      </c>
      <c r="AK75" s="10" t="str">
        <f t="shared" ca="1" si="8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</row>
    <row r="76" spans="23:53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2015:12:0:0:TAIDONG_2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8"/>
        <v/>
      </c>
      <c r="AG76" s="10" t="str">
        <f t="shared" ca="1" si="8"/>
        <v/>
      </c>
      <c r="AH76" s="10" t="str">
        <f t="shared" ca="1" si="8"/>
        <v/>
      </c>
      <c r="AI76" s="10" t="str">
        <f t="shared" ca="1" si="8"/>
        <v/>
      </c>
      <c r="AJ76" s="10" t="str">
        <f t="shared" ca="1" si="8"/>
        <v/>
      </c>
      <c r="AK76" s="10" t="str">
        <f t="shared" ca="1" si="8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</row>
    <row r="77" spans="23:53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2016:1:0:0:TAIDONG_2</v>
      </c>
      <c r="AB77" s="27">
        <f t="shared" ca="1" si="3"/>
        <v>17</v>
      </c>
      <c r="AC77" s="21">
        <f t="shared" ca="1" si="4"/>
        <v>0</v>
      </c>
      <c r="AD77" s="21">
        <f t="shared" si="5"/>
        <v>0</v>
      </c>
      <c r="AE77" s="27" t="e">
        <f t="shared" ca="1" si="6"/>
        <v>#N/A</v>
      </c>
      <c r="AF77" s="10" t="str">
        <f t="shared" ca="1" si="8"/>
        <v/>
      </c>
      <c r="AG77" s="10" t="str">
        <f t="shared" ca="1" si="8"/>
        <v/>
      </c>
      <c r="AH77" s="10" t="str">
        <f t="shared" ca="1" si="8"/>
        <v/>
      </c>
      <c r="AI77" s="10" t="str">
        <f t="shared" ca="1" si="8"/>
        <v/>
      </c>
      <c r="AJ77" s="10" t="str">
        <f t="shared" ca="1" si="8"/>
        <v/>
      </c>
      <c r="AK77" s="10" t="str">
        <f t="shared" ca="1" si="8"/>
        <v/>
      </c>
      <c r="AL77" s="7">
        <v>-11</v>
      </c>
      <c r="AM77" s="28">
        <f t="shared" ref="AM77:AM88" si="9">DATE(YEAR, MONTH,DAY + 7*AL77 )</f>
        <v>42428</v>
      </c>
      <c r="AN77" s="27">
        <f>INT((DAY($AM77)-1)/7)+1</f>
        <v>4</v>
      </c>
      <c r="AO77" s="28" t="str">
        <f t="shared" ref="AO77:AO88" si="10">CONCATENATE(YEAR(AM77),":",MONTH(AM77),":",AN77,":",WEEKLY_REPORT_DAY,":", $X$90)</f>
        <v>2016:2:4:7:TAIDONG_2</v>
      </c>
      <c r="AP77" s="27">
        <f t="shared" ref="AP77:AP88" ca="1" si="11">MATCH(AO77,INDIRECT(CONCATENATE($X$93,"$A:$A")),0)</f>
        <v>208</v>
      </c>
      <c r="AQ77" s="21">
        <f t="shared" ref="AQ77:AV88" ca="1" si="12">INDEX(INDIRECT(CONCATENATE($X$93,"$A:$AG")),$AP77,MATCH(AQ$52,INDIRECT(CONCATENATE($X$93,"$A1:$AG1")),0))</f>
        <v>1</v>
      </c>
      <c r="AR77" s="21">
        <f t="shared" ca="1" si="12"/>
        <v>12</v>
      </c>
      <c r="AS77" s="21">
        <f t="shared" ca="1" si="12"/>
        <v>6</v>
      </c>
      <c r="AT77" s="21">
        <f t="shared" ca="1" si="12"/>
        <v>5</v>
      </c>
      <c r="AU77" s="21">
        <f t="shared" ca="1" si="12"/>
        <v>3</v>
      </c>
      <c r="AV77" s="21">
        <f t="shared" ca="1" si="12"/>
        <v>0</v>
      </c>
      <c r="AW77" s="21">
        <f ca="1">ROUND(1*$AV77/$X$99,0)</f>
        <v>0</v>
      </c>
      <c r="AX77" s="21">
        <f ca="1">6*$AV77</f>
        <v>0</v>
      </c>
      <c r="AY77" s="21">
        <f ca="1">3*$AV77</f>
        <v>0</v>
      </c>
      <c r="AZ77" s="21">
        <f ca="1">5*$AV77</f>
        <v>0</v>
      </c>
      <c r="BA77" s="21">
        <f ca="1">1*$AV77</f>
        <v>0</v>
      </c>
    </row>
    <row r="78" spans="23:53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2016:2:0:0:TAIDONG_2</v>
      </c>
      <c r="AB78" s="27">
        <f t="shared" ca="1" si="3"/>
        <v>53</v>
      </c>
      <c r="AC78" s="21">
        <f t="shared" ca="1" si="4"/>
        <v>3</v>
      </c>
      <c r="AD78" s="21">
        <f t="shared" si="5"/>
        <v>0</v>
      </c>
      <c r="AE78" s="27">
        <f t="shared" ca="1" si="6"/>
        <v>9</v>
      </c>
      <c r="AF78" s="10">
        <f t="shared" ca="1" si="8"/>
        <v>0</v>
      </c>
      <c r="AG78" s="10">
        <f t="shared" ca="1" si="8"/>
        <v>0</v>
      </c>
      <c r="AH78" s="10">
        <f t="shared" ca="1" si="8"/>
        <v>0</v>
      </c>
      <c r="AI78" s="10">
        <f t="shared" ca="1" si="8"/>
        <v>1</v>
      </c>
      <c r="AJ78" s="10">
        <f t="shared" ca="1" si="8"/>
        <v>0</v>
      </c>
      <c r="AK78" s="10">
        <f t="shared" ca="1" si="8"/>
        <v>0</v>
      </c>
      <c r="AL78" s="7">
        <v>-10</v>
      </c>
      <c r="AM78" s="28">
        <f t="shared" si="9"/>
        <v>42435</v>
      </c>
      <c r="AN78" s="27">
        <f t="shared" ref="AN78:AN88" si="13">INT((DAY($AM78)-1)/7)+1</f>
        <v>1</v>
      </c>
      <c r="AO78" s="28" t="str">
        <f t="shared" si="10"/>
        <v>2016:3:1:7:TAIDONG_2</v>
      </c>
      <c r="AP78" s="27">
        <f t="shared" ca="1" si="11"/>
        <v>239</v>
      </c>
      <c r="AQ78" s="21">
        <f t="shared" ca="1" si="12"/>
        <v>0</v>
      </c>
      <c r="AR78" s="21">
        <f t="shared" ca="1" si="12"/>
        <v>12</v>
      </c>
      <c r="AS78" s="21">
        <f t="shared" ca="1" si="12"/>
        <v>12</v>
      </c>
      <c r="AT78" s="21">
        <f t="shared" ca="1" si="12"/>
        <v>6</v>
      </c>
      <c r="AU78" s="21">
        <f t="shared" ca="1" si="12"/>
        <v>4</v>
      </c>
      <c r="AV78" s="21">
        <f t="shared" ca="1" si="12"/>
        <v>0</v>
      </c>
      <c r="AW78" s="21">
        <f t="shared" ref="AW78:AW88" ca="1" si="14">ROUND(1*$AV78/$X$99,0)</f>
        <v>0</v>
      </c>
      <c r="AX78" s="21">
        <f t="shared" ref="AX78:AX88" ca="1" si="15">6*$AV78</f>
        <v>0</v>
      </c>
      <c r="AY78" s="21">
        <f t="shared" ref="AY78:AY88" ca="1" si="16">3*$AV78</f>
        <v>0</v>
      </c>
      <c r="AZ78" s="21">
        <f t="shared" ref="AZ78:AZ88" ca="1" si="17">5*$AV78</f>
        <v>0</v>
      </c>
      <c r="BA78" s="21">
        <f t="shared" ref="BA78:BA88" ca="1" si="18">1*$AV78</f>
        <v>0</v>
      </c>
    </row>
    <row r="79" spans="23:53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2016:3:0:0:TAIDONG_2</v>
      </c>
      <c r="AB79" s="27">
        <f t="shared" ca="1" si="3"/>
        <v>85</v>
      </c>
      <c r="AC79" s="21">
        <f t="shared" ca="1" si="4"/>
        <v>2</v>
      </c>
      <c r="AD79" s="21">
        <f t="shared" si="5"/>
        <v>0</v>
      </c>
      <c r="AE79" s="27">
        <f t="shared" ca="1" si="6"/>
        <v>24</v>
      </c>
      <c r="AF79" s="10">
        <f t="shared" ca="1" si="8"/>
        <v>0</v>
      </c>
      <c r="AG79" s="10">
        <f t="shared" ca="1" si="8"/>
        <v>0</v>
      </c>
      <c r="AH79" s="10">
        <f t="shared" ca="1" si="8"/>
        <v>0</v>
      </c>
      <c r="AI79" s="10">
        <f t="shared" ca="1" si="8"/>
        <v>2</v>
      </c>
      <c r="AJ79" s="10">
        <f t="shared" ca="1" si="8"/>
        <v>0</v>
      </c>
      <c r="AK79" s="10">
        <f t="shared" ca="1" si="8"/>
        <v>0</v>
      </c>
      <c r="AL79" s="7">
        <v>-9</v>
      </c>
      <c r="AM79" s="28">
        <f t="shared" si="9"/>
        <v>42442</v>
      </c>
      <c r="AN79" s="27">
        <f t="shared" si="13"/>
        <v>2</v>
      </c>
      <c r="AO79" s="28" t="str">
        <f t="shared" si="10"/>
        <v>2016:3:2:7:TAIDONG_2</v>
      </c>
      <c r="AP79" s="27">
        <f t="shared" ca="1" si="11"/>
        <v>269</v>
      </c>
      <c r="AQ79" s="21">
        <f t="shared" ca="1" si="12"/>
        <v>0</v>
      </c>
      <c r="AR79" s="21">
        <f t="shared" ca="1" si="12"/>
        <v>12</v>
      </c>
      <c r="AS79" s="21">
        <f t="shared" ca="1" si="12"/>
        <v>12</v>
      </c>
      <c r="AT79" s="21">
        <f t="shared" ca="1" si="12"/>
        <v>9</v>
      </c>
      <c r="AU79" s="21">
        <f t="shared" ca="1" si="12"/>
        <v>0</v>
      </c>
      <c r="AV79" s="21">
        <f t="shared" ca="1" si="12"/>
        <v>0</v>
      </c>
      <c r="AW79" s="21">
        <f t="shared" ca="1" si="14"/>
        <v>0</v>
      </c>
      <c r="AX79" s="21">
        <f t="shared" ca="1" si="15"/>
        <v>0</v>
      </c>
      <c r="AY79" s="21">
        <f t="shared" ca="1" si="16"/>
        <v>0</v>
      </c>
      <c r="AZ79" s="21">
        <f t="shared" ca="1" si="17"/>
        <v>0</v>
      </c>
      <c r="BA79" s="21">
        <f t="shared" ca="1" si="18"/>
        <v>0</v>
      </c>
    </row>
    <row r="80" spans="23:53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2016:4:0:0:TAIDONG_2</v>
      </c>
      <c r="AB80" s="27">
        <f t="shared" ca="1" si="3"/>
        <v>116</v>
      </c>
      <c r="AC80" s="21">
        <f t="shared" ca="1" si="4"/>
        <v>5</v>
      </c>
      <c r="AD80" s="21">
        <f t="shared" si="5"/>
        <v>0</v>
      </c>
      <c r="AE80" s="27">
        <f t="shared" ca="1" si="6"/>
        <v>44</v>
      </c>
      <c r="AF80" s="10">
        <f t="shared" ca="1" si="8"/>
        <v>0</v>
      </c>
      <c r="AG80" s="10">
        <f t="shared" ca="1" si="8"/>
        <v>0</v>
      </c>
      <c r="AH80" s="10">
        <f t="shared" ca="1" si="8"/>
        <v>0</v>
      </c>
      <c r="AI80" s="10">
        <f t="shared" ca="1" si="8"/>
        <v>0</v>
      </c>
      <c r="AJ80" s="10">
        <f t="shared" ca="1" si="8"/>
        <v>0</v>
      </c>
      <c r="AK80" s="10">
        <f t="shared" ca="1" si="8"/>
        <v>0</v>
      </c>
      <c r="AL80" s="7">
        <v>-8</v>
      </c>
      <c r="AM80" s="28">
        <f t="shared" si="9"/>
        <v>42449</v>
      </c>
      <c r="AN80" s="27">
        <f t="shared" si="13"/>
        <v>3</v>
      </c>
      <c r="AO80" s="28" t="str">
        <f t="shared" si="10"/>
        <v>2016:3:3:7:TAIDONG_2</v>
      </c>
      <c r="AP80" s="27">
        <f t="shared" ca="1" si="11"/>
        <v>298</v>
      </c>
      <c r="AQ80" s="21">
        <f t="shared" ca="1" si="12"/>
        <v>0</v>
      </c>
      <c r="AR80" s="21">
        <f t="shared" ca="1" si="12"/>
        <v>12</v>
      </c>
      <c r="AS80" s="21">
        <f t="shared" ca="1" si="12"/>
        <v>12</v>
      </c>
      <c r="AT80" s="21">
        <f t="shared" ca="1" si="12"/>
        <v>7</v>
      </c>
      <c r="AU80" s="21">
        <f t="shared" ca="1" si="12"/>
        <v>0</v>
      </c>
      <c r="AV80" s="21">
        <f t="shared" ca="1" si="12"/>
        <v>0</v>
      </c>
      <c r="AW80" s="21">
        <f t="shared" ca="1" si="14"/>
        <v>0</v>
      </c>
      <c r="AX80" s="21">
        <f t="shared" ca="1" si="15"/>
        <v>0</v>
      </c>
      <c r="AY80" s="21">
        <f t="shared" ca="1" si="16"/>
        <v>0</v>
      </c>
      <c r="AZ80" s="21">
        <f t="shared" ca="1" si="17"/>
        <v>0</v>
      </c>
      <c r="BA80" s="21">
        <f t="shared" ca="1" si="18"/>
        <v>0</v>
      </c>
    </row>
    <row r="81" spans="23:53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2016:5:0:0:TAIDONG_2</v>
      </c>
      <c r="AB81" s="27">
        <f t="shared" ca="1" si="3"/>
        <v>145</v>
      </c>
      <c r="AC81" s="21">
        <f t="shared" ca="1" si="4"/>
        <v>1</v>
      </c>
      <c r="AD81" s="21">
        <f t="shared" si="5"/>
        <v>0</v>
      </c>
      <c r="AE81" s="27">
        <f t="shared" ca="1" si="6"/>
        <v>64</v>
      </c>
      <c r="AF81" s="10">
        <f t="shared" ca="1" si="8"/>
        <v>0</v>
      </c>
      <c r="AG81" s="10">
        <f t="shared" ca="1" si="8"/>
        <v>0</v>
      </c>
      <c r="AH81" s="10">
        <f t="shared" ca="1" si="8"/>
        <v>0</v>
      </c>
      <c r="AI81" s="10">
        <f t="shared" ca="1" si="8"/>
        <v>0</v>
      </c>
      <c r="AJ81" s="10">
        <f t="shared" ca="1" si="8"/>
        <v>0</v>
      </c>
      <c r="AK81" s="10">
        <f t="shared" ca="1" si="8"/>
        <v>0</v>
      </c>
      <c r="AL81" s="7">
        <v>-7</v>
      </c>
      <c r="AM81" s="28">
        <f t="shared" si="9"/>
        <v>42456</v>
      </c>
      <c r="AN81" s="27">
        <f t="shared" si="13"/>
        <v>4</v>
      </c>
      <c r="AO81" s="28" t="str">
        <f t="shared" si="10"/>
        <v>2016:3:4:7:TAIDONG_2</v>
      </c>
      <c r="AP81" s="27">
        <f t="shared" ca="1" si="11"/>
        <v>328</v>
      </c>
      <c r="AQ81" s="21">
        <f t="shared" ca="1" si="12"/>
        <v>2</v>
      </c>
      <c r="AR81" s="21">
        <f t="shared" ca="1" si="12"/>
        <v>14</v>
      </c>
      <c r="AS81" s="21">
        <f t="shared" ca="1" si="12"/>
        <v>9</v>
      </c>
      <c r="AT81" s="21">
        <f t="shared" ca="1" si="12"/>
        <v>5</v>
      </c>
      <c r="AU81" s="21">
        <f t="shared" ca="1" si="12"/>
        <v>2</v>
      </c>
      <c r="AV81" s="21">
        <f t="shared" ca="1" si="12"/>
        <v>0</v>
      </c>
      <c r="AW81" s="21">
        <f t="shared" ca="1" si="14"/>
        <v>0</v>
      </c>
      <c r="AX81" s="21">
        <f t="shared" ca="1" si="15"/>
        <v>0</v>
      </c>
      <c r="AY81" s="21">
        <f t="shared" ca="1" si="16"/>
        <v>0</v>
      </c>
      <c r="AZ81" s="21">
        <f t="shared" ca="1" si="17"/>
        <v>0</v>
      </c>
      <c r="BA81" s="21">
        <f t="shared" ca="1" si="18"/>
        <v>0</v>
      </c>
    </row>
    <row r="82" spans="23:53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2016:6:0:0:TAIDONG_2</v>
      </c>
      <c r="AB82" s="27" t="e">
        <f t="shared" ca="1" si="3"/>
        <v>#N/A</v>
      </c>
      <c r="AC82" s="21" t="e">
        <f t="shared" ca="1" si="4"/>
        <v>#N/A</v>
      </c>
      <c r="AD82" s="21">
        <f t="shared" si="5"/>
        <v>0</v>
      </c>
      <c r="AE82" s="27" t="e">
        <f t="shared" ca="1" si="6"/>
        <v>#N/A</v>
      </c>
      <c r="AF82" s="10" t="str">
        <f t="shared" ca="1" si="8"/>
        <v/>
      </c>
      <c r="AG82" s="10" t="str">
        <f t="shared" ca="1" si="8"/>
        <v/>
      </c>
      <c r="AH82" s="10" t="str">
        <f t="shared" ca="1" si="8"/>
        <v/>
      </c>
      <c r="AI82" s="10" t="str">
        <f t="shared" ca="1" si="8"/>
        <v/>
      </c>
      <c r="AJ82" s="10" t="str">
        <f t="shared" ca="1" si="8"/>
        <v/>
      </c>
      <c r="AK82" s="10" t="str">
        <f t="shared" ca="1" si="8"/>
        <v/>
      </c>
      <c r="AL82" s="7">
        <v>-6</v>
      </c>
      <c r="AM82" s="28">
        <f t="shared" si="9"/>
        <v>42463</v>
      </c>
      <c r="AN82" s="27">
        <f t="shared" si="13"/>
        <v>1</v>
      </c>
      <c r="AO82" s="28" t="str">
        <f t="shared" si="10"/>
        <v>2016:4:1:7:TAIDONG_2</v>
      </c>
      <c r="AP82" s="27">
        <f t="shared" ca="1" si="11"/>
        <v>357</v>
      </c>
      <c r="AQ82" s="21">
        <f t="shared" ca="1" si="12"/>
        <v>1</v>
      </c>
      <c r="AR82" s="21">
        <f t="shared" ca="1" si="12"/>
        <v>15</v>
      </c>
      <c r="AS82" s="21">
        <f t="shared" ca="1" si="12"/>
        <v>5</v>
      </c>
      <c r="AT82" s="21">
        <f t="shared" ca="1" si="12"/>
        <v>6</v>
      </c>
      <c r="AU82" s="21">
        <f t="shared" ca="1" si="12"/>
        <v>0</v>
      </c>
      <c r="AV82" s="21">
        <f t="shared" ca="1" si="12"/>
        <v>0</v>
      </c>
      <c r="AW82" s="21">
        <f t="shared" ca="1" si="14"/>
        <v>0</v>
      </c>
      <c r="AX82" s="21">
        <f t="shared" ca="1" si="15"/>
        <v>0</v>
      </c>
      <c r="AY82" s="21">
        <f t="shared" ca="1" si="16"/>
        <v>0</v>
      </c>
      <c r="AZ82" s="21">
        <f t="shared" ca="1" si="17"/>
        <v>0</v>
      </c>
      <c r="BA82" s="21">
        <f t="shared" ca="1" si="18"/>
        <v>0</v>
      </c>
    </row>
    <row r="83" spans="23:53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2016:7:0:0:TAIDONG_2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ca="1" si="8"/>
        <v/>
      </c>
      <c r="AG83" s="10" t="str">
        <f t="shared" ca="1" si="8"/>
        <v/>
      </c>
      <c r="AH83" s="10" t="str">
        <f t="shared" ca="1" si="8"/>
        <v/>
      </c>
      <c r="AI83" s="10" t="str">
        <f t="shared" ca="1" si="8"/>
        <v/>
      </c>
      <c r="AJ83" s="10" t="str">
        <f t="shared" ca="1" si="8"/>
        <v/>
      </c>
      <c r="AK83" s="10" t="str">
        <f t="shared" ca="1" si="8"/>
        <v/>
      </c>
      <c r="AL83" s="7">
        <v>-5</v>
      </c>
      <c r="AM83" s="28">
        <f t="shared" si="9"/>
        <v>42470</v>
      </c>
      <c r="AN83" s="27">
        <f t="shared" si="13"/>
        <v>2</v>
      </c>
      <c r="AO83" s="28" t="str">
        <f t="shared" si="10"/>
        <v>2016:4:2:7:TAIDONG_2</v>
      </c>
      <c r="AP83" s="27">
        <f t="shared" ca="1" si="11"/>
        <v>386</v>
      </c>
      <c r="AQ83" s="21">
        <f t="shared" ca="1" si="12"/>
        <v>0</v>
      </c>
      <c r="AR83" s="21">
        <f t="shared" ca="1" si="12"/>
        <v>14</v>
      </c>
      <c r="AS83" s="21">
        <f t="shared" ca="1" si="12"/>
        <v>12</v>
      </c>
      <c r="AT83" s="21">
        <f t="shared" ca="1" si="12"/>
        <v>8</v>
      </c>
      <c r="AU83" s="21">
        <f t="shared" ca="1" si="12"/>
        <v>1</v>
      </c>
      <c r="AV83" s="21">
        <f t="shared" ca="1" si="12"/>
        <v>0</v>
      </c>
      <c r="AW83" s="21">
        <f t="shared" ca="1" si="14"/>
        <v>0</v>
      </c>
      <c r="AX83" s="21">
        <f t="shared" ca="1" si="15"/>
        <v>0</v>
      </c>
      <c r="AY83" s="21">
        <f t="shared" ca="1" si="16"/>
        <v>0</v>
      </c>
      <c r="AZ83" s="21">
        <f t="shared" ca="1" si="17"/>
        <v>0</v>
      </c>
      <c r="BA83" s="21">
        <f t="shared" ca="1" si="18"/>
        <v>0</v>
      </c>
    </row>
    <row r="84" spans="23:53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2016:8:0:0:TAIDONG_2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8"/>
        <v/>
      </c>
      <c r="AG84" s="10" t="str">
        <f t="shared" ca="1" si="8"/>
        <v/>
      </c>
      <c r="AH84" s="10" t="str">
        <f t="shared" ca="1" si="8"/>
        <v/>
      </c>
      <c r="AI84" s="10" t="str">
        <f t="shared" ca="1" si="8"/>
        <v/>
      </c>
      <c r="AJ84" s="10" t="str">
        <f t="shared" ca="1" si="8"/>
        <v/>
      </c>
      <c r="AK84" s="10" t="str">
        <f t="shared" ca="1" si="8"/>
        <v/>
      </c>
      <c r="AL84" s="7">
        <v>-4</v>
      </c>
      <c r="AM84" s="28">
        <f t="shared" si="9"/>
        <v>42477</v>
      </c>
      <c r="AN84" s="27">
        <f t="shared" si="13"/>
        <v>3</v>
      </c>
      <c r="AO84" s="28" t="str">
        <f t="shared" si="10"/>
        <v>2016:4:3:7:TAIDONG_2</v>
      </c>
      <c r="AP84" s="27">
        <f t="shared" ca="1" si="11"/>
        <v>415</v>
      </c>
      <c r="AQ84" s="21">
        <f t="shared" ca="1" si="12"/>
        <v>4</v>
      </c>
      <c r="AR84" s="21">
        <f t="shared" ca="1" si="12"/>
        <v>14</v>
      </c>
      <c r="AS84" s="21">
        <f t="shared" ca="1" si="12"/>
        <v>10</v>
      </c>
      <c r="AT84" s="21">
        <f t="shared" ca="1" si="12"/>
        <v>6</v>
      </c>
      <c r="AU84" s="21">
        <f t="shared" ca="1" si="12"/>
        <v>0</v>
      </c>
      <c r="AV84" s="21">
        <f t="shared" ca="1" si="12"/>
        <v>0</v>
      </c>
      <c r="AW84" s="21">
        <f t="shared" ca="1" si="14"/>
        <v>0</v>
      </c>
      <c r="AX84" s="21">
        <f t="shared" ca="1" si="15"/>
        <v>0</v>
      </c>
      <c r="AY84" s="21">
        <f t="shared" ca="1" si="16"/>
        <v>0</v>
      </c>
      <c r="AZ84" s="21">
        <f t="shared" ca="1" si="17"/>
        <v>0</v>
      </c>
      <c r="BA84" s="21">
        <f t="shared" ca="1" si="18"/>
        <v>0</v>
      </c>
    </row>
    <row r="85" spans="23:53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2016:9:0:0:TAIDONG_2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ref="AF85:AK88" ca="1" si="19">IFERROR(INDEX(INDIRECT(CONCATENATE($X$95,"$A:$Z")),$AE85,MATCH(AF$52,INDIRECT(CONCATENATE($X$95,"$A1:$Z1")),0)),"")</f>
        <v/>
      </c>
      <c r="AG85" s="10" t="str">
        <f t="shared" ca="1" si="19"/>
        <v/>
      </c>
      <c r="AH85" s="10" t="str">
        <f t="shared" ca="1" si="19"/>
        <v/>
      </c>
      <c r="AI85" s="10" t="str">
        <f t="shared" ca="1" si="19"/>
        <v/>
      </c>
      <c r="AJ85" s="10" t="str">
        <f t="shared" ca="1" si="19"/>
        <v/>
      </c>
      <c r="AK85" s="10" t="str">
        <f t="shared" ca="1" si="19"/>
        <v/>
      </c>
      <c r="AL85" s="7">
        <v>-3</v>
      </c>
      <c r="AM85" s="28">
        <f t="shared" si="9"/>
        <v>42484</v>
      </c>
      <c r="AN85" s="27">
        <f t="shared" si="13"/>
        <v>4</v>
      </c>
      <c r="AO85" s="28" t="str">
        <f t="shared" si="10"/>
        <v>2016:4:4:7:TAIDONG_2</v>
      </c>
      <c r="AP85" s="27">
        <f t="shared" ca="1" si="11"/>
        <v>444</v>
      </c>
      <c r="AQ85" s="21">
        <f t="shared" ca="1" si="12"/>
        <v>0</v>
      </c>
      <c r="AR85" s="21">
        <f t="shared" ca="1" si="12"/>
        <v>13</v>
      </c>
      <c r="AS85" s="21">
        <f t="shared" ca="1" si="12"/>
        <v>4</v>
      </c>
      <c r="AT85" s="21">
        <f t="shared" ca="1" si="12"/>
        <v>5</v>
      </c>
      <c r="AU85" s="21">
        <f t="shared" ca="1" si="12"/>
        <v>0</v>
      </c>
      <c r="AV85" s="21">
        <f t="shared" ca="1" si="12"/>
        <v>0</v>
      </c>
      <c r="AW85" s="21">
        <f t="shared" ca="1" si="14"/>
        <v>0</v>
      </c>
      <c r="AX85" s="21">
        <f t="shared" ca="1" si="15"/>
        <v>0</v>
      </c>
      <c r="AY85" s="21">
        <f t="shared" ca="1" si="16"/>
        <v>0</v>
      </c>
      <c r="AZ85" s="21">
        <f t="shared" ca="1" si="17"/>
        <v>0</v>
      </c>
      <c r="BA85" s="21">
        <f t="shared" ca="1" si="18"/>
        <v>0</v>
      </c>
    </row>
    <row r="86" spans="23:53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2016:10:0:0:TAIDONG_2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19"/>
        <v/>
      </c>
      <c r="AG86" s="10" t="str">
        <f t="shared" ca="1" si="19"/>
        <v/>
      </c>
      <c r="AH86" s="10" t="str">
        <f t="shared" ca="1" si="19"/>
        <v/>
      </c>
      <c r="AI86" s="10" t="str">
        <f t="shared" ca="1" si="19"/>
        <v/>
      </c>
      <c r="AJ86" s="10" t="str">
        <f t="shared" ca="1" si="19"/>
        <v/>
      </c>
      <c r="AK86" s="10" t="str">
        <f t="shared" ca="1" si="19"/>
        <v/>
      </c>
      <c r="AL86" s="7">
        <v>-2</v>
      </c>
      <c r="AM86" s="28">
        <f t="shared" si="9"/>
        <v>42491</v>
      </c>
      <c r="AN86" s="27">
        <f t="shared" si="13"/>
        <v>1</v>
      </c>
      <c r="AO86" s="28" t="str">
        <f t="shared" si="10"/>
        <v>2016:5:1:7:TAIDONG_2</v>
      </c>
      <c r="AP86" s="27">
        <f t="shared" ca="1" si="11"/>
        <v>473</v>
      </c>
      <c r="AQ86" s="21">
        <f t="shared" ca="1" si="12"/>
        <v>0</v>
      </c>
      <c r="AR86" s="21">
        <f t="shared" ca="1" si="12"/>
        <v>17</v>
      </c>
      <c r="AS86" s="21">
        <f t="shared" ca="1" si="12"/>
        <v>9</v>
      </c>
      <c r="AT86" s="21">
        <f t="shared" ca="1" si="12"/>
        <v>14</v>
      </c>
      <c r="AU86" s="21">
        <f t="shared" ca="1" si="12"/>
        <v>0</v>
      </c>
      <c r="AV86" s="21">
        <f t="shared" ca="1" si="12"/>
        <v>0</v>
      </c>
      <c r="AW86" s="21">
        <f t="shared" ca="1" si="14"/>
        <v>0</v>
      </c>
      <c r="AX86" s="21">
        <f t="shared" ca="1" si="15"/>
        <v>0</v>
      </c>
      <c r="AY86" s="21">
        <f t="shared" ca="1" si="16"/>
        <v>0</v>
      </c>
      <c r="AZ86" s="21">
        <f t="shared" ca="1" si="17"/>
        <v>0</v>
      </c>
      <c r="BA86" s="21">
        <f t="shared" ca="1" si="18"/>
        <v>0</v>
      </c>
    </row>
    <row r="87" spans="23:53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2016:11:0:0:TAIDONG_2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19"/>
        <v/>
      </c>
      <c r="AG87" s="10" t="str">
        <f t="shared" ca="1" si="19"/>
        <v/>
      </c>
      <c r="AH87" s="10" t="str">
        <f t="shared" ca="1" si="19"/>
        <v/>
      </c>
      <c r="AI87" s="10" t="str">
        <f t="shared" ca="1" si="19"/>
        <v/>
      </c>
      <c r="AJ87" s="10" t="str">
        <f t="shared" ca="1" si="19"/>
        <v/>
      </c>
      <c r="AK87" s="10" t="str">
        <f t="shared" ca="1" si="19"/>
        <v/>
      </c>
      <c r="AL87" s="7">
        <v>-1</v>
      </c>
      <c r="AM87" s="28">
        <f t="shared" si="9"/>
        <v>42498</v>
      </c>
      <c r="AN87" s="27">
        <f t="shared" si="13"/>
        <v>2</v>
      </c>
      <c r="AO87" s="28" t="str">
        <f t="shared" si="10"/>
        <v>2016:5:2:7:TAIDONG_2</v>
      </c>
      <c r="AP87" s="27">
        <f t="shared" ca="1" si="11"/>
        <v>502</v>
      </c>
      <c r="AQ87" s="21">
        <f t="shared" ca="1" si="12"/>
        <v>0</v>
      </c>
      <c r="AR87" s="21">
        <f t="shared" ca="1" si="12"/>
        <v>12</v>
      </c>
      <c r="AS87" s="21">
        <f t="shared" ca="1" si="12"/>
        <v>8</v>
      </c>
      <c r="AT87" s="21">
        <f t="shared" ca="1" si="12"/>
        <v>6</v>
      </c>
      <c r="AU87" s="21">
        <f t="shared" ca="1" si="12"/>
        <v>6</v>
      </c>
      <c r="AV87" s="21">
        <f t="shared" ca="1" si="12"/>
        <v>0</v>
      </c>
      <c r="AW87" s="21">
        <f t="shared" ca="1" si="14"/>
        <v>0</v>
      </c>
      <c r="AX87" s="21">
        <f t="shared" ca="1" si="15"/>
        <v>0</v>
      </c>
      <c r="AY87" s="21">
        <f t="shared" ca="1" si="16"/>
        <v>0</v>
      </c>
      <c r="AZ87" s="21">
        <f t="shared" ca="1" si="17"/>
        <v>0</v>
      </c>
      <c r="BA87" s="21">
        <f t="shared" ca="1" si="18"/>
        <v>0</v>
      </c>
    </row>
    <row r="88" spans="23:53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2016:12:0:0:TAIDONG_2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19"/>
        <v/>
      </c>
      <c r="AG88" s="10" t="str">
        <f t="shared" ca="1" si="19"/>
        <v/>
      </c>
      <c r="AH88" s="10" t="str">
        <f t="shared" ca="1" si="19"/>
        <v/>
      </c>
      <c r="AI88" s="10" t="str">
        <f t="shared" ca="1" si="19"/>
        <v/>
      </c>
      <c r="AJ88" s="10" t="str">
        <f t="shared" ca="1" si="19"/>
        <v/>
      </c>
      <c r="AK88" s="10" t="str">
        <f t="shared" ca="1" si="19"/>
        <v/>
      </c>
      <c r="AL88" s="7">
        <v>0</v>
      </c>
      <c r="AM88" s="28">
        <f t="shared" si="9"/>
        <v>42505</v>
      </c>
      <c r="AN88" s="27">
        <f t="shared" si="13"/>
        <v>3</v>
      </c>
      <c r="AO88" s="28" t="str">
        <f t="shared" si="10"/>
        <v>2016:5:3:7:TAIDONG_2</v>
      </c>
      <c r="AP88" s="27">
        <f t="shared" ca="1" si="11"/>
        <v>531</v>
      </c>
      <c r="AQ88" s="21">
        <f t="shared" ca="1" si="12"/>
        <v>1</v>
      </c>
      <c r="AR88" s="21">
        <f t="shared" ca="1" si="12"/>
        <v>11</v>
      </c>
      <c r="AS88" s="21">
        <f t="shared" ca="1" si="12"/>
        <v>7</v>
      </c>
      <c r="AT88" s="21">
        <f t="shared" ca="1" si="12"/>
        <v>14</v>
      </c>
      <c r="AU88" s="21">
        <f t="shared" ca="1" si="12"/>
        <v>5</v>
      </c>
      <c r="AV88" s="21">
        <f t="shared" ca="1" si="12"/>
        <v>2</v>
      </c>
      <c r="AW88" s="21">
        <f t="shared" ca="1" si="14"/>
        <v>1</v>
      </c>
      <c r="AX88" s="21">
        <f t="shared" ca="1" si="15"/>
        <v>12</v>
      </c>
      <c r="AY88" s="21">
        <f t="shared" ca="1" si="16"/>
        <v>6</v>
      </c>
      <c r="AZ88" s="21">
        <f t="shared" ca="1" si="17"/>
        <v>10</v>
      </c>
      <c r="BA88" s="21">
        <f t="shared" ca="1" si="18"/>
        <v>2</v>
      </c>
    </row>
    <row r="89" spans="23:53">
      <c r="AC89" s="7">
        <f ca="1">SUMIFS(AC53:AC88, $X53:$X88,YEAR,AC53:AC88,"&lt;&gt;#N/A")</f>
        <v>11</v>
      </c>
      <c r="AD89" s="27"/>
      <c r="AF89" s="7">
        <f t="shared" ref="AF89:AK89" ca="1" si="20">SUM(AF53:AF88)</f>
        <v>0</v>
      </c>
      <c r="AG89" s="7">
        <f t="shared" ca="1" si="20"/>
        <v>0</v>
      </c>
      <c r="AH89" s="7">
        <f t="shared" ca="1" si="20"/>
        <v>0</v>
      </c>
      <c r="AI89" s="7">
        <f t="shared" ca="1" si="20"/>
        <v>3</v>
      </c>
      <c r="AJ89" s="7">
        <f t="shared" ca="1" si="20"/>
        <v>0</v>
      </c>
      <c r="AK89" s="7">
        <f t="shared" ca="1" si="20"/>
        <v>0</v>
      </c>
      <c r="AN89" s="27"/>
    </row>
    <row r="90" spans="23:53">
      <c r="W90" s="7" t="s">
        <v>1456</v>
      </c>
      <c r="X90" s="2" t="s">
        <v>1924</v>
      </c>
      <c r="AD90" s="27"/>
      <c r="AE90" s="27"/>
      <c r="AH90" s="27"/>
      <c r="AI90" s="27"/>
      <c r="AJ90" s="27"/>
      <c r="AK90" s="27"/>
      <c r="AM90" s="28"/>
      <c r="AN90" s="27"/>
    </row>
    <row r="91" spans="23:53">
      <c r="W91" s="39" t="s">
        <v>2234</v>
      </c>
      <c r="X91" s="1" t="s">
        <v>2270</v>
      </c>
      <c r="AD91" s="27"/>
      <c r="AE91" s="27"/>
      <c r="AH91" s="27"/>
      <c r="AI91" s="27"/>
      <c r="AJ91" s="27"/>
      <c r="AK91" s="27"/>
      <c r="AM91" s="28"/>
      <c r="AN91" s="27"/>
    </row>
    <row r="92" spans="23:53">
      <c r="W92" s="7" t="s">
        <v>2235</v>
      </c>
      <c r="X92" s="1" t="s">
        <v>2269</v>
      </c>
      <c r="AD92" s="27"/>
      <c r="AN92" s="27"/>
    </row>
    <row r="93" spans="23:53">
      <c r="W93" s="7" t="s">
        <v>815</v>
      </c>
      <c r="X93" s="2" t="s">
        <v>2245</v>
      </c>
      <c r="Y93" s="27"/>
      <c r="Z93" s="27"/>
      <c r="AD93" s="27"/>
      <c r="AN93" s="27"/>
    </row>
    <row r="94" spans="23:53">
      <c r="W94" s="7" t="s">
        <v>816</v>
      </c>
      <c r="X94" s="2" t="s">
        <v>2246</v>
      </c>
      <c r="Y94" s="27"/>
      <c r="Z94" s="27"/>
      <c r="AD94" s="27"/>
      <c r="AN94" s="27"/>
    </row>
    <row r="95" spans="23:53">
      <c r="W95" s="39" t="s">
        <v>819</v>
      </c>
      <c r="X95" s="2" t="s">
        <v>2247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3">
      <c r="W96" s="39" t="s">
        <v>1455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1">
      <c r="W97" s="7" t="s">
        <v>811</v>
      </c>
      <c r="X97" s="1">
        <v>2</v>
      </c>
      <c r="AD97" s="27"/>
      <c r="AE97" s="27"/>
      <c r="AH97" s="27"/>
      <c r="AI97" s="27"/>
      <c r="AJ97" s="27"/>
      <c r="AK97" s="27"/>
      <c r="AN97" s="27"/>
    </row>
    <row r="98" spans="23:51">
      <c r="W98" s="7" t="s">
        <v>808</v>
      </c>
      <c r="X98" s="7">
        <f>ROUND($X$96/12,0)</f>
        <v>0</v>
      </c>
      <c r="AN98" s="27"/>
    </row>
    <row r="99" spans="23:51">
      <c r="W99" s="7" t="s">
        <v>807</v>
      </c>
      <c r="X99" s="7">
        <v>4</v>
      </c>
      <c r="AN99" s="27"/>
    </row>
    <row r="100" spans="23:51">
      <c r="W100" s="7" t="s">
        <v>438</v>
      </c>
      <c r="X100" s="7">
        <f ca="1">SUM($AI$89:$AK$89)</f>
        <v>3</v>
      </c>
      <c r="AN100" s="27"/>
    </row>
    <row r="101" spans="23:51">
      <c r="W101" s="7" t="s">
        <v>439</v>
      </c>
      <c r="X101" s="7">
        <f ca="1">SUM($AF$89:$AH$89)</f>
        <v>0</v>
      </c>
      <c r="AM101" s="28"/>
      <c r="AN101" s="27"/>
      <c r="AS101" s="29"/>
      <c r="AU101" s="29"/>
      <c r="AV101" s="29"/>
      <c r="AY101" s="29"/>
    </row>
    <row r="102" spans="23:51" ht="60">
      <c r="W102" s="7" t="s">
        <v>441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30">
        <f ca="1">IFERROR(X101/SUM(X100:X101),"0")</f>
        <v>0</v>
      </c>
      <c r="Z102" s="7" t="str">
        <f ca="1">TEXT(Y102,"00%")</f>
        <v>00%</v>
      </c>
      <c r="AN102" s="27"/>
    </row>
    <row r="103" spans="23:51" ht="30">
      <c r="W103" s="7" t="s">
        <v>442</v>
      </c>
      <c r="X103" s="29" t="str">
        <f ca="1">CONCATENATE("Annual Goal 年度目標:  ",$X$96,"
Actual CDE YTD 年度實際:    ",$AC$89)</f>
        <v>Annual Goal 年度目標:  
Actual CDE YTD 年度實際:    11</v>
      </c>
      <c r="AN103" s="27"/>
    </row>
    <row r="104" spans="23:51">
      <c r="W104" s="7" t="s">
        <v>1454</v>
      </c>
      <c r="X104" s="7" t="str">
        <f ca="1">CONCATENATE($X$53,"  ",SUMIF($AC$53:$AC$64,"&lt;&gt;#N/A"))</f>
        <v>2014  0</v>
      </c>
      <c r="AN104" s="27"/>
    </row>
    <row r="105" spans="23:51">
      <c r="W105" s="7" t="s">
        <v>1453</v>
      </c>
      <c r="X105" s="7" t="str">
        <f ca="1">CONCATENATE($X$65,"  ", SUMIF($AC$65:$AC$76,"&lt;&gt;#N/A"))</f>
        <v>2015  0</v>
      </c>
      <c r="AN105" s="27"/>
    </row>
    <row r="106" spans="23:51">
      <c r="W106" s="7" t="s">
        <v>1452</v>
      </c>
      <c r="X106" s="7" t="str">
        <f ca="1">CONCATENATE($X$77,"  ",SUMIF($AC$77:$AC$88,"&lt;&gt;#N/A"))</f>
        <v>2016  11</v>
      </c>
    </row>
    <row r="107" spans="23:51" ht="23.25">
      <c r="W107" s="7" t="s">
        <v>1451</v>
      </c>
      <c r="X107" s="42" t="str">
        <f>$X$91</f>
        <v>Taidong 2</v>
      </c>
    </row>
    <row r="108" spans="23:51">
      <c r="X108" s="40" t="str">
        <f>$X$92</f>
        <v>臺東2地區</v>
      </c>
    </row>
    <row r="109" spans="23:51">
      <c r="X109" s="41">
        <f>DATE</f>
        <v>42505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5">
    <pageSetUpPr fitToPage="1"/>
  </sheetPr>
  <dimension ref="A1:S23"/>
  <sheetViews>
    <sheetView topLeftCell="E1" zoomScaleNormal="100" zoomScaleSheetLayoutView="115" workbookViewId="0">
      <selection activeCell="F19" sqref="F19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1916</v>
      </c>
      <c r="E1" s="36" t="str">
        <f>$A$2</f>
        <v>Taidong 1/3 District</v>
      </c>
      <c r="F1" s="32"/>
      <c r="G1" s="33"/>
      <c r="H1" s="33"/>
      <c r="I1" s="33"/>
      <c r="J1" s="33"/>
      <c r="K1" s="33"/>
      <c r="L1" s="33"/>
      <c r="M1" s="93" t="s">
        <v>1739</v>
      </c>
      <c r="N1" s="96" t="s">
        <v>21</v>
      </c>
      <c r="O1" s="76" t="s">
        <v>22</v>
      </c>
      <c r="P1" s="76" t="s">
        <v>23</v>
      </c>
      <c r="Q1" s="76" t="s">
        <v>33</v>
      </c>
      <c r="R1" s="76" t="s">
        <v>34</v>
      </c>
      <c r="S1" s="76" t="s">
        <v>24</v>
      </c>
    </row>
    <row r="2" spans="1:19" ht="15" customHeight="1">
      <c r="A2" s="1" t="s">
        <v>2271</v>
      </c>
      <c r="E2" s="78" t="str">
        <f>$A$3</f>
        <v>臺東1/3地區</v>
      </c>
      <c r="F2" s="26" t="s">
        <v>793</v>
      </c>
      <c r="G2" s="80">
        <f>$A$6</f>
        <v>0</v>
      </c>
      <c r="H2" s="82" t="s">
        <v>35</v>
      </c>
      <c r="I2" s="83"/>
      <c r="J2" s="83"/>
      <c r="K2" s="84"/>
      <c r="L2" s="72" t="s">
        <v>28</v>
      </c>
      <c r="M2" s="94"/>
      <c r="N2" s="97"/>
      <c r="O2" s="77"/>
      <c r="P2" s="77"/>
      <c r="Q2" s="77"/>
      <c r="R2" s="77"/>
      <c r="S2" s="77"/>
    </row>
    <row r="3" spans="1:19" ht="15" customHeight="1">
      <c r="A3" s="1" t="s">
        <v>2272</v>
      </c>
      <c r="E3" s="79"/>
      <c r="F3" s="25" t="s">
        <v>794</v>
      </c>
      <c r="G3" s="81"/>
      <c r="H3" s="82" t="s">
        <v>788</v>
      </c>
      <c r="I3" s="83"/>
      <c r="J3" s="83"/>
      <c r="K3" s="84"/>
      <c r="L3" s="72" t="s">
        <v>787</v>
      </c>
      <c r="M3" s="94"/>
      <c r="N3" s="97"/>
      <c r="O3" s="77"/>
      <c r="P3" s="77"/>
      <c r="Q3" s="77"/>
      <c r="R3" s="77"/>
      <c r="S3" s="77"/>
    </row>
    <row r="4" spans="1:19" ht="15" customHeight="1">
      <c r="A4" s="1" t="s">
        <v>2265</v>
      </c>
      <c r="E4" s="85">
        <f>DATE</f>
        <v>42505</v>
      </c>
      <c r="F4" s="23" t="s">
        <v>791</v>
      </c>
      <c r="G4" s="24"/>
      <c r="H4" s="87">
        <f>ROUND($G$2/12*MONTH,0)</f>
        <v>0</v>
      </c>
      <c r="I4" s="88"/>
      <c r="J4" s="88"/>
      <c r="K4" s="89"/>
      <c r="L4" s="44">
        <f>ROUND($G$2/12,0)</f>
        <v>0</v>
      </c>
      <c r="M4" s="94"/>
      <c r="N4" s="97"/>
      <c r="O4" s="77"/>
      <c r="P4" s="77"/>
      <c r="Q4" s="77"/>
      <c r="R4" s="77"/>
      <c r="S4" s="77"/>
    </row>
    <row r="5" spans="1:19" ht="15" customHeight="1">
      <c r="A5" s="1" t="s">
        <v>2089</v>
      </c>
      <c r="E5" s="86"/>
      <c r="F5" s="5" t="s">
        <v>792</v>
      </c>
      <c r="G5" s="6"/>
      <c r="H5" s="90">
        <f ca="1">TAIDONG_1_3_DISTRICT_GRAPH!$AC$89</f>
        <v>8</v>
      </c>
      <c r="I5" s="91"/>
      <c r="J5" s="91"/>
      <c r="K5" s="92"/>
      <c r="L5" s="45">
        <f>$M$23</f>
        <v>0</v>
      </c>
      <c r="M5" s="95"/>
      <c r="N5" s="97"/>
      <c r="O5" s="77"/>
      <c r="P5" s="77"/>
      <c r="Q5" s="77"/>
      <c r="R5" s="77"/>
      <c r="S5" s="77"/>
    </row>
    <row r="6" spans="1:19" ht="15" customHeight="1">
      <c r="A6" s="1"/>
      <c r="E6" s="34" t="str">
        <f>$A$4</f>
        <v>Hualian Stake</v>
      </c>
      <c r="F6" s="25" t="s">
        <v>804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花蓮支聯會</v>
      </c>
      <c r="F7" s="25" t="s">
        <v>789</v>
      </c>
      <c r="G7" s="25"/>
      <c r="H7" s="20"/>
      <c r="I7" s="20"/>
      <c r="J7" s="20"/>
      <c r="K7" s="20"/>
      <c r="L7" s="46" t="s">
        <v>790</v>
      </c>
      <c r="M7" s="61" t="s">
        <v>795</v>
      </c>
      <c r="N7" s="38" t="s">
        <v>796</v>
      </c>
      <c r="O7" s="38" t="s">
        <v>797</v>
      </c>
      <c r="P7" s="38" t="s">
        <v>798</v>
      </c>
      <c r="Q7" s="38" t="s">
        <v>799</v>
      </c>
      <c r="R7" s="38" t="s">
        <v>800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2095</v>
      </c>
      <c r="B11" s="1"/>
      <c r="E11" s="5" t="str">
        <f>$A11</f>
        <v>Taidong 1 &amp; 3 臺東1 &amp; 3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1914</v>
      </c>
      <c r="C12" s="64" t="str">
        <f>CONCATENATE(YEAR,":",MONTH,":",WEEK,":",WEEKDAY,":",$B12)</f>
        <v>2016:5:3:7:TAIDONG_1_E</v>
      </c>
      <c r="D12" s="64">
        <f>MATCH($C12,REPORT_DATA_BY_COMP!$A:$A,0)</f>
        <v>1701</v>
      </c>
      <c r="E12" s="65" t="str">
        <f>SUBSTITUTE(VLOOKUP($B12,COMP_LIST!$A:$AC,5,FALSE),"EL","")</f>
        <v>E. Kirschner / Rauckhorst</v>
      </c>
      <c r="F12" s="4" t="str">
        <f>VLOOKUP($B12,COMP_LIST!$A:$AC,3,FALSE)</f>
        <v>Taidong 1 E</v>
      </c>
      <c r="G12" s="4" t="str">
        <f>VLOOKUP($B12,COMP_LIST!$A:$AC,4,FALSE)</f>
        <v>台東 1 長老</v>
      </c>
      <c r="H12" s="10">
        <f>IFERROR(INDEX(REPORT_DATA_BY_COMP!$A:$AI,$D12,MATCH(H$8,REPORT_DATA_BY_COMP!$A$1:$AI$1,0)), "")</f>
        <v>1</v>
      </c>
      <c r="I12" s="10">
        <f>IFERROR(INDEX(REPORT_DATA_BY_COMP!$A:$AI,$D12,MATCH(I$8,REPORT_DATA_BY_COMP!$A$1:$AI$1,0)), "")</f>
        <v>0</v>
      </c>
      <c r="J12" s="10">
        <f>IFERROR(INDEX(REPORT_DATA_BY_COMP!$A:$AI,$D12,MATCH(J$8,REPORT_DATA_BY_COMP!$A$1:$AI$1,0)), "")</f>
        <v>1</v>
      </c>
      <c r="K12" s="10">
        <f>IFERROR(INDEX(REPORT_DATA_BY_COMP!$A:$AI,$D12,MATCH(K$8,REPORT_DATA_BY_COMP!$A$1:$AI$1,0)), "")</f>
        <v>4</v>
      </c>
      <c r="L12" s="47">
        <f>IFERROR(INDEX(REPORT_DATA_BY_COMP!$A:$AI,$D12,MATCH(L$8,REPORT_DATA_BY_COMP!$A$1:$AI$1,0)), "")</f>
        <v>1</v>
      </c>
      <c r="M12" s="56">
        <f>IFERROR(INDEX(REPORT_DATA_BY_COMP!$A:$AI,$D12,MATCH(M$8,REPORT_DATA_BY_COMP!$A$1:$AI$1,0)), "")</f>
        <v>0</v>
      </c>
      <c r="N12" s="50">
        <f>IFERROR(INDEX(REPORT_DATA_BY_COMP!$A:$AI,$D12,MATCH(N$8,REPORT_DATA_BY_COMP!$A$1:$AI$1,0)), "")</f>
        <v>6</v>
      </c>
      <c r="O12" s="10">
        <f>IFERROR(INDEX(REPORT_DATA_BY_COMP!$A:$AI,$D12,MATCH(O$8,REPORT_DATA_BY_COMP!$A$1:$AI$1,0)), "")</f>
        <v>3</v>
      </c>
      <c r="P12" s="10">
        <f>IFERROR(INDEX(REPORT_DATA_BY_COMP!$A:$AI,$D12,MATCH(P$8,REPORT_DATA_BY_COMP!$A$1:$AI$1,0)), "")</f>
        <v>10</v>
      </c>
      <c r="Q12" s="10">
        <f>IFERROR(INDEX(REPORT_DATA_BY_COMP!$A:$AI,$D12,MATCH(Q$8,REPORT_DATA_BY_COMP!$A$1:$AI$1,0)), "")</f>
        <v>9</v>
      </c>
      <c r="R12" s="10">
        <f>IFERROR(INDEX(REPORT_DATA_BY_COMP!$A:$AI,$D12,MATCH(R$8,REPORT_DATA_BY_COMP!$A$1:$AI$1,0)), "")</f>
        <v>0</v>
      </c>
      <c r="S12" s="10">
        <f>IFERROR(INDEX(REPORT_DATA_BY_COMP!$A:$AI,$D12,MATCH(S$8,REPORT_DATA_BY_COMP!$A$1:$AI$1,0)), "")</f>
        <v>10</v>
      </c>
    </row>
    <row r="13" spans="1:19" ht="15" customHeight="1">
      <c r="A13" s="1"/>
      <c r="B13" s="1" t="s">
        <v>1930</v>
      </c>
      <c r="C13" s="64" t="str">
        <f>CONCATENATE(YEAR,":",MONTH,":",WEEK,":",WEEKDAY,":",$B13)</f>
        <v>2016:5:3:7:TAIDONG_3_E</v>
      </c>
      <c r="D13" s="64">
        <f>MATCH($C13,REPORT_DATA_BY_COMP!$A:$A,0)</f>
        <v>1705</v>
      </c>
      <c r="E13" s="65" t="str">
        <f>SUBSTITUTE(VLOOKUP($B13,COMP_LIST!$A:$AC,5,FALSE),"EL","")</f>
        <v>E. Lin DL / Butler</v>
      </c>
      <c r="F13" s="4" t="str">
        <f>VLOOKUP($B13,COMP_LIST!$A:$AC,3,FALSE)</f>
        <v>Taidong 3 E</v>
      </c>
      <c r="G13" s="4" t="str">
        <f>VLOOKUP($B13,COMP_LIST!$A:$AC,4,FALSE)</f>
        <v>台東 3 長老</v>
      </c>
      <c r="H13" s="10">
        <f>IFERROR(INDEX(REPORT_DATA_BY_COMP!$A:$AI,$D13,MATCH(H$8,REPORT_DATA_BY_COMP!$A$1:$AI$1,0)), "")</f>
        <v>0</v>
      </c>
      <c r="I13" s="10">
        <f>IFERROR(INDEX(REPORT_DATA_BY_COMP!$A:$AI,$D13,MATCH(I$8,REPORT_DATA_BY_COMP!$A$1:$AI$1,0)), "")</f>
        <v>1</v>
      </c>
      <c r="J13" s="10">
        <f>IFERROR(INDEX(REPORT_DATA_BY_COMP!$A:$AI,$D13,MATCH(J$8,REPORT_DATA_BY_COMP!$A$1:$AI$1,0)), "")</f>
        <v>1</v>
      </c>
      <c r="K13" s="10">
        <f>IFERROR(INDEX(REPORT_DATA_BY_COMP!$A:$AI,$D13,MATCH(K$8,REPORT_DATA_BY_COMP!$A$1:$AI$1,0)), "")</f>
        <v>2</v>
      </c>
      <c r="L13" s="47">
        <f>IFERROR(INDEX(REPORT_DATA_BY_COMP!$A:$AI,$D13,MATCH(L$8,REPORT_DATA_BY_COMP!$A$1:$AI$1,0)), "")</f>
        <v>1</v>
      </c>
      <c r="M13" s="59">
        <f>IFERROR(INDEX(REPORT_DATA_BY_COMP!$A:$AI,$D13,MATCH(M$8,REPORT_DATA_BY_COMP!$A$1:$AI$1,0)), "")</f>
        <v>0</v>
      </c>
      <c r="N13" s="50">
        <f>IFERROR(INDEX(REPORT_DATA_BY_COMP!$A:$AI,$D13,MATCH(N$8,REPORT_DATA_BY_COMP!$A$1:$AI$1,0)), "")</f>
        <v>4</v>
      </c>
      <c r="O13" s="10">
        <f>IFERROR(INDEX(REPORT_DATA_BY_COMP!$A:$AI,$D13,MATCH(O$8,REPORT_DATA_BY_COMP!$A$1:$AI$1,0)), "")</f>
        <v>2</v>
      </c>
      <c r="P13" s="10">
        <f>IFERROR(INDEX(REPORT_DATA_BY_COMP!$A:$AI,$D13,MATCH(P$8,REPORT_DATA_BY_COMP!$A$1:$AI$1,0)), "")</f>
        <v>5</v>
      </c>
      <c r="Q13" s="10">
        <f>IFERROR(INDEX(REPORT_DATA_BY_COMP!$A:$AI,$D13,MATCH(Q$8,REPORT_DATA_BY_COMP!$A$1:$AI$1,0)), "")</f>
        <v>8</v>
      </c>
      <c r="R13" s="10">
        <f>IFERROR(INDEX(REPORT_DATA_BY_COMP!$A:$AI,$D13,MATCH(R$8,REPORT_DATA_BY_COMP!$A$1:$AI$1,0)), "")</f>
        <v>1</v>
      </c>
      <c r="S13" s="10">
        <f>IFERROR(INDEX(REPORT_DATA_BY_COMP!$A:$AI,$D13,MATCH(S$8,REPORT_DATA_BY_COMP!$A$1:$AI$1,0)), "")</f>
        <v>11</v>
      </c>
    </row>
    <row r="14" spans="1:19" ht="15" customHeight="1">
      <c r="A14" s="1"/>
      <c r="B14" s="1" t="s">
        <v>1921</v>
      </c>
      <c r="C14" s="64" t="str">
        <f>CONCATENATE(YEAR,":",MONTH,":",WEEK,":",WEEKDAY,":",$B14)</f>
        <v>2016:5:3:7:TAIDONG_1_S</v>
      </c>
      <c r="D14" s="64">
        <f>MATCH($C14,REPORT_DATA_BY_COMP!$A:$A,0)</f>
        <v>1702</v>
      </c>
      <c r="E14" s="65" t="str">
        <f>SUBSTITUTE(VLOOKUP($B14,COMP_LIST!$A:$AC,5,FALSE),"EL","")</f>
        <v>S. Hadley / Althoff</v>
      </c>
      <c r="F14" s="4" t="str">
        <f>VLOOKUP($B14,COMP_LIST!$A:$AC,3,FALSE)</f>
        <v>Taidong 1 S</v>
      </c>
      <c r="G14" s="4" t="str">
        <f>VLOOKUP($B14,COMP_LIST!$A:$AC,4,FALSE)</f>
        <v>台東 1 姐妹</v>
      </c>
      <c r="H14" s="10">
        <f>IFERROR(INDEX(REPORT_DATA_BY_COMP!$A:$AI,$D14,MATCH(H$8,REPORT_DATA_BY_COMP!$A$1:$AI$1,0)), "")</f>
        <v>0</v>
      </c>
      <c r="I14" s="10">
        <f>IFERROR(INDEX(REPORT_DATA_BY_COMP!$A:$AI,$D14,MATCH(I$8,REPORT_DATA_BY_COMP!$A$1:$AI$1,0)), "")</f>
        <v>0</v>
      </c>
      <c r="J14" s="10">
        <f>IFERROR(INDEX(REPORT_DATA_BY_COMP!$A:$AI,$D14,MATCH(J$8,REPORT_DATA_BY_COMP!$A$1:$AI$1,0)), "")</f>
        <v>2</v>
      </c>
      <c r="K14" s="10">
        <f>IFERROR(INDEX(REPORT_DATA_BY_COMP!$A:$AI,$D14,MATCH(K$8,REPORT_DATA_BY_COMP!$A$1:$AI$1,0)), "")</f>
        <v>3</v>
      </c>
      <c r="L14" s="47">
        <f>IFERROR(INDEX(REPORT_DATA_BY_COMP!$A:$AI,$D14,MATCH(L$8,REPORT_DATA_BY_COMP!$A$1:$AI$1,0)), "")</f>
        <v>1</v>
      </c>
      <c r="M14" s="59">
        <f>IFERROR(INDEX(REPORT_DATA_BY_COMP!$A:$AI,$D14,MATCH(M$8,REPORT_DATA_BY_COMP!$A$1:$AI$1,0)), "")</f>
        <v>0</v>
      </c>
      <c r="N14" s="50">
        <f>IFERROR(INDEX(REPORT_DATA_BY_COMP!$A:$AI,$D14,MATCH(N$8,REPORT_DATA_BY_COMP!$A$1:$AI$1,0)), "")</f>
        <v>9</v>
      </c>
      <c r="O14" s="10">
        <f>IFERROR(INDEX(REPORT_DATA_BY_COMP!$A:$AI,$D14,MATCH(O$8,REPORT_DATA_BY_COMP!$A$1:$AI$1,0)), "")</f>
        <v>1</v>
      </c>
      <c r="P14" s="10">
        <f>IFERROR(INDEX(REPORT_DATA_BY_COMP!$A:$AI,$D14,MATCH(P$8,REPORT_DATA_BY_COMP!$A$1:$AI$1,0)), "")</f>
        <v>8</v>
      </c>
      <c r="Q14" s="10">
        <f>IFERROR(INDEX(REPORT_DATA_BY_COMP!$A:$AI,$D14,MATCH(Q$8,REPORT_DATA_BY_COMP!$A$1:$AI$1,0)), "")</f>
        <v>13</v>
      </c>
      <c r="R14" s="10">
        <f>IFERROR(INDEX(REPORT_DATA_BY_COMP!$A:$AI,$D14,MATCH(R$8,REPORT_DATA_BY_COMP!$A$1:$AI$1,0)), "")</f>
        <v>3</v>
      </c>
      <c r="S14" s="10">
        <f>IFERROR(INDEX(REPORT_DATA_BY_COMP!$A:$AI,$D14,MATCH(S$8,REPORT_DATA_BY_COMP!$A$1:$AI$1,0)), "")</f>
        <v>13</v>
      </c>
    </row>
    <row r="15" spans="1:19" ht="15" customHeight="1">
      <c r="A15" s="1"/>
      <c r="B15" s="1"/>
      <c r="E15" s="8" t="s">
        <v>806</v>
      </c>
      <c r="F15" s="9"/>
      <c r="G15" s="9"/>
      <c r="H15" s="11">
        <f>SUM(H12:H14)</f>
        <v>1</v>
      </c>
      <c r="I15" s="11">
        <f t="shared" ref="I15:S15" si="0">SUM(I12:I14)</f>
        <v>1</v>
      </c>
      <c r="J15" s="11">
        <f t="shared" si="0"/>
        <v>4</v>
      </c>
      <c r="K15" s="11">
        <f t="shared" si="0"/>
        <v>9</v>
      </c>
      <c r="L15" s="48">
        <f t="shared" si="0"/>
        <v>3</v>
      </c>
      <c r="M15" s="57">
        <f t="shared" si="0"/>
        <v>0</v>
      </c>
      <c r="N15" s="51">
        <f t="shared" si="0"/>
        <v>19</v>
      </c>
      <c r="O15" s="11">
        <f t="shared" si="0"/>
        <v>6</v>
      </c>
      <c r="P15" s="11">
        <f t="shared" si="0"/>
        <v>23</v>
      </c>
      <c r="Q15" s="11">
        <f t="shared" si="0"/>
        <v>30</v>
      </c>
      <c r="R15" s="11">
        <f t="shared" si="0"/>
        <v>4</v>
      </c>
      <c r="S15" s="11">
        <f t="shared" si="0"/>
        <v>34</v>
      </c>
    </row>
    <row r="16" spans="1:19" ht="15" customHeight="1">
      <c r="E16" s="31"/>
      <c r="F16" s="22"/>
      <c r="G16" s="22"/>
      <c r="H16" s="22"/>
      <c r="I16" s="22"/>
      <c r="J16" s="22"/>
      <c r="K16" s="22"/>
      <c r="L16" s="22"/>
      <c r="M16" s="43"/>
      <c r="N16" s="22"/>
      <c r="O16" s="22"/>
      <c r="P16" s="22"/>
      <c r="Q16" s="22"/>
      <c r="R16" s="22"/>
      <c r="S16" s="22"/>
    </row>
    <row r="17" spans="3:19" ht="15" customHeight="1">
      <c r="E17" s="12" t="s">
        <v>2244</v>
      </c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</row>
    <row r="18" spans="3:19" ht="15" customHeight="1">
      <c r="C18" s="64" t="str">
        <f>CONCATENATE(YEAR,":",MONTH,":1:",WEEKLY_REPORT_DAY,":", $A$1)</f>
        <v>2016:5:1:7:TAIDONG_1_3</v>
      </c>
      <c r="D18" s="64">
        <f>MATCH($C18,REPORT_DATA_BY_DISTRICT!$A:$A, 0)</f>
        <v>472</v>
      </c>
      <c r="E18" s="19" t="s">
        <v>783</v>
      </c>
      <c r="F18" s="13"/>
      <c r="G18" s="13"/>
      <c r="H18" s="10">
        <f>IFERROR(INDEX(REPORT_DATA_BY_DISTRICT!$A:$AI,$D18,MATCH(H$8,REPORT_DATA_BY_DISTRICT!$A$1:$AI$1,0)), "")</f>
        <v>0</v>
      </c>
      <c r="I18" s="10">
        <f>IFERROR(INDEX(REPORT_DATA_BY_DISTRICT!$A:$AI,$D18,MATCH(I$8,REPORT_DATA_BY_DISTRICT!$A$1:$AI$1,0)), "")</f>
        <v>1</v>
      </c>
      <c r="J18" s="10">
        <f>IFERROR(INDEX(REPORT_DATA_BY_DISTRICT!$A:$AI,$D18,MATCH(J$8,REPORT_DATA_BY_DISTRICT!$A$1:$AI$1,0)), "")</f>
        <v>7</v>
      </c>
      <c r="K18" s="10">
        <f>IFERROR(INDEX(REPORT_DATA_BY_DISTRICT!$A:$AI,$D18,MATCH(K$8,REPORT_DATA_BY_DISTRICT!$A$1:$AI$1,0)), "")</f>
        <v>8</v>
      </c>
      <c r="L18" s="10">
        <f>IFERROR(INDEX(REPORT_DATA_BY_DISTRICT!$A:$AI,$D18,MATCH(L$8,REPORT_DATA_BY_DISTRICT!$A$1:$AI$1,0)), "")</f>
        <v>1</v>
      </c>
      <c r="M18" s="10">
        <f>IFERROR(INDEX(REPORT_DATA_BY_DISTRICT!$A:$AI,$D18,MATCH(M$8,REPORT_DATA_BY_DISTRICT!$A$1:$AI$1,0)), "")</f>
        <v>0</v>
      </c>
      <c r="N18" s="10">
        <f>IFERROR(INDEX(REPORT_DATA_BY_DISTRICT!$A:$AI,$D18,MATCH(N$8,REPORT_DATA_BY_DISTRICT!$A$1:$AI$1,0)), "")</f>
        <v>21</v>
      </c>
      <c r="O18" s="10">
        <f>IFERROR(INDEX(REPORT_DATA_BY_DISTRICT!$A:$AI,$D18,MATCH(O$8,REPORT_DATA_BY_DISTRICT!$A$1:$AI$1,0)), "")</f>
        <v>16</v>
      </c>
      <c r="P18" s="10">
        <f>IFERROR(INDEX(REPORT_DATA_BY_DISTRICT!$A:$AI,$D18,MATCH(P$8,REPORT_DATA_BY_DISTRICT!$A$1:$AI$1,0)), "")</f>
        <v>22</v>
      </c>
      <c r="Q18" s="10">
        <f>IFERROR(INDEX(REPORT_DATA_BY_DISTRICT!$A:$AI,$D18,MATCH(Q$8,REPORT_DATA_BY_DISTRICT!$A$1:$AI$1,0)), "")</f>
        <v>17</v>
      </c>
      <c r="R18" s="10">
        <f>IFERROR(INDEX(REPORT_DATA_BY_DISTRICT!$A:$AI,$D18,MATCH(R$8,REPORT_DATA_BY_DISTRICT!$A$1:$AI$1,0)), "")</f>
        <v>1</v>
      </c>
      <c r="S18" s="10">
        <f>IFERROR(INDEX(REPORT_DATA_BY_DISTRICT!$A:$AI,$D18,MATCH(S$8,REPORT_DATA_BY_DISTRICT!$A$1:$AI$1,0)), "")</f>
        <v>28</v>
      </c>
    </row>
    <row r="19" spans="3:19" ht="15" customHeight="1">
      <c r="C19" s="64" t="str">
        <f>CONCATENATE(YEAR,":",MONTH,":2:",WEEKLY_REPORT_DAY,":", $A$1)</f>
        <v>2016:5:2:7:TAIDONG_1_3</v>
      </c>
      <c r="D19" s="64">
        <f>MATCH($C19,REPORT_DATA_BY_DISTRICT!$A:$A, 0)</f>
        <v>501</v>
      </c>
      <c r="E19" s="19" t="s">
        <v>782</v>
      </c>
      <c r="F19" s="13"/>
      <c r="G19" s="13"/>
      <c r="H19" s="10">
        <f>IFERROR(INDEX(REPORT_DATA_BY_DISTRICT!$A:$AI,$D19,MATCH(H$8,REPORT_DATA_BY_DISTRICT!$A$1:$AI$1,0)), "")</f>
        <v>1</v>
      </c>
      <c r="I19" s="10">
        <f>IFERROR(INDEX(REPORT_DATA_BY_DISTRICT!$A:$AI,$D19,MATCH(I$8,REPORT_DATA_BY_DISTRICT!$A$1:$AI$1,0)), "")</f>
        <v>0</v>
      </c>
      <c r="J19" s="10">
        <f>IFERROR(INDEX(REPORT_DATA_BY_DISTRICT!$A:$AI,$D19,MATCH(J$8,REPORT_DATA_BY_DISTRICT!$A$1:$AI$1,0)), "")</f>
        <v>4</v>
      </c>
      <c r="K19" s="10">
        <f>IFERROR(INDEX(REPORT_DATA_BY_DISTRICT!$A:$AI,$D19,MATCH(K$8,REPORT_DATA_BY_DISTRICT!$A$1:$AI$1,0)), "")</f>
        <v>6</v>
      </c>
      <c r="L19" s="10">
        <f>IFERROR(INDEX(REPORT_DATA_BY_DISTRICT!$A:$AI,$D19,MATCH(L$8,REPORT_DATA_BY_DISTRICT!$A$1:$AI$1,0)), "")</f>
        <v>0</v>
      </c>
      <c r="M19" s="10">
        <f>IFERROR(INDEX(REPORT_DATA_BY_DISTRICT!$A:$AI,$D19,MATCH(M$8,REPORT_DATA_BY_DISTRICT!$A$1:$AI$1,0)), "")</f>
        <v>0</v>
      </c>
      <c r="N19" s="10">
        <f>IFERROR(INDEX(REPORT_DATA_BY_DISTRICT!$A:$AI,$D19,MATCH(N$8,REPORT_DATA_BY_DISTRICT!$A$1:$AI$1,0)), "")</f>
        <v>16</v>
      </c>
      <c r="O19" s="10">
        <f>IFERROR(INDEX(REPORT_DATA_BY_DISTRICT!$A:$AI,$D19,MATCH(O$8,REPORT_DATA_BY_DISTRICT!$A$1:$AI$1,0)), "")</f>
        <v>9</v>
      </c>
      <c r="P19" s="10">
        <f>IFERROR(INDEX(REPORT_DATA_BY_DISTRICT!$A:$AI,$D19,MATCH(P$8,REPORT_DATA_BY_DISTRICT!$A$1:$AI$1,0)), "")</f>
        <v>17</v>
      </c>
      <c r="Q19" s="10">
        <f>IFERROR(INDEX(REPORT_DATA_BY_DISTRICT!$A:$AI,$D19,MATCH(Q$8,REPORT_DATA_BY_DISTRICT!$A$1:$AI$1,0)), "")</f>
        <v>18</v>
      </c>
      <c r="R19" s="10">
        <f>IFERROR(INDEX(REPORT_DATA_BY_DISTRICT!$A:$AI,$D19,MATCH(R$8,REPORT_DATA_BY_DISTRICT!$A$1:$AI$1,0)), "")</f>
        <v>9</v>
      </c>
      <c r="S19" s="10">
        <f>IFERROR(INDEX(REPORT_DATA_BY_DISTRICT!$A:$AI,$D19,MATCH(S$8,REPORT_DATA_BY_DISTRICT!$A$1:$AI$1,0)), "")</f>
        <v>24</v>
      </c>
    </row>
    <row r="20" spans="3:19" ht="15" customHeight="1">
      <c r="C20" s="64" t="str">
        <f>CONCATENATE(YEAR,":",MONTH,":3:",WEEKLY_REPORT_DAY,":", $A$1)</f>
        <v>2016:5:3:7:TAIDONG_1_3</v>
      </c>
      <c r="D20" s="64">
        <f>MATCH($C20,REPORT_DATA_BY_DISTRICT!$A:$A, 0)</f>
        <v>530</v>
      </c>
      <c r="E20" s="19" t="s">
        <v>784</v>
      </c>
      <c r="F20" s="13"/>
      <c r="G20" s="13"/>
      <c r="H20" s="10">
        <f>IFERROR(INDEX(REPORT_DATA_BY_DISTRICT!$A:$AI,$D20,MATCH(H$8,REPORT_DATA_BY_DISTRICT!$A$1:$AI$1,0)), "")</f>
        <v>1</v>
      </c>
      <c r="I20" s="10">
        <f>IFERROR(INDEX(REPORT_DATA_BY_DISTRICT!$A:$AI,$D20,MATCH(I$8,REPORT_DATA_BY_DISTRICT!$A$1:$AI$1,0)), "")</f>
        <v>1</v>
      </c>
      <c r="J20" s="10">
        <f>IFERROR(INDEX(REPORT_DATA_BY_DISTRICT!$A:$AI,$D20,MATCH(J$8,REPORT_DATA_BY_DISTRICT!$A$1:$AI$1,0)), "")</f>
        <v>4</v>
      </c>
      <c r="K20" s="10">
        <f>IFERROR(INDEX(REPORT_DATA_BY_DISTRICT!$A:$AI,$D20,MATCH(K$8,REPORT_DATA_BY_DISTRICT!$A$1:$AI$1,0)), "")</f>
        <v>9</v>
      </c>
      <c r="L20" s="10">
        <f>IFERROR(INDEX(REPORT_DATA_BY_DISTRICT!$A:$AI,$D20,MATCH(L$8,REPORT_DATA_BY_DISTRICT!$A$1:$AI$1,0)), "")</f>
        <v>3</v>
      </c>
      <c r="M20" s="10">
        <f>IFERROR(INDEX(REPORT_DATA_BY_DISTRICT!$A:$AI,$D20,MATCH(M$8,REPORT_DATA_BY_DISTRICT!$A$1:$AI$1,0)), "")</f>
        <v>0</v>
      </c>
      <c r="N20" s="10">
        <f>IFERROR(INDEX(REPORT_DATA_BY_DISTRICT!$A:$AI,$D20,MATCH(N$8,REPORT_DATA_BY_DISTRICT!$A$1:$AI$1,0)), "")</f>
        <v>19</v>
      </c>
      <c r="O20" s="10">
        <f>IFERROR(INDEX(REPORT_DATA_BY_DISTRICT!$A:$AI,$D20,MATCH(O$8,REPORT_DATA_BY_DISTRICT!$A$1:$AI$1,0)), "")</f>
        <v>6</v>
      </c>
      <c r="P20" s="10">
        <f>IFERROR(INDEX(REPORT_DATA_BY_DISTRICT!$A:$AI,$D20,MATCH(P$8,REPORT_DATA_BY_DISTRICT!$A$1:$AI$1,0)), "")</f>
        <v>23</v>
      </c>
      <c r="Q20" s="10">
        <f>IFERROR(INDEX(REPORT_DATA_BY_DISTRICT!$A:$AI,$D20,MATCH(Q$8,REPORT_DATA_BY_DISTRICT!$A$1:$AI$1,0)), "")</f>
        <v>30</v>
      </c>
      <c r="R20" s="10">
        <f>IFERROR(INDEX(REPORT_DATA_BY_DISTRICT!$A:$AI,$D20,MATCH(R$8,REPORT_DATA_BY_DISTRICT!$A$1:$AI$1,0)), "")</f>
        <v>4</v>
      </c>
      <c r="S20" s="10">
        <f>IFERROR(INDEX(REPORT_DATA_BY_DISTRICT!$A:$AI,$D20,MATCH(S$8,REPORT_DATA_BY_DISTRICT!$A$1:$AI$1,0)), "")</f>
        <v>34</v>
      </c>
    </row>
    <row r="21" spans="3:19" ht="15" customHeight="1">
      <c r="C21" s="64" t="str">
        <f>CONCATENATE(YEAR,":",MONTH,":4:",WEEKLY_REPORT_DAY,":", $A$1)</f>
        <v>2016:5:4:7:TAIDONG_1_3</v>
      </c>
      <c r="D21" s="64" t="e">
        <f>MATCH($C21,REPORT_DATA_BY_DISTRICT!$A:$A, 0)</f>
        <v>#N/A</v>
      </c>
      <c r="E21" s="19" t="s">
        <v>785</v>
      </c>
      <c r="F21" s="13"/>
      <c r="G21" s="13"/>
      <c r="H21" s="10" t="str">
        <f>IFERROR(INDEX(REPORT_DATA_BY_DISTRICT!$A:$AI,$D21,MATCH(H$8,REPORT_DATA_BY_DISTRICT!$A$1:$AI$1,0)), "")</f>
        <v/>
      </c>
      <c r="I21" s="10" t="str">
        <f>IFERROR(INDEX(REPORT_DATA_BY_DISTRICT!$A:$AI,$D21,MATCH(I$8,REPORT_DATA_BY_DISTRICT!$A$1:$AI$1,0)), "")</f>
        <v/>
      </c>
      <c r="J21" s="10" t="str">
        <f>IFERROR(INDEX(REPORT_DATA_BY_DISTRICT!$A:$AI,$D21,MATCH(J$8,REPORT_DATA_BY_DISTRICT!$A$1:$AI$1,0)), "")</f>
        <v/>
      </c>
      <c r="K21" s="10" t="str">
        <f>IFERROR(INDEX(REPORT_DATA_BY_DISTRICT!$A:$AI,$D21,MATCH(K$8,REPORT_DATA_BY_DISTRICT!$A$1:$AI$1,0)), "")</f>
        <v/>
      </c>
      <c r="L21" s="10" t="str">
        <f>IFERROR(INDEX(REPORT_DATA_BY_DISTRICT!$A:$AI,$D21,MATCH(L$8,REPORT_DATA_BY_DISTRICT!$A$1:$AI$1,0)), "")</f>
        <v/>
      </c>
      <c r="M21" s="10" t="str">
        <f>IFERROR(INDEX(REPORT_DATA_BY_DISTRICT!$A:$AI,$D21,MATCH(M$8,REPORT_DATA_BY_DISTRICT!$A$1:$AI$1,0)), "")</f>
        <v/>
      </c>
      <c r="N21" s="10" t="str">
        <f>IFERROR(INDEX(REPORT_DATA_BY_DISTRICT!$A:$AI,$D21,MATCH(N$8,REPORT_DATA_BY_DISTRICT!$A$1:$AI$1,0)), "")</f>
        <v/>
      </c>
      <c r="O21" s="10" t="str">
        <f>IFERROR(INDEX(REPORT_DATA_BY_DISTRICT!$A:$AI,$D21,MATCH(O$8,REPORT_DATA_BY_DISTRICT!$A$1:$AI$1,0)), "")</f>
        <v/>
      </c>
      <c r="P21" s="10" t="str">
        <f>IFERROR(INDEX(REPORT_DATA_BY_DISTRICT!$A:$AI,$D21,MATCH(P$8,REPORT_DATA_BY_DISTRICT!$A$1:$AI$1,0)), "")</f>
        <v/>
      </c>
      <c r="Q21" s="10" t="str">
        <f>IFERROR(INDEX(REPORT_DATA_BY_DISTRICT!$A:$AI,$D21,MATCH(Q$8,REPORT_DATA_BY_DISTRICT!$A$1:$AI$1,0)), "")</f>
        <v/>
      </c>
      <c r="R21" s="10" t="str">
        <f>IFERROR(INDEX(REPORT_DATA_BY_DISTRICT!$A:$AI,$D21,MATCH(R$8,REPORT_DATA_BY_DISTRICT!$A$1:$AI$1,0)), "")</f>
        <v/>
      </c>
      <c r="S21" s="10" t="str">
        <f>IFERROR(INDEX(REPORT_DATA_BY_DISTRICT!$A:$AI,$D21,MATCH(S$8,REPORT_DATA_BY_DISTRICT!$A$1:$AI$1,0)), "")</f>
        <v/>
      </c>
    </row>
    <row r="22" spans="3:19" ht="15" customHeight="1">
      <c r="C22" s="64" t="str">
        <f>CONCATENATE(YEAR,":",MONTH,":5:",WEEKLY_REPORT_DAY,":", $A$1)</f>
        <v>2016:5:5:7:TAIDONG_1_3</v>
      </c>
      <c r="D22" s="64" t="e">
        <f>MATCH($C22,REPORT_DATA_BY_DISTRICT!$A:$A, 0)</f>
        <v>#N/A</v>
      </c>
      <c r="E22" s="19" t="s">
        <v>786</v>
      </c>
      <c r="F22" s="13"/>
      <c r="G22" s="13"/>
      <c r="H22" s="10" t="str">
        <f>IFERROR(INDEX(REPORT_DATA_BY_DISTRICT!$A:$AI,$D22,MATCH(H$8,REPORT_DATA_BY_DISTRICT!$A$1:$AI$1,0)), "")</f>
        <v/>
      </c>
      <c r="I22" s="10" t="str">
        <f>IFERROR(INDEX(REPORT_DATA_BY_DISTRICT!$A:$AI,$D22,MATCH(I$8,REPORT_DATA_BY_DISTRICT!$A$1:$AI$1,0)), "")</f>
        <v/>
      </c>
      <c r="J22" s="10" t="str">
        <f>IFERROR(INDEX(REPORT_DATA_BY_DISTRICT!$A:$AI,$D22,MATCH(J$8,REPORT_DATA_BY_DISTRICT!$A$1:$AI$1,0)), "")</f>
        <v/>
      </c>
      <c r="K22" s="10" t="str">
        <f>IFERROR(INDEX(REPORT_DATA_BY_DISTRICT!$A:$AI,$D22,MATCH(K$8,REPORT_DATA_BY_DISTRICT!$A$1:$AI$1,0)), "")</f>
        <v/>
      </c>
      <c r="L22" s="10" t="str">
        <f>IFERROR(INDEX(REPORT_DATA_BY_DISTRICT!$A:$AI,$D22,MATCH(L$8,REPORT_DATA_BY_DISTRICT!$A$1:$AI$1,0)), "")</f>
        <v/>
      </c>
      <c r="M22" s="10" t="str">
        <f>IFERROR(INDEX(REPORT_DATA_BY_DISTRICT!$A:$AI,$D22,MATCH(M$8,REPORT_DATA_BY_DISTRICT!$A$1:$AI$1,0)), "")</f>
        <v/>
      </c>
      <c r="N22" s="10" t="str">
        <f>IFERROR(INDEX(REPORT_DATA_BY_DISTRICT!$A:$AI,$D22,MATCH(N$8,REPORT_DATA_BY_DISTRICT!$A$1:$AI$1,0)), "")</f>
        <v/>
      </c>
      <c r="O22" s="10" t="str">
        <f>IFERROR(INDEX(REPORT_DATA_BY_DISTRICT!$A:$AI,$D22,MATCH(O$8,REPORT_DATA_BY_DISTRICT!$A$1:$AI$1,0)), "")</f>
        <v/>
      </c>
      <c r="P22" s="10" t="str">
        <f>IFERROR(INDEX(REPORT_DATA_BY_DISTRICT!$A:$AI,$D22,MATCH(P$8,REPORT_DATA_BY_DISTRICT!$A$1:$AI$1,0)), "")</f>
        <v/>
      </c>
      <c r="Q22" s="10" t="str">
        <f>IFERROR(INDEX(REPORT_DATA_BY_DISTRICT!$A:$AI,$D22,MATCH(Q$8,REPORT_DATA_BY_DISTRICT!$A$1:$AI$1,0)), "")</f>
        <v/>
      </c>
      <c r="R22" s="10" t="str">
        <f>IFERROR(INDEX(REPORT_DATA_BY_DISTRICT!$A:$AI,$D22,MATCH(R$8,REPORT_DATA_BY_DISTRICT!$A$1:$AI$1,0)), "")</f>
        <v/>
      </c>
      <c r="S22" s="10" t="str">
        <f>IFERROR(INDEX(REPORT_DATA_BY_DISTRICT!$A:$AI,$D22,MATCH(S$8,REPORT_DATA_BY_DISTRICT!$A$1:$AI$1,0)), "")</f>
        <v/>
      </c>
    </row>
    <row r="23" spans="3:19" ht="15" customHeight="1">
      <c r="E23" s="16" t="s">
        <v>806</v>
      </c>
      <c r="F23" s="14"/>
      <c r="G23" s="14"/>
      <c r="H23" s="17">
        <f>SUM(H18:H22)</f>
        <v>2</v>
      </c>
      <c r="I23" s="17">
        <f t="shared" ref="I23:R23" si="1">SUM(I18:I22)</f>
        <v>2</v>
      </c>
      <c r="J23" s="17">
        <f t="shared" si="1"/>
        <v>15</v>
      </c>
      <c r="K23" s="17">
        <f t="shared" si="1"/>
        <v>23</v>
      </c>
      <c r="L23" s="49">
        <f t="shared" si="1"/>
        <v>4</v>
      </c>
      <c r="M23" s="17">
        <f t="shared" si="1"/>
        <v>0</v>
      </c>
      <c r="N23" s="52">
        <f t="shared" si="1"/>
        <v>56</v>
      </c>
      <c r="O23" s="17">
        <f t="shared" si="1"/>
        <v>31</v>
      </c>
      <c r="P23" s="17">
        <f t="shared" si="1"/>
        <v>62</v>
      </c>
      <c r="Q23" s="17">
        <f t="shared" si="1"/>
        <v>65</v>
      </c>
      <c r="R23" s="17">
        <f t="shared" si="1"/>
        <v>14</v>
      </c>
      <c r="S23" s="17">
        <f>SUM(S18:S22)</f>
        <v>86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2:S14">
    <cfRule type="expression" dxfId="107" priority="1">
      <formula>J12=""</formula>
    </cfRule>
    <cfRule type="expression" dxfId="106" priority="2">
      <formula>AND(M$9&lt;&gt;"",M12&gt;=M$9)</formula>
    </cfRule>
    <cfRule type="expression" dxfId="105" priority="3">
      <formula>AND(M$10&lt;&gt;"",M12&lt;M$10)</formula>
    </cfRule>
    <cfRule type="expression" dxfId="104" priority="4">
      <formula>AND(M$10&lt;&gt;"",M12&gt;=M$10)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6">
    <pageSetUpPr fitToPage="1"/>
  </sheetPr>
  <dimension ref="W1:BA109"/>
  <sheetViews>
    <sheetView zoomScale="85" zoomScaleNormal="85" workbookViewId="0">
      <selection activeCell="AV88" sqref="AV88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7109375" style="7" customWidth="1"/>
    <col min="49" max="49" width="10.42578125" style="7" bestFit="1" customWidth="1"/>
    <col min="50" max="50" width="9.42578125" style="7" bestFit="1" customWidth="1"/>
    <col min="51" max="51" width="10.28515625" style="7" bestFit="1" customWidth="1"/>
    <col min="52" max="52" width="18" style="7" bestFit="1" customWidth="1"/>
    <col min="53" max="53" width="16.5703125" style="7" bestFit="1" customWidth="1"/>
    <col min="54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3" ht="15" customHeight="1"/>
    <row r="50" spans="23:53" ht="15" customHeight="1"/>
    <row r="51" spans="23:53" ht="120">
      <c r="AC51" s="29" t="s">
        <v>437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440</v>
      </c>
      <c r="AT51" s="29" t="s">
        <v>33</v>
      </c>
      <c r="AU51" s="29" t="s">
        <v>34</v>
      </c>
      <c r="AV51" s="29"/>
    </row>
    <row r="52" spans="23:53">
      <c r="W52" s="7" t="s">
        <v>812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810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813</v>
      </c>
      <c r="AM52" s="7" t="s">
        <v>13</v>
      </c>
      <c r="AN52" s="27" t="s">
        <v>814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3964</v>
      </c>
      <c r="AW52" s="27" t="s">
        <v>44</v>
      </c>
      <c r="AX52" s="27" t="s">
        <v>45</v>
      </c>
      <c r="AY52" s="27" t="s">
        <v>46</v>
      </c>
      <c r="AZ52" s="27" t="s">
        <v>47</v>
      </c>
      <c r="BA52" s="27" t="s">
        <v>48</v>
      </c>
    </row>
    <row r="53" spans="23:53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2014:1:0:0:TAIDONG_1_3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8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</row>
    <row r="54" spans="23:53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2014:2:0:0:TAIDONG_1_3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</row>
    <row r="55" spans="23:53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2014:3:0:0:TAIDONG_1_3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</row>
    <row r="56" spans="23:53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2014:4:0:0:TAIDONG_1_3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</row>
    <row r="57" spans="23:53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2014:5:0:0:TAIDONG_1_3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</row>
    <row r="58" spans="23:53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2014:6:0:0:TAIDONG_1_3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</row>
    <row r="59" spans="23:53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2014:7:0:0:TAIDONG_1_3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</row>
    <row r="60" spans="23:53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2014:8:0:0:TAIDONG_1_3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</row>
    <row r="61" spans="23:53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2014:9:0:0:TAIDONG_1_3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</row>
    <row r="62" spans="23:53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2014:10:0:0:TAIDONG_1_3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</row>
    <row r="63" spans="23:53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2014:11:0:0:TAIDONG_1_3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ca="1" si="7"/>
        <v/>
      </c>
      <c r="AG63" s="10" t="str">
        <f t="shared" ca="1" si="7"/>
        <v/>
      </c>
      <c r="AH63" s="10" t="str">
        <f t="shared" ca="1" si="7"/>
        <v/>
      </c>
      <c r="AI63" s="10" t="str">
        <f t="shared" ca="1" si="7"/>
        <v/>
      </c>
      <c r="AJ63" s="10" t="str">
        <f t="shared" ca="1" si="7"/>
        <v/>
      </c>
      <c r="AK63" s="10" t="str">
        <f t="shared" ca="1" si="7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</row>
    <row r="64" spans="23:53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2014:12:0:0:TAIDONG_1_3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7"/>
        <v/>
      </c>
      <c r="AG64" s="10" t="str">
        <f t="shared" ca="1" si="7"/>
        <v/>
      </c>
      <c r="AH64" s="10" t="str">
        <f t="shared" ca="1" si="7"/>
        <v/>
      </c>
      <c r="AI64" s="10" t="str">
        <f t="shared" ca="1" si="7"/>
        <v/>
      </c>
      <c r="AJ64" s="10" t="str">
        <f t="shared" ca="1" si="7"/>
        <v/>
      </c>
      <c r="AK64" s="10" t="str">
        <f t="shared" ca="1" si="7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</row>
    <row r="65" spans="23:53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2015:1:0:0:TAIDONG_1_3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7"/>
        <v/>
      </c>
      <c r="AG65" s="10" t="str">
        <f t="shared" ca="1" si="7"/>
        <v/>
      </c>
      <c r="AH65" s="10" t="str">
        <f t="shared" ca="1" si="7"/>
        <v/>
      </c>
      <c r="AI65" s="10" t="str">
        <f t="shared" ca="1" si="7"/>
        <v/>
      </c>
      <c r="AJ65" s="10" t="str">
        <f t="shared" ca="1" si="7"/>
        <v/>
      </c>
      <c r="AK65" s="10" t="str">
        <f t="shared" ca="1" si="7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</row>
    <row r="66" spans="23:53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2015:2:0:0:TAIDONG_1_3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7"/>
        <v/>
      </c>
      <c r="AG66" s="10" t="str">
        <f t="shared" ca="1" si="7"/>
        <v/>
      </c>
      <c r="AH66" s="10" t="str">
        <f t="shared" ca="1" si="7"/>
        <v/>
      </c>
      <c r="AI66" s="10" t="str">
        <f t="shared" ca="1" si="7"/>
        <v/>
      </c>
      <c r="AJ66" s="10" t="str">
        <f t="shared" ca="1" si="7"/>
        <v/>
      </c>
      <c r="AK66" s="10" t="str">
        <f t="shared" ca="1" si="7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</row>
    <row r="67" spans="23:53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2015:3:0:0:TAIDONG_1_3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7"/>
        <v/>
      </c>
      <c r="AG67" s="10" t="str">
        <f t="shared" ca="1" si="7"/>
        <v/>
      </c>
      <c r="AH67" s="10" t="str">
        <f t="shared" ca="1" si="7"/>
        <v/>
      </c>
      <c r="AI67" s="10" t="str">
        <f t="shared" ca="1" si="7"/>
        <v/>
      </c>
      <c r="AJ67" s="10" t="str">
        <f t="shared" ca="1" si="7"/>
        <v/>
      </c>
      <c r="AK67" s="10" t="str">
        <f t="shared" ca="1" si="7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</row>
    <row r="68" spans="23:53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2015:4:0:0:TAIDONG_1_3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7"/>
        <v/>
      </c>
      <c r="AG68" s="10" t="str">
        <f t="shared" ca="1" si="7"/>
        <v/>
      </c>
      <c r="AH68" s="10" t="str">
        <f t="shared" ca="1" si="7"/>
        <v/>
      </c>
      <c r="AI68" s="10" t="str">
        <f t="shared" ca="1" si="7"/>
        <v/>
      </c>
      <c r="AJ68" s="10" t="str">
        <f t="shared" ca="1" si="7"/>
        <v/>
      </c>
      <c r="AK68" s="10" t="str">
        <f t="shared" ca="1" si="7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</row>
    <row r="69" spans="23:53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2015:5:0:0:TAIDONG_1_3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ref="AF69:AK84" ca="1" si="8">IFERROR(INDEX(INDIRECT(CONCATENATE($X$95,"$A:$Z")),$AE69,MATCH(AF$52,INDIRECT(CONCATENATE($X$95,"$A1:$Z1")),0)),"")</f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</row>
    <row r="70" spans="23:53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2015:6:0:0:TAIDONG_1_3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</row>
    <row r="71" spans="23:53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2015:7:0:0:TAIDONG_1_3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</row>
    <row r="72" spans="23:53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2015:8:0:0:TAIDONG_1_3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</row>
    <row r="73" spans="23:53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2015:9:0:0:TAIDONG_1_3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ca="1" si="8"/>
        <v/>
      </c>
      <c r="AG73" s="10" t="str">
        <f t="shared" ca="1" si="8"/>
        <v/>
      </c>
      <c r="AH73" s="10" t="str">
        <f t="shared" ca="1" si="8"/>
        <v/>
      </c>
      <c r="AI73" s="10" t="str">
        <f t="shared" ca="1" si="8"/>
        <v/>
      </c>
      <c r="AJ73" s="10" t="str">
        <f t="shared" ca="1" si="8"/>
        <v/>
      </c>
      <c r="AK73" s="10" t="str">
        <f t="shared" ca="1" si="8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</row>
    <row r="74" spans="23:53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2015:10:0:0:TAIDONG_1_3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8"/>
        <v/>
      </c>
      <c r="AG74" s="10" t="str">
        <f t="shared" ca="1" si="8"/>
        <v/>
      </c>
      <c r="AH74" s="10" t="str">
        <f t="shared" ca="1" si="8"/>
        <v/>
      </c>
      <c r="AI74" s="10" t="str">
        <f t="shared" ca="1" si="8"/>
        <v/>
      </c>
      <c r="AJ74" s="10" t="str">
        <f t="shared" ca="1" si="8"/>
        <v/>
      </c>
      <c r="AK74" s="10" t="str">
        <f t="shared" ca="1" si="8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</row>
    <row r="75" spans="23:53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2015:11:0:0:TAIDONG_1_3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8"/>
        <v/>
      </c>
      <c r="AG75" s="10" t="str">
        <f t="shared" ca="1" si="8"/>
        <v/>
      </c>
      <c r="AH75" s="10" t="str">
        <f t="shared" ca="1" si="8"/>
        <v/>
      </c>
      <c r="AI75" s="10" t="str">
        <f t="shared" ca="1" si="8"/>
        <v/>
      </c>
      <c r="AJ75" s="10" t="str">
        <f t="shared" ca="1" si="8"/>
        <v/>
      </c>
      <c r="AK75" s="10" t="str">
        <f t="shared" ca="1" si="8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</row>
    <row r="76" spans="23:53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2015:12:0:0:TAIDONG_1_3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8"/>
        <v/>
      </c>
      <c r="AG76" s="10" t="str">
        <f t="shared" ca="1" si="8"/>
        <v/>
      </c>
      <c r="AH76" s="10" t="str">
        <f t="shared" ca="1" si="8"/>
        <v/>
      </c>
      <c r="AI76" s="10" t="str">
        <f t="shared" ca="1" si="8"/>
        <v/>
      </c>
      <c r="AJ76" s="10" t="str">
        <f t="shared" ca="1" si="8"/>
        <v/>
      </c>
      <c r="AK76" s="10" t="str">
        <f t="shared" ca="1" si="8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</row>
    <row r="77" spans="23:53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2016:1:0:0:TAIDONG_1_3</v>
      </c>
      <c r="AB77" s="27">
        <f t="shared" ca="1" si="3"/>
        <v>16</v>
      </c>
      <c r="AC77" s="21">
        <f t="shared" ca="1" si="4"/>
        <v>0</v>
      </c>
      <c r="AD77" s="21">
        <f t="shared" si="5"/>
        <v>0</v>
      </c>
      <c r="AE77" s="27" t="e">
        <f t="shared" ca="1" si="6"/>
        <v>#N/A</v>
      </c>
      <c r="AF77" s="10" t="str">
        <f t="shared" ca="1" si="8"/>
        <v/>
      </c>
      <c r="AG77" s="10" t="str">
        <f t="shared" ca="1" si="8"/>
        <v/>
      </c>
      <c r="AH77" s="10" t="str">
        <f t="shared" ca="1" si="8"/>
        <v/>
      </c>
      <c r="AI77" s="10" t="str">
        <f t="shared" ca="1" si="8"/>
        <v/>
      </c>
      <c r="AJ77" s="10" t="str">
        <f t="shared" ca="1" si="8"/>
        <v/>
      </c>
      <c r="AK77" s="10" t="str">
        <f t="shared" ca="1" si="8"/>
        <v/>
      </c>
      <c r="AL77" s="7">
        <v>-11</v>
      </c>
      <c r="AM77" s="28">
        <f t="shared" ref="AM77:AM88" si="9">DATE(YEAR, MONTH,DAY + 7*AL77 )</f>
        <v>42428</v>
      </c>
      <c r="AN77" s="27">
        <f>INT((DAY($AM77)-1)/7)+1</f>
        <v>4</v>
      </c>
      <c r="AO77" s="28" t="str">
        <f t="shared" ref="AO77:AO88" si="10">CONCATENATE(YEAR(AM77),":",MONTH(AM77),":",AN77,":",WEEKLY_REPORT_DAY,":", $X$90)</f>
        <v>2016:2:4:7:TAIDONG_1_3</v>
      </c>
      <c r="AP77" s="27">
        <f t="shared" ref="AP77:AP88" ca="1" si="11">MATCH(AO77,INDIRECT(CONCATENATE($X$93,"$A:$A")),0)</f>
        <v>207</v>
      </c>
      <c r="AQ77" s="21">
        <f t="shared" ref="AQ77:AV88" ca="1" si="12">INDEX(INDIRECT(CONCATENATE($X$93,"$A:$AG")),$AP77,MATCH(AQ$52,INDIRECT(CONCATENATE($X$93,"$A1:$AG1")),0))</f>
        <v>1</v>
      </c>
      <c r="AR77" s="21">
        <f t="shared" ca="1" si="12"/>
        <v>12</v>
      </c>
      <c r="AS77" s="21">
        <f t="shared" ca="1" si="12"/>
        <v>12</v>
      </c>
      <c r="AT77" s="21">
        <f t="shared" ca="1" si="12"/>
        <v>12</v>
      </c>
      <c r="AU77" s="21">
        <f t="shared" ca="1" si="12"/>
        <v>1</v>
      </c>
      <c r="AV77" s="21">
        <f t="shared" ca="1" si="12"/>
        <v>0</v>
      </c>
      <c r="AW77" s="21">
        <f ca="1">ROUND(1*$AV77/$X$99,0)</f>
        <v>0</v>
      </c>
      <c r="AX77" s="21">
        <f ca="1">6*$AV77</f>
        <v>0</v>
      </c>
      <c r="AY77" s="21">
        <f ca="1">3*$AV77</f>
        <v>0</v>
      </c>
      <c r="AZ77" s="21">
        <f ca="1">5*$AV77</f>
        <v>0</v>
      </c>
      <c r="BA77" s="21">
        <f ca="1">1*$AV77</f>
        <v>0</v>
      </c>
    </row>
    <row r="78" spans="23:53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2016:2:0:0:TAIDONG_1_3</v>
      </c>
      <c r="AB78" s="27">
        <f t="shared" ca="1" si="3"/>
        <v>52</v>
      </c>
      <c r="AC78" s="21">
        <f t="shared" ca="1" si="4"/>
        <v>1</v>
      </c>
      <c r="AD78" s="21">
        <f t="shared" si="5"/>
        <v>0</v>
      </c>
      <c r="AE78" s="27" t="e">
        <f t="shared" ca="1" si="6"/>
        <v>#N/A</v>
      </c>
      <c r="AF78" s="10" t="str">
        <f t="shared" ca="1" si="8"/>
        <v/>
      </c>
      <c r="AG78" s="10" t="str">
        <f t="shared" ca="1" si="8"/>
        <v/>
      </c>
      <c r="AH78" s="10" t="str">
        <f t="shared" ca="1" si="8"/>
        <v/>
      </c>
      <c r="AI78" s="10" t="str">
        <f t="shared" ca="1" si="8"/>
        <v/>
      </c>
      <c r="AJ78" s="10" t="str">
        <f t="shared" ca="1" si="8"/>
        <v/>
      </c>
      <c r="AK78" s="10" t="str">
        <f t="shared" ca="1" si="8"/>
        <v/>
      </c>
      <c r="AL78" s="7">
        <v>-10</v>
      </c>
      <c r="AM78" s="28">
        <f t="shared" si="9"/>
        <v>42435</v>
      </c>
      <c r="AN78" s="27">
        <f t="shared" ref="AN78:AN88" si="13">INT((DAY($AM78)-1)/7)+1</f>
        <v>1</v>
      </c>
      <c r="AO78" s="28" t="str">
        <f t="shared" si="10"/>
        <v>2016:3:1:7:TAIDONG_1_3</v>
      </c>
      <c r="AP78" s="27">
        <f t="shared" ca="1" si="11"/>
        <v>238</v>
      </c>
      <c r="AQ78" s="21">
        <f t="shared" ca="1" si="12"/>
        <v>2</v>
      </c>
      <c r="AR78" s="21">
        <f t="shared" ca="1" si="12"/>
        <v>16</v>
      </c>
      <c r="AS78" s="21">
        <f t="shared" ca="1" si="12"/>
        <v>10</v>
      </c>
      <c r="AT78" s="21">
        <f t="shared" ca="1" si="12"/>
        <v>12</v>
      </c>
      <c r="AU78" s="21">
        <f t="shared" ca="1" si="12"/>
        <v>0</v>
      </c>
      <c r="AV78" s="21">
        <f t="shared" ca="1" si="12"/>
        <v>0</v>
      </c>
      <c r="AW78" s="21">
        <f t="shared" ref="AW78:AW88" ca="1" si="14">ROUND(1*$AV78/$X$99,0)</f>
        <v>0</v>
      </c>
      <c r="AX78" s="21">
        <f t="shared" ref="AX78:AX88" ca="1" si="15">6*$AV78</f>
        <v>0</v>
      </c>
      <c r="AY78" s="21">
        <f t="shared" ref="AY78:AY88" ca="1" si="16">3*$AV78</f>
        <v>0</v>
      </c>
      <c r="AZ78" s="21">
        <f t="shared" ref="AZ78:AZ88" ca="1" si="17">5*$AV78</f>
        <v>0</v>
      </c>
      <c r="BA78" s="21">
        <f t="shared" ref="BA78:BA88" ca="1" si="18">1*$AV78</f>
        <v>0</v>
      </c>
    </row>
    <row r="79" spans="23:53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2016:3:0:0:TAIDONG_1_3</v>
      </c>
      <c r="AB79" s="27">
        <f t="shared" ca="1" si="3"/>
        <v>84</v>
      </c>
      <c r="AC79" s="21">
        <f t="shared" ca="1" si="4"/>
        <v>3</v>
      </c>
      <c r="AD79" s="21">
        <f t="shared" si="5"/>
        <v>0</v>
      </c>
      <c r="AE79" s="27">
        <f t="shared" ca="1" si="6"/>
        <v>23</v>
      </c>
      <c r="AF79" s="10">
        <f t="shared" ca="1" si="8"/>
        <v>0</v>
      </c>
      <c r="AG79" s="10">
        <f t="shared" ca="1" si="8"/>
        <v>0</v>
      </c>
      <c r="AH79" s="10">
        <f t="shared" ca="1" si="8"/>
        <v>0</v>
      </c>
      <c r="AI79" s="10">
        <f t="shared" ca="1" si="8"/>
        <v>2</v>
      </c>
      <c r="AJ79" s="10">
        <f t="shared" ca="1" si="8"/>
        <v>1</v>
      </c>
      <c r="AK79" s="10">
        <f t="shared" ca="1" si="8"/>
        <v>0</v>
      </c>
      <c r="AL79" s="7">
        <v>-9</v>
      </c>
      <c r="AM79" s="28">
        <f t="shared" si="9"/>
        <v>42442</v>
      </c>
      <c r="AN79" s="27">
        <f t="shared" si="13"/>
        <v>2</v>
      </c>
      <c r="AO79" s="28" t="str">
        <f t="shared" si="10"/>
        <v>2016:3:2:7:TAIDONG_1_3</v>
      </c>
      <c r="AP79" s="27">
        <f t="shared" ca="1" si="11"/>
        <v>268</v>
      </c>
      <c r="AQ79" s="21">
        <f t="shared" ca="1" si="12"/>
        <v>0</v>
      </c>
      <c r="AR79" s="21">
        <f t="shared" ca="1" si="12"/>
        <v>16</v>
      </c>
      <c r="AS79" s="21">
        <f t="shared" ca="1" si="12"/>
        <v>6</v>
      </c>
      <c r="AT79" s="21">
        <f t="shared" ca="1" si="12"/>
        <v>12</v>
      </c>
      <c r="AU79" s="21">
        <f t="shared" ca="1" si="12"/>
        <v>0</v>
      </c>
      <c r="AV79" s="21">
        <f t="shared" ca="1" si="12"/>
        <v>0</v>
      </c>
      <c r="AW79" s="21">
        <f t="shared" ca="1" si="14"/>
        <v>0</v>
      </c>
      <c r="AX79" s="21">
        <f t="shared" ca="1" si="15"/>
        <v>0</v>
      </c>
      <c r="AY79" s="21">
        <f t="shared" ca="1" si="16"/>
        <v>0</v>
      </c>
      <c r="AZ79" s="21">
        <f t="shared" ca="1" si="17"/>
        <v>0</v>
      </c>
      <c r="BA79" s="21">
        <f t="shared" ca="1" si="18"/>
        <v>0</v>
      </c>
    </row>
    <row r="80" spans="23:53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2016:4:0:0:TAIDONG_1_3</v>
      </c>
      <c r="AB80" s="27">
        <f t="shared" ca="1" si="3"/>
        <v>115</v>
      </c>
      <c r="AC80" s="21">
        <f t="shared" ca="1" si="4"/>
        <v>4</v>
      </c>
      <c r="AD80" s="21">
        <f t="shared" si="5"/>
        <v>0</v>
      </c>
      <c r="AE80" s="27">
        <f t="shared" ca="1" si="6"/>
        <v>43</v>
      </c>
      <c r="AF80" s="10">
        <f t="shared" ca="1" si="8"/>
        <v>1</v>
      </c>
      <c r="AG80" s="10">
        <f t="shared" ca="1" si="8"/>
        <v>0</v>
      </c>
      <c r="AH80" s="10">
        <f t="shared" ca="1" si="8"/>
        <v>0</v>
      </c>
      <c r="AI80" s="10">
        <f t="shared" ca="1" si="8"/>
        <v>1</v>
      </c>
      <c r="AJ80" s="10">
        <f t="shared" ca="1" si="8"/>
        <v>0</v>
      </c>
      <c r="AK80" s="10">
        <f t="shared" ca="1" si="8"/>
        <v>0</v>
      </c>
      <c r="AL80" s="7">
        <v>-8</v>
      </c>
      <c r="AM80" s="28">
        <f t="shared" si="9"/>
        <v>42449</v>
      </c>
      <c r="AN80" s="27">
        <f t="shared" si="13"/>
        <v>3</v>
      </c>
      <c r="AO80" s="28" t="str">
        <f t="shared" si="10"/>
        <v>2016:3:3:7:TAIDONG_1_3</v>
      </c>
      <c r="AP80" s="27">
        <f t="shared" ca="1" si="11"/>
        <v>297</v>
      </c>
      <c r="AQ80" s="21">
        <f t="shared" ca="1" si="12"/>
        <v>1</v>
      </c>
      <c r="AR80" s="21">
        <f t="shared" ca="1" si="12"/>
        <v>17</v>
      </c>
      <c r="AS80" s="21">
        <f t="shared" ca="1" si="12"/>
        <v>7</v>
      </c>
      <c r="AT80" s="21">
        <f t="shared" ca="1" si="12"/>
        <v>11</v>
      </c>
      <c r="AU80" s="21">
        <f t="shared" ca="1" si="12"/>
        <v>0</v>
      </c>
      <c r="AV80" s="21">
        <f t="shared" ca="1" si="12"/>
        <v>0</v>
      </c>
      <c r="AW80" s="21">
        <f t="shared" ca="1" si="14"/>
        <v>0</v>
      </c>
      <c r="AX80" s="21">
        <f t="shared" ca="1" si="15"/>
        <v>0</v>
      </c>
      <c r="AY80" s="21">
        <f t="shared" ca="1" si="16"/>
        <v>0</v>
      </c>
      <c r="AZ80" s="21">
        <f t="shared" ca="1" si="17"/>
        <v>0</v>
      </c>
      <c r="BA80" s="21">
        <f t="shared" ca="1" si="18"/>
        <v>0</v>
      </c>
    </row>
    <row r="81" spans="23:53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2016:5:0:0:TAIDONG_1_3</v>
      </c>
      <c r="AB81" s="27">
        <f t="shared" ca="1" si="3"/>
        <v>144</v>
      </c>
      <c r="AC81" s="21">
        <f t="shared" ca="1" si="4"/>
        <v>0</v>
      </c>
      <c r="AD81" s="21">
        <f t="shared" si="5"/>
        <v>0</v>
      </c>
      <c r="AE81" s="27" t="e">
        <f t="shared" ca="1" si="6"/>
        <v>#N/A</v>
      </c>
      <c r="AF81" s="10" t="str">
        <f t="shared" ca="1" si="8"/>
        <v/>
      </c>
      <c r="AG81" s="10" t="str">
        <f t="shared" ca="1" si="8"/>
        <v/>
      </c>
      <c r="AH81" s="10" t="str">
        <f t="shared" ca="1" si="8"/>
        <v/>
      </c>
      <c r="AI81" s="10" t="str">
        <f t="shared" ca="1" si="8"/>
        <v/>
      </c>
      <c r="AJ81" s="10" t="str">
        <f t="shared" ca="1" si="8"/>
        <v/>
      </c>
      <c r="AK81" s="10" t="str">
        <f t="shared" ca="1" si="8"/>
        <v/>
      </c>
      <c r="AL81" s="7">
        <v>-7</v>
      </c>
      <c r="AM81" s="28">
        <f t="shared" si="9"/>
        <v>42456</v>
      </c>
      <c r="AN81" s="27">
        <f t="shared" si="13"/>
        <v>4</v>
      </c>
      <c r="AO81" s="28" t="str">
        <f t="shared" si="10"/>
        <v>2016:3:4:7:TAIDONG_1_3</v>
      </c>
      <c r="AP81" s="27">
        <f t="shared" ca="1" si="11"/>
        <v>327</v>
      </c>
      <c r="AQ81" s="21">
        <f t="shared" ca="1" si="12"/>
        <v>0</v>
      </c>
      <c r="AR81" s="21">
        <f t="shared" ca="1" si="12"/>
        <v>17</v>
      </c>
      <c r="AS81" s="21">
        <f t="shared" ca="1" si="12"/>
        <v>12</v>
      </c>
      <c r="AT81" s="21">
        <f t="shared" ca="1" si="12"/>
        <v>16</v>
      </c>
      <c r="AU81" s="21">
        <f t="shared" ca="1" si="12"/>
        <v>1</v>
      </c>
      <c r="AV81" s="21">
        <f t="shared" ca="1" si="12"/>
        <v>0</v>
      </c>
      <c r="AW81" s="21">
        <f t="shared" ca="1" si="14"/>
        <v>0</v>
      </c>
      <c r="AX81" s="21">
        <f t="shared" ca="1" si="15"/>
        <v>0</v>
      </c>
      <c r="AY81" s="21">
        <f t="shared" ca="1" si="16"/>
        <v>0</v>
      </c>
      <c r="AZ81" s="21">
        <f t="shared" ca="1" si="17"/>
        <v>0</v>
      </c>
      <c r="BA81" s="21">
        <f t="shared" ca="1" si="18"/>
        <v>0</v>
      </c>
    </row>
    <row r="82" spans="23:53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2016:6:0:0:TAIDONG_1_3</v>
      </c>
      <c r="AB82" s="27" t="e">
        <f t="shared" ca="1" si="3"/>
        <v>#N/A</v>
      </c>
      <c r="AC82" s="21" t="e">
        <f t="shared" ca="1" si="4"/>
        <v>#N/A</v>
      </c>
      <c r="AD82" s="21">
        <f t="shared" si="5"/>
        <v>0</v>
      </c>
      <c r="AE82" s="27" t="e">
        <f t="shared" ca="1" si="6"/>
        <v>#N/A</v>
      </c>
      <c r="AF82" s="10" t="str">
        <f t="shared" ca="1" si="8"/>
        <v/>
      </c>
      <c r="AG82" s="10" t="str">
        <f t="shared" ca="1" si="8"/>
        <v/>
      </c>
      <c r="AH82" s="10" t="str">
        <f t="shared" ca="1" si="8"/>
        <v/>
      </c>
      <c r="AI82" s="10" t="str">
        <f t="shared" ca="1" si="8"/>
        <v/>
      </c>
      <c r="AJ82" s="10" t="str">
        <f t="shared" ca="1" si="8"/>
        <v/>
      </c>
      <c r="AK82" s="10" t="str">
        <f t="shared" ca="1" si="8"/>
        <v/>
      </c>
      <c r="AL82" s="7">
        <v>-6</v>
      </c>
      <c r="AM82" s="28">
        <f t="shared" si="9"/>
        <v>42463</v>
      </c>
      <c r="AN82" s="27">
        <f t="shared" si="13"/>
        <v>1</v>
      </c>
      <c r="AO82" s="28" t="str">
        <f t="shared" si="10"/>
        <v>2016:4:1:7:TAIDONG_1_3</v>
      </c>
      <c r="AP82" s="27">
        <f t="shared" ca="1" si="11"/>
        <v>356</v>
      </c>
      <c r="AQ82" s="21">
        <f t="shared" ca="1" si="12"/>
        <v>2</v>
      </c>
      <c r="AR82" s="21">
        <f t="shared" ca="1" si="12"/>
        <v>12</v>
      </c>
      <c r="AS82" s="21">
        <f t="shared" ca="1" si="12"/>
        <v>12</v>
      </c>
      <c r="AT82" s="21">
        <f t="shared" ca="1" si="12"/>
        <v>10</v>
      </c>
      <c r="AU82" s="21">
        <f t="shared" ca="1" si="12"/>
        <v>1</v>
      </c>
      <c r="AV82" s="21">
        <f t="shared" ca="1" si="12"/>
        <v>0</v>
      </c>
      <c r="AW82" s="21">
        <f t="shared" ca="1" si="14"/>
        <v>0</v>
      </c>
      <c r="AX82" s="21">
        <f t="shared" ca="1" si="15"/>
        <v>0</v>
      </c>
      <c r="AY82" s="21">
        <f t="shared" ca="1" si="16"/>
        <v>0</v>
      </c>
      <c r="AZ82" s="21">
        <f t="shared" ca="1" si="17"/>
        <v>0</v>
      </c>
      <c r="BA82" s="21">
        <f t="shared" ca="1" si="18"/>
        <v>0</v>
      </c>
    </row>
    <row r="83" spans="23:53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2016:7:0:0:TAIDONG_1_3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ca="1" si="8"/>
        <v/>
      </c>
      <c r="AG83" s="10" t="str">
        <f t="shared" ca="1" si="8"/>
        <v/>
      </c>
      <c r="AH83" s="10" t="str">
        <f t="shared" ca="1" si="8"/>
        <v/>
      </c>
      <c r="AI83" s="10" t="str">
        <f t="shared" ca="1" si="8"/>
        <v/>
      </c>
      <c r="AJ83" s="10" t="str">
        <f t="shared" ca="1" si="8"/>
        <v/>
      </c>
      <c r="AK83" s="10" t="str">
        <f t="shared" ca="1" si="8"/>
        <v/>
      </c>
      <c r="AL83" s="7">
        <v>-5</v>
      </c>
      <c r="AM83" s="28">
        <f t="shared" si="9"/>
        <v>42470</v>
      </c>
      <c r="AN83" s="27">
        <f t="shared" si="13"/>
        <v>2</v>
      </c>
      <c r="AO83" s="28" t="str">
        <f t="shared" si="10"/>
        <v>2016:4:2:7:TAIDONG_1_3</v>
      </c>
      <c r="AP83" s="27">
        <f t="shared" ca="1" si="11"/>
        <v>385</v>
      </c>
      <c r="AQ83" s="21">
        <f t="shared" ca="1" si="12"/>
        <v>0</v>
      </c>
      <c r="AR83" s="21">
        <f t="shared" ca="1" si="12"/>
        <v>17</v>
      </c>
      <c r="AS83" s="21">
        <f t="shared" ca="1" si="12"/>
        <v>7</v>
      </c>
      <c r="AT83" s="21">
        <f t="shared" ca="1" si="12"/>
        <v>16</v>
      </c>
      <c r="AU83" s="21">
        <f t="shared" ca="1" si="12"/>
        <v>1</v>
      </c>
      <c r="AV83" s="21">
        <f t="shared" ca="1" si="12"/>
        <v>0</v>
      </c>
      <c r="AW83" s="21">
        <f t="shared" ca="1" si="14"/>
        <v>0</v>
      </c>
      <c r="AX83" s="21">
        <f t="shared" ca="1" si="15"/>
        <v>0</v>
      </c>
      <c r="AY83" s="21">
        <f t="shared" ca="1" si="16"/>
        <v>0</v>
      </c>
      <c r="AZ83" s="21">
        <f t="shared" ca="1" si="17"/>
        <v>0</v>
      </c>
      <c r="BA83" s="21">
        <f t="shared" ca="1" si="18"/>
        <v>0</v>
      </c>
    </row>
    <row r="84" spans="23:53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2016:8:0:0:TAIDONG_1_3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8"/>
        <v/>
      </c>
      <c r="AG84" s="10" t="str">
        <f t="shared" ca="1" si="8"/>
        <v/>
      </c>
      <c r="AH84" s="10" t="str">
        <f t="shared" ca="1" si="8"/>
        <v/>
      </c>
      <c r="AI84" s="10" t="str">
        <f t="shared" ca="1" si="8"/>
        <v/>
      </c>
      <c r="AJ84" s="10" t="str">
        <f t="shared" ca="1" si="8"/>
        <v/>
      </c>
      <c r="AK84" s="10" t="str">
        <f t="shared" ca="1" si="8"/>
        <v/>
      </c>
      <c r="AL84" s="7">
        <v>-4</v>
      </c>
      <c r="AM84" s="28">
        <f t="shared" si="9"/>
        <v>42477</v>
      </c>
      <c r="AN84" s="27">
        <f t="shared" si="13"/>
        <v>3</v>
      </c>
      <c r="AO84" s="28" t="str">
        <f t="shared" si="10"/>
        <v>2016:4:3:7:TAIDONG_1_3</v>
      </c>
      <c r="AP84" s="27">
        <f t="shared" ca="1" si="11"/>
        <v>414</v>
      </c>
      <c r="AQ84" s="21">
        <f t="shared" ca="1" si="12"/>
        <v>2</v>
      </c>
      <c r="AR84" s="21">
        <f t="shared" ca="1" si="12"/>
        <v>21</v>
      </c>
      <c r="AS84" s="21">
        <f t="shared" ca="1" si="12"/>
        <v>13</v>
      </c>
      <c r="AT84" s="21">
        <f t="shared" ca="1" si="12"/>
        <v>9</v>
      </c>
      <c r="AU84" s="21">
        <f t="shared" ca="1" si="12"/>
        <v>0</v>
      </c>
      <c r="AV84" s="21">
        <f t="shared" ca="1" si="12"/>
        <v>0</v>
      </c>
      <c r="AW84" s="21">
        <f t="shared" ca="1" si="14"/>
        <v>0</v>
      </c>
      <c r="AX84" s="21">
        <f t="shared" ca="1" si="15"/>
        <v>0</v>
      </c>
      <c r="AY84" s="21">
        <f t="shared" ca="1" si="16"/>
        <v>0</v>
      </c>
      <c r="AZ84" s="21">
        <f t="shared" ca="1" si="17"/>
        <v>0</v>
      </c>
      <c r="BA84" s="21">
        <f t="shared" ca="1" si="18"/>
        <v>0</v>
      </c>
    </row>
    <row r="85" spans="23:53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2016:9:0:0:TAIDONG_1_3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ref="AF85:AK88" ca="1" si="19">IFERROR(INDEX(INDIRECT(CONCATENATE($X$95,"$A:$Z")),$AE85,MATCH(AF$52,INDIRECT(CONCATENATE($X$95,"$A1:$Z1")),0)),"")</f>
        <v/>
      </c>
      <c r="AG85" s="10" t="str">
        <f t="shared" ca="1" si="19"/>
        <v/>
      </c>
      <c r="AH85" s="10" t="str">
        <f t="shared" ca="1" si="19"/>
        <v/>
      </c>
      <c r="AI85" s="10" t="str">
        <f t="shared" ca="1" si="19"/>
        <v/>
      </c>
      <c r="AJ85" s="10" t="str">
        <f t="shared" ca="1" si="19"/>
        <v/>
      </c>
      <c r="AK85" s="10" t="str">
        <f t="shared" ca="1" si="19"/>
        <v/>
      </c>
      <c r="AL85" s="7">
        <v>-3</v>
      </c>
      <c r="AM85" s="28">
        <f t="shared" si="9"/>
        <v>42484</v>
      </c>
      <c r="AN85" s="27">
        <f t="shared" si="13"/>
        <v>4</v>
      </c>
      <c r="AO85" s="28" t="str">
        <f t="shared" si="10"/>
        <v>2016:4:4:7:TAIDONG_1_3</v>
      </c>
      <c r="AP85" s="27">
        <f t="shared" ca="1" si="11"/>
        <v>443</v>
      </c>
      <c r="AQ85" s="21">
        <f t="shared" ca="1" si="12"/>
        <v>0</v>
      </c>
      <c r="AR85" s="21">
        <f t="shared" ca="1" si="12"/>
        <v>13</v>
      </c>
      <c r="AS85" s="21">
        <f t="shared" ca="1" si="12"/>
        <v>5</v>
      </c>
      <c r="AT85" s="21">
        <f t="shared" ca="1" si="12"/>
        <v>16</v>
      </c>
      <c r="AU85" s="21">
        <f t="shared" ca="1" si="12"/>
        <v>0</v>
      </c>
      <c r="AV85" s="21">
        <f t="shared" ca="1" si="12"/>
        <v>0</v>
      </c>
      <c r="AW85" s="21">
        <f t="shared" ca="1" si="14"/>
        <v>0</v>
      </c>
      <c r="AX85" s="21">
        <f t="shared" ca="1" si="15"/>
        <v>0</v>
      </c>
      <c r="AY85" s="21">
        <f t="shared" ca="1" si="16"/>
        <v>0</v>
      </c>
      <c r="AZ85" s="21">
        <f t="shared" ca="1" si="17"/>
        <v>0</v>
      </c>
      <c r="BA85" s="21">
        <f t="shared" ca="1" si="18"/>
        <v>0</v>
      </c>
    </row>
    <row r="86" spans="23:53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2016:10:0:0:TAIDONG_1_3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19"/>
        <v/>
      </c>
      <c r="AG86" s="10" t="str">
        <f t="shared" ca="1" si="19"/>
        <v/>
      </c>
      <c r="AH86" s="10" t="str">
        <f t="shared" ca="1" si="19"/>
        <v/>
      </c>
      <c r="AI86" s="10" t="str">
        <f t="shared" ca="1" si="19"/>
        <v/>
      </c>
      <c r="AJ86" s="10" t="str">
        <f t="shared" ca="1" si="19"/>
        <v/>
      </c>
      <c r="AK86" s="10" t="str">
        <f t="shared" ca="1" si="19"/>
        <v/>
      </c>
      <c r="AL86" s="7">
        <v>-2</v>
      </c>
      <c r="AM86" s="28">
        <f t="shared" si="9"/>
        <v>42491</v>
      </c>
      <c r="AN86" s="27">
        <f t="shared" si="13"/>
        <v>1</v>
      </c>
      <c r="AO86" s="28" t="str">
        <f t="shared" si="10"/>
        <v>2016:5:1:7:TAIDONG_1_3</v>
      </c>
      <c r="AP86" s="27">
        <f t="shared" ca="1" si="11"/>
        <v>472</v>
      </c>
      <c r="AQ86" s="21">
        <f t="shared" ca="1" si="12"/>
        <v>0</v>
      </c>
      <c r="AR86" s="21">
        <f t="shared" ca="1" si="12"/>
        <v>21</v>
      </c>
      <c r="AS86" s="21">
        <f t="shared" ca="1" si="12"/>
        <v>16</v>
      </c>
      <c r="AT86" s="21">
        <f t="shared" ca="1" si="12"/>
        <v>17</v>
      </c>
      <c r="AU86" s="21">
        <f t="shared" ca="1" si="12"/>
        <v>1</v>
      </c>
      <c r="AV86" s="21">
        <f t="shared" ca="1" si="12"/>
        <v>0</v>
      </c>
      <c r="AW86" s="21">
        <f t="shared" ca="1" si="14"/>
        <v>0</v>
      </c>
      <c r="AX86" s="21">
        <f t="shared" ca="1" si="15"/>
        <v>0</v>
      </c>
      <c r="AY86" s="21">
        <f t="shared" ca="1" si="16"/>
        <v>0</v>
      </c>
      <c r="AZ86" s="21">
        <f t="shared" ca="1" si="17"/>
        <v>0</v>
      </c>
      <c r="BA86" s="21">
        <f t="shared" ca="1" si="18"/>
        <v>0</v>
      </c>
    </row>
    <row r="87" spans="23:53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2016:11:0:0:TAIDONG_1_3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19"/>
        <v/>
      </c>
      <c r="AG87" s="10" t="str">
        <f t="shared" ca="1" si="19"/>
        <v/>
      </c>
      <c r="AH87" s="10" t="str">
        <f t="shared" ca="1" si="19"/>
        <v/>
      </c>
      <c r="AI87" s="10" t="str">
        <f t="shared" ca="1" si="19"/>
        <v/>
      </c>
      <c r="AJ87" s="10" t="str">
        <f t="shared" ca="1" si="19"/>
        <v/>
      </c>
      <c r="AK87" s="10" t="str">
        <f t="shared" ca="1" si="19"/>
        <v/>
      </c>
      <c r="AL87" s="7">
        <v>-1</v>
      </c>
      <c r="AM87" s="28">
        <f t="shared" si="9"/>
        <v>42498</v>
      </c>
      <c r="AN87" s="27">
        <f t="shared" si="13"/>
        <v>2</v>
      </c>
      <c r="AO87" s="28" t="str">
        <f t="shared" si="10"/>
        <v>2016:5:2:7:TAIDONG_1_3</v>
      </c>
      <c r="AP87" s="27">
        <f t="shared" ca="1" si="11"/>
        <v>501</v>
      </c>
      <c r="AQ87" s="21">
        <f t="shared" ca="1" si="12"/>
        <v>0</v>
      </c>
      <c r="AR87" s="21">
        <f t="shared" ca="1" si="12"/>
        <v>16</v>
      </c>
      <c r="AS87" s="21">
        <f t="shared" ca="1" si="12"/>
        <v>9</v>
      </c>
      <c r="AT87" s="21">
        <f t="shared" ca="1" si="12"/>
        <v>18</v>
      </c>
      <c r="AU87" s="21">
        <f t="shared" ca="1" si="12"/>
        <v>9</v>
      </c>
      <c r="AV87" s="21">
        <f t="shared" ca="1" si="12"/>
        <v>0</v>
      </c>
      <c r="AW87" s="21">
        <f t="shared" ca="1" si="14"/>
        <v>0</v>
      </c>
      <c r="AX87" s="21">
        <f t="shared" ca="1" si="15"/>
        <v>0</v>
      </c>
      <c r="AY87" s="21">
        <f t="shared" ca="1" si="16"/>
        <v>0</v>
      </c>
      <c r="AZ87" s="21">
        <f t="shared" ca="1" si="17"/>
        <v>0</v>
      </c>
      <c r="BA87" s="21">
        <f t="shared" ca="1" si="18"/>
        <v>0</v>
      </c>
    </row>
    <row r="88" spans="23:53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2016:12:0:0:TAIDONG_1_3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19"/>
        <v/>
      </c>
      <c r="AG88" s="10" t="str">
        <f t="shared" ca="1" si="19"/>
        <v/>
      </c>
      <c r="AH88" s="10" t="str">
        <f t="shared" ca="1" si="19"/>
        <v/>
      </c>
      <c r="AI88" s="10" t="str">
        <f t="shared" ca="1" si="19"/>
        <v/>
      </c>
      <c r="AJ88" s="10" t="str">
        <f t="shared" ca="1" si="19"/>
        <v/>
      </c>
      <c r="AK88" s="10" t="str">
        <f t="shared" ca="1" si="19"/>
        <v/>
      </c>
      <c r="AL88" s="7">
        <v>0</v>
      </c>
      <c r="AM88" s="28">
        <f t="shared" si="9"/>
        <v>42505</v>
      </c>
      <c r="AN88" s="27">
        <f t="shared" si="13"/>
        <v>3</v>
      </c>
      <c r="AO88" s="28" t="str">
        <f t="shared" si="10"/>
        <v>2016:5:3:7:TAIDONG_1_3</v>
      </c>
      <c r="AP88" s="27">
        <f t="shared" ca="1" si="11"/>
        <v>530</v>
      </c>
      <c r="AQ88" s="21">
        <f t="shared" ca="1" si="12"/>
        <v>0</v>
      </c>
      <c r="AR88" s="21">
        <f t="shared" ca="1" si="12"/>
        <v>19</v>
      </c>
      <c r="AS88" s="21">
        <f t="shared" ca="1" si="12"/>
        <v>6</v>
      </c>
      <c r="AT88" s="21">
        <f t="shared" ca="1" si="12"/>
        <v>30</v>
      </c>
      <c r="AU88" s="21">
        <f t="shared" ca="1" si="12"/>
        <v>4</v>
      </c>
      <c r="AV88" s="21">
        <f t="shared" ca="1" si="12"/>
        <v>3</v>
      </c>
      <c r="AW88" s="21">
        <f t="shared" ca="1" si="14"/>
        <v>1</v>
      </c>
      <c r="AX88" s="21">
        <f t="shared" ca="1" si="15"/>
        <v>18</v>
      </c>
      <c r="AY88" s="21">
        <f t="shared" ca="1" si="16"/>
        <v>9</v>
      </c>
      <c r="AZ88" s="21">
        <f t="shared" ca="1" si="17"/>
        <v>15</v>
      </c>
      <c r="BA88" s="21">
        <f t="shared" ca="1" si="18"/>
        <v>3</v>
      </c>
    </row>
    <row r="89" spans="23:53">
      <c r="AC89" s="7">
        <f ca="1">SUMIFS(AC53:AC88, $X53:$X88,YEAR,AC53:AC88,"&lt;&gt;#N/A")</f>
        <v>8</v>
      </c>
      <c r="AD89" s="27"/>
      <c r="AF89" s="7">
        <f t="shared" ref="AF89:AK89" ca="1" si="20">SUM(AF53:AF88)</f>
        <v>1</v>
      </c>
      <c r="AG89" s="7">
        <f t="shared" ca="1" si="20"/>
        <v>0</v>
      </c>
      <c r="AH89" s="7">
        <f t="shared" ca="1" si="20"/>
        <v>0</v>
      </c>
      <c r="AI89" s="7">
        <f t="shared" ca="1" si="20"/>
        <v>3</v>
      </c>
      <c r="AJ89" s="7">
        <f t="shared" ca="1" si="20"/>
        <v>1</v>
      </c>
      <c r="AK89" s="7">
        <f t="shared" ca="1" si="20"/>
        <v>0</v>
      </c>
      <c r="AN89" s="27"/>
    </row>
    <row r="90" spans="23:53">
      <c r="W90" s="7" t="s">
        <v>1456</v>
      </c>
      <c r="X90" s="2" t="s">
        <v>1916</v>
      </c>
      <c r="AD90" s="27"/>
      <c r="AE90" s="27"/>
      <c r="AH90" s="27"/>
      <c r="AI90" s="27"/>
      <c r="AJ90" s="27"/>
      <c r="AK90" s="27"/>
      <c r="AM90" s="28"/>
      <c r="AN90" s="27"/>
    </row>
    <row r="91" spans="23:53">
      <c r="W91" s="39" t="s">
        <v>2234</v>
      </c>
      <c r="X91" s="1" t="s">
        <v>2273</v>
      </c>
      <c r="AD91" s="27"/>
      <c r="AE91" s="27"/>
      <c r="AH91" s="27"/>
      <c r="AI91" s="27"/>
      <c r="AJ91" s="27"/>
      <c r="AK91" s="27"/>
      <c r="AM91" s="28"/>
      <c r="AN91" s="27"/>
    </row>
    <row r="92" spans="23:53">
      <c r="W92" s="7" t="s">
        <v>2235</v>
      </c>
      <c r="X92" s="1" t="s">
        <v>2272</v>
      </c>
      <c r="AD92" s="27"/>
      <c r="AN92" s="27"/>
    </row>
    <row r="93" spans="23:53">
      <c r="W93" s="7" t="s">
        <v>815</v>
      </c>
      <c r="X93" s="2" t="s">
        <v>2245</v>
      </c>
      <c r="Y93" s="27"/>
      <c r="Z93" s="27"/>
      <c r="AD93" s="27"/>
      <c r="AN93" s="27"/>
    </row>
    <row r="94" spans="23:53">
      <c r="W94" s="7" t="s">
        <v>816</v>
      </c>
      <c r="X94" s="2" t="s">
        <v>2246</v>
      </c>
      <c r="Y94" s="27"/>
      <c r="Z94" s="27"/>
      <c r="AD94" s="27"/>
      <c r="AN94" s="27"/>
    </row>
    <row r="95" spans="23:53">
      <c r="W95" s="39" t="s">
        <v>819</v>
      </c>
      <c r="X95" s="2" t="s">
        <v>2247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3">
      <c r="W96" s="39" t="s">
        <v>1455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1">
      <c r="W97" s="7" t="s">
        <v>811</v>
      </c>
      <c r="X97" s="1">
        <v>3</v>
      </c>
      <c r="AD97" s="27"/>
      <c r="AE97" s="27"/>
      <c r="AH97" s="27"/>
      <c r="AI97" s="27"/>
      <c r="AJ97" s="27"/>
      <c r="AK97" s="27"/>
      <c r="AN97" s="27"/>
    </row>
    <row r="98" spans="23:51">
      <c r="W98" s="7" t="s">
        <v>808</v>
      </c>
      <c r="X98" s="7">
        <f>ROUND($X$96/12,0)</f>
        <v>0</v>
      </c>
      <c r="AN98" s="27"/>
    </row>
    <row r="99" spans="23:51">
      <c r="W99" s="7" t="s">
        <v>807</v>
      </c>
      <c r="X99" s="7">
        <v>4</v>
      </c>
      <c r="AN99" s="27"/>
    </row>
    <row r="100" spans="23:51">
      <c r="W100" s="7" t="s">
        <v>438</v>
      </c>
      <c r="X100" s="7">
        <f ca="1">SUM($AI$89:$AK$89)</f>
        <v>4</v>
      </c>
      <c r="AN100" s="27"/>
    </row>
    <row r="101" spans="23:51">
      <c r="W101" s="7" t="s">
        <v>439</v>
      </c>
      <c r="X101" s="7">
        <f ca="1">SUM($AF$89:$AH$89)</f>
        <v>1</v>
      </c>
      <c r="AM101" s="28"/>
      <c r="AN101" s="27"/>
      <c r="AS101" s="29"/>
      <c r="AU101" s="29"/>
      <c r="AV101" s="29"/>
      <c r="AY101" s="29"/>
    </row>
    <row r="102" spans="23:51" ht="60">
      <c r="W102" s="7" t="s">
        <v>441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20%</v>
      </c>
      <c r="Y102" s="30">
        <f ca="1">IFERROR(X101/SUM(X100:X101),"0")</f>
        <v>0.2</v>
      </c>
      <c r="Z102" s="7" t="str">
        <f ca="1">TEXT(Y102,"00%")</f>
        <v>20%</v>
      </c>
      <c r="AN102" s="27"/>
    </row>
    <row r="103" spans="23:51" ht="30">
      <c r="W103" s="7" t="s">
        <v>442</v>
      </c>
      <c r="X103" s="29" t="str">
        <f ca="1">CONCATENATE("Annual Goal 年度目標:  ",$X$96,"
Actual CDE YTD 年度實際:    ",$AC$89)</f>
        <v>Annual Goal 年度目標:  
Actual CDE YTD 年度實際:    8</v>
      </c>
      <c r="AN103" s="27"/>
    </row>
    <row r="104" spans="23:51">
      <c r="W104" s="7" t="s">
        <v>1454</v>
      </c>
      <c r="X104" s="7" t="str">
        <f ca="1">CONCATENATE($X$53,"  ",SUMIF($AC$53:$AC$64,"&lt;&gt;#N/A"))</f>
        <v>2014  0</v>
      </c>
      <c r="AN104" s="27"/>
    </row>
    <row r="105" spans="23:51">
      <c r="W105" s="7" t="s">
        <v>1453</v>
      </c>
      <c r="X105" s="7" t="str">
        <f ca="1">CONCATENATE($X$65,"  ", SUMIF($AC$65:$AC$76,"&lt;&gt;#N/A"))</f>
        <v>2015  0</v>
      </c>
      <c r="AN105" s="27"/>
    </row>
    <row r="106" spans="23:51">
      <c r="W106" s="7" t="s">
        <v>1452</v>
      </c>
      <c r="X106" s="7" t="str">
        <f ca="1">CONCATENATE($X$77,"  ",SUMIF($AC$77:$AC$88,"&lt;&gt;#N/A"))</f>
        <v>2016  8</v>
      </c>
    </row>
    <row r="107" spans="23:51" ht="23.25">
      <c r="W107" s="7" t="s">
        <v>1451</v>
      </c>
      <c r="X107" s="42" t="str">
        <f>$X$91</f>
        <v>Taidong 1/3</v>
      </c>
    </row>
    <row r="108" spans="23:51">
      <c r="X108" s="40" t="str">
        <f>$X$92</f>
        <v>臺東1/3地區</v>
      </c>
    </row>
    <row r="109" spans="23:51">
      <c r="X109" s="41">
        <f>DATE</f>
        <v>42505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7">
    <pageSetUpPr fitToPage="1"/>
  </sheetPr>
  <dimension ref="A1:S22"/>
  <sheetViews>
    <sheetView topLeftCell="E1" zoomScaleNormal="100" zoomScaleSheetLayoutView="115" workbookViewId="0">
      <selection activeCell="F19" sqref="F19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2024</v>
      </c>
      <c r="E1" s="36" t="str">
        <f>$A$2</f>
        <v>Yuli District</v>
      </c>
      <c r="F1" s="32"/>
      <c r="G1" s="33"/>
      <c r="H1" s="33"/>
      <c r="I1" s="33"/>
      <c r="J1" s="33"/>
      <c r="K1" s="33"/>
      <c r="L1" s="33"/>
      <c r="M1" s="93" t="s">
        <v>1739</v>
      </c>
      <c r="N1" s="96" t="s">
        <v>21</v>
      </c>
      <c r="O1" s="76" t="s">
        <v>22</v>
      </c>
      <c r="P1" s="76" t="s">
        <v>23</v>
      </c>
      <c r="Q1" s="76" t="s">
        <v>33</v>
      </c>
      <c r="R1" s="76" t="s">
        <v>34</v>
      </c>
      <c r="S1" s="76" t="s">
        <v>24</v>
      </c>
    </row>
    <row r="2" spans="1:19" ht="15" customHeight="1">
      <c r="A2" s="1" t="s">
        <v>2274</v>
      </c>
      <c r="E2" s="78" t="str">
        <f>$A$3</f>
        <v>玉里地區</v>
      </c>
      <c r="F2" s="26" t="s">
        <v>793</v>
      </c>
      <c r="G2" s="80">
        <f>$A$6</f>
        <v>0</v>
      </c>
      <c r="H2" s="82" t="s">
        <v>35</v>
      </c>
      <c r="I2" s="83"/>
      <c r="J2" s="83"/>
      <c r="K2" s="84"/>
      <c r="L2" s="72" t="s">
        <v>28</v>
      </c>
      <c r="M2" s="94"/>
      <c r="N2" s="97"/>
      <c r="O2" s="77"/>
      <c r="P2" s="77"/>
      <c r="Q2" s="77"/>
      <c r="R2" s="77"/>
      <c r="S2" s="77"/>
    </row>
    <row r="3" spans="1:19" ht="15" customHeight="1">
      <c r="A3" s="1" t="s">
        <v>2275</v>
      </c>
      <c r="E3" s="79"/>
      <c r="F3" s="25" t="s">
        <v>794</v>
      </c>
      <c r="G3" s="81"/>
      <c r="H3" s="82" t="s">
        <v>788</v>
      </c>
      <c r="I3" s="83"/>
      <c r="J3" s="83"/>
      <c r="K3" s="84"/>
      <c r="L3" s="72" t="s">
        <v>787</v>
      </c>
      <c r="M3" s="94"/>
      <c r="N3" s="97"/>
      <c r="O3" s="77"/>
      <c r="P3" s="77"/>
      <c r="Q3" s="77"/>
      <c r="R3" s="77"/>
      <c r="S3" s="77"/>
    </row>
    <row r="4" spans="1:19" ht="15" customHeight="1">
      <c r="A4" s="1" t="s">
        <v>2265</v>
      </c>
      <c r="E4" s="85">
        <f>DATE</f>
        <v>42505</v>
      </c>
      <c r="F4" s="23" t="s">
        <v>791</v>
      </c>
      <c r="G4" s="24"/>
      <c r="H4" s="87">
        <f>ROUND($G$2/12*MONTH,0)</f>
        <v>0</v>
      </c>
      <c r="I4" s="88"/>
      <c r="J4" s="88"/>
      <c r="K4" s="89"/>
      <c r="L4" s="44">
        <f>ROUND($G$2/12,0)</f>
        <v>0</v>
      </c>
      <c r="M4" s="94"/>
      <c r="N4" s="97"/>
      <c r="O4" s="77"/>
      <c r="P4" s="77"/>
      <c r="Q4" s="77"/>
      <c r="R4" s="77"/>
      <c r="S4" s="77"/>
    </row>
    <row r="5" spans="1:19" ht="15" customHeight="1">
      <c r="A5" s="1" t="s">
        <v>2089</v>
      </c>
      <c r="E5" s="86"/>
      <c r="F5" s="5" t="s">
        <v>792</v>
      </c>
      <c r="G5" s="6"/>
      <c r="H5" s="90">
        <f ca="1">YULI_DISTRICT_GRAPH!$AC$89</f>
        <v>1</v>
      </c>
      <c r="I5" s="91"/>
      <c r="J5" s="91"/>
      <c r="K5" s="92"/>
      <c r="L5" s="45">
        <f>$M$22</f>
        <v>0</v>
      </c>
      <c r="M5" s="95"/>
      <c r="N5" s="97"/>
      <c r="O5" s="77"/>
      <c r="P5" s="77"/>
      <c r="Q5" s="77"/>
      <c r="R5" s="77"/>
      <c r="S5" s="77"/>
    </row>
    <row r="6" spans="1:19" ht="15" customHeight="1">
      <c r="A6" s="1"/>
      <c r="E6" s="34" t="str">
        <f>$A$4</f>
        <v>Hualian Stake</v>
      </c>
      <c r="F6" s="25" t="s">
        <v>804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花蓮支聯會</v>
      </c>
      <c r="F7" s="25" t="s">
        <v>789</v>
      </c>
      <c r="G7" s="25"/>
      <c r="H7" s="20"/>
      <c r="I7" s="20"/>
      <c r="J7" s="20"/>
      <c r="K7" s="20"/>
      <c r="L7" s="46" t="s">
        <v>790</v>
      </c>
      <c r="M7" s="61" t="s">
        <v>795</v>
      </c>
      <c r="N7" s="38" t="s">
        <v>796</v>
      </c>
      <c r="O7" s="38" t="s">
        <v>797</v>
      </c>
      <c r="P7" s="38" t="s">
        <v>798</v>
      </c>
      <c r="Q7" s="38" t="s">
        <v>799</v>
      </c>
      <c r="R7" s="38" t="s">
        <v>800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2096</v>
      </c>
      <c r="B11" s="1"/>
      <c r="E11" s="5" t="str">
        <f>$A11</f>
        <v>Yuli 玉里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2023</v>
      </c>
      <c r="C12" s="64" t="str">
        <f>CONCATENATE(YEAR,":",MONTH,":",WEEK,":",WEEKDAY,":",$B12)</f>
        <v>2016:5:3:7:YULI_E</v>
      </c>
      <c r="D12" s="64">
        <f>MATCH($C12,REPORT_DATA_BY_COMP!$A:$A,0)</f>
        <v>1738</v>
      </c>
      <c r="E12" s="65" t="str">
        <f>SUBSTITUTE(VLOOKUP($B12,COMP_LIST!$A:$AC,5,FALSE),"EL","")</f>
        <v>E. Gwilliam DL / Johnson</v>
      </c>
      <c r="F12" s="4" t="str">
        <f>VLOOKUP($B12,COMP_LIST!$A:$AC,3,FALSE)</f>
        <v>Yuli E</v>
      </c>
      <c r="G12" s="4" t="str">
        <f>VLOOKUP($B12,COMP_LIST!$A:$AC,4,FALSE)</f>
        <v>玉里長老</v>
      </c>
      <c r="H12" s="10">
        <f>IFERROR(INDEX(REPORT_DATA_BY_COMP!$A:$AI,$D12,MATCH(H$8,REPORT_DATA_BY_COMP!$A$1:$AI$1,0)), "")</f>
        <v>0</v>
      </c>
      <c r="I12" s="10">
        <f>IFERROR(INDEX(REPORT_DATA_BY_COMP!$A:$AI,$D12,MATCH(I$8,REPORT_DATA_BY_COMP!$A$1:$AI$1,0)), "")</f>
        <v>1</v>
      </c>
      <c r="J12" s="10">
        <f>IFERROR(INDEX(REPORT_DATA_BY_COMP!$A:$AI,$D12,MATCH(J$8,REPORT_DATA_BY_COMP!$A$1:$AI$1,0)), "")</f>
        <v>2</v>
      </c>
      <c r="K12" s="10">
        <f>IFERROR(INDEX(REPORT_DATA_BY_COMP!$A:$AI,$D12,MATCH(K$8,REPORT_DATA_BY_COMP!$A$1:$AI$1,0)), "")</f>
        <v>4</v>
      </c>
      <c r="L12" s="47">
        <f>IFERROR(INDEX(REPORT_DATA_BY_COMP!$A:$AI,$D12,MATCH(L$8,REPORT_DATA_BY_COMP!$A$1:$AI$1,0)), "")</f>
        <v>0</v>
      </c>
      <c r="M12" s="56">
        <f>IFERROR(INDEX(REPORT_DATA_BY_COMP!$A:$AI,$D12,MATCH(M$8,REPORT_DATA_BY_COMP!$A$1:$AI$1,0)), "")</f>
        <v>0</v>
      </c>
      <c r="N12" s="50">
        <f>IFERROR(INDEX(REPORT_DATA_BY_COMP!$A:$AI,$D12,MATCH(N$8,REPORT_DATA_BY_COMP!$A$1:$AI$1,0)), "")</f>
        <v>14</v>
      </c>
      <c r="O12" s="10">
        <f>IFERROR(INDEX(REPORT_DATA_BY_COMP!$A:$AI,$D12,MATCH(O$8,REPORT_DATA_BY_COMP!$A$1:$AI$1,0)), "")</f>
        <v>1</v>
      </c>
      <c r="P12" s="10">
        <f>IFERROR(INDEX(REPORT_DATA_BY_COMP!$A:$AI,$D12,MATCH(P$8,REPORT_DATA_BY_COMP!$A$1:$AI$1,0)), "")</f>
        <v>9</v>
      </c>
      <c r="Q12" s="10">
        <f>IFERROR(INDEX(REPORT_DATA_BY_COMP!$A:$AI,$D12,MATCH(Q$8,REPORT_DATA_BY_COMP!$A$1:$AI$1,0)), "")</f>
        <v>8</v>
      </c>
      <c r="R12" s="10">
        <f>IFERROR(INDEX(REPORT_DATA_BY_COMP!$A:$AI,$D12,MATCH(R$8,REPORT_DATA_BY_COMP!$A$1:$AI$1,0)), "")</f>
        <v>1</v>
      </c>
      <c r="S12" s="10">
        <f>IFERROR(INDEX(REPORT_DATA_BY_COMP!$A:$AI,$D12,MATCH(S$8,REPORT_DATA_BY_COMP!$A$1:$AI$1,0)), "")</f>
        <v>12</v>
      </c>
    </row>
    <row r="13" spans="1:19" ht="15" customHeight="1">
      <c r="A13" s="1"/>
      <c r="B13" s="1" t="s">
        <v>2027</v>
      </c>
      <c r="C13" s="64" t="str">
        <f>CONCATENATE(YEAR,":",MONTH,":",WEEK,":",WEEKDAY,":",$B13)</f>
        <v>2016:5:3:7:YULI_S</v>
      </c>
      <c r="D13" s="64">
        <f>MATCH($C13,REPORT_DATA_BY_COMP!$A:$A,0)</f>
        <v>1739</v>
      </c>
      <c r="E13" s="65" t="str">
        <f>SUBSTITUTE(VLOOKUP($B13,COMP_LIST!$A:$AC,5,FALSE),"EL","")</f>
        <v>S. Parkin / Bradley</v>
      </c>
      <c r="F13" s="4" t="str">
        <f>VLOOKUP($B13,COMP_LIST!$A:$AC,3,FALSE)</f>
        <v>Yuli S</v>
      </c>
      <c r="G13" s="4" t="str">
        <f>VLOOKUP($B13,COMP_LIST!$A:$AC,4,FALSE)</f>
        <v>玉里姐妹</v>
      </c>
      <c r="H13" s="10">
        <f>IFERROR(INDEX(REPORT_DATA_BY_COMP!$A:$AI,$D13,MATCH(H$8,REPORT_DATA_BY_COMP!$A$1:$AI$1,0)), "")</f>
        <v>0</v>
      </c>
      <c r="I13" s="10">
        <f>IFERROR(INDEX(REPORT_DATA_BY_COMP!$A:$AI,$D13,MATCH(I$8,REPORT_DATA_BY_COMP!$A$1:$AI$1,0)), "")</f>
        <v>0</v>
      </c>
      <c r="J13" s="10">
        <f>IFERROR(INDEX(REPORT_DATA_BY_COMP!$A:$AI,$D13,MATCH(J$8,REPORT_DATA_BY_COMP!$A$1:$AI$1,0)), "")</f>
        <v>1</v>
      </c>
      <c r="K13" s="10">
        <f>IFERROR(INDEX(REPORT_DATA_BY_COMP!$A:$AI,$D13,MATCH(K$8,REPORT_DATA_BY_COMP!$A$1:$AI$1,0)), "")</f>
        <v>0</v>
      </c>
      <c r="L13" s="47">
        <f>IFERROR(INDEX(REPORT_DATA_BY_COMP!$A:$AI,$D13,MATCH(L$8,REPORT_DATA_BY_COMP!$A$1:$AI$1,0)), "")</f>
        <v>0</v>
      </c>
      <c r="M13" s="59">
        <f>IFERROR(INDEX(REPORT_DATA_BY_COMP!$A:$AI,$D13,MATCH(M$8,REPORT_DATA_BY_COMP!$A$1:$AI$1,0)), "")</f>
        <v>0</v>
      </c>
      <c r="N13" s="50">
        <f>IFERROR(INDEX(REPORT_DATA_BY_COMP!$A:$AI,$D13,MATCH(N$8,REPORT_DATA_BY_COMP!$A$1:$AI$1,0)), "")</f>
        <v>2</v>
      </c>
      <c r="O13" s="10">
        <f>IFERROR(INDEX(REPORT_DATA_BY_COMP!$A:$AI,$D13,MATCH(O$8,REPORT_DATA_BY_COMP!$A$1:$AI$1,0)), "")</f>
        <v>0</v>
      </c>
      <c r="P13" s="10">
        <f>IFERROR(INDEX(REPORT_DATA_BY_COMP!$A:$AI,$D13,MATCH(P$8,REPORT_DATA_BY_COMP!$A$1:$AI$1,0)), "")</f>
        <v>4</v>
      </c>
      <c r="Q13" s="10">
        <f>IFERROR(INDEX(REPORT_DATA_BY_COMP!$A:$AI,$D13,MATCH(Q$8,REPORT_DATA_BY_COMP!$A$1:$AI$1,0)), "")</f>
        <v>8</v>
      </c>
      <c r="R13" s="10">
        <f>IFERROR(INDEX(REPORT_DATA_BY_COMP!$A:$AI,$D13,MATCH(R$8,REPORT_DATA_BY_COMP!$A$1:$AI$1,0)), "")</f>
        <v>0</v>
      </c>
      <c r="S13" s="10">
        <f>IFERROR(INDEX(REPORT_DATA_BY_COMP!$A:$AI,$D13,MATCH(S$8,REPORT_DATA_BY_COMP!$A$1:$AI$1,0)), "")</f>
        <v>11</v>
      </c>
    </row>
    <row r="14" spans="1:19" ht="15" customHeight="1">
      <c r="A14" s="1"/>
      <c r="B14" s="1"/>
      <c r="E14" s="8" t="s">
        <v>806</v>
      </c>
      <c r="F14" s="9"/>
      <c r="G14" s="9"/>
      <c r="H14" s="11">
        <f>SUM(H12:H13)</f>
        <v>0</v>
      </c>
      <c r="I14" s="11">
        <f t="shared" ref="I14:S14" si="0">SUM(I12:I13)</f>
        <v>1</v>
      </c>
      <c r="J14" s="11">
        <f t="shared" si="0"/>
        <v>3</v>
      </c>
      <c r="K14" s="11">
        <f t="shared" si="0"/>
        <v>4</v>
      </c>
      <c r="L14" s="48">
        <f t="shared" si="0"/>
        <v>0</v>
      </c>
      <c r="M14" s="57">
        <f t="shared" si="0"/>
        <v>0</v>
      </c>
      <c r="N14" s="51">
        <f t="shared" si="0"/>
        <v>16</v>
      </c>
      <c r="O14" s="11">
        <f t="shared" si="0"/>
        <v>1</v>
      </c>
      <c r="P14" s="11">
        <f t="shared" si="0"/>
        <v>13</v>
      </c>
      <c r="Q14" s="11">
        <f t="shared" si="0"/>
        <v>16</v>
      </c>
      <c r="R14" s="11">
        <f t="shared" si="0"/>
        <v>1</v>
      </c>
      <c r="S14" s="11">
        <f t="shared" si="0"/>
        <v>23</v>
      </c>
    </row>
    <row r="15" spans="1:19" ht="15" customHeight="1">
      <c r="E15" s="31"/>
      <c r="F15" s="22"/>
      <c r="G15" s="22"/>
      <c r="H15" s="22"/>
      <c r="I15" s="22"/>
      <c r="J15" s="22"/>
      <c r="K15" s="22"/>
      <c r="L15" s="22"/>
      <c r="M15" s="43"/>
      <c r="N15" s="22"/>
      <c r="O15" s="22"/>
      <c r="P15" s="22"/>
      <c r="Q15" s="22"/>
      <c r="R15" s="22"/>
      <c r="S15" s="22"/>
    </row>
    <row r="16" spans="1:19" ht="15" customHeight="1">
      <c r="E16" s="12" t="s">
        <v>2244</v>
      </c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</row>
    <row r="17" spans="3:19" ht="15" customHeight="1">
      <c r="C17" s="64" t="str">
        <f>CONCATENATE(YEAR,":",MONTH,":1:",WEEKLY_REPORT_DAY,":", $A$1)</f>
        <v>2016:5:1:7:YULI</v>
      </c>
      <c r="D17" s="64">
        <f>MATCH($C17,REPORT_DATA_BY_DISTRICT!$A:$A, 0)</f>
        <v>484</v>
      </c>
      <c r="E17" s="19" t="s">
        <v>783</v>
      </c>
      <c r="F17" s="13"/>
      <c r="G17" s="13"/>
      <c r="H17" s="10">
        <f>IFERROR(INDEX(REPORT_DATA_BY_DISTRICT!$A:$AI,$D17,MATCH(H$8,REPORT_DATA_BY_DISTRICT!$A$1:$AI$1,0)), "")</f>
        <v>0</v>
      </c>
      <c r="I17" s="10">
        <f>IFERROR(INDEX(REPORT_DATA_BY_DISTRICT!$A:$AI,$D17,MATCH(I$8,REPORT_DATA_BY_DISTRICT!$A$1:$AI$1,0)), "")</f>
        <v>1</v>
      </c>
      <c r="J17" s="10">
        <f>IFERROR(INDEX(REPORT_DATA_BY_DISTRICT!$A:$AI,$D17,MATCH(J$8,REPORT_DATA_BY_DISTRICT!$A$1:$AI$1,0)), "")</f>
        <v>2</v>
      </c>
      <c r="K17" s="10">
        <f>IFERROR(INDEX(REPORT_DATA_BY_DISTRICT!$A:$AI,$D17,MATCH(K$8,REPORT_DATA_BY_DISTRICT!$A$1:$AI$1,0)), "")</f>
        <v>4</v>
      </c>
      <c r="L17" s="10">
        <f>IFERROR(INDEX(REPORT_DATA_BY_DISTRICT!$A:$AI,$D17,MATCH(L$8,REPORT_DATA_BY_DISTRICT!$A$1:$AI$1,0)), "")</f>
        <v>0</v>
      </c>
      <c r="M17" s="10">
        <f>IFERROR(INDEX(REPORT_DATA_BY_DISTRICT!$A:$AI,$D17,MATCH(M$8,REPORT_DATA_BY_DISTRICT!$A$1:$AI$1,0)), "")</f>
        <v>0</v>
      </c>
      <c r="N17" s="10">
        <f>IFERROR(INDEX(REPORT_DATA_BY_DISTRICT!$A:$AI,$D17,MATCH(N$8,REPORT_DATA_BY_DISTRICT!$A$1:$AI$1,0)), "")</f>
        <v>14</v>
      </c>
      <c r="O17" s="10">
        <f>IFERROR(INDEX(REPORT_DATA_BY_DISTRICT!$A:$AI,$D17,MATCH(O$8,REPORT_DATA_BY_DISTRICT!$A$1:$AI$1,0)), "")</f>
        <v>2</v>
      </c>
      <c r="P17" s="10">
        <f>IFERROR(INDEX(REPORT_DATA_BY_DISTRICT!$A:$AI,$D17,MATCH(P$8,REPORT_DATA_BY_DISTRICT!$A$1:$AI$1,0)), "")</f>
        <v>10</v>
      </c>
      <c r="Q17" s="10">
        <f>IFERROR(INDEX(REPORT_DATA_BY_DISTRICT!$A:$AI,$D17,MATCH(Q$8,REPORT_DATA_BY_DISTRICT!$A$1:$AI$1,0)), "")</f>
        <v>20</v>
      </c>
      <c r="R17" s="10">
        <f>IFERROR(INDEX(REPORT_DATA_BY_DISTRICT!$A:$AI,$D17,MATCH(R$8,REPORT_DATA_BY_DISTRICT!$A$1:$AI$1,0)), "")</f>
        <v>2</v>
      </c>
      <c r="S17" s="10">
        <f>IFERROR(INDEX(REPORT_DATA_BY_DISTRICT!$A:$AI,$D17,MATCH(S$8,REPORT_DATA_BY_DISTRICT!$A$1:$AI$1,0)), "")</f>
        <v>29</v>
      </c>
    </row>
    <row r="18" spans="3:19" ht="15" customHeight="1">
      <c r="C18" s="64" t="str">
        <f>CONCATENATE(YEAR,":",MONTH,":2:",WEEKLY_REPORT_DAY,":", $A$1)</f>
        <v>2016:5:2:7:YULI</v>
      </c>
      <c r="D18" s="64">
        <f>MATCH($C18,REPORT_DATA_BY_DISTRICT!$A:$A, 0)</f>
        <v>513</v>
      </c>
      <c r="E18" s="19" t="s">
        <v>782</v>
      </c>
      <c r="F18" s="13"/>
      <c r="G18" s="13"/>
      <c r="H18" s="10">
        <f>IFERROR(INDEX(REPORT_DATA_BY_DISTRICT!$A:$AI,$D18,MATCH(H$8,REPORT_DATA_BY_DISTRICT!$A$1:$AI$1,0)), "")</f>
        <v>0</v>
      </c>
      <c r="I18" s="10">
        <f>IFERROR(INDEX(REPORT_DATA_BY_DISTRICT!$A:$AI,$D18,MATCH(I$8,REPORT_DATA_BY_DISTRICT!$A$1:$AI$1,0)), "")</f>
        <v>1</v>
      </c>
      <c r="J18" s="10">
        <f>IFERROR(INDEX(REPORT_DATA_BY_DISTRICT!$A:$AI,$D18,MATCH(J$8,REPORT_DATA_BY_DISTRICT!$A$1:$AI$1,0)), "")</f>
        <v>3</v>
      </c>
      <c r="K18" s="10">
        <f>IFERROR(INDEX(REPORT_DATA_BY_DISTRICT!$A:$AI,$D18,MATCH(K$8,REPORT_DATA_BY_DISTRICT!$A$1:$AI$1,0)), "")</f>
        <v>4</v>
      </c>
      <c r="L18" s="10">
        <f>IFERROR(INDEX(REPORT_DATA_BY_DISTRICT!$A:$AI,$D18,MATCH(L$8,REPORT_DATA_BY_DISTRICT!$A$1:$AI$1,0)), "")</f>
        <v>0</v>
      </c>
      <c r="M18" s="10">
        <f>IFERROR(INDEX(REPORT_DATA_BY_DISTRICT!$A:$AI,$D18,MATCH(M$8,REPORT_DATA_BY_DISTRICT!$A$1:$AI$1,0)), "")</f>
        <v>0</v>
      </c>
      <c r="N18" s="10">
        <f>IFERROR(INDEX(REPORT_DATA_BY_DISTRICT!$A:$AI,$D18,MATCH(N$8,REPORT_DATA_BY_DISTRICT!$A$1:$AI$1,0)), "")</f>
        <v>15</v>
      </c>
      <c r="O18" s="10">
        <f>IFERROR(INDEX(REPORT_DATA_BY_DISTRICT!$A:$AI,$D18,MATCH(O$8,REPORT_DATA_BY_DISTRICT!$A$1:$AI$1,0)), "")</f>
        <v>1</v>
      </c>
      <c r="P18" s="10">
        <f>IFERROR(INDEX(REPORT_DATA_BY_DISTRICT!$A:$AI,$D18,MATCH(P$8,REPORT_DATA_BY_DISTRICT!$A$1:$AI$1,0)), "")</f>
        <v>12</v>
      </c>
      <c r="Q18" s="10">
        <f>IFERROR(INDEX(REPORT_DATA_BY_DISTRICT!$A:$AI,$D18,MATCH(Q$8,REPORT_DATA_BY_DISTRICT!$A$1:$AI$1,0)), "")</f>
        <v>17</v>
      </c>
      <c r="R18" s="10">
        <f>IFERROR(INDEX(REPORT_DATA_BY_DISTRICT!$A:$AI,$D18,MATCH(R$8,REPORT_DATA_BY_DISTRICT!$A$1:$AI$1,0)), "")</f>
        <v>2</v>
      </c>
      <c r="S18" s="10">
        <f>IFERROR(INDEX(REPORT_DATA_BY_DISTRICT!$A:$AI,$D18,MATCH(S$8,REPORT_DATA_BY_DISTRICT!$A$1:$AI$1,0)), "")</f>
        <v>24</v>
      </c>
    </row>
    <row r="19" spans="3:19" ht="15" customHeight="1">
      <c r="C19" s="64" t="str">
        <f>CONCATENATE(YEAR,":",MONTH,":3:",WEEKLY_REPORT_DAY,":", $A$1)</f>
        <v>2016:5:3:7:YULI</v>
      </c>
      <c r="D19" s="64">
        <f>MATCH($C19,REPORT_DATA_BY_DISTRICT!$A:$A, 0)</f>
        <v>543</v>
      </c>
      <c r="E19" s="19" t="s">
        <v>784</v>
      </c>
      <c r="F19" s="13"/>
      <c r="G19" s="13"/>
      <c r="H19" s="10">
        <f>IFERROR(INDEX(REPORT_DATA_BY_DISTRICT!$A:$AI,$D19,MATCH(H$8,REPORT_DATA_BY_DISTRICT!$A$1:$AI$1,0)), "")</f>
        <v>0</v>
      </c>
      <c r="I19" s="10">
        <f>IFERROR(INDEX(REPORT_DATA_BY_DISTRICT!$A:$AI,$D19,MATCH(I$8,REPORT_DATA_BY_DISTRICT!$A$1:$AI$1,0)), "")</f>
        <v>1</v>
      </c>
      <c r="J19" s="10">
        <f>IFERROR(INDEX(REPORT_DATA_BY_DISTRICT!$A:$AI,$D19,MATCH(J$8,REPORT_DATA_BY_DISTRICT!$A$1:$AI$1,0)), "")</f>
        <v>3</v>
      </c>
      <c r="K19" s="10">
        <f>IFERROR(INDEX(REPORT_DATA_BY_DISTRICT!$A:$AI,$D19,MATCH(K$8,REPORT_DATA_BY_DISTRICT!$A$1:$AI$1,0)), "")</f>
        <v>4</v>
      </c>
      <c r="L19" s="10">
        <f>IFERROR(INDEX(REPORT_DATA_BY_DISTRICT!$A:$AI,$D19,MATCH(L$8,REPORT_DATA_BY_DISTRICT!$A$1:$AI$1,0)), "")</f>
        <v>0</v>
      </c>
      <c r="M19" s="10">
        <f>IFERROR(INDEX(REPORT_DATA_BY_DISTRICT!$A:$AI,$D19,MATCH(M$8,REPORT_DATA_BY_DISTRICT!$A$1:$AI$1,0)), "")</f>
        <v>0</v>
      </c>
      <c r="N19" s="10">
        <f>IFERROR(INDEX(REPORT_DATA_BY_DISTRICT!$A:$AI,$D19,MATCH(N$8,REPORT_DATA_BY_DISTRICT!$A$1:$AI$1,0)), "")</f>
        <v>16</v>
      </c>
      <c r="O19" s="10">
        <f>IFERROR(INDEX(REPORT_DATA_BY_DISTRICT!$A:$AI,$D19,MATCH(O$8,REPORT_DATA_BY_DISTRICT!$A$1:$AI$1,0)), "")</f>
        <v>1</v>
      </c>
      <c r="P19" s="10">
        <f>IFERROR(INDEX(REPORT_DATA_BY_DISTRICT!$A:$AI,$D19,MATCH(P$8,REPORT_DATA_BY_DISTRICT!$A$1:$AI$1,0)), "")</f>
        <v>13</v>
      </c>
      <c r="Q19" s="10">
        <f>IFERROR(INDEX(REPORT_DATA_BY_DISTRICT!$A:$AI,$D19,MATCH(Q$8,REPORT_DATA_BY_DISTRICT!$A$1:$AI$1,0)), "")</f>
        <v>16</v>
      </c>
      <c r="R19" s="10">
        <f>IFERROR(INDEX(REPORT_DATA_BY_DISTRICT!$A:$AI,$D19,MATCH(R$8,REPORT_DATA_BY_DISTRICT!$A$1:$AI$1,0)), "")</f>
        <v>1</v>
      </c>
      <c r="S19" s="10">
        <f>IFERROR(INDEX(REPORT_DATA_BY_DISTRICT!$A:$AI,$D19,MATCH(S$8,REPORT_DATA_BY_DISTRICT!$A$1:$AI$1,0)), "")</f>
        <v>23</v>
      </c>
    </row>
    <row r="20" spans="3:19" ht="15" customHeight="1">
      <c r="C20" s="64" t="str">
        <f>CONCATENATE(YEAR,":",MONTH,":4:",WEEKLY_REPORT_DAY,":", $A$1)</f>
        <v>2016:5:4:7:YULI</v>
      </c>
      <c r="D20" s="64" t="e">
        <f>MATCH($C20,REPORT_DATA_BY_DISTRICT!$A:$A, 0)</f>
        <v>#N/A</v>
      </c>
      <c r="E20" s="19" t="s">
        <v>785</v>
      </c>
      <c r="F20" s="13"/>
      <c r="G20" s="13"/>
      <c r="H20" s="10" t="str">
        <f>IFERROR(INDEX(REPORT_DATA_BY_DISTRICT!$A:$AI,$D20,MATCH(H$8,REPORT_DATA_BY_DISTRICT!$A$1:$AI$1,0)), "")</f>
        <v/>
      </c>
      <c r="I20" s="10" t="str">
        <f>IFERROR(INDEX(REPORT_DATA_BY_DISTRICT!$A:$AI,$D20,MATCH(I$8,REPORT_DATA_BY_DISTRICT!$A$1:$AI$1,0)), "")</f>
        <v/>
      </c>
      <c r="J20" s="10" t="str">
        <f>IFERROR(INDEX(REPORT_DATA_BY_DISTRICT!$A:$AI,$D20,MATCH(J$8,REPORT_DATA_BY_DISTRICT!$A$1:$AI$1,0)), "")</f>
        <v/>
      </c>
      <c r="K20" s="10" t="str">
        <f>IFERROR(INDEX(REPORT_DATA_BY_DISTRICT!$A:$AI,$D20,MATCH(K$8,REPORT_DATA_BY_DISTRICT!$A$1:$AI$1,0)), "")</f>
        <v/>
      </c>
      <c r="L20" s="10" t="str">
        <f>IFERROR(INDEX(REPORT_DATA_BY_DISTRICT!$A:$AI,$D20,MATCH(L$8,REPORT_DATA_BY_DISTRICT!$A$1:$AI$1,0)), "")</f>
        <v/>
      </c>
      <c r="M20" s="10" t="str">
        <f>IFERROR(INDEX(REPORT_DATA_BY_DISTRICT!$A:$AI,$D20,MATCH(M$8,REPORT_DATA_BY_DISTRICT!$A$1:$AI$1,0)), "")</f>
        <v/>
      </c>
      <c r="N20" s="10" t="str">
        <f>IFERROR(INDEX(REPORT_DATA_BY_DISTRICT!$A:$AI,$D20,MATCH(N$8,REPORT_DATA_BY_DISTRICT!$A$1:$AI$1,0)), "")</f>
        <v/>
      </c>
      <c r="O20" s="10" t="str">
        <f>IFERROR(INDEX(REPORT_DATA_BY_DISTRICT!$A:$AI,$D20,MATCH(O$8,REPORT_DATA_BY_DISTRICT!$A$1:$AI$1,0)), "")</f>
        <v/>
      </c>
      <c r="P20" s="10" t="str">
        <f>IFERROR(INDEX(REPORT_DATA_BY_DISTRICT!$A:$AI,$D20,MATCH(P$8,REPORT_DATA_BY_DISTRICT!$A$1:$AI$1,0)), "")</f>
        <v/>
      </c>
      <c r="Q20" s="10" t="str">
        <f>IFERROR(INDEX(REPORT_DATA_BY_DISTRICT!$A:$AI,$D20,MATCH(Q$8,REPORT_DATA_BY_DISTRICT!$A$1:$AI$1,0)), "")</f>
        <v/>
      </c>
      <c r="R20" s="10" t="str">
        <f>IFERROR(INDEX(REPORT_DATA_BY_DISTRICT!$A:$AI,$D20,MATCH(R$8,REPORT_DATA_BY_DISTRICT!$A$1:$AI$1,0)), "")</f>
        <v/>
      </c>
      <c r="S20" s="10" t="str">
        <f>IFERROR(INDEX(REPORT_DATA_BY_DISTRICT!$A:$AI,$D20,MATCH(S$8,REPORT_DATA_BY_DISTRICT!$A$1:$AI$1,0)), "")</f>
        <v/>
      </c>
    </row>
    <row r="21" spans="3:19" ht="15" customHeight="1">
      <c r="C21" s="64" t="str">
        <f>CONCATENATE(YEAR,":",MONTH,":5:",WEEKLY_REPORT_DAY,":", $A$1)</f>
        <v>2016:5:5:7:YULI</v>
      </c>
      <c r="D21" s="64" t="e">
        <f>MATCH($C21,REPORT_DATA_BY_DISTRICT!$A:$A, 0)</f>
        <v>#N/A</v>
      </c>
      <c r="E21" s="19" t="s">
        <v>786</v>
      </c>
      <c r="F21" s="13"/>
      <c r="G21" s="13"/>
      <c r="H21" s="10" t="str">
        <f>IFERROR(INDEX(REPORT_DATA_BY_DISTRICT!$A:$AI,$D21,MATCH(H$8,REPORT_DATA_BY_DISTRICT!$A$1:$AI$1,0)), "")</f>
        <v/>
      </c>
      <c r="I21" s="10" t="str">
        <f>IFERROR(INDEX(REPORT_DATA_BY_DISTRICT!$A:$AI,$D21,MATCH(I$8,REPORT_DATA_BY_DISTRICT!$A$1:$AI$1,0)), "")</f>
        <v/>
      </c>
      <c r="J21" s="10" t="str">
        <f>IFERROR(INDEX(REPORT_DATA_BY_DISTRICT!$A:$AI,$D21,MATCH(J$8,REPORT_DATA_BY_DISTRICT!$A$1:$AI$1,0)), "")</f>
        <v/>
      </c>
      <c r="K21" s="10" t="str">
        <f>IFERROR(INDEX(REPORT_DATA_BY_DISTRICT!$A:$AI,$D21,MATCH(K$8,REPORT_DATA_BY_DISTRICT!$A$1:$AI$1,0)), "")</f>
        <v/>
      </c>
      <c r="L21" s="10" t="str">
        <f>IFERROR(INDEX(REPORT_DATA_BY_DISTRICT!$A:$AI,$D21,MATCH(L$8,REPORT_DATA_BY_DISTRICT!$A$1:$AI$1,0)), "")</f>
        <v/>
      </c>
      <c r="M21" s="10" t="str">
        <f>IFERROR(INDEX(REPORT_DATA_BY_DISTRICT!$A:$AI,$D21,MATCH(M$8,REPORT_DATA_BY_DISTRICT!$A$1:$AI$1,0)), "")</f>
        <v/>
      </c>
      <c r="N21" s="10" t="str">
        <f>IFERROR(INDEX(REPORT_DATA_BY_DISTRICT!$A:$AI,$D21,MATCH(N$8,REPORT_DATA_BY_DISTRICT!$A$1:$AI$1,0)), "")</f>
        <v/>
      </c>
      <c r="O21" s="10" t="str">
        <f>IFERROR(INDEX(REPORT_DATA_BY_DISTRICT!$A:$AI,$D21,MATCH(O$8,REPORT_DATA_BY_DISTRICT!$A$1:$AI$1,0)), "")</f>
        <v/>
      </c>
      <c r="P21" s="10" t="str">
        <f>IFERROR(INDEX(REPORT_DATA_BY_DISTRICT!$A:$AI,$D21,MATCH(P$8,REPORT_DATA_BY_DISTRICT!$A$1:$AI$1,0)), "")</f>
        <v/>
      </c>
      <c r="Q21" s="10" t="str">
        <f>IFERROR(INDEX(REPORT_DATA_BY_DISTRICT!$A:$AI,$D21,MATCH(Q$8,REPORT_DATA_BY_DISTRICT!$A$1:$AI$1,0)), "")</f>
        <v/>
      </c>
      <c r="R21" s="10" t="str">
        <f>IFERROR(INDEX(REPORT_DATA_BY_DISTRICT!$A:$AI,$D21,MATCH(R$8,REPORT_DATA_BY_DISTRICT!$A$1:$AI$1,0)), "")</f>
        <v/>
      </c>
      <c r="S21" s="10" t="str">
        <f>IFERROR(INDEX(REPORT_DATA_BY_DISTRICT!$A:$AI,$D21,MATCH(S$8,REPORT_DATA_BY_DISTRICT!$A$1:$AI$1,0)), "")</f>
        <v/>
      </c>
    </row>
    <row r="22" spans="3:19" ht="15" customHeight="1">
      <c r="E22" s="16" t="s">
        <v>806</v>
      </c>
      <c r="F22" s="14"/>
      <c r="G22" s="14"/>
      <c r="H22" s="17">
        <f>SUM(H17:H21)</f>
        <v>0</v>
      </c>
      <c r="I22" s="17">
        <f t="shared" ref="I22:R22" si="1">SUM(I17:I21)</f>
        <v>3</v>
      </c>
      <c r="J22" s="17">
        <f t="shared" si="1"/>
        <v>8</v>
      </c>
      <c r="K22" s="17">
        <f t="shared" si="1"/>
        <v>12</v>
      </c>
      <c r="L22" s="49">
        <f t="shared" si="1"/>
        <v>0</v>
      </c>
      <c r="M22" s="17">
        <f t="shared" si="1"/>
        <v>0</v>
      </c>
      <c r="N22" s="52">
        <f t="shared" si="1"/>
        <v>45</v>
      </c>
      <c r="O22" s="17">
        <f t="shared" si="1"/>
        <v>4</v>
      </c>
      <c r="P22" s="17">
        <f t="shared" si="1"/>
        <v>35</v>
      </c>
      <c r="Q22" s="17">
        <f t="shared" si="1"/>
        <v>53</v>
      </c>
      <c r="R22" s="17">
        <f t="shared" si="1"/>
        <v>5</v>
      </c>
      <c r="S22" s="17">
        <f>SUM(S17:S21)</f>
        <v>76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2:S12">
    <cfRule type="expression" dxfId="103" priority="6">
      <formula>AND(M$9&lt;&gt;"",M12&gt;=M$9)</formula>
    </cfRule>
  </conditionalFormatting>
  <conditionalFormatting sqref="M12:S12">
    <cfRule type="expression" dxfId="102" priority="5">
      <formula>J12=""</formula>
    </cfRule>
    <cfRule type="expression" dxfId="101" priority="7">
      <formula>AND(M$10&lt;&gt;"",M12&lt;M$10)</formula>
    </cfRule>
    <cfRule type="expression" dxfId="100" priority="8">
      <formula>AND(M$10&lt;&gt;"",M12&gt;=M$10)</formula>
    </cfRule>
  </conditionalFormatting>
  <conditionalFormatting sqref="M12:S13">
    <cfRule type="expression" dxfId="99" priority="9">
      <formula>J12=""</formula>
    </cfRule>
    <cfRule type="expression" dxfId="98" priority="10">
      <formula>AND(M$9&lt;&gt;"",M12&gt;=M$9)</formula>
    </cfRule>
    <cfRule type="expression" dxfId="97" priority="11">
      <formula>AND(M$10&lt;&gt;"",M12&lt;M$10)</formula>
    </cfRule>
    <cfRule type="expression" dxfId="96" priority="12">
      <formula>AND(M$10&lt;&gt;"",M12&gt;=M$10)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8">
    <pageSetUpPr fitToPage="1"/>
  </sheetPr>
  <dimension ref="W1:BA109"/>
  <sheetViews>
    <sheetView zoomScale="85" zoomScaleNormal="85" workbookViewId="0">
      <selection activeCell="AV88" sqref="AV88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7109375" style="7" customWidth="1"/>
    <col min="49" max="49" width="10.42578125" style="7" bestFit="1" customWidth="1"/>
    <col min="50" max="50" width="9.42578125" style="7" bestFit="1" customWidth="1"/>
    <col min="51" max="51" width="10.28515625" style="7" bestFit="1" customWidth="1"/>
    <col min="52" max="52" width="18" style="7" bestFit="1" customWidth="1"/>
    <col min="53" max="53" width="16.5703125" style="7" bestFit="1" customWidth="1"/>
    <col min="54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3" ht="15" customHeight="1"/>
    <row r="50" spans="23:53" ht="15" customHeight="1"/>
    <row r="51" spans="23:53" ht="120">
      <c r="AC51" s="29" t="s">
        <v>437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440</v>
      </c>
      <c r="AT51" s="29" t="s">
        <v>33</v>
      </c>
      <c r="AU51" s="29" t="s">
        <v>34</v>
      </c>
      <c r="AV51" s="29"/>
    </row>
    <row r="52" spans="23:53">
      <c r="W52" s="7" t="s">
        <v>812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810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813</v>
      </c>
      <c r="AM52" s="7" t="s">
        <v>13</v>
      </c>
      <c r="AN52" s="27" t="s">
        <v>814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3964</v>
      </c>
      <c r="AW52" s="27" t="s">
        <v>44</v>
      </c>
      <c r="AX52" s="27" t="s">
        <v>45</v>
      </c>
      <c r="AY52" s="27" t="s">
        <v>46</v>
      </c>
      <c r="AZ52" s="27" t="s">
        <v>47</v>
      </c>
      <c r="BA52" s="27" t="s">
        <v>48</v>
      </c>
    </row>
    <row r="53" spans="23:53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2014:1:0:0:YULI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8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</row>
    <row r="54" spans="23:53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2014:2:0:0:YULI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</row>
    <row r="55" spans="23:53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2014:3:0:0:YULI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</row>
    <row r="56" spans="23:53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2014:4:0:0:YULI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</row>
    <row r="57" spans="23:53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2014:5:0:0:YULI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</row>
    <row r="58" spans="23:53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2014:6:0:0:YULI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</row>
    <row r="59" spans="23:53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2014:7:0:0:YULI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</row>
    <row r="60" spans="23:53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2014:8:0:0:YULI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</row>
    <row r="61" spans="23:53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2014:9:0:0:YULI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</row>
    <row r="62" spans="23:53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2014:10:0:0:YULI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</row>
    <row r="63" spans="23:53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2014:11:0:0:YULI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ca="1" si="7"/>
        <v/>
      </c>
      <c r="AG63" s="10" t="str">
        <f t="shared" ca="1" si="7"/>
        <v/>
      </c>
      <c r="AH63" s="10" t="str">
        <f t="shared" ca="1" si="7"/>
        <v/>
      </c>
      <c r="AI63" s="10" t="str">
        <f t="shared" ca="1" si="7"/>
        <v/>
      </c>
      <c r="AJ63" s="10" t="str">
        <f t="shared" ca="1" si="7"/>
        <v/>
      </c>
      <c r="AK63" s="10" t="str">
        <f t="shared" ca="1" si="7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</row>
    <row r="64" spans="23:53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2014:12:0:0:YULI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7"/>
        <v/>
      </c>
      <c r="AG64" s="10" t="str">
        <f t="shared" ca="1" si="7"/>
        <v/>
      </c>
      <c r="AH64" s="10" t="str">
        <f t="shared" ca="1" si="7"/>
        <v/>
      </c>
      <c r="AI64" s="10" t="str">
        <f t="shared" ca="1" si="7"/>
        <v/>
      </c>
      <c r="AJ64" s="10" t="str">
        <f t="shared" ca="1" si="7"/>
        <v/>
      </c>
      <c r="AK64" s="10" t="str">
        <f t="shared" ca="1" si="7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</row>
    <row r="65" spans="23:53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2015:1:0:0:YULI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7"/>
        <v/>
      </c>
      <c r="AG65" s="10" t="str">
        <f t="shared" ca="1" si="7"/>
        <v/>
      </c>
      <c r="AH65" s="10" t="str">
        <f t="shared" ca="1" si="7"/>
        <v/>
      </c>
      <c r="AI65" s="10" t="str">
        <f t="shared" ca="1" si="7"/>
        <v/>
      </c>
      <c r="AJ65" s="10" t="str">
        <f t="shared" ca="1" si="7"/>
        <v/>
      </c>
      <c r="AK65" s="10" t="str">
        <f t="shared" ca="1" si="7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</row>
    <row r="66" spans="23:53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2015:2:0:0:YULI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7"/>
        <v/>
      </c>
      <c r="AG66" s="10" t="str">
        <f t="shared" ca="1" si="7"/>
        <v/>
      </c>
      <c r="AH66" s="10" t="str">
        <f t="shared" ca="1" si="7"/>
        <v/>
      </c>
      <c r="AI66" s="10" t="str">
        <f t="shared" ca="1" si="7"/>
        <v/>
      </c>
      <c r="AJ66" s="10" t="str">
        <f t="shared" ca="1" si="7"/>
        <v/>
      </c>
      <c r="AK66" s="10" t="str">
        <f t="shared" ca="1" si="7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</row>
    <row r="67" spans="23:53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2015:3:0:0:YULI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7"/>
        <v/>
      </c>
      <c r="AG67" s="10" t="str">
        <f t="shared" ca="1" si="7"/>
        <v/>
      </c>
      <c r="AH67" s="10" t="str">
        <f t="shared" ca="1" si="7"/>
        <v/>
      </c>
      <c r="AI67" s="10" t="str">
        <f t="shared" ca="1" si="7"/>
        <v/>
      </c>
      <c r="AJ67" s="10" t="str">
        <f t="shared" ca="1" si="7"/>
        <v/>
      </c>
      <c r="AK67" s="10" t="str">
        <f t="shared" ca="1" si="7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</row>
    <row r="68" spans="23:53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2015:4:0:0:YULI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7"/>
        <v/>
      </c>
      <c r="AG68" s="10" t="str">
        <f t="shared" ca="1" si="7"/>
        <v/>
      </c>
      <c r="AH68" s="10" t="str">
        <f t="shared" ca="1" si="7"/>
        <v/>
      </c>
      <c r="AI68" s="10" t="str">
        <f t="shared" ca="1" si="7"/>
        <v/>
      </c>
      <c r="AJ68" s="10" t="str">
        <f t="shared" ca="1" si="7"/>
        <v/>
      </c>
      <c r="AK68" s="10" t="str">
        <f t="shared" ca="1" si="7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</row>
    <row r="69" spans="23:53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2015:5:0:0:YULI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ref="AF69:AK84" ca="1" si="8">IFERROR(INDEX(INDIRECT(CONCATENATE($X$95,"$A:$Z")),$AE69,MATCH(AF$52,INDIRECT(CONCATENATE($X$95,"$A1:$Z1")),0)),"")</f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</row>
    <row r="70" spans="23:53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2015:6:0:0:YULI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</row>
    <row r="71" spans="23:53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2015:7:0:0:YULI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</row>
    <row r="72" spans="23:53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2015:8:0:0:YULI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</row>
    <row r="73" spans="23:53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2015:9:0:0:YULI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ca="1" si="8"/>
        <v/>
      </c>
      <c r="AG73" s="10" t="str">
        <f t="shared" ca="1" si="8"/>
        <v/>
      </c>
      <c r="AH73" s="10" t="str">
        <f t="shared" ca="1" si="8"/>
        <v/>
      </c>
      <c r="AI73" s="10" t="str">
        <f t="shared" ca="1" si="8"/>
        <v/>
      </c>
      <c r="AJ73" s="10" t="str">
        <f t="shared" ca="1" si="8"/>
        <v/>
      </c>
      <c r="AK73" s="10" t="str">
        <f t="shared" ca="1" si="8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</row>
    <row r="74" spans="23:53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2015:10:0:0:YULI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8"/>
        <v/>
      </c>
      <c r="AG74" s="10" t="str">
        <f t="shared" ca="1" si="8"/>
        <v/>
      </c>
      <c r="AH74" s="10" t="str">
        <f t="shared" ca="1" si="8"/>
        <v/>
      </c>
      <c r="AI74" s="10" t="str">
        <f t="shared" ca="1" si="8"/>
        <v/>
      </c>
      <c r="AJ74" s="10" t="str">
        <f t="shared" ca="1" si="8"/>
        <v/>
      </c>
      <c r="AK74" s="10" t="str">
        <f t="shared" ca="1" si="8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</row>
    <row r="75" spans="23:53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2015:11:0:0:YULI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8"/>
        <v/>
      </c>
      <c r="AG75" s="10" t="str">
        <f t="shared" ca="1" si="8"/>
        <v/>
      </c>
      <c r="AH75" s="10" t="str">
        <f t="shared" ca="1" si="8"/>
        <v/>
      </c>
      <c r="AI75" s="10" t="str">
        <f t="shared" ca="1" si="8"/>
        <v/>
      </c>
      <c r="AJ75" s="10" t="str">
        <f t="shared" ca="1" si="8"/>
        <v/>
      </c>
      <c r="AK75" s="10" t="str">
        <f t="shared" ca="1" si="8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</row>
    <row r="76" spans="23:53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2015:12:0:0:YULI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8"/>
        <v/>
      </c>
      <c r="AG76" s="10" t="str">
        <f t="shared" ca="1" si="8"/>
        <v/>
      </c>
      <c r="AH76" s="10" t="str">
        <f t="shared" ca="1" si="8"/>
        <v/>
      </c>
      <c r="AI76" s="10" t="str">
        <f t="shared" ca="1" si="8"/>
        <v/>
      </c>
      <c r="AJ76" s="10" t="str">
        <f t="shared" ca="1" si="8"/>
        <v/>
      </c>
      <c r="AK76" s="10" t="str">
        <f t="shared" ca="1" si="8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</row>
    <row r="77" spans="23:53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2016:1:0:0:YULI</v>
      </c>
      <c r="AB77" s="27">
        <f t="shared" ca="1" si="3"/>
        <v>33</v>
      </c>
      <c r="AC77" s="21">
        <f t="shared" ca="1" si="4"/>
        <v>0</v>
      </c>
      <c r="AD77" s="21">
        <f t="shared" si="5"/>
        <v>0</v>
      </c>
      <c r="AE77" s="27" t="e">
        <f t="shared" ca="1" si="6"/>
        <v>#N/A</v>
      </c>
      <c r="AF77" s="10" t="str">
        <f t="shared" ca="1" si="8"/>
        <v/>
      </c>
      <c r="AG77" s="10" t="str">
        <f t="shared" ca="1" si="8"/>
        <v/>
      </c>
      <c r="AH77" s="10" t="str">
        <f t="shared" ca="1" si="8"/>
        <v/>
      </c>
      <c r="AI77" s="10" t="str">
        <f t="shared" ca="1" si="8"/>
        <v/>
      </c>
      <c r="AJ77" s="10" t="str">
        <f t="shared" ca="1" si="8"/>
        <v/>
      </c>
      <c r="AK77" s="10" t="str">
        <f t="shared" ca="1" si="8"/>
        <v/>
      </c>
      <c r="AL77" s="7">
        <v>-11</v>
      </c>
      <c r="AM77" s="28">
        <f t="shared" ref="AM77:AM88" si="9">DATE(YEAR, MONTH,DAY + 7*AL77 )</f>
        <v>42428</v>
      </c>
      <c r="AN77" s="27">
        <f>INT((DAY($AM77)-1)/7)+1</f>
        <v>4</v>
      </c>
      <c r="AO77" s="28" t="str">
        <f t="shared" ref="AO77:AO88" si="10">CONCATENATE(YEAR(AM77),":",MONTH(AM77),":",AN77,":",WEEKLY_REPORT_DAY,":", $X$90)</f>
        <v>2016:2:4:7:YULI</v>
      </c>
      <c r="AP77" s="27">
        <f t="shared" ref="AP77:AP88" ca="1" si="11">MATCH(AO77,INDIRECT(CONCATENATE($X$93,"$A:$A")),0)</f>
        <v>220</v>
      </c>
      <c r="AQ77" s="21">
        <f t="shared" ref="AQ77:AV88" ca="1" si="12">INDEX(INDIRECT(CONCATENATE($X$93,"$A:$AG")),$AP77,MATCH(AQ$52,INDIRECT(CONCATENATE($X$93,"$A1:$AG1")),0))</f>
        <v>0</v>
      </c>
      <c r="AR77" s="21">
        <f t="shared" ca="1" si="12"/>
        <v>6</v>
      </c>
      <c r="AS77" s="21">
        <f t="shared" ca="1" si="12"/>
        <v>1</v>
      </c>
      <c r="AT77" s="21">
        <f t="shared" ca="1" si="12"/>
        <v>10</v>
      </c>
      <c r="AU77" s="21">
        <f t="shared" ca="1" si="12"/>
        <v>0</v>
      </c>
      <c r="AV77" s="21">
        <f t="shared" ca="1" si="12"/>
        <v>0</v>
      </c>
      <c r="AW77" s="21">
        <f ca="1">ROUND(1*$AV77/$X$99,0)</f>
        <v>0</v>
      </c>
      <c r="AX77" s="21">
        <f ca="1">6*$AV77</f>
        <v>0</v>
      </c>
      <c r="AY77" s="21">
        <f ca="1">3*$AV77</f>
        <v>0</v>
      </c>
      <c r="AZ77" s="21">
        <f ca="1">5*$AV77</f>
        <v>0</v>
      </c>
      <c r="BA77" s="21">
        <f ca="1">1*$AV77</f>
        <v>0</v>
      </c>
    </row>
    <row r="78" spans="23:53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2016:2:0:0:YULI</v>
      </c>
      <c r="AB78" s="27">
        <f t="shared" ca="1" si="3"/>
        <v>66</v>
      </c>
      <c r="AC78" s="21">
        <f t="shared" ca="1" si="4"/>
        <v>0</v>
      </c>
      <c r="AD78" s="21">
        <f t="shared" si="5"/>
        <v>0</v>
      </c>
      <c r="AE78" s="27" t="e">
        <f t="shared" ca="1" si="6"/>
        <v>#N/A</v>
      </c>
      <c r="AF78" s="10" t="str">
        <f t="shared" ca="1" si="8"/>
        <v/>
      </c>
      <c r="AG78" s="10" t="str">
        <f t="shared" ca="1" si="8"/>
        <v/>
      </c>
      <c r="AH78" s="10" t="str">
        <f t="shared" ca="1" si="8"/>
        <v/>
      </c>
      <c r="AI78" s="10" t="str">
        <f t="shared" ca="1" si="8"/>
        <v/>
      </c>
      <c r="AJ78" s="10" t="str">
        <f t="shared" ca="1" si="8"/>
        <v/>
      </c>
      <c r="AK78" s="10" t="str">
        <f t="shared" ca="1" si="8"/>
        <v/>
      </c>
      <c r="AL78" s="7">
        <v>-10</v>
      </c>
      <c r="AM78" s="28">
        <f t="shared" si="9"/>
        <v>42435</v>
      </c>
      <c r="AN78" s="27">
        <f t="shared" ref="AN78:AN88" si="13">INT((DAY($AM78)-1)/7)+1</f>
        <v>1</v>
      </c>
      <c r="AO78" s="28" t="str">
        <f t="shared" si="10"/>
        <v>2016:3:1:7:YULI</v>
      </c>
      <c r="AP78" s="27">
        <f t="shared" ca="1" si="11"/>
        <v>251</v>
      </c>
      <c r="AQ78" s="21">
        <f t="shared" ca="1" si="12"/>
        <v>0</v>
      </c>
      <c r="AR78" s="21">
        <f t="shared" ca="1" si="12"/>
        <v>9</v>
      </c>
      <c r="AS78" s="21">
        <f t="shared" ca="1" si="12"/>
        <v>1</v>
      </c>
      <c r="AT78" s="21">
        <f t="shared" ca="1" si="12"/>
        <v>7</v>
      </c>
      <c r="AU78" s="21">
        <f t="shared" ca="1" si="12"/>
        <v>0</v>
      </c>
      <c r="AV78" s="21">
        <f t="shared" ca="1" si="12"/>
        <v>0</v>
      </c>
      <c r="AW78" s="21">
        <f t="shared" ref="AW78:AW88" ca="1" si="14">ROUND(1*$AV78/$X$99,0)</f>
        <v>0</v>
      </c>
      <c r="AX78" s="21">
        <f t="shared" ref="AX78:AX88" ca="1" si="15">6*$AV78</f>
        <v>0</v>
      </c>
      <c r="AY78" s="21">
        <f t="shared" ref="AY78:AY88" ca="1" si="16">3*$AV78</f>
        <v>0</v>
      </c>
      <c r="AZ78" s="21">
        <f t="shared" ref="AZ78:AZ88" ca="1" si="17">5*$AV78</f>
        <v>0</v>
      </c>
      <c r="BA78" s="21">
        <f t="shared" ref="BA78:BA88" ca="1" si="18">1*$AV78</f>
        <v>0</v>
      </c>
    </row>
    <row r="79" spans="23:53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2016:3:0:0:YULI</v>
      </c>
      <c r="AB79" s="27">
        <f t="shared" ca="1" si="3"/>
        <v>98</v>
      </c>
      <c r="AC79" s="21">
        <f t="shared" ca="1" si="4"/>
        <v>0</v>
      </c>
      <c r="AD79" s="21">
        <f t="shared" si="5"/>
        <v>0</v>
      </c>
      <c r="AE79" s="27" t="e">
        <f t="shared" ca="1" si="6"/>
        <v>#N/A</v>
      </c>
      <c r="AF79" s="10" t="str">
        <f t="shared" ca="1" si="8"/>
        <v/>
      </c>
      <c r="AG79" s="10" t="str">
        <f t="shared" ca="1" si="8"/>
        <v/>
      </c>
      <c r="AH79" s="10" t="str">
        <f t="shared" ca="1" si="8"/>
        <v/>
      </c>
      <c r="AI79" s="10" t="str">
        <f t="shared" ca="1" si="8"/>
        <v/>
      </c>
      <c r="AJ79" s="10" t="str">
        <f t="shared" ca="1" si="8"/>
        <v/>
      </c>
      <c r="AK79" s="10" t="str">
        <f t="shared" ca="1" si="8"/>
        <v/>
      </c>
      <c r="AL79" s="7">
        <v>-9</v>
      </c>
      <c r="AM79" s="28">
        <f t="shared" si="9"/>
        <v>42442</v>
      </c>
      <c r="AN79" s="27">
        <f t="shared" si="13"/>
        <v>2</v>
      </c>
      <c r="AO79" s="28" t="str">
        <f t="shared" si="10"/>
        <v>2016:3:2:7:YULI</v>
      </c>
      <c r="AP79" s="27">
        <f t="shared" ca="1" si="11"/>
        <v>280</v>
      </c>
      <c r="AQ79" s="21">
        <f t="shared" ca="1" si="12"/>
        <v>0</v>
      </c>
      <c r="AR79" s="21">
        <f t="shared" ca="1" si="12"/>
        <v>8</v>
      </c>
      <c r="AS79" s="21">
        <f t="shared" ca="1" si="12"/>
        <v>0</v>
      </c>
      <c r="AT79" s="21">
        <f t="shared" ca="1" si="12"/>
        <v>9</v>
      </c>
      <c r="AU79" s="21">
        <f t="shared" ca="1" si="12"/>
        <v>0</v>
      </c>
      <c r="AV79" s="21">
        <f t="shared" ca="1" si="12"/>
        <v>0</v>
      </c>
      <c r="AW79" s="21">
        <f t="shared" ca="1" si="14"/>
        <v>0</v>
      </c>
      <c r="AX79" s="21">
        <f t="shared" ca="1" si="15"/>
        <v>0</v>
      </c>
      <c r="AY79" s="21">
        <f t="shared" ca="1" si="16"/>
        <v>0</v>
      </c>
      <c r="AZ79" s="21">
        <f t="shared" ca="1" si="17"/>
        <v>0</v>
      </c>
      <c r="BA79" s="21">
        <f t="shared" ca="1" si="18"/>
        <v>0</v>
      </c>
    </row>
    <row r="80" spans="23:53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2016:4:0:0:YULI</v>
      </c>
      <c r="AB80" s="27">
        <f t="shared" ca="1" si="3"/>
        <v>127</v>
      </c>
      <c r="AC80" s="21">
        <f t="shared" ca="1" si="4"/>
        <v>1</v>
      </c>
      <c r="AD80" s="21">
        <f t="shared" si="5"/>
        <v>0</v>
      </c>
      <c r="AE80" s="27">
        <f t="shared" ca="1" si="6"/>
        <v>54</v>
      </c>
      <c r="AF80" s="10">
        <f t="shared" ca="1" si="8"/>
        <v>0</v>
      </c>
      <c r="AG80" s="10">
        <f t="shared" ca="1" si="8"/>
        <v>0</v>
      </c>
      <c r="AH80" s="10">
        <f t="shared" ca="1" si="8"/>
        <v>0</v>
      </c>
      <c r="AI80" s="10">
        <f t="shared" ca="1" si="8"/>
        <v>0</v>
      </c>
      <c r="AJ80" s="10">
        <f t="shared" ca="1" si="8"/>
        <v>0</v>
      </c>
      <c r="AK80" s="10">
        <f t="shared" ca="1" si="8"/>
        <v>0</v>
      </c>
      <c r="AL80" s="7">
        <v>-8</v>
      </c>
      <c r="AM80" s="28">
        <f t="shared" si="9"/>
        <v>42449</v>
      </c>
      <c r="AN80" s="27">
        <f t="shared" si="13"/>
        <v>3</v>
      </c>
      <c r="AO80" s="28" t="str">
        <f t="shared" si="10"/>
        <v>2016:3:3:7:YULI</v>
      </c>
      <c r="AP80" s="27">
        <f t="shared" ca="1" si="11"/>
        <v>310</v>
      </c>
      <c r="AQ80" s="21">
        <f t="shared" ca="1" si="12"/>
        <v>0</v>
      </c>
      <c r="AR80" s="21">
        <f t="shared" ca="1" si="12"/>
        <v>8</v>
      </c>
      <c r="AS80" s="21">
        <f t="shared" ca="1" si="12"/>
        <v>3</v>
      </c>
      <c r="AT80" s="21">
        <f t="shared" ca="1" si="12"/>
        <v>7</v>
      </c>
      <c r="AU80" s="21">
        <f t="shared" ca="1" si="12"/>
        <v>0</v>
      </c>
      <c r="AV80" s="21">
        <f t="shared" ca="1" si="12"/>
        <v>0</v>
      </c>
      <c r="AW80" s="21">
        <f t="shared" ca="1" si="14"/>
        <v>0</v>
      </c>
      <c r="AX80" s="21">
        <f t="shared" ca="1" si="15"/>
        <v>0</v>
      </c>
      <c r="AY80" s="21">
        <f t="shared" ca="1" si="16"/>
        <v>0</v>
      </c>
      <c r="AZ80" s="21">
        <f t="shared" ca="1" si="17"/>
        <v>0</v>
      </c>
      <c r="BA80" s="21">
        <f t="shared" ca="1" si="18"/>
        <v>0</v>
      </c>
    </row>
    <row r="81" spans="23:53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2016:5:0:0:YULI</v>
      </c>
      <c r="AB81" s="27">
        <f t="shared" ca="1" si="3"/>
        <v>157</v>
      </c>
      <c r="AC81" s="21">
        <f t="shared" ca="1" si="4"/>
        <v>0</v>
      </c>
      <c r="AD81" s="21">
        <f t="shared" si="5"/>
        <v>0</v>
      </c>
      <c r="AE81" s="27" t="e">
        <f t="shared" ca="1" si="6"/>
        <v>#N/A</v>
      </c>
      <c r="AF81" s="10" t="str">
        <f t="shared" ca="1" si="8"/>
        <v/>
      </c>
      <c r="AG81" s="10" t="str">
        <f t="shared" ca="1" si="8"/>
        <v/>
      </c>
      <c r="AH81" s="10" t="str">
        <f t="shared" ca="1" si="8"/>
        <v/>
      </c>
      <c r="AI81" s="10" t="str">
        <f t="shared" ca="1" si="8"/>
        <v/>
      </c>
      <c r="AJ81" s="10" t="str">
        <f t="shared" ca="1" si="8"/>
        <v/>
      </c>
      <c r="AK81" s="10" t="str">
        <f t="shared" ca="1" si="8"/>
        <v/>
      </c>
      <c r="AL81" s="7">
        <v>-7</v>
      </c>
      <c r="AM81" s="28">
        <f t="shared" si="9"/>
        <v>42456</v>
      </c>
      <c r="AN81" s="27">
        <f t="shared" si="13"/>
        <v>4</v>
      </c>
      <c r="AO81" s="28" t="str">
        <f t="shared" si="10"/>
        <v>2016:3:4:7:YULI</v>
      </c>
      <c r="AP81" s="27">
        <f t="shared" ca="1" si="11"/>
        <v>339</v>
      </c>
      <c r="AQ81" s="21">
        <f t="shared" ca="1" si="12"/>
        <v>0</v>
      </c>
      <c r="AR81" s="21">
        <f t="shared" ca="1" si="12"/>
        <v>8</v>
      </c>
      <c r="AS81" s="21">
        <f t="shared" ca="1" si="12"/>
        <v>2</v>
      </c>
      <c r="AT81" s="21">
        <f t="shared" ca="1" si="12"/>
        <v>4</v>
      </c>
      <c r="AU81" s="21">
        <f t="shared" ca="1" si="12"/>
        <v>0</v>
      </c>
      <c r="AV81" s="21">
        <f t="shared" ca="1" si="12"/>
        <v>0</v>
      </c>
      <c r="AW81" s="21">
        <f t="shared" ca="1" si="14"/>
        <v>0</v>
      </c>
      <c r="AX81" s="21">
        <f t="shared" ca="1" si="15"/>
        <v>0</v>
      </c>
      <c r="AY81" s="21">
        <f t="shared" ca="1" si="16"/>
        <v>0</v>
      </c>
      <c r="AZ81" s="21">
        <f t="shared" ca="1" si="17"/>
        <v>0</v>
      </c>
      <c r="BA81" s="21">
        <f t="shared" ca="1" si="18"/>
        <v>0</v>
      </c>
    </row>
    <row r="82" spans="23:53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2016:6:0:0:YULI</v>
      </c>
      <c r="AB82" s="27" t="e">
        <f t="shared" ca="1" si="3"/>
        <v>#N/A</v>
      </c>
      <c r="AC82" s="21" t="e">
        <f t="shared" ca="1" si="4"/>
        <v>#N/A</v>
      </c>
      <c r="AD82" s="21">
        <f t="shared" si="5"/>
        <v>0</v>
      </c>
      <c r="AE82" s="27" t="e">
        <f t="shared" ca="1" si="6"/>
        <v>#N/A</v>
      </c>
      <c r="AF82" s="10" t="str">
        <f t="shared" ca="1" si="8"/>
        <v/>
      </c>
      <c r="AG82" s="10" t="str">
        <f t="shared" ca="1" si="8"/>
        <v/>
      </c>
      <c r="AH82" s="10" t="str">
        <f t="shared" ca="1" si="8"/>
        <v/>
      </c>
      <c r="AI82" s="10" t="str">
        <f t="shared" ca="1" si="8"/>
        <v/>
      </c>
      <c r="AJ82" s="10" t="str">
        <f t="shared" ca="1" si="8"/>
        <v/>
      </c>
      <c r="AK82" s="10" t="str">
        <f t="shared" ca="1" si="8"/>
        <v/>
      </c>
      <c r="AL82" s="7">
        <v>-6</v>
      </c>
      <c r="AM82" s="28">
        <f t="shared" si="9"/>
        <v>42463</v>
      </c>
      <c r="AN82" s="27">
        <f t="shared" si="13"/>
        <v>1</v>
      </c>
      <c r="AO82" s="28" t="str">
        <f t="shared" si="10"/>
        <v>2016:4:1:7:YULI</v>
      </c>
      <c r="AP82" s="27">
        <f t="shared" ca="1" si="11"/>
        <v>368</v>
      </c>
      <c r="AQ82" s="21">
        <f t="shared" ca="1" si="12"/>
        <v>0</v>
      </c>
      <c r="AR82" s="21">
        <f t="shared" ca="1" si="12"/>
        <v>7</v>
      </c>
      <c r="AS82" s="21">
        <f t="shared" ca="1" si="12"/>
        <v>3</v>
      </c>
      <c r="AT82" s="21">
        <f t="shared" ca="1" si="12"/>
        <v>7</v>
      </c>
      <c r="AU82" s="21">
        <f t="shared" ca="1" si="12"/>
        <v>0</v>
      </c>
      <c r="AV82" s="21">
        <f t="shared" ca="1" si="12"/>
        <v>0</v>
      </c>
      <c r="AW82" s="21">
        <f t="shared" ca="1" si="14"/>
        <v>0</v>
      </c>
      <c r="AX82" s="21">
        <f t="shared" ca="1" si="15"/>
        <v>0</v>
      </c>
      <c r="AY82" s="21">
        <f t="shared" ca="1" si="16"/>
        <v>0</v>
      </c>
      <c r="AZ82" s="21">
        <f t="shared" ca="1" si="17"/>
        <v>0</v>
      </c>
      <c r="BA82" s="21">
        <f t="shared" ca="1" si="18"/>
        <v>0</v>
      </c>
    </row>
    <row r="83" spans="23:53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2016:7:0:0:YULI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ca="1" si="8"/>
        <v/>
      </c>
      <c r="AG83" s="10" t="str">
        <f t="shared" ca="1" si="8"/>
        <v/>
      </c>
      <c r="AH83" s="10" t="str">
        <f t="shared" ca="1" si="8"/>
        <v/>
      </c>
      <c r="AI83" s="10" t="str">
        <f t="shared" ca="1" si="8"/>
        <v/>
      </c>
      <c r="AJ83" s="10" t="str">
        <f t="shared" ca="1" si="8"/>
        <v/>
      </c>
      <c r="AK83" s="10" t="str">
        <f t="shared" ca="1" si="8"/>
        <v/>
      </c>
      <c r="AL83" s="7">
        <v>-5</v>
      </c>
      <c r="AM83" s="28">
        <f t="shared" si="9"/>
        <v>42470</v>
      </c>
      <c r="AN83" s="27">
        <f t="shared" si="13"/>
        <v>2</v>
      </c>
      <c r="AO83" s="28" t="str">
        <f t="shared" si="10"/>
        <v>2016:4:2:7:YULI</v>
      </c>
      <c r="AP83" s="27">
        <f t="shared" ca="1" si="11"/>
        <v>397</v>
      </c>
      <c r="AQ83" s="21">
        <f t="shared" ca="1" si="12"/>
        <v>0</v>
      </c>
      <c r="AR83" s="21">
        <f t="shared" ca="1" si="12"/>
        <v>8</v>
      </c>
      <c r="AS83" s="21">
        <f t="shared" ca="1" si="12"/>
        <v>2</v>
      </c>
      <c r="AT83" s="21">
        <f t="shared" ca="1" si="12"/>
        <v>7</v>
      </c>
      <c r="AU83" s="21">
        <f t="shared" ca="1" si="12"/>
        <v>0</v>
      </c>
      <c r="AV83" s="21">
        <f t="shared" ca="1" si="12"/>
        <v>0</v>
      </c>
      <c r="AW83" s="21">
        <f t="shared" ca="1" si="14"/>
        <v>0</v>
      </c>
      <c r="AX83" s="21">
        <f t="shared" ca="1" si="15"/>
        <v>0</v>
      </c>
      <c r="AY83" s="21">
        <f t="shared" ca="1" si="16"/>
        <v>0</v>
      </c>
      <c r="AZ83" s="21">
        <f t="shared" ca="1" si="17"/>
        <v>0</v>
      </c>
      <c r="BA83" s="21">
        <f t="shared" ca="1" si="18"/>
        <v>0</v>
      </c>
    </row>
    <row r="84" spans="23:53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2016:8:0:0:YULI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8"/>
        <v/>
      </c>
      <c r="AG84" s="10" t="str">
        <f t="shared" ca="1" si="8"/>
        <v/>
      </c>
      <c r="AH84" s="10" t="str">
        <f t="shared" ca="1" si="8"/>
        <v/>
      </c>
      <c r="AI84" s="10" t="str">
        <f t="shared" ca="1" si="8"/>
        <v/>
      </c>
      <c r="AJ84" s="10" t="str">
        <f t="shared" ca="1" si="8"/>
        <v/>
      </c>
      <c r="AK84" s="10" t="str">
        <f t="shared" ca="1" si="8"/>
        <v/>
      </c>
      <c r="AL84" s="7">
        <v>-4</v>
      </c>
      <c r="AM84" s="28">
        <f t="shared" si="9"/>
        <v>42477</v>
      </c>
      <c r="AN84" s="27">
        <f t="shared" si="13"/>
        <v>3</v>
      </c>
      <c r="AO84" s="28" t="str">
        <f t="shared" si="10"/>
        <v>2016:4:3:7:YULI</v>
      </c>
      <c r="AP84" s="27">
        <f t="shared" ca="1" si="11"/>
        <v>426</v>
      </c>
      <c r="AQ84" s="21">
        <f t="shared" ca="1" si="12"/>
        <v>1</v>
      </c>
      <c r="AR84" s="21">
        <f t="shared" ca="1" si="12"/>
        <v>5</v>
      </c>
      <c r="AS84" s="21">
        <f t="shared" ca="1" si="12"/>
        <v>1</v>
      </c>
      <c r="AT84" s="21">
        <f t="shared" ca="1" si="12"/>
        <v>9</v>
      </c>
      <c r="AU84" s="21">
        <f t="shared" ca="1" si="12"/>
        <v>1</v>
      </c>
      <c r="AV84" s="21">
        <f t="shared" ca="1" si="12"/>
        <v>0</v>
      </c>
      <c r="AW84" s="21">
        <f t="shared" ca="1" si="14"/>
        <v>0</v>
      </c>
      <c r="AX84" s="21">
        <f t="shared" ca="1" si="15"/>
        <v>0</v>
      </c>
      <c r="AY84" s="21">
        <f t="shared" ca="1" si="16"/>
        <v>0</v>
      </c>
      <c r="AZ84" s="21">
        <f t="shared" ca="1" si="17"/>
        <v>0</v>
      </c>
      <c r="BA84" s="21">
        <f t="shared" ca="1" si="18"/>
        <v>0</v>
      </c>
    </row>
    <row r="85" spans="23:53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2016:9:0:0:YULI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ref="AF85:AK88" ca="1" si="19">IFERROR(INDEX(INDIRECT(CONCATENATE($X$95,"$A:$Z")),$AE85,MATCH(AF$52,INDIRECT(CONCATENATE($X$95,"$A1:$Z1")),0)),"")</f>
        <v/>
      </c>
      <c r="AG85" s="10" t="str">
        <f t="shared" ca="1" si="19"/>
        <v/>
      </c>
      <c r="AH85" s="10" t="str">
        <f t="shared" ca="1" si="19"/>
        <v/>
      </c>
      <c r="AI85" s="10" t="str">
        <f t="shared" ca="1" si="19"/>
        <v/>
      </c>
      <c r="AJ85" s="10" t="str">
        <f t="shared" ca="1" si="19"/>
        <v/>
      </c>
      <c r="AK85" s="10" t="str">
        <f t="shared" ca="1" si="19"/>
        <v/>
      </c>
      <c r="AL85" s="7">
        <v>-3</v>
      </c>
      <c r="AM85" s="28">
        <f t="shared" si="9"/>
        <v>42484</v>
      </c>
      <c r="AN85" s="27">
        <f t="shared" si="13"/>
        <v>4</v>
      </c>
      <c r="AO85" s="28" t="str">
        <f t="shared" si="10"/>
        <v>2016:4:4:7:YULI</v>
      </c>
      <c r="AP85" s="27">
        <f t="shared" ca="1" si="11"/>
        <v>455</v>
      </c>
      <c r="AQ85" s="21">
        <f t="shared" ca="1" si="12"/>
        <v>0</v>
      </c>
      <c r="AR85" s="21">
        <f t="shared" ca="1" si="12"/>
        <v>9</v>
      </c>
      <c r="AS85" s="21">
        <f t="shared" ca="1" si="12"/>
        <v>2</v>
      </c>
      <c r="AT85" s="21">
        <f t="shared" ca="1" si="12"/>
        <v>12</v>
      </c>
      <c r="AU85" s="21">
        <f t="shared" ca="1" si="12"/>
        <v>1</v>
      </c>
      <c r="AV85" s="21">
        <f t="shared" ca="1" si="12"/>
        <v>0</v>
      </c>
      <c r="AW85" s="21">
        <f t="shared" ca="1" si="14"/>
        <v>0</v>
      </c>
      <c r="AX85" s="21">
        <f t="shared" ca="1" si="15"/>
        <v>0</v>
      </c>
      <c r="AY85" s="21">
        <f t="shared" ca="1" si="16"/>
        <v>0</v>
      </c>
      <c r="AZ85" s="21">
        <f t="shared" ca="1" si="17"/>
        <v>0</v>
      </c>
      <c r="BA85" s="21">
        <f t="shared" ca="1" si="18"/>
        <v>0</v>
      </c>
    </row>
    <row r="86" spans="23:53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2016:10:0:0:YULI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19"/>
        <v/>
      </c>
      <c r="AG86" s="10" t="str">
        <f t="shared" ca="1" si="19"/>
        <v/>
      </c>
      <c r="AH86" s="10" t="str">
        <f t="shared" ca="1" si="19"/>
        <v/>
      </c>
      <c r="AI86" s="10" t="str">
        <f t="shared" ca="1" si="19"/>
        <v/>
      </c>
      <c r="AJ86" s="10" t="str">
        <f t="shared" ca="1" si="19"/>
        <v/>
      </c>
      <c r="AK86" s="10" t="str">
        <f t="shared" ca="1" si="19"/>
        <v/>
      </c>
      <c r="AL86" s="7">
        <v>-2</v>
      </c>
      <c r="AM86" s="28">
        <f t="shared" si="9"/>
        <v>42491</v>
      </c>
      <c r="AN86" s="27">
        <f t="shared" si="13"/>
        <v>1</v>
      </c>
      <c r="AO86" s="28" t="str">
        <f t="shared" si="10"/>
        <v>2016:5:1:7:YULI</v>
      </c>
      <c r="AP86" s="27">
        <f t="shared" ca="1" si="11"/>
        <v>484</v>
      </c>
      <c r="AQ86" s="21">
        <f t="shared" ca="1" si="12"/>
        <v>0</v>
      </c>
      <c r="AR86" s="21">
        <f t="shared" ca="1" si="12"/>
        <v>14</v>
      </c>
      <c r="AS86" s="21">
        <f t="shared" ca="1" si="12"/>
        <v>2</v>
      </c>
      <c r="AT86" s="21">
        <f t="shared" ca="1" si="12"/>
        <v>20</v>
      </c>
      <c r="AU86" s="21">
        <f t="shared" ca="1" si="12"/>
        <v>2</v>
      </c>
      <c r="AV86" s="21">
        <f t="shared" ca="1" si="12"/>
        <v>0</v>
      </c>
      <c r="AW86" s="21">
        <f t="shared" ca="1" si="14"/>
        <v>0</v>
      </c>
      <c r="AX86" s="21">
        <f t="shared" ca="1" si="15"/>
        <v>0</v>
      </c>
      <c r="AY86" s="21">
        <f t="shared" ca="1" si="16"/>
        <v>0</v>
      </c>
      <c r="AZ86" s="21">
        <f t="shared" ca="1" si="17"/>
        <v>0</v>
      </c>
      <c r="BA86" s="21">
        <f t="shared" ca="1" si="18"/>
        <v>0</v>
      </c>
    </row>
    <row r="87" spans="23:53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2016:11:0:0:YULI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19"/>
        <v/>
      </c>
      <c r="AG87" s="10" t="str">
        <f t="shared" ca="1" si="19"/>
        <v/>
      </c>
      <c r="AH87" s="10" t="str">
        <f t="shared" ca="1" si="19"/>
        <v/>
      </c>
      <c r="AI87" s="10" t="str">
        <f t="shared" ca="1" si="19"/>
        <v/>
      </c>
      <c r="AJ87" s="10" t="str">
        <f t="shared" ca="1" si="19"/>
        <v/>
      </c>
      <c r="AK87" s="10" t="str">
        <f t="shared" ca="1" si="19"/>
        <v/>
      </c>
      <c r="AL87" s="7">
        <v>-1</v>
      </c>
      <c r="AM87" s="28">
        <f t="shared" si="9"/>
        <v>42498</v>
      </c>
      <c r="AN87" s="27">
        <f t="shared" si="13"/>
        <v>2</v>
      </c>
      <c r="AO87" s="28" t="str">
        <f t="shared" si="10"/>
        <v>2016:5:2:7:YULI</v>
      </c>
      <c r="AP87" s="27">
        <f t="shared" ca="1" si="11"/>
        <v>513</v>
      </c>
      <c r="AQ87" s="21">
        <f t="shared" ca="1" si="12"/>
        <v>0</v>
      </c>
      <c r="AR87" s="21">
        <f t="shared" ca="1" si="12"/>
        <v>15</v>
      </c>
      <c r="AS87" s="21">
        <f t="shared" ca="1" si="12"/>
        <v>1</v>
      </c>
      <c r="AT87" s="21">
        <f t="shared" ca="1" si="12"/>
        <v>17</v>
      </c>
      <c r="AU87" s="21">
        <f t="shared" ca="1" si="12"/>
        <v>2</v>
      </c>
      <c r="AV87" s="21">
        <f t="shared" ca="1" si="12"/>
        <v>0</v>
      </c>
      <c r="AW87" s="21">
        <f t="shared" ca="1" si="14"/>
        <v>0</v>
      </c>
      <c r="AX87" s="21">
        <f t="shared" ca="1" si="15"/>
        <v>0</v>
      </c>
      <c r="AY87" s="21">
        <f t="shared" ca="1" si="16"/>
        <v>0</v>
      </c>
      <c r="AZ87" s="21">
        <f t="shared" ca="1" si="17"/>
        <v>0</v>
      </c>
      <c r="BA87" s="21">
        <f t="shared" ca="1" si="18"/>
        <v>0</v>
      </c>
    </row>
    <row r="88" spans="23:53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2016:12:0:0:YULI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19"/>
        <v/>
      </c>
      <c r="AG88" s="10" t="str">
        <f t="shared" ca="1" si="19"/>
        <v/>
      </c>
      <c r="AH88" s="10" t="str">
        <f t="shared" ca="1" si="19"/>
        <v/>
      </c>
      <c r="AI88" s="10" t="str">
        <f t="shared" ca="1" si="19"/>
        <v/>
      </c>
      <c r="AJ88" s="10" t="str">
        <f t="shared" ca="1" si="19"/>
        <v/>
      </c>
      <c r="AK88" s="10" t="str">
        <f t="shared" ca="1" si="19"/>
        <v/>
      </c>
      <c r="AL88" s="7">
        <v>0</v>
      </c>
      <c r="AM88" s="28">
        <f t="shared" si="9"/>
        <v>42505</v>
      </c>
      <c r="AN88" s="27">
        <f t="shared" si="13"/>
        <v>3</v>
      </c>
      <c r="AO88" s="28" t="str">
        <f t="shared" si="10"/>
        <v>2016:5:3:7:YULI</v>
      </c>
      <c r="AP88" s="27">
        <f t="shared" ca="1" si="11"/>
        <v>543</v>
      </c>
      <c r="AQ88" s="21">
        <f t="shared" ca="1" si="12"/>
        <v>0</v>
      </c>
      <c r="AR88" s="21">
        <f t="shared" ca="1" si="12"/>
        <v>16</v>
      </c>
      <c r="AS88" s="21">
        <f t="shared" ca="1" si="12"/>
        <v>1</v>
      </c>
      <c r="AT88" s="21">
        <f t="shared" ca="1" si="12"/>
        <v>16</v>
      </c>
      <c r="AU88" s="21">
        <f t="shared" ca="1" si="12"/>
        <v>1</v>
      </c>
      <c r="AV88" s="21">
        <f t="shared" ca="1" si="12"/>
        <v>2</v>
      </c>
      <c r="AW88" s="21">
        <f t="shared" ca="1" si="14"/>
        <v>1</v>
      </c>
      <c r="AX88" s="21">
        <f t="shared" ca="1" si="15"/>
        <v>12</v>
      </c>
      <c r="AY88" s="21">
        <f t="shared" ca="1" si="16"/>
        <v>6</v>
      </c>
      <c r="AZ88" s="21">
        <f t="shared" ca="1" si="17"/>
        <v>10</v>
      </c>
      <c r="BA88" s="21">
        <f t="shared" ca="1" si="18"/>
        <v>2</v>
      </c>
    </row>
    <row r="89" spans="23:53">
      <c r="AC89" s="7">
        <f ca="1">SUMIFS(AC53:AC88, $X53:$X88,YEAR,AC53:AC88,"&lt;&gt;#N/A")</f>
        <v>1</v>
      </c>
      <c r="AD89" s="27"/>
      <c r="AF89" s="7">
        <f t="shared" ref="AF89:AK89" ca="1" si="20">SUM(AF53:AF88)</f>
        <v>0</v>
      </c>
      <c r="AG89" s="7">
        <f t="shared" ca="1" si="20"/>
        <v>0</v>
      </c>
      <c r="AH89" s="7">
        <f t="shared" ca="1" si="20"/>
        <v>0</v>
      </c>
      <c r="AI89" s="7">
        <f t="shared" ca="1" si="20"/>
        <v>0</v>
      </c>
      <c r="AJ89" s="7">
        <f t="shared" ca="1" si="20"/>
        <v>0</v>
      </c>
      <c r="AK89" s="7">
        <f t="shared" ca="1" si="20"/>
        <v>0</v>
      </c>
      <c r="AN89" s="27"/>
    </row>
    <row r="90" spans="23:53">
      <c r="W90" s="7" t="s">
        <v>1456</v>
      </c>
      <c r="X90" s="2" t="s">
        <v>2024</v>
      </c>
      <c r="AD90" s="27"/>
      <c r="AE90" s="27"/>
      <c r="AH90" s="27"/>
      <c r="AI90" s="27"/>
      <c r="AJ90" s="27"/>
      <c r="AK90" s="27"/>
      <c r="AM90" s="28"/>
      <c r="AN90" s="27"/>
    </row>
    <row r="91" spans="23:53">
      <c r="W91" s="39" t="s">
        <v>2234</v>
      </c>
      <c r="X91" s="1" t="s">
        <v>2274</v>
      </c>
      <c r="AD91" s="27"/>
      <c r="AE91" s="27"/>
      <c r="AH91" s="27"/>
      <c r="AI91" s="27"/>
      <c r="AJ91" s="27"/>
      <c r="AK91" s="27"/>
      <c r="AM91" s="28"/>
      <c r="AN91" s="27"/>
    </row>
    <row r="92" spans="23:53">
      <c r="W92" s="7" t="s">
        <v>2235</v>
      </c>
      <c r="X92" s="1" t="s">
        <v>2275</v>
      </c>
      <c r="AD92" s="27"/>
      <c r="AN92" s="27"/>
    </row>
    <row r="93" spans="23:53">
      <c r="W93" s="7" t="s">
        <v>815</v>
      </c>
      <c r="X93" s="2" t="s">
        <v>2245</v>
      </c>
      <c r="Y93" s="27"/>
      <c r="Z93" s="27"/>
      <c r="AD93" s="27"/>
      <c r="AN93" s="27"/>
    </row>
    <row r="94" spans="23:53">
      <c r="W94" s="7" t="s">
        <v>816</v>
      </c>
      <c r="X94" s="2" t="s">
        <v>2246</v>
      </c>
      <c r="Y94" s="27"/>
      <c r="Z94" s="27"/>
      <c r="AD94" s="27"/>
      <c r="AN94" s="27"/>
    </row>
    <row r="95" spans="23:53">
      <c r="W95" s="39" t="s">
        <v>819</v>
      </c>
      <c r="X95" s="2" t="s">
        <v>2247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3">
      <c r="W96" s="39" t="s">
        <v>1455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1">
      <c r="W97" s="7" t="s">
        <v>811</v>
      </c>
      <c r="X97" s="1">
        <v>2</v>
      </c>
      <c r="AD97" s="27"/>
      <c r="AE97" s="27"/>
      <c r="AH97" s="27"/>
      <c r="AI97" s="27"/>
      <c r="AJ97" s="27"/>
      <c r="AK97" s="27"/>
      <c r="AN97" s="27"/>
    </row>
    <row r="98" spans="23:51">
      <c r="W98" s="7" t="s">
        <v>808</v>
      </c>
      <c r="X98" s="7">
        <f>ROUND($X$96/12,0)</f>
        <v>0</v>
      </c>
      <c r="AN98" s="27"/>
    </row>
    <row r="99" spans="23:51">
      <c r="W99" s="7" t="s">
        <v>807</v>
      </c>
      <c r="X99" s="7">
        <v>4</v>
      </c>
      <c r="AN99" s="27"/>
    </row>
    <row r="100" spans="23:51">
      <c r="W100" s="7" t="s">
        <v>438</v>
      </c>
      <c r="X100" s="7">
        <f ca="1">SUM($AI$89:$AK$89)</f>
        <v>0</v>
      </c>
      <c r="AN100" s="27"/>
    </row>
    <row r="101" spans="23:51">
      <c r="W101" s="7" t="s">
        <v>439</v>
      </c>
      <c r="X101" s="7">
        <f ca="1">SUM($AF$89:$AH$89)</f>
        <v>0</v>
      </c>
      <c r="AM101" s="28"/>
      <c r="AN101" s="27"/>
      <c r="AS101" s="29"/>
      <c r="AU101" s="29"/>
      <c r="AV101" s="29"/>
      <c r="AY101" s="29"/>
    </row>
    <row r="102" spans="23:51" ht="60">
      <c r="W102" s="7" t="s">
        <v>441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30" t="str">
        <f ca="1">IFERROR(X101/SUM(X100:X101),"0")</f>
        <v>0</v>
      </c>
      <c r="Z102" s="7" t="str">
        <f ca="1">TEXT(Y102,"00%")</f>
        <v>00%</v>
      </c>
      <c r="AN102" s="27"/>
    </row>
    <row r="103" spans="23:51" ht="30">
      <c r="W103" s="7" t="s">
        <v>442</v>
      </c>
      <c r="X103" s="29" t="str">
        <f ca="1">CONCATENATE("Annual Goal 年度目標:  ",$X$96,"
Actual CDE YTD 年度實際:    ",$AC$89)</f>
        <v>Annual Goal 年度目標:  
Actual CDE YTD 年度實際:    1</v>
      </c>
      <c r="AN103" s="27"/>
    </row>
    <row r="104" spans="23:51">
      <c r="W104" s="7" t="s">
        <v>1454</v>
      </c>
      <c r="X104" s="7" t="str">
        <f ca="1">CONCATENATE($X$53,"  ",SUMIF($AC$53:$AC$64,"&lt;&gt;#N/A"))</f>
        <v>2014  0</v>
      </c>
      <c r="AN104" s="27"/>
    </row>
    <row r="105" spans="23:51">
      <c r="W105" s="7" t="s">
        <v>1453</v>
      </c>
      <c r="X105" s="7" t="str">
        <f ca="1">CONCATENATE($X$65,"  ", SUMIF($AC$65:$AC$76,"&lt;&gt;#N/A"))</f>
        <v>2015  0</v>
      </c>
      <c r="AN105" s="27"/>
    </row>
    <row r="106" spans="23:51">
      <c r="W106" s="7" t="s">
        <v>1452</v>
      </c>
      <c r="X106" s="7" t="str">
        <f ca="1">CONCATENATE($X$77,"  ",SUMIF($AC$77:$AC$88,"&lt;&gt;#N/A"))</f>
        <v>2016  1</v>
      </c>
    </row>
    <row r="107" spans="23:51" ht="23.25">
      <c r="W107" s="7" t="s">
        <v>1451</v>
      </c>
      <c r="X107" s="42" t="str">
        <f>$X$91</f>
        <v>Yuli District</v>
      </c>
    </row>
    <row r="108" spans="23:51">
      <c r="X108" s="40" t="str">
        <f>$X$92</f>
        <v>玉里地區</v>
      </c>
    </row>
    <row r="109" spans="23:51">
      <c r="X109" s="41">
        <f>DATE</f>
        <v>42505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9">
    <pageSetUpPr fitToPage="1"/>
  </sheetPr>
  <dimension ref="A1:S27"/>
  <sheetViews>
    <sheetView topLeftCell="E1" zoomScale="115" zoomScaleNormal="115" zoomScaleSheetLayoutView="115" workbookViewId="0">
      <selection activeCell="I23" sqref="I23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1860</v>
      </c>
      <c r="E1" s="36" t="str">
        <f>$A$2</f>
        <v>Zhunan Zone</v>
      </c>
      <c r="F1" s="32"/>
      <c r="G1" s="33"/>
      <c r="H1" s="33"/>
      <c r="I1" s="33"/>
      <c r="J1" s="33"/>
      <c r="K1" s="33"/>
      <c r="L1" s="33"/>
      <c r="M1" s="93" t="s">
        <v>1739</v>
      </c>
      <c r="N1" s="96" t="s">
        <v>21</v>
      </c>
      <c r="O1" s="76" t="s">
        <v>22</v>
      </c>
      <c r="P1" s="76" t="s">
        <v>23</v>
      </c>
      <c r="Q1" s="76" t="s">
        <v>33</v>
      </c>
      <c r="R1" s="76" t="s">
        <v>34</v>
      </c>
      <c r="S1" s="76" t="s">
        <v>24</v>
      </c>
    </row>
    <row r="2" spans="1:19" ht="15" customHeight="1">
      <c r="A2" s="1" t="s">
        <v>2097</v>
      </c>
      <c r="E2" s="78" t="str">
        <f>$A$3</f>
        <v>竹南地帶</v>
      </c>
      <c r="F2" s="26" t="s">
        <v>793</v>
      </c>
      <c r="G2" s="80">
        <f>$A$6</f>
        <v>59</v>
      </c>
      <c r="H2" s="82" t="s">
        <v>35</v>
      </c>
      <c r="I2" s="83"/>
      <c r="J2" s="83"/>
      <c r="K2" s="84"/>
      <c r="L2" s="66" t="s">
        <v>28</v>
      </c>
      <c r="M2" s="94"/>
      <c r="N2" s="97"/>
      <c r="O2" s="77"/>
      <c r="P2" s="77"/>
      <c r="Q2" s="77"/>
      <c r="R2" s="77"/>
      <c r="S2" s="77"/>
    </row>
    <row r="3" spans="1:19" ht="15" customHeight="1">
      <c r="A3" s="1" t="s">
        <v>2098</v>
      </c>
      <c r="E3" s="79"/>
      <c r="F3" s="25" t="s">
        <v>794</v>
      </c>
      <c r="G3" s="81"/>
      <c r="H3" s="82" t="s">
        <v>788</v>
      </c>
      <c r="I3" s="83"/>
      <c r="J3" s="83"/>
      <c r="K3" s="84"/>
      <c r="L3" s="66" t="s">
        <v>787</v>
      </c>
      <c r="M3" s="94"/>
      <c r="N3" s="97"/>
      <c r="O3" s="77"/>
      <c r="P3" s="77"/>
      <c r="Q3" s="77"/>
      <c r="R3" s="77"/>
      <c r="S3" s="77"/>
    </row>
    <row r="4" spans="1:19" ht="15" customHeight="1">
      <c r="A4" s="1" t="s">
        <v>2099</v>
      </c>
      <c r="E4" s="85">
        <f>DATE</f>
        <v>42505</v>
      </c>
      <c r="F4" s="23" t="s">
        <v>791</v>
      </c>
      <c r="G4" s="24"/>
      <c r="H4" s="87">
        <f>ROUND($G$2/12*MONTH,0)</f>
        <v>25</v>
      </c>
      <c r="I4" s="88"/>
      <c r="J4" s="88"/>
      <c r="K4" s="89"/>
      <c r="L4" s="44">
        <f>ROUND($G$2/12,0)</f>
        <v>5</v>
      </c>
      <c r="M4" s="94"/>
      <c r="N4" s="97"/>
      <c r="O4" s="77"/>
      <c r="P4" s="77"/>
      <c r="Q4" s="77"/>
      <c r="R4" s="77"/>
      <c r="S4" s="77"/>
    </row>
    <row r="5" spans="1:19" ht="15" customHeight="1">
      <c r="A5" s="1" t="s">
        <v>2100</v>
      </c>
      <c r="E5" s="86"/>
      <c r="F5" s="5" t="s">
        <v>792</v>
      </c>
      <c r="G5" s="6"/>
      <c r="H5" s="90">
        <f ca="1">ZHUNAN_ZONE_GRAPH!$AC$89</f>
        <v>14</v>
      </c>
      <c r="I5" s="91"/>
      <c r="J5" s="91"/>
      <c r="K5" s="92"/>
      <c r="L5" s="45">
        <f>$M$27</f>
        <v>1</v>
      </c>
      <c r="M5" s="95"/>
      <c r="N5" s="97"/>
      <c r="O5" s="77"/>
      <c r="P5" s="77"/>
      <c r="Q5" s="77"/>
      <c r="R5" s="77"/>
      <c r="S5" s="77"/>
    </row>
    <row r="6" spans="1:19" ht="15" customHeight="1">
      <c r="A6" s="1">
        <v>59</v>
      </c>
      <c r="E6" s="34" t="str">
        <f>$A$4</f>
        <v>Hsinchu Stake</v>
      </c>
      <c r="F6" s="25" t="s">
        <v>804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新竹支聯會</v>
      </c>
      <c r="F7" s="25" t="s">
        <v>789</v>
      </c>
      <c r="G7" s="25"/>
      <c r="H7" s="20"/>
      <c r="I7" s="20"/>
      <c r="J7" s="20"/>
      <c r="K7" s="20"/>
      <c r="L7" s="46" t="s">
        <v>790</v>
      </c>
      <c r="M7" s="61" t="s">
        <v>795</v>
      </c>
      <c r="N7" s="38" t="s">
        <v>796</v>
      </c>
      <c r="O7" s="38" t="s">
        <v>797</v>
      </c>
      <c r="P7" s="38" t="s">
        <v>798</v>
      </c>
      <c r="Q7" s="38" t="s">
        <v>799</v>
      </c>
      <c r="R7" s="38" t="s">
        <v>800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2101</v>
      </c>
      <c r="B11" s="1"/>
      <c r="E11" s="5" t="str">
        <f>$A11</f>
        <v>Zhunan 竹南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2072</v>
      </c>
      <c r="C12" s="64" t="str">
        <f>CONCATENATE(YEAR,":",MONTH,":",WEEK,":",WEEKDAY,":",$B12)</f>
        <v>2016:5:3:7:ZHUNAN_ZL</v>
      </c>
      <c r="D12" s="64">
        <f>MATCH($C12,REPORT_DATA_BY_COMP!$A:$A,0)</f>
        <v>1753</v>
      </c>
      <c r="E12" s="65" t="str">
        <f>SUBSTITUTE(VLOOKUP($B12,COMP_LIST!$A:$AC,5,FALSE),"EL","")</f>
        <v>E. Lindahl / Dorius ZL</v>
      </c>
      <c r="F12" s="4" t="str">
        <f>VLOOKUP($B12,COMP_LIST!$A:$AC,3,FALSE)</f>
        <v>Zhunan ZL</v>
      </c>
      <c r="G12" s="4" t="str">
        <f>VLOOKUP($B12,COMP_LIST!$A:$AC,4,FALSE)</f>
        <v>竹南長老</v>
      </c>
      <c r="H12" s="10">
        <f>IFERROR(INDEX(REPORT_DATA_BY_COMP!$A:$AI,$D12,MATCH(H$8,REPORT_DATA_BY_COMP!$A$1:$AI$1,0)), "")</f>
        <v>1</v>
      </c>
      <c r="I12" s="10">
        <f>IFERROR(INDEX(REPORT_DATA_BY_COMP!$A:$AI,$D12,MATCH(I$8,REPORT_DATA_BY_COMP!$A$1:$AI$1,0)), "")</f>
        <v>2</v>
      </c>
      <c r="J12" s="10">
        <f>IFERROR(INDEX(REPORT_DATA_BY_COMP!$A:$AI,$D12,MATCH(J$8,REPORT_DATA_BY_COMP!$A$1:$AI$1,0)), "")</f>
        <v>3</v>
      </c>
      <c r="K12" s="10">
        <f>IFERROR(INDEX(REPORT_DATA_BY_COMP!$A:$AI,$D12,MATCH(K$8,REPORT_DATA_BY_COMP!$A$1:$AI$1,0)), "")</f>
        <v>1</v>
      </c>
      <c r="L12" s="47">
        <f>IFERROR(INDEX(REPORT_DATA_BY_COMP!$A:$AI,$D12,MATCH(L$8,REPORT_DATA_BY_COMP!$A$1:$AI$1,0)), "")</f>
        <v>3</v>
      </c>
      <c r="M12" s="59">
        <f>IFERROR(INDEX(REPORT_DATA_BY_COMP!$A:$AI,$D12,MATCH(M$8,REPORT_DATA_BY_COMP!$A$1:$AI$1,0)), "")</f>
        <v>0</v>
      </c>
      <c r="N12" s="50">
        <f>IFERROR(INDEX(REPORT_DATA_BY_COMP!$A:$AI,$D12,MATCH(N$8,REPORT_DATA_BY_COMP!$A$1:$AI$1,0)), "")</f>
        <v>8</v>
      </c>
      <c r="O12" s="10">
        <f>IFERROR(INDEX(REPORT_DATA_BY_COMP!$A:$AI,$D12,MATCH(O$8,REPORT_DATA_BY_COMP!$A$1:$AI$1,0)), "")</f>
        <v>4</v>
      </c>
      <c r="P12" s="10">
        <f>IFERROR(INDEX(REPORT_DATA_BY_COMP!$A:$AI,$D12,MATCH(P$8,REPORT_DATA_BY_COMP!$A$1:$AI$1,0)), "")</f>
        <v>7</v>
      </c>
      <c r="Q12" s="10">
        <f>IFERROR(INDEX(REPORT_DATA_BY_COMP!$A:$AI,$D12,MATCH(Q$8,REPORT_DATA_BY_COMP!$A$1:$AI$1,0)), "")</f>
        <v>5</v>
      </c>
      <c r="R12" s="10">
        <f>IFERROR(INDEX(REPORT_DATA_BY_COMP!$A:$AI,$D12,MATCH(R$8,REPORT_DATA_BY_COMP!$A$1:$AI$1,0)), "")</f>
        <v>0</v>
      </c>
      <c r="S12" s="10">
        <f>IFERROR(INDEX(REPORT_DATA_BY_COMP!$A:$AI,$D12,MATCH(S$8,REPORT_DATA_BY_COMP!$A$1:$AI$1,0)), "")</f>
        <v>12</v>
      </c>
    </row>
    <row r="13" spans="1:19" ht="15" customHeight="1">
      <c r="A13" s="1"/>
      <c r="B13" s="1" t="s">
        <v>1972</v>
      </c>
      <c r="C13" s="64" t="str">
        <f>CONCATENATE(YEAR,":",MONTH,":",WEEK,":",WEEKDAY,":",$B13)</f>
        <v>2016:5:3:7:XIANGSHAN_E</v>
      </c>
      <c r="D13" s="64">
        <f>MATCH($C13,REPORT_DATA_BY_COMP!$A:$A,0)</f>
        <v>1722</v>
      </c>
      <c r="E13" s="65" t="str">
        <f>SUBSTITUTE(VLOOKUP($B13,COMP_LIST!$A:$AC,5,FALSE),"EL","")</f>
        <v>E. Diepeveen DL / Jensen</v>
      </c>
      <c r="F13" s="4" t="str">
        <f>VLOOKUP($B13,COMP_LIST!$A:$AC,3,FALSE)</f>
        <v>Xiangshan E</v>
      </c>
      <c r="G13" s="4" t="str">
        <f>VLOOKUP($B13,COMP_LIST!$A:$AC,4,FALSE)</f>
        <v>香山長老</v>
      </c>
      <c r="H13" s="10">
        <f>IFERROR(INDEX(REPORT_DATA_BY_COMP!$A:$AI,$D13,MATCH(H$8,REPORT_DATA_BY_COMP!$A$1:$AI$1,0)), "")</f>
        <v>1</v>
      </c>
      <c r="I13" s="10">
        <f>IFERROR(INDEX(REPORT_DATA_BY_COMP!$A:$AI,$D13,MATCH(I$8,REPORT_DATA_BY_COMP!$A$1:$AI$1,0)), "")</f>
        <v>0</v>
      </c>
      <c r="J13" s="10">
        <f>IFERROR(INDEX(REPORT_DATA_BY_COMP!$A:$AI,$D13,MATCH(J$8,REPORT_DATA_BY_COMP!$A$1:$AI$1,0)), "")</f>
        <v>5</v>
      </c>
      <c r="K13" s="10">
        <f>IFERROR(INDEX(REPORT_DATA_BY_COMP!$A:$AI,$D13,MATCH(K$8,REPORT_DATA_BY_COMP!$A$1:$AI$1,0)), "")</f>
        <v>1</v>
      </c>
      <c r="L13" s="47">
        <f>IFERROR(INDEX(REPORT_DATA_BY_COMP!$A:$AI,$D13,MATCH(L$8,REPORT_DATA_BY_COMP!$A$1:$AI$1,0)), "")</f>
        <v>1</v>
      </c>
      <c r="M13" s="56">
        <f>IFERROR(INDEX(REPORT_DATA_BY_COMP!$A:$AI,$D13,MATCH(M$8,REPORT_DATA_BY_COMP!$A$1:$AI$1,0)), "")</f>
        <v>0</v>
      </c>
      <c r="N13" s="50">
        <f>IFERROR(INDEX(REPORT_DATA_BY_COMP!$A:$AI,$D13,MATCH(N$8,REPORT_DATA_BY_COMP!$A$1:$AI$1,0)), "")</f>
        <v>8</v>
      </c>
      <c r="O13" s="10">
        <f>IFERROR(INDEX(REPORT_DATA_BY_COMP!$A:$AI,$D13,MATCH(O$8,REPORT_DATA_BY_COMP!$A$1:$AI$1,0)), "")</f>
        <v>1</v>
      </c>
      <c r="P13" s="10">
        <f>IFERROR(INDEX(REPORT_DATA_BY_COMP!$A:$AI,$D13,MATCH(P$8,REPORT_DATA_BY_COMP!$A$1:$AI$1,0)), "")</f>
        <v>8</v>
      </c>
      <c r="Q13" s="10">
        <f>IFERROR(INDEX(REPORT_DATA_BY_COMP!$A:$AI,$D13,MATCH(Q$8,REPORT_DATA_BY_COMP!$A$1:$AI$1,0)), "")</f>
        <v>1</v>
      </c>
      <c r="R13" s="10">
        <f>IFERROR(INDEX(REPORT_DATA_BY_COMP!$A:$AI,$D13,MATCH(R$8,REPORT_DATA_BY_COMP!$A$1:$AI$1,0)), "")</f>
        <v>5</v>
      </c>
      <c r="S13" s="10">
        <f>IFERROR(INDEX(REPORT_DATA_BY_COMP!$A:$AI,$D13,MATCH(S$8,REPORT_DATA_BY_COMP!$A$1:$AI$1,0)), "")</f>
        <v>11</v>
      </c>
    </row>
    <row r="14" spans="1:19" ht="15" customHeight="1">
      <c r="A14" s="1"/>
      <c r="B14" s="1" t="s">
        <v>2068</v>
      </c>
      <c r="C14" s="64" t="str">
        <f>CONCATENATE(YEAR,":",MONTH,":",WEEK,":",WEEKDAY,":",$B14)</f>
        <v>2016:5:3:7:ZHUNAN_S</v>
      </c>
      <c r="D14" s="64">
        <f>MATCH($C14,REPORT_DATA_BY_COMP!$A:$A,0)</f>
        <v>1752</v>
      </c>
      <c r="E14" s="65" t="str">
        <f>SUBSTITUTE(VLOOKUP($B14,COMP_LIST!$A:$AC,5,FALSE),"EL","")</f>
        <v>S. Kho / Miller</v>
      </c>
      <c r="F14" s="4" t="str">
        <f>VLOOKUP($B14,COMP_LIST!$A:$AC,3,FALSE)</f>
        <v>Zhunan S</v>
      </c>
      <c r="G14" s="4" t="str">
        <f>VLOOKUP($B14,COMP_LIST!$A:$AC,4,FALSE)</f>
        <v>竹南姐妹</v>
      </c>
      <c r="H14" s="10">
        <f>IFERROR(INDEX(REPORT_DATA_BY_COMP!$A:$AI,$D14,MATCH(H$8,REPORT_DATA_BY_COMP!$A$1:$AI$1,0)), "")</f>
        <v>0</v>
      </c>
      <c r="I14" s="10">
        <f>IFERROR(INDEX(REPORT_DATA_BY_COMP!$A:$AI,$D14,MATCH(I$8,REPORT_DATA_BY_COMP!$A$1:$AI$1,0)), "")</f>
        <v>5</v>
      </c>
      <c r="J14" s="10">
        <f>IFERROR(INDEX(REPORT_DATA_BY_COMP!$A:$AI,$D14,MATCH(J$8,REPORT_DATA_BY_COMP!$A$1:$AI$1,0)), "")</f>
        <v>3</v>
      </c>
      <c r="K14" s="10">
        <f>IFERROR(INDEX(REPORT_DATA_BY_COMP!$A:$AI,$D14,MATCH(K$8,REPORT_DATA_BY_COMP!$A$1:$AI$1,0)), "")</f>
        <v>1</v>
      </c>
      <c r="L14" s="47">
        <f>IFERROR(INDEX(REPORT_DATA_BY_COMP!$A:$AI,$D14,MATCH(L$8,REPORT_DATA_BY_COMP!$A$1:$AI$1,0)), "")</f>
        <v>4</v>
      </c>
      <c r="M14" s="56">
        <f>IFERROR(INDEX(REPORT_DATA_BY_COMP!$A:$AI,$D14,MATCH(M$8,REPORT_DATA_BY_COMP!$A$1:$AI$1,0)), "")</f>
        <v>0</v>
      </c>
      <c r="N14" s="50">
        <f>IFERROR(INDEX(REPORT_DATA_BY_COMP!$A:$AI,$D14,MATCH(N$8,REPORT_DATA_BY_COMP!$A$1:$AI$1,0)), "")</f>
        <v>13</v>
      </c>
      <c r="O14" s="10">
        <f>IFERROR(INDEX(REPORT_DATA_BY_COMP!$A:$AI,$D14,MATCH(O$8,REPORT_DATA_BY_COMP!$A$1:$AI$1,0)), "")</f>
        <v>5</v>
      </c>
      <c r="P14" s="10">
        <f>IFERROR(INDEX(REPORT_DATA_BY_COMP!$A:$AI,$D14,MATCH(P$8,REPORT_DATA_BY_COMP!$A$1:$AI$1,0)), "")</f>
        <v>14</v>
      </c>
      <c r="Q14" s="10">
        <f>IFERROR(INDEX(REPORT_DATA_BY_COMP!$A:$AI,$D14,MATCH(Q$8,REPORT_DATA_BY_COMP!$A$1:$AI$1,0)), "")</f>
        <v>4</v>
      </c>
      <c r="R14" s="10">
        <f>IFERROR(INDEX(REPORT_DATA_BY_COMP!$A:$AI,$D14,MATCH(R$8,REPORT_DATA_BY_COMP!$A$1:$AI$1,0)), "")</f>
        <v>0</v>
      </c>
      <c r="S14" s="10">
        <f>IFERROR(INDEX(REPORT_DATA_BY_COMP!$A:$AI,$D14,MATCH(S$8,REPORT_DATA_BY_COMP!$A$1:$AI$1,0)), "")</f>
        <v>10</v>
      </c>
    </row>
    <row r="15" spans="1:19" ht="15" customHeight="1">
      <c r="A15" s="1"/>
      <c r="B15" s="1"/>
      <c r="E15" s="8" t="s">
        <v>806</v>
      </c>
      <c r="F15" s="9"/>
      <c r="G15" s="9"/>
      <c r="H15" s="11">
        <f t="shared" ref="H15:S15" si="0">SUM(H12:H14)</f>
        <v>2</v>
      </c>
      <c r="I15" s="11">
        <f t="shared" si="0"/>
        <v>7</v>
      </c>
      <c r="J15" s="11">
        <f t="shared" si="0"/>
        <v>11</v>
      </c>
      <c r="K15" s="11">
        <f t="shared" si="0"/>
        <v>3</v>
      </c>
      <c r="L15" s="48">
        <f t="shared" si="0"/>
        <v>8</v>
      </c>
      <c r="M15" s="57">
        <f t="shared" si="0"/>
        <v>0</v>
      </c>
      <c r="N15" s="51">
        <f t="shared" si="0"/>
        <v>29</v>
      </c>
      <c r="O15" s="11">
        <f t="shared" si="0"/>
        <v>10</v>
      </c>
      <c r="P15" s="11">
        <f t="shared" si="0"/>
        <v>29</v>
      </c>
      <c r="Q15" s="11">
        <f t="shared" si="0"/>
        <v>10</v>
      </c>
      <c r="R15" s="11">
        <f t="shared" si="0"/>
        <v>5</v>
      </c>
      <c r="S15" s="11">
        <f t="shared" si="0"/>
        <v>33</v>
      </c>
    </row>
    <row r="16" spans="1:19" ht="15" customHeight="1">
      <c r="A16" s="1" t="s">
        <v>2102</v>
      </c>
      <c r="B16" s="1"/>
      <c r="E16" s="5" t="str">
        <f>$A16</f>
        <v>Toufen/Miaoli 頭份/苗栗</v>
      </c>
      <c r="F16" s="6"/>
      <c r="G16" s="6"/>
      <c r="H16" s="6"/>
      <c r="I16" s="6"/>
      <c r="J16" s="6"/>
      <c r="K16" s="6"/>
      <c r="L16" s="6"/>
      <c r="M16" s="55"/>
      <c r="N16" s="6"/>
      <c r="O16" s="6"/>
      <c r="P16" s="6"/>
      <c r="Q16" s="6"/>
      <c r="R16" s="6"/>
      <c r="S16" s="6"/>
    </row>
    <row r="17" spans="1:19" ht="15" customHeight="1">
      <c r="A17" s="1"/>
      <c r="B17" s="1" t="s">
        <v>1954</v>
      </c>
      <c r="C17" s="64" t="str">
        <f>CONCATENATE(YEAR,":",MONTH,":",WEEK,":",WEEKDAY,":",$B17)</f>
        <v>2016:5:3:7:TOUFEN_E</v>
      </c>
      <c r="D17" s="64">
        <f>MATCH($C17,REPORT_DATA_BY_COMP!$A:$A,0)</f>
        <v>1716</v>
      </c>
      <c r="E17" s="65" t="str">
        <f>SUBSTITUTE(VLOOKUP($B17,COMP_LIST!$A:$AC,5,FALSE),"EL","")</f>
        <v>E. Bellingham / Liao</v>
      </c>
      <c r="F17" s="4" t="str">
        <f>VLOOKUP($B17,COMP_LIST!$A:$AC,3,FALSE)</f>
        <v>Toufen E</v>
      </c>
      <c r="G17" s="4" t="str">
        <f>VLOOKUP($B17,COMP_LIST!$A:$AC,4,FALSE)</f>
        <v>頭份長老</v>
      </c>
      <c r="H17" s="10">
        <f>IFERROR(INDEX(REPORT_DATA_BY_COMP!$A:$AI,$D17,MATCH(H$8,REPORT_DATA_BY_COMP!$A$1:$AI$1,0)), "")</f>
        <v>0</v>
      </c>
      <c r="I17" s="10">
        <f>IFERROR(INDEX(REPORT_DATA_BY_COMP!$A:$AI,$D17,MATCH(I$8,REPORT_DATA_BY_COMP!$A$1:$AI$1,0)), "")</f>
        <v>0</v>
      </c>
      <c r="J17" s="10">
        <f>IFERROR(INDEX(REPORT_DATA_BY_COMP!$A:$AI,$D17,MATCH(J$8,REPORT_DATA_BY_COMP!$A$1:$AI$1,0)), "")</f>
        <v>1</v>
      </c>
      <c r="K17" s="10">
        <f>IFERROR(INDEX(REPORT_DATA_BY_COMP!$A:$AI,$D17,MATCH(K$8,REPORT_DATA_BY_COMP!$A$1:$AI$1,0)), "")</f>
        <v>6</v>
      </c>
      <c r="L17" s="47">
        <f>IFERROR(INDEX(REPORT_DATA_BY_COMP!$A:$AI,$D17,MATCH(L$8,REPORT_DATA_BY_COMP!$A$1:$AI$1,0)), "")</f>
        <v>0</v>
      </c>
      <c r="M17" s="56">
        <f>IFERROR(INDEX(REPORT_DATA_BY_COMP!$A:$AI,$D17,MATCH(M$8,REPORT_DATA_BY_COMP!$A$1:$AI$1,0)), "")</f>
        <v>0</v>
      </c>
      <c r="N17" s="50">
        <f>IFERROR(INDEX(REPORT_DATA_BY_COMP!$A:$AI,$D17,MATCH(N$8,REPORT_DATA_BY_COMP!$A$1:$AI$1,0)), "")</f>
        <v>8</v>
      </c>
      <c r="O17" s="10">
        <f>IFERROR(INDEX(REPORT_DATA_BY_COMP!$A:$AI,$D17,MATCH(O$8,REPORT_DATA_BY_COMP!$A$1:$AI$1,0)), "")</f>
        <v>3</v>
      </c>
      <c r="P17" s="10">
        <f>IFERROR(INDEX(REPORT_DATA_BY_COMP!$A:$AI,$D17,MATCH(P$8,REPORT_DATA_BY_COMP!$A$1:$AI$1,0)), "")</f>
        <v>9</v>
      </c>
      <c r="Q17" s="10">
        <f>IFERROR(INDEX(REPORT_DATA_BY_COMP!$A:$AI,$D17,MATCH(Q$8,REPORT_DATA_BY_COMP!$A$1:$AI$1,0)), "")</f>
        <v>4</v>
      </c>
      <c r="R17" s="10">
        <f>IFERROR(INDEX(REPORT_DATA_BY_COMP!$A:$AI,$D17,MATCH(R$8,REPORT_DATA_BY_COMP!$A$1:$AI$1,0)), "")</f>
        <v>1</v>
      </c>
      <c r="S17" s="10">
        <f>IFERROR(INDEX(REPORT_DATA_BY_COMP!$A:$AI,$D17,MATCH(S$8,REPORT_DATA_BY_COMP!$A$1:$AI$1,0)), "")</f>
        <v>5</v>
      </c>
    </row>
    <row r="18" spans="1:19" ht="15" customHeight="1">
      <c r="A18" s="1"/>
      <c r="B18" s="1" t="s">
        <v>1864</v>
      </c>
      <c r="C18" s="64" t="str">
        <f>CONCATENATE(YEAR,":",MONTH,":",WEEK,":",WEEKDAY,":",$B18)</f>
        <v>2016:5:3:7:MIAOLI_E</v>
      </c>
      <c r="D18" s="64">
        <f>MATCH($C18,REPORT_DATA_BY_COMP!$A:$A,0)</f>
        <v>1686</v>
      </c>
      <c r="E18" s="65" t="str">
        <f>SUBSTITUTE(VLOOKUP($B18,COMP_LIST!$A:$AC,5,FALSE),"EL","")</f>
        <v>E. Hu DL / Nielson</v>
      </c>
      <c r="F18" s="4" t="str">
        <f>VLOOKUP($B18,COMP_LIST!$A:$AC,3,FALSE)</f>
        <v>Miaoli E</v>
      </c>
      <c r="G18" s="4" t="str">
        <f>VLOOKUP($B18,COMP_LIST!$A:$AC,4,FALSE)</f>
        <v>苗栗長老</v>
      </c>
      <c r="H18" s="10">
        <f>IFERROR(INDEX(REPORT_DATA_BY_COMP!$A:$AI,$D18,MATCH(H$8,REPORT_DATA_BY_COMP!$A$1:$AI$1,0)), "")</f>
        <v>0</v>
      </c>
      <c r="I18" s="10">
        <f>IFERROR(INDEX(REPORT_DATA_BY_COMP!$A:$AI,$D18,MATCH(I$8,REPORT_DATA_BY_COMP!$A$1:$AI$1,0)), "")</f>
        <v>0</v>
      </c>
      <c r="J18" s="10">
        <f>IFERROR(INDEX(REPORT_DATA_BY_COMP!$A:$AI,$D18,MATCH(J$8,REPORT_DATA_BY_COMP!$A$1:$AI$1,0)), "")</f>
        <v>1</v>
      </c>
      <c r="K18" s="10">
        <f>IFERROR(INDEX(REPORT_DATA_BY_COMP!$A:$AI,$D18,MATCH(K$8,REPORT_DATA_BY_COMP!$A$1:$AI$1,0)), "")</f>
        <v>0</v>
      </c>
      <c r="L18" s="47">
        <f>IFERROR(INDEX(REPORT_DATA_BY_COMP!$A:$AI,$D18,MATCH(L$8,REPORT_DATA_BY_COMP!$A$1:$AI$1,0)), "")</f>
        <v>0</v>
      </c>
      <c r="M18" s="56">
        <f>IFERROR(INDEX(REPORT_DATA_BY_COMP!$A:$AI,$D18,MATCH(M$8,REPORT_DATA_BY_COMP!$A$1:$AI$1,0)), "")</f>
        <v>0</v>
      </c>
      <c r="N18" s="50">
        <f>IFERROR(INDEX(REPORT_DATA_BY_COMP!$A:$AI,$D18,MATCH(N$8,REPORT_DATA_BY_COMP!$A$1:$AI$1,0)), "")</f>
        <v>1</v>
      </c>
      <c r="O18" s="10">
        <f>IFERROR(INDEX(REPORT_DATA_BY_COMP!$A:$AI,$D18,MATCH(O$8,REPORT_DATA_BY_COMP!$A$1:$AI$1,0)), "")</f>
        <v>2</v>
      </c>
      <c r="P18" s="10">
        <f>IFERROR(INDEX(REPORT_DATA_BY_COMP!$A:$AI,$D18,MATCH(P$8,REPORT_DATA_BY_COMP!$A$1:$AI$1,0)), "")</f>
        <v>8</v>
      </c>
      <c r="Q18" s="10">
        <f>IFERROR(INDEX(REPORT_DATA_BY_COMP!$A:$AI,$D18,MATCH(Q$8,REPORT_DATA_BY_COMP!$A$1:$AI$1,0)), "")</f>
        <v>2</v>
      </c>
      <c r="R18" s="10">
        <f>IFERROR(INDEX(REPORT_DATA_BY_COMP!$A:$AI,$D18,MATCH(R$8,REPORT_DATA_BY_COMP!$A$1:$AI$1,0)), "")</f>
        <v>1</v>
      </c>
      <c r="S18" s="10">
        <f>IFERROR(INDEX(REPORT_DATA_BY_COMP!$A:$AI,$D18,MATCH(S$8,REPORT_DATA_BY_COMP!$A$1:$AI$1,0)), "")</f>
        <v>4</v>
      </c>
    </row>
    <row r="19" spans="1:19" ht="15" customHeight="1" thickBot="1">
      <c r="A19" s="1"/>
      <c r="B19" s="1"/>
      <c r="E19" s="8" t="s">
        <v>806</v>
      </c>
      <c r="F19" s="9"/>
      <c r="G19" s="9"/>
      <c r="H19" s="11">
        <f t="shared" ref="H19:S19" si="1">SUM(H17:H18)</f>
        <v>0</v>
      </c>
      <c r="I19" s="11">
        <f t="shared" si="1"/>
        <v>0</v>
      </c>
      <c r="J19" s="11">
        <f t="shared" si="1"/>
        <v>2</v>
      </c>
      <c r="K19" s="11">
        <f t="shared" si="1"/>
        <v>6</v>
      </c>
      <c r="L19" s="48">
        <f t="shared" si="1"/>
        <v>0</v>
      </c>
      <c r="M19" s="69">
        <f t="shared" si="1"/>
        <v>0</v>
      </c>
      <c r="N19" s="51">
        <f t="shared" si="1"/>
        <v>9</v>
      </c>
      <c r="O19" s="11">
        <f t="shared" si="1"/>
        <v>5</v>
      </c>
      <c r="P19" s="11">
        <f t="shared" si="1"/>
        <v>17</v>
      </c>
      <c r="Q19" s="11">
        <f t="shared" si="1"/>
        <v>6</v>
      </c>
      <c r="R19" s="11">
        <f t="shared" si="1"/>
        <v>2</v>
      </c>
      <c r="S19" s="11">
        <f t="shared" si="1"/>
        <v>9</v>
      </c>
    </row>
    <row r="20" spans="1:19" ht="15" customHeight="1" thickTop="1">
      <c r="E20" s="31"/>
      <c r="F20" s="22"/>
      <c r="G20" s="22"/>
      <c r="H20" s="22"/>
      <c r="I20" s="22"/>
      <c r="J20" s="22"/>
      <c r="K20" s="22"/>
      <c r="L20" s="22"/>
      <c r="M20" s="70"/>
      <c r="N20" s="22"/>
      <c r="O20" s="22"/>
      <c r="P20" s="22"/>
      <c r="Q20" s="22"/>
      <c r="R20" s="22"/>
      <c r="S20" s="22"/>
    </row>
    <row r="21" spans="1:19" ht="15" customHeight="1">
      <c r="E21" s="12" t="s">
        <v>805</v>
      </c>
      <c r="F21" s="15"/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</row>
    <row r="22" spans="1:19" ht="15" customHeight="1">
      <c r="C22" s="64" t="str">
        <f>CONCATENATE(YEAR,":",MONTH,":1:",WEEKLY_REPORT_DAY,":", $A$1)</f>
        <v>2016:5:1:7:ZHUNAN</v>
      </c>
      <c r="D22" s="64">
        <f>MATCH($C22,REPORT_DATA_BY_ZONE!$A:$A, 0)</f>
        <v>170</v>
      </c>
      <c r="E22" s="19" t="s">
        <v>783</v>
      </c>
      <c r="F22" s="13"/>
      <c r="G22" s="13"/>
      <c r="H22" s="10">
        <f>IFERROR(INDEX(REPORT_DATA_BY_ZONE!$A:$AI,$D22,MATCH(H$8,REPORT_DATA_BY_ZONE!$A$1:$AI$1,0)), "")</f>
        <v>0</v>
      </c>
      <c r="I22" s="10">
        <f>IFERROR(INDEX(REPORT_DATA_BY_ZONE!$A:$AI,$D22,MATCH(I$8,REPORT_DATA_BY_ZONE!$A$1:$AI$1,0)), "")</f>
        <v>1</v>
      </c>
      <c r="J22" s="10">
        <f>IFERROR(INDEX(REPORT_DATA_BY_ZONE!$A:$AI,$D22,MATCH(J$8,REPORT_DATA_BY_ZONE!$A$1:$AI$1,0)), "")</f>
        <v>17</v>
      </c>
      <c r="K22" s="10">
        <f>IFERROR(INDEX(REPORT_DATA_BY_ZONE!$A:$AI,$D22,MATCH(K$8,REPORT_DATA_BY_ZONE!$A$1:$AI$1,0)), "")</f>
        <v>13</v>
      </c>
      <c r="L22" s="47">
        <f>IFERROR(INDEX(REPORT_DATA_BY_ZONE!$A:$AI,$D22,MATCH(L$8,REPORT_DATA_BY_ZONE!$A$1:$AI$1,0)), "")</f>
        <v>0</v>
      </c>
      <c r="M22" s="10">
        <f>IFERROR(INDEX(REPORT_DATA_BY_ZONE!$A:$AI,$D22,MATCH(M$8,REPORT_DATA_BY_ZONE!$A$1:$AI$1,0)), "")</f>
        <v>1</v>
      </c>
      <c r="N22" s="50">
        <f>IFERROR(INDEX(REPORT_DATA_BY_ZONE!$A:$AI,$D22,MATCH(N$8,REPORT_DATA_BY_ZONE!$A$1:$AI$1,0)), "")</f>
        <v>38</v>
      </c>
      <c r="O22" s="10">
        <f>IFERROR(INDEX(REPORT_DATA_BY_ZONE!$A:$AI,$D22,MATCH(O$8,REPORT_DATA_BY_ZONE!$A$1:$AI$1,0)), "")</f>
        <v>23</v>
      </c>
      <c r="P22" s="10">
        <f>IFERROR(INDEX(REPORT_DATA_BY_ZONE!$A:$AI,$D22,MATCH(P$8,REPORT_DATA_BY_ZONE!$A$1:$AI$1,0)), "")</f>
        <v>45</v>
      </c>
      <c r="Q22" s="10">
        <f>IFERROR(INDEX(REPORT_DATA_BY_ZONE!$A:$AI,$D22,MATCH(Q$8,REPORT_DATA_BY_ZONE!$A$1:$AI$1,0)), "")</f>
        <v>34</v>
      </c>
      <c r="R22" s="10">
        <f>IFERROR(INDEX(REPORT_DATA_BY_ZONE!$A:$AI,$D22,MATCH(R$8,REPORT_DATA_BY_ZONE!$A$1:$AI$1,0)), "")</f>
        <v>6</v>
      </c>
      <c r="S22" s="10">
        <f>IFERROR(INDEX(REPORT_DATA_BY_ZONE!$A:$AI,$D22,MATCH(S$8,REPORT_DATA_BY_ZONE!$A$1:$AI$1,0)), "")</f>
        <v>49</v>
      </c>
    </row>
    <row r="23" spans="1:19" ht="15" customHeight="1">
      <c r="C23" s="64" t="str">
        <f>CONCATENATE(YEAR,":",MONTH,":2:",WEEKLY_REPORT_DAY,":", $A$1)</f>
        <v>2016:5:2:7:ZHUNAN</v>
      </c>
      <c r="D23" s="64">
        <f>MATCH($C23,REPORT_DATA_BY_ZONE!$A:$A, 0)</f>
        <v>180</v>
      </c>
      <c r="E23" s="19" t="s">
        <v>782</v>
      </c>
      <c r="F23" s="13"/>
      <c r="G23" s="13"/>
      <c r="H23" s="10">
        <f>IFERROR(INDEX(REPORT_DATA_BY_ZONE!$A:$AI,$D23,MATCH(H$8,REPORT_DATA_BY_ZONE!$A$1:$AI$1,0)), "")</f>
        <v>2</v>
      </c>
      <c r="I23" s="10">
        <f>IFERROR(INDEX(REPORT_DATA_BY_ZONE!$A:$AI,$D23,MATCH(I$8,REPORT_DATA_BY_ZONE!$A$1:$AI$1,0)), "")</f>
        <v>4</v>
      </c>
      <c r="J23" s="10">
        <f>IFERROR(INDEX(REPORT_DATA_BY_ZONE!$A:$AI,$D23,MATCH(J$8,REPORT_DATA_BY_ZONE!$A$1:$AI$1,0)), "")</f>
        <v>15</v>
      </c>
      <c r="K23" s="10">
        <f>IFERROR(INDEX(REPORT_DATA_BY_ZONE!$A:$AI,$D23,MATCH(K$8,REPORT_DATA_BY_ZONE!$A$1:$AI$1,0)), "")</f>
        <v>9</v>
      </c>
      <c r="L23" s="47">
        <f>IFERROR(INDEX(REPORT_DATA_BY_ZONE!$A:$AI,$D23,MATCH(L$8,REPORT_DATA_BY_ZONE!$A$1:$AI$1,0)), "")</f>
        <v>1</v>
      </c>
      <c r="M23" s="10">
        <f>IFERROR(INDEX(REPORT_DATA_BY_ZONE!$A:$AI,$D23,MATCH(M$8,REPORT_DATA_BY_ZONE!$A$1:$AI$1,0)), "")</f>
        <v>0</v>
      </c>
      <c r="N23" s="50">
        <f>IFERROR(INDEX(REPORT_DATA_BY_ZONE!$A:$AI,$D23,MATCH(N$8,REPORT_DATA_BY_ZONE!$A$1:$AI$1,0)), "")</f>
        <v>31</v>
      </c>
      <c r="O23" s="10">
        <f>IFERROR(INDEX(REPORT_DATA_BY_ZONE!$A:$AI,$D23,MATCH(O$8,REPORT_DATA_BY_ZONE!$A$1:$AI$1,0)), "")</f>
        <v>29</v>
      </c>
      <c r="P23" s="10">
        <f>IFERROR(INDEX(REPORT_DATA_BY_ZONE!$A:$AI,$D23,MATCH(P$8,REPORT_DATA_BY_ZONE!$A$1:$AI$1,0)), "")</f>
        <v>52</v>
      </c>
      <c r="Q23" s="10">
        <f>IFERROR(INDEX(REPORT_DATA_BY_ZONE!$A:$AI,$D23,MATCH(Q$8,REPORT_DATA_BY_ZONE!$A$1:$AI$1,0)), "")</f>
        <v>29</v>
      </c>
      <c r="R23" s="10">
        <f>IFERROR(INDEX(REPORT_DATA_BY_ZONE!$A:$AI,$D23,MATCH(R$8,REPORT_DATA_BY_ZONE!$A$1:$AI$1,0)), "")</f>
        <v>3</v>
      </c>
      <c r="S23" s="10">
        <f>IFERROR(INDEX(REPORT_DATA_BY_ZONE!$A:$AI,$D23,MATCH(S$8,REPORT_DATA_BY_ZONE!$A$1:$AI$1,0)), "")</f>
        <v>24</v>
      </c>
    </row>
    <row r="24" spans="1:19" ht="15" customHeight="1">
      <c r="C24" s="64" t="str">
        <f>CONCATENATE(YEAR,":",MONTH,":3:",WEEKLY_REPORT_DAY,":", $A$1)</f>
        <v>2016:5:3:7:ZHUNAN</v>
      </c>
      <c r="D24" s="64">
        <f>MATCH($C24,REPORT_DATA_BY_ZONE!$A:$A, 0)</f>
        <v>191</v>
      </c>
      <c r="E24" s="19" t="s">
        <v>784</v>
      </c>
      <c r="F24" s="13"/>
      <c r="G24" s="13"/>
      <c r="H24" s="10">
        <f>IFERROR(INDEX(REPORT_DATA_BY_ZONE!$A:$AI,$D24,MATCH(H$8,REPORT_DATA_BY_ZONE!$A$1:$AI$1,0)), "")</f>
        <v>2</v>
      </c>
      <c r="I24" s="10">
        <f>IFERROR(INDEX(REPORT_DATA_BY_ZONE!$A:$AI,$D24,MATCH(I$8,REPORT_DATA_BY_ZONE!$A$1:$AI$1,0)), "")</f>
        <v>7</v>
      </c>
      <c r="J24" s="10">
        <f>IFERROR(INDEX(REPORT_DATA_BY_ZONE!$A:$AI,$D24,MATCH(J$8,REPORT_DATA_BY_ZONE!$A$1:$AI$1,0)), "")</f>
        <v>13</v>
      </c>
      <c r="K24" s="10">
        <f>IFERROR(INDEX(REPORT_DATA_BY_ZONE!$A:$AI,$D24,MATCH(K$8,REPORT_DATA_BY_ZONE!$A$1:$AI$1,0)), "")</f>
        <v>9</v>
      </c>
      <c r="L24" s="47">
        <f>IFERROR(INDEX(REPORT_DATA_BY_ZONE!$A:$AI,$D24,MATCH(L$8,REPORT_DATA_BY_ZONE!$A$1:$AI$1,0)), "")</f>
        <v>8</v>
      </c>
      <c r="M24" s="10">
        <f>IFERROR(INDEX(REPORT_DATA_BY_ZONE!$A:$AI,$D24,MATCH(M$8,REPORT_DATA_BY_ZONE!$A$1:$AI$1,0)), "")</f>
        <v>0</v>
      </c>
      <c r="N24" s="50">
        <f>IFERROR(INDEX(REPORT_DATA_BY_ZONE!$A:$AI,$D24,MATCH(N$8,REPORT_DATA_BY_ZONE!$A$1:$AI$1,0)), "")</f>
        <v>38</v>
      </c>
      <c r="O24" s="10">
        <f>IFERROR(INDEX(REPORT_DATA_BY_ZONE!$A:$AI,$D24,MATCH(O$8,REPORT_DATA_BY_ZONE!$A$1:$AI$1,0)), "")</f>
        <v>15</v>
      </c>
      <c r="P24" s="10">
        <f>IFERROR(INDEX(REPORT_DATA_BY_ZONE!$A:$AI,$D24,MATCH(P$8,REPORT_DATA_BY_ZONE!$A$1:$AI$1,0)), "")</f>
        <v>46</v>
      </c>
      <c r="Q24" s="10">
        <f>IFERROR(INDEX(REPORT_DATA_BY_ZONE!$A:$AI,$D24,MATCH(Q$8,REPORT_DATA_BY_ZONE!$A$1:$AI$1,0)), "")</f>
        <v>16</v>
      </c>
      <c r="R24" s="10">
        <f>IFERROR(INDEX(REPORT_DATA_BY_ZONE!$A:$AI,$D24,MATCH(R$8,REPORT_DATA_BY_ZONE!$A$1:$AI$1,0)), "")</f>
        <v>7</v>
      </c>
      <c r="S24" s="10">
        <f>IFERROR(INDEX(REPORT_DATA_BY_ZONE!$A:$AI,$D24,MATCH(S$8,REPORT_DATA_BY_ZONE!$A$1:$AI$1,0)), "")</f>
        <v>42</v>
      </c>
    </row>
    <row r="25" spans="1:19" ht="15" customHeight="1">
      <c r="C25" s="64" t="str">
        <f>CONCATENATE(YEAR,":",MONTH,":4:",WEEKLY_REPORT_DAY,":", $A$1)</f>
        <v>2016:5:4:7:ZHUNAN</v>
      </c>
      <c r="D25" s="64" t="e">
        <f>MATCH($C25,REPORT_DATA_BY_ZONE!$A:$A, 0)</f>
        <v>#N/A</v>
      </c>
      <c r="E25" s="19" t="s">
        <v>785</v>
      </c>
      <c r="F25" s="13"/>
      <c r="G25" s="13"/>
      <c r="H25" s="10" t="str">
        <f>IFERROR(INDEX(REPORT_DATA_BY_ZONE!$A:$AI,$D25,MATCH(H$8,REPORT_DATA_BY_ZONE!$A$1:$AI$1,0)), "")</f>
        <v/>
      </c>
      <c r="I25" s="10" t="str">
        <f>IFERROR(INDEX(REPORT_DATA_BY_ZONE!$A:$AI,$D25,MATCH(I$8,REPORT_DATA_BY_ZONE!$A$1:$AI$1,0)), "")</f>
        <v/>
      </c>
      <c r="J25" s="10" t="str">
        <f>IFERROR(INDEX(REPORT_DATA_BY_ZONE!$A:$AI,$D25,MATCH(J$8,REPORT_DATA_BY_ZONE!$A$1:$AI$1,0)), "")</f>
        <v/>
      </c>
      <c r="K25" s="10" t="str">
        <f>IFERROR(INDEX(REPORT_DATA_BY_ZONE!$A:$AI,$D25,MATCH(K$8,REPORT_DATA_BY_ZONE!$A$1:$AI$1,0)), "")</f>
        <v/>
      </c>
      <c r="L25" s="47" t="str">
        <f>IFERROR(INDEX(REPORT_DATA_BY_ZONE!$A:$AI,$D25,MATCH(L$8,REPORT_DATA_BY_ZONE!$A$1:$AI$1,0)), "")</f>
        <v/>
      </c>
      <c r="M25" s="10" t="str">
        <f>IFERROR(INDEX(REPORT_DATA_BY_ZONE!$A:$AI,$D25,MATCH(M$8,REPORT_DATA_BY_ZONE!$A$1:$AI$1,0)), "")</f>
        <v/>
      </c>
      <c r="N25" s="50" t="str">
        <f>IFERROR(INDEX(REPORT_DATA_BY_ZONE!$A:$AI,$D25,MATCH(N$8,REPORT_DATA_BY_ZONE!$A$1:$AI$1,0)), "")</f>
        <v/>
      </c>
      <c r="O25" s="10" t="str">
        <f>IFERROR(INDEX(REPORT_DATA_BY_ZONE!$A:$AI,$D25,MATCH(O$8,REPORT_DATA_BY_ZONE!$A$1:$AI$1,0)), "")</f>
        <v/>
      </c>
      <c r="P25" s="10" t="str">
        <f>IFERROR(INDEX(REPORT_DATA_BY_ZONE!$A:$AI,$D25,MATCH(P$8,REPORT_DATA_BY_ZONE!$A$1:$AI$1,0)), "")</f>
        <v/>
      </c>
      <c r="Q25" s="10" t="str">
        <f>IFERROR(INDEX(REPORT_DATA_BY_ZONE!$A:$AI,$D25,MATCH(Q$8,REPORT_DATA_BY_ZONE!$A$1:$AI$1,0)), "")</f>
        <v/>
      </c>
      <c r="R25" s="10" t="str">
        <f>IFERROR(INDEX(REPORT_DATA_BY_ZONE!$A:$AI,$D25,MATCH(R$8,REPORT_DATA_BY_ZONE!$A$1:$AI$1,0)), "")</f>
        <v/>
      </c>
      <c r="S25" s="10" t="str">
        <f>IFERROR(INDEX(REPORT_DATA_BY_ZONE!$A:$AI,$D25,MATCH(S$8,REPORT_DATA_BY_ZONE!$A$1:$AI$1,0)), "")</f>
        <v/>
      </c>
    </row>
    <row r="26" spans="1:19" ht="15" customHeight="1">
      <c r="C26" s="64" t="str">
        <f>CONCATENATE(YEAR,":",MONTH,":5:",WEEKLY_REPORT_DAY,":", $A$1)</f>
        <v>2016:5:5:7:ZHUNAN</v>
      </c>
      <c r="D26" s="64" t="e">
        <f>MATCH($C26,REPORT_DATA_BY_ZONE!$A:$A, 0)</f>
        <v>#N/A</v>
      </c>
      <c r="E26" s="19" t="s">
        <v>786</v>
      </c>
      <c r="F26" s="13"/>
      <c r="G26" s="13"/>
      <c r="H26" s="10" t="str">
        <f>IFERROR(INDEX(REPORT_DATA_BY_ZONE!$A:$AI,$D26,MATCH(H$8,REPORT_DATA_BY_ZONE!$A$1:$AI$1,0)), "")</f>
        <v/>
      </c>
      <c r="I26" s="10" t="str">
        <f>IFERROR(INDEX(REPORT_DATA_BY_ZONE!$A:$AI,$D26,MATCH(I$8,REPORT_DATA_BY_ZONE!$A$1:$AI$1,0)), "")</f>
        <v/>
      </c>
      <c r="J26" s="10" t="str">
        <f>IFERROR(INDEX(REPORT_DATA_BY_ZONE!$A:$AI,$D26,MATCH(J$8,REPORT_DATA_BY_ZONE!$A$1:$AI$1,0)), "")</f>
        <v/>
      </c>
      <c r="K26" s="10" t="str">
        <f>IFERROR(INDEX(REPORT_DATA_BY_ZONE!$A:$AI,$D26,MATCH(K$8,REPORT_DATA_BY_ZONE!$A$1:$AI$1,0)), "")</f>
        <v/>
      </c>
      <c r="L26" s="47" t="str">
        <f>IFERROR(INDEX(REPORT_DATA_BY_ZONE!$A:$AI,$D26,MATCH(L$8,REPORT_DATA_BY_ZONE!$A$1:$AI$1,0)), "")</f>
        <v/>
      </c>
      <c r="M26" s="10" t="str">
        <f>IFERROR(INDEX(REPORT_DATA_BY_ZONE!$A:$AI,$D26,MATCH(M$8,REPORT_DATA_BY_ZONE!$A$1:$AI$1,0)), "")</f>
        <v/>
      </c>
      <c r="N26" s="50" t="str">
        <f>IFERROR(INDEX(REPORT_DATA_BY_ZONE!$A:$AI,$D26,MATCH(N$8,REPORT_DATA_BY_ZONE!$A$1:$AI$1,0)), "")</f>
        <v/>
      </c>
      <c r="O26" s="10" t="str">
        <f>IFERROR(INDEX(REPORT_DATA_BY_ZONE!$A:$AI,$D26,MATCH(O$8,REPORT_DATA_BY_ZONE!$A$1:$AI$1,0)), "")</f>
        <v/>
      </c>
      <c r="P26" s="10" t="str">
        <f>IFERROR(INDEX(REPORT_DATA_BY_ZONE!$A:$AI,$D26,MATCH(P$8,REPORT_DATA_BY_ZONE!$A$1:$AI$1,0)), "")</f>
        <v/>
      </c>
      <c r="Q26" s="10" t="str">
        <f>IFERROR(INDEX(REPORT_DATA_BY_ZONE!$A:$AI,$D26,MATCH(Q$8,REPORT_DATA_BY_ZONE!$A$1:$AI$1,0)), "")</f>
        <v/>
      </c>
      <c r="R26" s="10" t="str">
        <f>IFERROR(INDEX(REPORT_DATA_BY_ZONE!$A:$AI,$D26,MATCH(R$8,REPORT_DATA_BY_ZONE!$A$1:$AI$1,0)), "")</f>
        <v/>
      </c>
      <c r="S26" s="10" t="str">
        <f>IFERROR(INDEX(REPORT_DATA_BY_ZONE!$A:$AI,$D26,MATCH(S$8,REPORT_DATA_BY_ZONE!$A$1:$AI$1,0)), "")</f>
        <v/>
      </c>
    </row>
    <row r="27" spans="1:19" ht="15" customHeight="1">
      <c r="E27" s="16" t="s">
        <v>806</v>
      </c>
      <c r="F27" s="14"/>
      <c r="G27" s="14"/>
      <c r="H27" s="17">
        <f>SUM(H22:H26)</f>
        <v>4</v>
      </c>
      <c r="I27" s="17">
        <f t="shared" ref="I27:R27" si="2">SUM(I22:I26)</f>
        <v>12</v>
      </c>
      <c r="J27" s="17">
        <f t="shared" si="2"/>
        <v>45</v>
      </c>
      <c r="K27" s="17">
        <f t="shared" si="2"/>
        <v>31</v>
      </c>
      <c r="L27" s="49">
        <f t="shared" si="2"/>
        <v>9</v>
      </c>
      <c r="M27" s="17">
        <f t="shared" si="2"/>
        <v>1</v>
      </c>
      <c r="N27" s="52">
        <f t="shared" si="2"/>
        <v>107</v>
      </c>
      <c r="O27" s="17">
        <f t="shared" si="2"/>
        <v>67</v>
      </c>
      <c r="P27" s="17">
        <f t="shared" si="2"/>
        <v>143</v>
      </c>
      <c r="Q27" s="17">
        <f t="shared" si="2"/>
        <v>79</v>
      </c>
      <c r="R27" s="17">
        <f t="shared" si="2"/>
        <v>16</v>
      </c>
      <c r="S27" s="17">
        <f>SUM(S22:S26)</f>
        <v>115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8:S18">
    <cfRule type="expression" dxfId="95" priority="10">
      <formula>AND(M$9&lt;&gt;"",M18&gt;=M$9)</formula>
    </cfRule>
  </conditionalFormatting>
  <conditionalFormatting sqref="M18:S18">
    <cfRule type="expression" dxfId="94" priority="9">
      <formula>J18=""</formula>
    </cfRule>
    <cfRule type="expression" dxfId="93" priority="11">
      <formula>AND(M$10&lt;&gt;"",M18&lt;M$10)</formula>
    </cfRule>
    <cfRule type="expression" dxfId="92" priority="12">
      <formula>AND(M$10&lt;&gt;"",M18&gt;=M$10)</formula>
    </cfRule>
  </conditionalFormatting>
  <conditionalFormatting sqref="M13:S13">
    <cfRule type="expression" dxfId="91" priority="2">
      <formula>AND(M$9&lt;&gt;"",M13&gt;=M$9)</formula>
    </cfRule>
  </conditionalFormatting>
  <conditionalFormatting sqref="M13:S13">
    <cfRule type="expression" dxfId="90" priority="1">
      <formula>J13=""</formula>
    </cfRule>
    <cfRule type="expression" dxfId="89" priority="3">
      <formula>AND(M$10&lt;&gt;"",M13&lt;M$10)</formula>
    </cfRule>
    <cfRule type="expression" dxfId="88" priority="4">
      <formula>AND(M$10&lt;&gt;"",M13&gt;=M$10)</formula>
    </cfRule>
  </conditionalFormatting>
  <conditionalFormatting sqref="M12:S14 M17:S18">
    <cfRule type="expression" dxfId="87" priority="13">
      <formula>J12=""</formula>
    </cfRule>
    <cfRule type="expression" dxfId="86" priority="14">
      <formula>AND(M$9&lt;&gt;"",M12&gt;=M$9)</formula>
    </cfRule>
    <cfRule type="expression" dxfId="85" priority="15">
      <formula>AND(M$10&lt;&gt;"",M12&lt;M$10)</formula>
    </cfRule>
    <cfRule type="expression" dxfId="84" priority="16">
      <formula>AND(M$10&lt;&gt;"",M12&gt;=M$10)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0">
    <pageSetUpPr fitToPage="1"/>
  </sheetPr>
  <dimension ref="W1:BA109"/>
  <sheetViews>
    <sheetView zoomScale="85" zoomScaleNormal="85" workbookViewId="0">
      <selection activeCell="AV88" sqref="AV88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7109375" style="7" customWidth="1"/>
    <col min="49" max="49" width="10.42578125" style="7" bestFit="1" customWidth="1"/>
    <col min="50" max="50" width="9.42578125" style="7" bestFit="1" customWidth="1"/>
    <col min="51" max="51" width="10.28515625" style="7" bestFit="1" customWidth="1"/>
    <col min="52" max="52" width="18" style="7" bestFit="1" customWidth="1"/>
    <col min="53" max="53" width="16.5703125" style="7" bestFit="1" customWidth="1"/>
    <col min="54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3" ht="15" customHeight="1"/>
    <row r="50" spans="23:53" ht="15" customHeight="1"/>
    <row r="51" spans="23:53" ht="120">
      <c r="AC51" s="29" t="s">
        <v>437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440</v>
      </c>
      <c r="AT51" s="29" t="s">
        <v>33</v>
      </c>
      <c r="AU51" s="29" t="s">
        <v>34</v>
      </c>
      <c r="AV51" s="29"/>
    </row>
    <row r="52" spans="23:53">
      <c r="W52" s="7" t="s">
        <v>812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810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813</v>
      </c>
      <c r="AM52" s="7" t="s">
        <v>13</v>
      </c>
      <c r="AN52" s="27" t="s">
        <v>814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3964</v>
      </c>
      <c r="AW52" s="27" t="s">
        <v>44</v>
      </c>
      <c r="AX52" s="27" t="s">
        <v>45</v>
      </c>
      <c r="AY52" s="27" t="s">
        <v>46</v>
      </c>
      <c r="AZ52" s="27" t="s">
        <v>47</v>
      </c>
      <c r="BA52" s="27" t="s">
        <v>48</v>
      </c>
    </row>
    <row r="53" spans="23:53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2014:1:0:0:ZHUNAN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5</v>
      </c>
      <c r="AE53" s="27" t="e">
        <f t="shared" ref="AE53:AE88" ca="1" si="6">MATCH($AA53,INDIRECT(CONCATENATE($X$95,"$A:$A")), 0)</f>
        <v>#N/A</v>
      </c>
      <c r="AF53" s="10" t="str">
        <f t="shared" ref="AF53:AK62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</row>
    <row r="54" spans="23:53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2014:2:0:0:ZHUNAN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5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</row>
    <row r="55" spans="23:53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2014:3:0:0:ZHUNAN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5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</row>
    <row r="56" spans="23:53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2014:4:0:0:ZHUNAN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5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</row>
    <row r="57" spans="23:53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2014:5:0:0:ZHUNAN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5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</row>
    <row r="58" spans="23:53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2014:6:0:0:ZHUNAN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5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</row>
    <row r="59" spans="23:53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2014:7:0:0:ZHUNAN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5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</row>
    <row r="60" spans="23:53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2014:8:0:0:ZHUNAN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5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</row>
    <row r="61" spans="23:53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2014:9:0:0:ZHUNAN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5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</row>
    <row r="62" spans="23:53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2014:10:0:0:ZHUNAN</v>
      </c>
      <c r="AB62" s="27">
        <f t="shared" ca="1" si="3"/>
        <v>10</v>
      </c>
      <c r="AC62" s="21">
        <f t="shared" ca="1" si="4"/>
        <v>2</v>
      </c>
      <c r="AD62" s="21">
        <f t="shared" si="5"/>
        <v>5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</row>
    <row r="63" spans="23:53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2014:11:0:0:ZHUNAN</v>
      </c>
      <c r="AB63" s="27">
        <f t="shared" ca="1" si="3"/>
        <v>19</v>
      </c>
      <c r="AC63" s="21">
        <f t="shared" ca="1" si="4"/>
        <v>1</v>
      </c>
      <c r="AD63" s="21">
        <f t="shared" si="5"/>
        <v>5</v>
      </c>
      <c r="AE63" s="27" t="e">
        <f t="shared" ca="1" si="6"/>
        <v>#N/A</v>
      </c>
      <c r="AF63" s="10" t="str">
        <f t="shared" ref="AF63:AK72" ca="1" si="8">IFERROR(INDEX(INDIRECT(CONCATENATE($X$95,"$A:$Z")),$AE63,MATCH(AF$52,INDIRECT(CONCATENATE($X$95,"$A1:$Z1")),0)),"")</f>
        <v/>
      </c>
      <c r="AG63" s="10" t="str">
        <f t="shared" ca="1" si="8"/>
        <v/>
      </c>
      <c r="AH63" s="10" t="str">
        <f t="shared" ca="1" si="8"/>
        <v/>
      </c>
      <c r="AI63" s="10" t="str">
        <f t="shared" ca="1" si="8"/>
        <v/>
      </c>
      <c r="AJ63" s="10" t="str">
        <f t="shared" ca="1" si="8"/>
        <v/>
      </c>
      <c r="AK63" s="10" t="str">
        <f t="shared" ca="1" si="8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</row>
    <row r="64" spans="23:53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2014:12:0:0:ZHUNAN</v>
      </c>
      <c r="AB64" s="27">
        <f t="shared" ca="1" si="3"/>
        <v>28</v>
      </c>
      <c r="AC64" s="21">
        <f t="shared" ca="1" si="4"/>
        <v>1</v>
      </c>
      <c r="AD64" s="21">
        <f t="shared" si="5"/>
        <v>5</v>
      </c>
      <c r="AE64" s="27" t="e">
        <f t="shared" ca="1" si="6"/>
        <v>#N/A</v>
      </c>
      <c r="AF64" s="10" t="str">
        <f t="shared" ca="1" si="8"/>
        <v/>
      </c>
      <c r="AG64" s="10" t="str">
        <f t="shared" ca="1" si="8"/>
        <v/>
      </c>
      <c r="AH64" s="10" t="str">
        <f t="shared" ca="1" si="8"/>
        <v/>
      </c>
      <c r="AI64" s="10" t="str">
        <f t="shared" ca="1" si="8"/>
        <v/>
      </c>
      <c r="AJ64" s="10" t="str">
        <f t="shared" ca="1" si="8"/>
        <v/>
      </c>
      <c r="AK64" s="10" t="str">
        <f t="shared" ca="1" si="8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</row>
    <row r="65" spans="23:53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2015:1:0:0:ZHUNAN</v>
      </c>
      <c r="AB65" s="27">
        <f t="shared" ca="1" si="3"/>
        <v>132</v>
      </c>
      <c r="AC65" s="21">
        <f t="shared" ca="1" si="4"/>
        <v>1</v>
      </c>
      <c r="AD65" s="21">
        <f t="shared" si="5"/>
        <v>5</v>
      </c>
      <c r="AE65" s="27" t="e">
        <f t="shared" ca="1" si="6"/>
        <v>#N/A</v>
      </c>
      <c r="AF65" s="10" t="str">
        <f t="shared" ca="1" si="8"/>
        <v/>
      </c>
      <c r="AG65" s="10" t="str">
        <f t="shared" ca="1" si="8"/>
        <v/>
      </c>
      <c r="AH65" s="10" t="str">
        <f t="shared" ca="1" si="8"/>
        <v/>
      </c>
      <c r="AI65" s="10" t="str">
        <f t="shared" ca="1" si="8"/>
        <v/>
      </c>
      <c r="AJ65" s="10" t="str">
        <f t="shared" ca="1" si="8"/>
        <v/>
      </c>
      <c r="AK65" s="10" t="str">
        <f t="shared" ca="1" si="8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</row>
    <row r="66" spans="23:53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2015:2:0:0:ZHUNAN</v>
      </c>
      <c r="AB66" s="27">
        <f t="shared" ca="1" si="3"/>
        <v>142</v>
      </c>
      <c r="AC66" s="21">
        <f t="shared" ca="1" si="4"/>
        <v>2</v>
      </c>
      <c r="AD66" s="21">
        <f t="shared" si="5"/>
        <v>5</v>
      </c>
      <c r="AE66" s="27" t="e">
        <f t="shared" ca="1" si="6"/>
        <v>#N/A</v>
      </c>
      <c r="AF66" s="10" t="str">
        <f t="shared" ca="1" si="8"/>
        <v/>
      </c>
      <c r="AG66" s="10" t="str">
        <f t="shared" ca="1" si="8"/>
        <v/>
      </c>
      <c r="AH66" s="10" t="str">
        <f t="shared" ca="1" si="8"/>
        <v/>
      </c>
      <c r="AI66" s="10" t="str">
        <f t="shared" ca="1" si="8"/>
        <v/>
      </c>
      <c r="AJ66" s="10" t="str">
        <f t="shared" ca="1" si="8"/>
        <v/>
      </c>
      <c r="AK66" s="10" t="str">
        <f t="shared" ca="1" si="8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</row>
    <row r="67" spans="23:53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2015:3:0:0:ZHUNAN</v>
      </c>
      <c r="AB67" s="27">
        <f t="shared" ca="1" si="3"/>
        <v>152</v>
      </c>
      <c r="AC67" s="21">
        <f t="shared" ca="1" si="4"/>
        <v>4</v>
      </c>
      <c r="AD67" s="21">
        <f t="shared" si="5"/>
        <v>5</v>
      </c>
      <c r="AE67" s="27" t="e">
        <f t="shared" ca="1" si="6"/>
        <v>#N/A</v>
      </c>
      <c r="AF67" s="10" t="str">
        <f t="shared" ca="1" si="8"/>
        <v/>
      </c>
      <c r="AG67" s="10" t="str">
        <f t="shared" ca="1" si="8"/>
        <v/>
      </c>
      <c r="AH67" s="10" t="str">
        <f t="shared" ca="1" si="8"/>
        <v/>
      </c>
      <c r="AI67" s="10" t="str">
        <f t="shared" ca="1" si="8"/>
        <v/>
      </c>
      <c r="AJ67" s="10" t="str">
        <f t="shared" ca="1" si="8"/>
        <v/>
      </c>
      <c r="AK67" s="10" t="str">
        <f t="shared" ca="1" si="8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</row>
    <row r="68" spans="23:53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2015:4:0:0:ZHUNAN</v>
      </c>
      <c r="AB68" s="27">
        <f t="shared" ca="1" si="3"/>
        <v>162</v>
      </c>
      <c r="AC68" s="21">
        <f t="shared" ca="1" si="4"/>
        <v>1</v>
      </c>
      <c r="AD68" s="21">
        <f t="shared" si="5"/>
        <v>5</v>
      </c>
      <c r="AE68" s="27" t="e">
        <f t="shared" ca="1" si="6"/>
        <v>#N/A</v>
      </c>
      <c r="AF68" s="10" t="str">
        <f t="shared" ca="1" si="8"/>
        <v/>
      </c>
      <c r="AG68" s="10" t="str">
        <f t="shared" ca="1" si="8"/>
        <v/>
      </c>
      <c r="AH68" s="10" t="str">
        <f t="shared" ca="1" si="8"/>
        <v/>
      </c>
      <c r="AI68" s="10" t="str">
        <f t="shared" ca="1" si="8"/>
        <v/>
      </c>
      <c r="AJ68" s="10" t="str">
        <f t="shared" ca="1" si="8"/>
        <v/>
      </c>
      <c r="AK68" s="10" t="str">
        <f t="shared" ca="1" si="8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</row>
    <row r="69" spans="23:53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2015:5:0:0:ZHUNAN</v>
      </c>
      <c r="AB69" s="27">
        <f t="shared" ca="1" si="3"/>
        <v>172</v>
      </c>
      <c r="AC69" s="21">
        <f t="shared" ca="1" si="4"/>
        <v>1</v>
      </c>
      <c r="AD69" s="21">
        <f t="shared" si="5"/>
        <v>5</v>
      </c>
      <c r="AE69" s="27" t="e">
        <f t="shared" ca="1" si="6"/>
        <v>#N/A</v>
      </c>
      <c r="AF69" s="10" t="str">
        <f t="shared" ca="1" si="8"/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</row>
    <row r="70" spans="23:53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2015:6:0:0:ZHUNAN</v>
      </c>
      <c r="AB70" s="27">
        <f t="shared" ca="1" si="3"/>
        <v>182</v>
      </c>
      <c r="AC70" s="21">
        <f t="shared" ca="1" si="4"/>
        <v>3</v>
      </c>
      <c r="AD70" s="21">
        <f t="shared" si="5"/>
        <v>5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</row>
    <row r="71" spans="23:53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2015:7:0:0:ZHUNAN</v>
      </c>
      <c r="AB71" s="27">
        <f t="shared" ca="1" si="3"/>
        <v>192</v>
      </c>
      <c r="AC71" s="21">
        <f t="shared" ca="1" si="4"/>
        <v>2</v>
      </c>
      <c r="AD71" s="21">
        <f t="shared" si="5"/>
        <v>5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</row>
    <row r="72" spans="23:53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2015:8:0:0:ZHUNAN</v>
      </c>
      <c r="AB72" s="27">
        <f t="shared" ca="1" si="3"/>
        <v>202</v>
      </c>
      <c r="AC72" s="21">
        <f t="shared" ca="1" si="4"/>
        <v>2</v>
      </c>
      <c r="AD72" s="21">
        <f t="shared" si="5"/>
        <v>5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</row>
    <row r="73" spans="23:53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2015:9:0:0:ZHUNAN</v>
      </c>
      <c r="AB73" s="27">
        <f t="shared" ca="1" si="3"/>
        <v>212</v>
      </c>
      <c r="AC73" s="21">
        <f t="shared" ca="1" si="4"/>
        <v>2</v>
      </c>
      <c r="AD73" s="21">
        <f t="shared" si="5"/>
        <v>5</v>
      </c>
      <c r="AE73" s="27" t="e">
        <f t="shared" ca="1" si="6"/>
        <v>#N/A</v>
      </c>
      <c r="AF73" s="10" t="str">
        <f t="shared" ref="AF73:AK82" ca="1" si="9">IFERROR(INDEX(INDIRECT(CONCATENATE($X$95,"$A:$Z")),$AE73,MATCH(AF$52,INDIRECT(CONCATENATE($X$95,"$A1:$Z1")),0)),"")</f>
        <v/>
      </c>
      <c r="AG73" s="10" t="str">
        <f t="shared" ca="1" si="9"/>
        <v/>
      </c>
      <c r="AH73" s="10" t="str">
        <f t="shared" ca="1" si="9"/>
        <v/>
      </c>
      <c r="AI73" s="10" t="str">
        <f t="shared" ca="1" si="9"/>
        <v/>
      </c>
      <c r="AJ73" s="10" t="str">
        <f t="shared" ca="1" si="9"/>
        <v/>
      </c>
      <c r="AK73" s="10" t="str">
        <f t="shared" ca="1" si="9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</row>
    <row r="74" spans="23:53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2015:10:0:0:ZHUNAN</v>
      </c>
      <c r="AB74" s="27">
        <f t="shared" ca="1" si="3"/>
        <v>102</v>
      </c>
      <c r="AC74" s="21">
        <f t="shared" ca="1" si="4"/>
        <v>0</v>
      </c>
      <c r="AD74" s="21">
        <f t="shared" si="5"/>
        <v>5</v>
      </c>
      <c r="AE74" s="27" t="e">
        <f t="shared" ca="1" si="6"/>
        <v>#N/A</v>
      </c>
      <c r="AF74" s="10" t="str">
        <f t="shared" ca="1" si="9"/>
        <v/>
      </c>
      <c r="AG74" s="10" t="str">
        <f t="shared" ca="1" si="9"/>
        <v/>
      </c>
      <c r="AH74" s="10" t="str">
        <f t="shared" ca="1" si="9"/>
        <v/>
      </c>
      <c r="AI74" s="10" t="str">
        <f t="shared" ca="1" si="9"/>
        <v/>
      </c>
      <c r="AJ74" s="10" t="str">
        <f t="shared" ca="1" si="9"/>
        <v/>
      </c>
      <c r="AK74" s="10" t="str">
        <f t="shared" ca="1" si="9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</row>
    <row r="75" spans="23:53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2015:11:0:0:ZHUNAN</v>
      </c>
      <c r="AB75" s="27">
        <f t="shared" ca="1" si="3"/>
        <v>112</v>
      </c>
      <c r="AC75" s="21">
        <f t="shared" ca="1" si="4"/>
        <v>1</v>
      </c>
      <c r="AD75" s="21">
        <f t="shared" si="5"/>
        <v>5</v>
      </c>
      <c r="AE75" s="27" t="e">
        <f t="shared" ca="1" si="6"/>
        <v>#N/A</v>
      </c>
      <c r="AF75" s="10" t="str">
        <f t="shared" ca="1" si="9"/>
        <v/>
      </c>
      <c r="AG75" s="10" t="str">
        <f t="shared" ca="1" si="9"/>
        <v/>
      </c>
      <c r="AH75" s="10" t="str">
        <f t="shared" ca="1" si="9"/>
        <v/>
      </c>
      <c r="AI75" s="10" t="str">
        <f t="shared" ca="1" si="9"/>
        <v/>
      </c>
      <c r="AJ75" s="10" t="str">
        <f t="shared" ca="1" si="9"/>
        <v/>
      </c>
      <c r="AK75" s="10" t="str">
        <f t="shared" ca="1" si="9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</row>
    <row r="76" spans="23:53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2015:12:0:0:ZHUNAN</v>
      </c>
      <c r="AB76" s="27">
        <f t="shared" ca="1" si="3"/>
        <v>123</v>
      </c>
      <c r="AC76" s="21">
        <f t="shared" ca="1" si="4"/>
        <v>1</v>
      </c>
      <c r="AD76" s="21">
        <f t="shared" si="5"/>
        <v>5</v>
      </c>
      <c r="AE76" s="27" t="e">
        <f t="shared" ca="1" si="6"/>
        <v>#N/A</v>
      </c>
      <c r="AF76" s="10" t="str">
        <f t="shared" ca="1" si="9"/>
        <v/>
      </c>
      <c r="AG76" s="10" t="str">
        <f t="shared" ca="1" si="9"/>
        <v/>
      </c>
      <c r="AH76" s="10" t="str">
        <f t="shared" ca="1" si="9"/>
        <v/>
      </c>
      <c r="AI76" s="10" t="str">
        <f t="shared" ca="1" si="9"/>
        <v/>
      </c>
      <c r="AJ76" s="10" t="str">
        <f t="shared" ca="1" si="9"/>
        <v/>
      </c>
      <c r="AK76" s="10" t="str">
        <f t="shared" ca="1" si="9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</row>
    <row r="77" spans="23:53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2016:1:0:0:ZHUNAN</v>
      </c>
      <c r="AB77" s="27">
        <f t="shared" ca="1" si="3"/>
        <v>223</v>
      </c>
      <c r="AC77" s="21">
        <f t="shared" ca="1" si="4"/>
        <v>3</v>
      </c>
      <c r="AD77" s="21">
        <f t="shared" si="5"/>
        <v>5</v>
      </c>
      <c r="AE77" s="27">
        <f t="shared" ca="1" si="6"/>
        <v>12</v>
      </c>
      <c r="AF77" s="10">
        <f t="shared" ca="1" si="9"/>
        <v>2</v>
      </c>
      <c r="AG77" s="10">
        <f t="shared" ca="1" si="9"/>
        <v>0</v>
      </c>
      <c r="AH77" s="10">
        <f t="shared" ca="1" si="9"/>
        <v>0</v>
      </c>
      <c r="AI77" s="10">
        <f t="shared" ca="1" si="9"/>
        <v>0</v>
      </c>
      <c r="AJ77" s="10">
        <f t="shared" ca="1" si="9"/>
        <v>0</v>
      </c>
      <c r="AK77" s="10">
        <f t="shared" ca="1" si="9"/>
        <v>0</v>
      </c>
      <c r="AL77" s="7">
        <v>-11</v>
      </c>
      <c r="AM77" s="28">
        <f t="shared" ref="AM77:AM88" si="10">DATE(YEAR, MONTH,DAY + 7*AL77 )</f>
        <v>42428</v>
      </c>
      <c r="AN77" s="27">
        <f>INT((DAY($AM77)-1)/7)+1</f>
        <v>4</v>
      </c>
      <c r="AO77" s="28" t="str">
        <f t="shared" ref="AO77:AO88" si="11">CONCATENATE(YEAR(AM77),":",MONTH(AM77),":",AN77,":",WEEKLY_REPORT_DAY,":", $X$90)</f>
        <v>2016:2:4:7:ZHUNAN</v>
      </c>
      <c r="AP77" s="27">
        <f t="shared" ref="AP77:AP88" ca="1" si="12">MATCH(AO77,INDIRECT(CONCATENATE($X$93,"$A:$A")),0)</f>
        <v>78</v>
      </c>
      <c r="AQ77" s="21">
        <f t="shared" ref="AQ77:AV88" ca="1" si="13">INDEX(INDIRECT(CONCATENATE($X$93,"$A:$AG")),$AP77,MATCH(AQ$52,INDIRECT(CONCATENATE($X$93,"$A1:$AG1")),0))</f>
        <v>1</v>
      </c>
      <c r="AR77" s="21">
        <f t="shared" ca="1" si="13"/>
        <v>28</v>
      </c>
      <c r="AS77" s="21">
        <f t="shared" ca="1" si="13"/>
        <v>12</v>
      </c>
      <c r="AT77" s="21">
        <f t="shared" ca="1" si="13"/>
        <v>35</v>
      </c>
      <c r="AU77" s="21">
        <f t="shared" ca="1" si="13"/>
        <v>5</v>
      </c>
      <c r="AV77" s="21">
        <f t="shared" ca="1" si="13"/>
        <v>0</v>
      </c>
      <c r="AW77" s="21">
        <f ca="1">ROUND(1*$AV77/$X$99,0)</f>
        <v>0</v>
      </c>
      <c r="AX77" s="21">
        <f ca="1">6*$AV77</f>
        <v>0</v>
      </c>
      <c r="AY77" s="21">
        <f ca="1">3*$AV77</f>
        <v>0</v>
      </c>
      <c r="AZ77" s="21">
        <f ca="1">5*$AV77</f>
        <v>0</v>
      </c>
      <c r="BA77" s="21">
        <f ca="1">1*$AV77</f>
        <v>0</v>
      </c>
    </row>
    <row r="78" spans="23:53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2016:2:0:0:ZHUNAN</v>
      </c>
      <c r="AB78" s="27">
        <f t="shared" ca="1" si="3"/>
        <v>234</v>
      </c>
      <c r="AC78" s="21">
        <f t="shared" ca="1" si="4"/>
        <v>3</v>
      </c>
      <c r="AD78" s="21">
        <f t="shared" si="5"/>
        <v>5</v>
      </c>
      <c r="AE78" s="27" t="e">
        <f t="shared" ca="1" si="6"/>
        <v>#N/A</v>
      </c>
      <c r="AF78" s="10" t="str">
        <f t="shared" ca="1" si="9"/>
        <v/>
      </c>
      <c r="AG78" s="10" t="str">
        <f t="shared" ca="1" si="9"/>
        <v/>
      </c>
      <c r="AH78" s="10" t="str">
        <f t="shared" ca="1" si="9"/>
        <v/>
      </c>
      <c r="AI78" s="10" t="str">
        <f t="shared" ca="1" si="9"/>
        <v/>
      </c>
      <c r="AJ78" s="10" t="str">
        <f t="shared" ca="1" si="9"/>
        <v/>
      </c>
      <c r="AK78" s="10" t="str">
        <f t="shared" ca="1" si="9"/>
        <v/>
      </c>
      <c r="AL78" s="7">
        <v>-10</v>
      </c>
      <c r="AM78" s="28">
        <f t="shared" si="10"/>
        <v>42435</v>
      </c>
      <c r="AN78" s="27">
        <f t="shared" ref="AN78:AN88" si="14">INT((DAY($AM78)-1)/7)+1</f>
        <v>1</v>
      </c>
      <c r="AO78" s="28" t="str">
        <f t="shared" si="11"/>
        <v>2016:3:1:7:ZHUNAN</v>
      </c>
      <c r="AP78" s="27">
        <f t="shared" ca="1" si="12"/>
        <v>89</v>
      </c>
      <c r="AQ78" s="21">
        <f t="shared" ca="1" si="13"/>
        <v>1</v>
      </c>
      <c r="AR78" s="21">
        <f t="shared" ca="1" si="13"/>
        <v>35</v>
      </c>
      <c r="AS78" s="21">
        <f t="shared" ca="1" si="13"/>
        <v>16</v>
      </c>
      <c r="AT78" s="21">
        <f t="shared" ca="1" si="13"/>
        <v>33</v>
      </c>
      <c r="AU78" s="21">
        <f t="shared" ca="1" si="13"/>
        <v>0</v>
      </c>
      <c r="AV78" s="21">
        <f t="shared" ca="1" si="13"/>
        <v>0</v>
      </c>
      <c r="AW78" s="21">
        <f t="shared" ref="AW78:AW88" ca="1" si="15">ROUND(1*$AV78/$X$99,0)</f>
        <v>0</v>
      </c>
      <c r="AX78" s="21">
        <f t="shared" ref="AX78:AX88" ca="1" si="16">6*$AV78</f>
        <v>0</v>
      </c>
      <c r="AY78" s="21">
        <f t="shared" ref="AY78:AY88" ca="1" si="17">3*$AV78</f>
        <v>0</v>
      </c>
      <c r="AZ78" s="21">
        <f t="shared" ref="AZ78:AZ88" ca="1" si="18">5*$AV78</f>
        <v>0</v>
      </c>
      <c r="BA78" s="21">
        <f t="shared" ref="BA78:BA88" ca="1" si="19">1*$AV78</f>
        <v>0</v>
      </c>
    </row>
    <row r="79" spans="23:53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2016:3:0:0:ZHUNAN</v>
      </c>
      <c r="AB79" s="27">
        <f t="shared" ca="1" si="3"/>
        <v>246</v>
      </c>
      <c r="AC79" s="21">
        <f t="shared" ca="1" si="4"/>
        <v>4</v>
      </c>
      <c r="AD79" s="21">
        <f t="shared" si="5"/>
        <v>5</v>
      </c>
      <c r="AE79" s="27">
        <f t="shared" ca="1" si="6"/>
        <v>32</v>
      </c>
      <c r="AF79" s="10">
        <f t="shared" ca="1" si="9"/>
        <v>1</v>
      </c>
      <c r="AG79" s="10">
        <f t="shared" ca="1" si="9"/>
        <v>1</v>
      </c>
      <c r="AH79" s="10">
        <f t="shared" ca="1" si="9"/>
        <v>0</v>
      </c>
      <c r="AI79" s="10">
        <f t="shared" ca="1" si="9"/>
        <v>1</v>
      </c>
      <c r="AJ79" s="10">
        <f t="shared" ca="1" si="9"/>
        <v>0</v>
      </c>
      <c r="AK79" s="10">
        <f t="shared" ca="1" si="9"/>
        <v>0</v>
      </c>
      <c r="AL79" s="7">
        <v>-9</v>
      </c>
      <c r="AM79" s="28">
        <f t="shared" si="10"/>
        <v>42442</v>
      </c>
      <c r="AN79" s="27">
        <f t="shared" si="14"/>
        <v>2</v>
      </c>
      <c r="AO79" s="28" t="str">
        <f t="shared" si="11"/>
        <v>2016:3:2:7:ZHUNAN</v>
      </c>
      <c r="AP79" s="27">
        <f t="shared" ca="1" si="12"/>
        <v>99</v>
      </c>
      <c r="AQ79" s="21">
        <f t="shared" ca="1" si="13"/>
        <v>1</v>
      </c>
      <c r="AR79" s="21">
        <f t="shared" ca="1" si="13"/>
        <v>33</v>
      </c>
      <c r="AS79" s="21">
        <f t="shared" ca="1" si="13"/>
        <v>10</v>
      </c>
      <c r="AT79" s="21">
        <f t="shared" ca="1" si="13"/>
        <v>16</v>
      </c>
      <c r="AU79" s="21">
        <f t="shared" ca="1" si="13"/>
        <v>4</v>
      </c>
      <c r="AV79" s="21">
        <f t="shared" ca="1" si="13"/>
        <v>0</v>
      </c>
      <c r="AW79" s="21">
        <f t="shared" ca="1" si="15"/>
        <v>0</v>
      </c>
      <c r="AX79" s="21">
        <f t="shared" ca="1" si="16"/>
        <v>0</v>
      </c>
      <c r="AY79" s="21">
        <f t="shared" ca="1" si="17"/>
        <v>0</v>
      </c>
      <c r="AZ79" s="21">
        <f t="shared" ca="1" si="18"/>
        <v>0</v>
      </c>
      <c r="BA79" s="21">
        <f t="shared" ca="1" si="19"/>
        <v>0</v>
      </c>
    </row>
    <row r="80" spans="23:53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2016:4:0:0:ZHUNAN</v>
      </c>
      <c r="AB80" s="27">
        <f t="shared" ca="1" si="3"/>
        <v>256</v>
      </c>
      <c r="AC80" s="21">
        <f t="shared" ca="1" si="4"/>
        <v>3</v>
      </c>
      <c r="AD80" s="21">
        <f t="shared" si="5"/>
        <v>5</v>
      </c>
      <c r="AE80" s="27">
        <f t="shared" ca="1" si="6"/>
        <v>42</v>
      </c>
      <c r="AF80" s="10">
        <f t="shared" ca="1" si="9"/>
        <v>0</v>
      </c>
      <c r="AG80" s="10">
        <f t="shared" ca="1" si="9"/>
        <v>0</v>
      </c>
      <c r="AH80" s="10">
        <f t="shared" ca="1" si="9"/>
        <v>1</v>
      </c>
      <c r="AI80" s="10">
        <f t="shared" ca="1" si="9"/>
        <v>1</v>
      </c>
      <c r="AJ80" s="10">
        <f t="shared" ca="1" si="9"/>
        <v>0</v>
      </c>
      <c r="AK80" s="10">
        <f t="shared" ca="1" si="9"/>
        <v>0</v>
      </c>
      <c r="AL80" s="7">
        <v>-8</v>
      </c>
      <c r="AM80" s="28">
        <f t="shared" si="10"/>
        <v>42449</v>
      </c>
      <c r="AN80" s="27">
        <f t="shared" si="14"/>
        <v>3</v>
      </c>
      <c r="AO80" s="28" t="str">
        <f t="shared" si="11"/>
        <v>2016:3:3:7:ZHUNAN</v>
      </c>
      <c r="AP80" s="27">
        <f t="shared" ca="1" si="12"/>
        <v>110</v>
      </c>
      <c r="AQ80" s="21">
        <f t="shared" ca="1" si="13"/>
        <v>0</v>
      </c>
      <c r="AR80" s="21">
        <f t="shared" ca="1" si="13"/>
        <v>27</v>
      </c>
      <c r="AS80" s="21">
        <f t="shared" ca="1" si="13"/>
        <v>14</v>
      </c>
      <c r="AT80" s="21">
        <f t="shared" ca="1" si="13"/>
        <v>23</v>
      </c>
      <c r="AU80" s="21">
        <f t="shared" ca="1" si="13"/>
        <v>0</v>
      </c>
      <c r="AV80" s="21">
        <f t="shared" ca="1" si="13"/>
        <v>0</v>
      </c>
      <c r="AW80" s="21">
        <f t="shared" ca="1" si="15"/>
        <v>0</v>
      </c>
      <c r="AX80" s="21">
        <f t="shared" ca="1" si="16"/>
        <v>0</v>
      </c>
      <c r="AY80" s="21">
        <f t="shared" ca="1" si="17"/>
        <v>0</v>
      </c>
      <c r="AZ80" s="21">
        <f t="shared" ca="1" si="18"/>
        <v>0</v>
      </c>
      <c r="BA80" s="21">
        <f t="shared" ca="1" si="19"/>
        <v>0</v>
      </c>
    </row>
    <row r="81" spans="23:53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2016:5:0:0:ZHUNAN</v>
      </c>
      <c r="AB81" s="27">
        <f t="shared" ca="1" si="3"/>
        <v>267</v>
      </c>
      <c r="AC81" s="21">
        <f t="shared" ca="1" si="4"/>
        <v>1</v>
      </c>
      <c r="AD81" s="21">
        <f t="shared" si="5"/>
        <v>5</v>
      </c>
      <c r="AE81" s="27">
        <f t="shared" ca="1" si="6"/>
        <v>50</v>
      </c>
      <c r="AF81" s="10">
        <f t="shared" ca="1" si="9"/>
        <v>0</v>
      </c>
      <c r="AG81" s="10">
        <f t="shared" ca="1" si="9"/>
        <v>0</v>
      </c>
      <c r="AH81" s="10">
        <f t="shared" ca="1" si="9"/>
        <v>0</v>
      </c>
      <c r="AI81" s="10">
        <f t="shared" ca="1" si="9"/>
        <v>1</v>
      </c>
      <c r="AJ81" s="10">
        <f t="shared" ca="1" si="9"/>
        <v>0</v>
      </c>
      <c r="AK81" s="10">
        <f t="shared" ca="1" si="9"/>
        <v>0</v>
      </c>
      <c r="AL81" s="7">
        <v>-7</v>
      </c>
      <c r="AM81" s="28">
        <f t="shared" si="10"/>
        <v>42456</v>
      </c>
      <c r="AN81" s="27">
        <f t="shared" si="14"/>
        <v>4</v>
      </c>
      <c r="AO81" s="28" t="str">
        <f t="shared" si="11"/>
        <v>2016:3:4:7:ZHUNAN</v>
      </c>
      <c r="AP81" s="27">
        <f t="shared" ca="1" si="12"/>
        <v>120</v>
      </c>
      <c r="AQ81" s="21">
        <f t="shared" ca="1" si="13"/>
        <v>2</v>
      </c>
      <c r="AR81" s="21">
        <f t="shared" ca="1" si="13"/>
        <v>24</v>
      </c>
      <c r="AS81" s="21">
        <f t="shared" ca="1" si="13"/>
        <v>15</v>
      </c>
      <c r="AT81" s="21">
        <f t="shared" ca="1" si="13"/>
        <v>32</v>
      </c>
      <c r="AU81" s="21">
        <f t="shared" ca="1" si="13"/>
        <v>1</v>
      </c>
      <c r="AV81" s="21">
        <f t="shared" ca="1" si="13"/>
        <v>0</v>
      </c>
      <c r="AW81" s="21">
        <f t="shared" ca="1" si="15"/>
        <v>0</v>
      </c>
      <c r="AX81" s="21">
        <f t="shared" ca="1" si="16"/>
        <v>0</v>
      </c>
      <c r="AY81" s="21">
        <f t="shared" ca="1" si="17"/>
        <v>0</v>
      </c>
      <c r="AZ81" s="21">
        <f t="shared" ca="1" si="18"/>
        <v>0</v>
      </c>
      <c r="BA81" s="21">
        <f t="shared" ca="1" si="19"/>
        <v>0</v>
      </c>
    </row>
    <row r="82" spans="23:53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2016:6:0:0:ZHUNAN</v>
      </c>
      <c r="AB82" s="27" t="e">
        <f t="shared" ca="1" si="3"/>
        <v>#N/A</v>
      </c>
      <c r="AC82" s="21" t="e">
        <f t="shared" ca="1" si="4"/>
        <v>#N/A</v>
      </c>
      <c r="AD82" s="21">
        <f t="shared" si="5"/>
        <v>5</v>
      </c>
      <c r="AE82" s="27" t="e">
        <f t="shared" ca="1" si="6"/>
        <v>#N/A</v>
      </c>
      <c r="AF82" s="10" t="str">
        <f t="shared" ca="1" si="9"/>
        <v/>
      </c>
      <c r="AG82" s="10" t="str">
        <f t="shared" ca="1" si="9"/>
        <v/>
      </c>
      <c r="AH82" s="10" t="str">
        <f t="shared" ca="1" si="9"/>
        <v/>
      </c>
      <c r="AI82" s="10" t="str">
        <f t="shared" ca="1" si="9"/>
        <v/>
      </c>
      <c r="AJ82" s="10" t="str">
        <f t="shared" ca="1" si="9"/>
        <v/>
      </c>
      <c r="AK82" s="10" t="str">
        <f t="shared" ca="1" si="9"/>
        <v/>
      </c>
      <c r="AL82" s="7">
        <v>-6</v>
      </c>
      <c r="AM82" s="28">
        <f t="shared" si="10"/>
        <v>42463</v>
      </c>
      <c r="AN82" s="27">
        <f t="shared" si="14"/>
        <v>1</v>
      </c>
      <c r="AO82" s="28" t="str">
        <f t="shared" si="11"/>
        <v>2016:4:1:7:ZHUNAN</v>
      </c>
      <c r="AP82" s="27">
        <f t="shared" ca="1" si="12"/>
        <v>130</v>
      </c>
      <c r="AQ82" s="21">
        <f t="shared" ca="1" si="13"/>
        <v>1</v>
      </c>
      <c r="AR82" s="21">
        <f t="shared" ca="1" si="13"/>
        <v>32</v>
      </c>
      <c r="AS82" s="21">
        <f t="shared" ca="1" si="13"/>
        <v>16</v>
      </c>
      <c r="AT82" s="21">
        <f t="shared" ca="1" si="13"/>
        <v>21</v>
      </c>
      <c r="AU82" s="21">
        <f t="shared" ca="1" si="13"/>
        <v>4</v>
      </c>
      <c r="AV82" s="21">
        <f t="shared" ca="1" si="13"/>
        <v>0</v>
      </c>
      <c r="AW82" s="21">
        <f t="shared" ca="1" si="15"/>
        <v>0</v>
      </c>
      <c r="AX82" s="21">
        <f t="shared" ca="1" si="16"/>
        <v>0</v>
      </c>
      <c r="AY82" s="21">
        <f t="shared" ca="1" si="17"/>
        <v>0</v>
      </c>
      <c r="AZ82" s="21">
        <f t="shared" ca="1" si="18"/>
        <v>0</v>
      </c>
      <c r="BA82" s="21">
        <f t="shared" ca="1" si="19"/>
        <v>0</v>
      </c>
    </row>
    <row r="83" spans="23:53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2016:7:0:0:ZHUNAN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5</v>
      </c>
      <c r="AE83" s="27" t="e">
        <f t="shared" ca="1" si="6"/>
        <v>#N/A</v>
      </c>
      <c r="AF83" s="10" t="str">
        <f t="shared" ref="AF83:AK88" ca="1" si="20">IFERROR(INDEX(INDIRECT(CONCATENATE($X$95,"$A:$Z")),$AE83,MATCH(AF$52,INDIRECT(CONCATENATE($X$95,"$A1:$Z1")),0)),"")</f>
        <v/>
      </c>
      <c r="AG83" s="10" t="str">
        <f t="shared" ca="1" si="20"/>
        <v/>
      </c>
      <c r="AH83" s="10" t="str">
        <f t="shared" ca="1" si="20"/>
        <v/>
      </c>
      <c r="AI83" s="10" t="str">
        <f t="shared" ca="1" si="20"/>
        <v/>
      </c>
      <c r="AJ83" s="10" t="str">
        <f t="shared" ca="1" si="20"/>
        <v/>
      </c>
      <c r="AK83" s="10" t="str">
        <f t="shared" ca="1" si="20"/>
        <v/>
      </c>
      <c r="AL83" s="7">
        <v>-5</v>
      </c>
      <c r="AM83" s="28">
        <f t="shared" si="10"/>
        <v>42470</v>
      </c>
      <c r="AN83" s="27">
        <f t="shared" si="14"/>
        <v>2</v>
      </c>
      <c r="AO83" s="28" t="str">
        <f t="shared" si="11"/>
        <v>2016:4:2:7:ZHUNAN</v>
      </c>
      <c r="AP83" s="27">
        <f t="shared" ca="1" si="12"/>
        <v>140</v>
      </c>
      <c r="AQ83" s="21">
        <f t="shared" ca="1" si="13"/>
        <v>0</v>
      </c>
      <c r="AR83" s="21">
        <f t="shared" ca="1" si="13"/>
        <v>33</v>
      </c>
      <c r="AS83" s="21">
        <f t="shared" ca="1" si="13"/>
        <v>19</v>
      </c>
      <c r="AT83" s="21">
        <f t="shared" ca="1" si="13"/>
        <v>22</v>
      </c>
      <c r="AU83" s="21">
        <f t="shared" ca="1" si="13"/>
        <v>0</v>
      </c>
      <c r="AV83" s="21">
        <f t="shared" ca="1" si="13"/>
        <v>0</v>
      </c>
      <c r="AW83" s="21">
        <f t="shared" ca="1" si="15"/>
        <v>0</v>
      </c>
      <c r="AX83" s="21">
        <f t="shared" ca="1" si="16"/>
        <v>0</v>
      </c>
      <c r="AY83" s="21">
        <f t="shared" ca="1" si="17"/>
        <v>0</v>
      </c>
      <c r="AZ83" s="21">
        <f t="shared" ca="1" si="18"/>
        <v>0</v>
      </c>
      <c r="BA83" s="21">
        <f t="shared" ca="1" si="19"/>
        <v>0</v>
      </c>
    </row>
    <row r="84" spans="23:53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2016:8:0:0:ZHUNAN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5</v>
      </c>
      <c r="AE84" s="27" t="e">
        <f t="shared" ca="1" si="6"/>
        <v>#N/A</v>
      </c>
      <c r="AF84" s="10" t="str">
        <f t="shared" ca="1" si="20"/>
        <v/>
      </c>
      <c r="AG84" s="10" t="str">
        <f t="shared" ca="1" si="20"/>
        <v/>
      </c>
      <c r="AH84" s="10" t="str">
        <f t="shared" ca="1" si="20"/>
        <v/>
      </c>
      <c r="AI84" s="10" t="str">
        <f t="shared" ca="1" si="20"/>
        <v/>
      </c>
      <c r="AJ84" s="10" t="str">
        <f t="shared" ca="1" si="20"/>
        <v/>
      </c>
      <c r="AK84" s="10" t="str">
        <f t="shared" ca="1" si="20"/>
        <v/>
      </c>
      <c r="AL84" s="7">
        <v>-4</v>
      </c>
      <c r="AM84" s="28">
        <f t="shared" si="10"/>
        <v>42477</v>
      </c>
      <c r="AN84" s="27">
        <f t="shared" si="14"/>
        <v>3</v>
      </c>
      <c r="AO84" s="28" t="str">
        <f t="shared" si="11"/>
        <v>2016:4:3:7:ZHUNAN</v>
      </c>
      <c r="AP84" s="27">
        <f t="shared" ca="1" si="12"/>
        <v>150</v>
      </c>
      <c r="AQ84" s="21">
        <f t="shared" ca="1" si="13"/>
        <v>1</v>
      </c>
      <c r="AR84" s="21">
        <f t="shared" ca="1" si="13"/>
        <v>29</v>
      </c>
      <c r="AS84" s="21">
        <f t="shared" ca="1" si="13"/>
        <v>14</v>
      </c>
      <c r="AT84" s="21">
        <f t="shared" ca="1" si="13"/>
        <v>27</v>
      </c>
      <c r="AU84" s="21">
        <f t="shared" ca="1" si="13"/>
        <v>6</v>
      </c>
      <c r="AV84" s="21">
        <f t="shared" ca="1" si="13"/>
        <v>0</v>
      </c>
      <c r="AW84" s="21">
        <f t="shared" ca="1" si="15"/>
        <v>0</v>
      </c>
      <c r="AX84" s="21">
        <f t="shared" ca="1" si="16"/>
        <v>0</v>
      </c>
      <c r="AY84" s="21">
        <f t="shared" ca="1" si="17"/>
        <v>0</v>
      </c>
      <c r="AZ84" s="21">
        <f t="shared" ca="1" si="18"/>
        <v>0</v>
      </c>
      <c r="BA84" s="21">
        <f t="shared" ca="1" si="19"/>
        <v>0</v>
      </c>
    </row>
    <row r="85" spans="23:53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2016:9:0:0:ZHUNAN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5</v>
      </c>
      <c r="AE85" s="27" t="e">
        <f t="shared" ca="1" si="6"/>
        <v>#N/A</v>
      </c>
      <c r="AF85" s="10" t="str">
        <f t="shared" ca="1" si="20"/>
        <v/>
      </c>
      <c r="AG85" s="10" t="str">
        <f t="shared" ca="1" si="20"/>
        <v/>
      </c>
      <c r="AH85" s="10" t="str">
        <f t="shared" ca="1" si="20"/>
        <v/>
      </c>
      <c r="AI85" s="10" t="str">
        <f t="shared" ca="1" si="20"/>
        <v/>
      </c>
      <c r="AJ85" s="10" t="str">
        <f t="shared" ca="1" si="20"/>
        <v/>
      </c>
      <c r="AK85" s="10" t="str">
        <f t="shared" ca="1" si="20"/>
        <v/>
      </c>
      <c r="AL85" s="7">
        <v>-3</v>
      </c>
      <c r="AM85" s="28">
        <f t="shared" si="10"/>
        <v>42484</v>
      </c>
      <c r="AN85" s="27">
        <f t="shared" si="14"/>
        <v>4</v>
      </c>
      <c r="AO85" s="28" t="str">
        <f t="shared" si="11"/>
        <v>2016:4:4:7:ZHUNAN</v>
      </c>
      <c r="AP85" s="27">
        <f t="shared" ca="1" si="12"/>
        <v>160</v>
      </c>
      <c r="AQ85" s="21">
        <f t="shared" ca="1" si="13"/>
        <v>1</v>
      </c>
      <c r="AR85" s="21">
        <f t="shared" ca="1" si="13"/>
        <v>29</v>
      </c>
      <c r="AS85" s="21">
        <f t="shared" ca="1" si="13"/>
        <v>13</v>
      </c>
      <c r="AT85" s="21">
        <f t="shared" ca="1" si="13"/>
        <v>21</v>
      </c>
      <c r="AU85" s="21">
        <f t="shared" ca="1" si="13"/>
        <v>1</v>
      </c>
      <c r="AV85" s="21">
        <f t="shared" ca="1" si="13"/>
        <v>0</v>
      </c>
      <c r="AW85" s="21">
        <f t="shared" ca="1" si="15"/>
        <v>0</v>
      </c>
      <c r="AX85" s="21">
        <f t="shared" ca="1" si="16"/>
        <v>0</v>
      </c>
      <c r="AY85" s="21">
        <f t="shared" ca="1" si="17"/>
        <v>0</v>
      </c>
      <c r="AZ85" s="21">
        <f t="shared" ca="1" si="18"/>
        <v>0</v>
      </c>
      <c r="BA85" s="21">
        <f t="shared" ca="1" si="19"/>
        <v>0</v>
      </c>
    </row>
    <row r="86" spans="23:53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2016:10:0:0:ZHUNAN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5</v>
      </c>
      <c r="AE86" s="27" t="e">
        <f t="shared" ca="1" si="6"/>
        <v>#N/A</v>
      </c>
      <c r="AF86" s="10" t="str">
        <f t="shared" ca="1" si="20"/>
        <v/>
      </c>
      <c r="AG86" s="10" t="str">
        <f t="shared" ca="1" si="20"/>
        <v/>
      </c>
      <c r="AH86" s="10" t="str">
        <f t="shared" ca="1" si="20"/>
        <v/>
      </c>
      <c r="AI86" s="10" t="str">
        <f t="shared" ca="1" si="20"/>
        <v/>
      </c>
      <c r="AJ86" s="10" t="str">
        <f t="shared" ca="1" si="20"/>
        <v/>
      </c>
      <c r="AK86" s="10" t="str">
        <f t="shared" ca="1" si="20"/>
        <v/>
      </c>
      <c r="AL86" s="7">
        <v>-2</v>
      </c>
      <c r="AM86" s="28">
        <f t="shared" si="10"/>
        <v>42491</v>
      </c>
      <c r="AN86" s="27">
        <f t="shared" si="14"/>
        <v>1</v>
      </c>
      <c r="AO86" s="28" t="str">
        <f t="shared" si="11"/>
        <v>2016:5:1:7:ZHUNAN</v>
      </c>
      <c r="AP86" s="27">
        <f t="shared" ca="1" si="12"/>
        <v>170</v>
      </c>
      <c r="AQ86" s="21">
        <f t="shared" ca="1" si="13"/>
        <v>1</v>
      </c>
      <c r="AR86" s="21">
        <f t="shared" ca="1" si="13"/>
        <v>38</v>
      </c>
      <c r="AS86" s="21">
        <f t="shared" ca="1" si="13"/>
        <v>23</v>
      </c>
      <c r="AT86" s="21">
        <f t="shared" ca="1" si="13"/>
        <v>34</v>
      </c>
      <c r="AU86" s="21">
        <f t="shared" ca="1" si="13"/>
        <v>6</v>
      </c>
      <c r="AV86" s="21">
        <f t="shared" ca="1" si="13"/>
        <v>0</v>
      </c>
      <c r="AW86" s="21">
        <f t="shared" ca="1" si="15"/>
        <v>0</v>
      </c>
      <c r="AX86" s="21">
        <f t="shared" ca="1" si="16"/>
        <v>0</v>
      </c>
      <c r="AY86" s="21">
        <f t="shared" ca="1" si="17"/>
        <v>0</v>
      </c>
      <c r="AZ86" s="21">
        <f t="shared" ca="1" si="18"/>
        <v>0</v>
      </c>
      <c r="BA86" s="21">
        <f t="shared" ca="1" si="19"/>
        <v>0</v>
      </c>
    </row>
    <row r="87" spans="23:53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2016:11:0:0:ZHUNAN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5</v>
      </c>
      <c r="AE87" s="27" t="e">
        <f t="shared" ca="1" si="6"/>
        <v>#N/A</v>
      </c>
      <c r="AF87" s="10" t="str">
        <f t="shared" ca="1" si="20"/>
        <v/>
      </c>
      <c r="AG87" s="10" t="str">
        <f t="shared" ca="1" si="20"/>
        <v/>
      </c>
      <c r="AH87" s="10" t="str">
        <f t="shared" ca="1" si="20"/>
        <v/>
      </c>
      <c r="AI87" s="10" t="str">
        <f t="shared" ca="1" si="20"/>
        <v/>
      </c>
      <c r="AJ87" s="10" t="str">
        <f t="shared" ca="1" si="20"/>
        <v/>
      </c>
      <c r="AK87" s="10" t="str">
        <f t="shared" ca="1" si="20"/>
        <v/>
      </c>
      <c r="AL87" s="7">
        <v>-1</v>
      </c>
      <c r="AM87" s="28">
        <f t="shared" si="10"/>
        <v>42498</v>
      </c>
      <c r="AN87" s="27">
        <f t="shared" si="14"/>
        <v>2</v>
      </c>
      <c r="AO87" s="28" t="str">
        <f t="shared" si="11"/>
        <v>2016:5:2:7:ZHUNAN</v>
      </c>
      <c r="AP87" s="27">
        <f t="shared" ca="1" si="12"/>
        <v>180</v>
      </c>
      <c r="AQ87" s="21">
        <f t="shared" ca="1" si="13"/>
        <v>0</v>
      </c>
      <c r="AR87" s="21">
        <f t="shared" ca="1" si="13"/>
        <v>31</v>
      </c>
      <c r="AS87" s="21">
        <f t="shared" ca="1" si="13"/>
        <v>29</v>
      </c>
      <c r="AT87" s="21">
        <f t="shared" ca="1" si="13"/>
        <v>29</v>
      </c>
      <c r="AU87" s="21">
        <f t="shared" ca="1" si="13"/>
        <v>3</v>
      </c>
      <c r="AV87" s="21">
        <f t="shared" ca="1" si="13"/>
        <v>0</v>
      </c>
      <c r="AW87" s="21">
        <f t="shared" ca="1" si="15"/>
        <v>0</v>
      </c>
      <c r="AX87" s="21">
        <f t="shared" ca="1" si="16"/>
        <v>0</v>
      </c>
      <c r="AY87" s="21">
        <f t="shared" ca="1" si="17"/>
        <v>0</v>
      </c>
      <c r="AZ87" s="21">
        <f t="shared" ca="1" si="18"/>
        <v>0</v>
      </c>
      <c r="BA87" s="21">
        <f t="shared" ca="1" si="19"/>
        <v>0</v>
      </c>
    </row>
    <row r="88" spans="23:53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2016:12:0:0:ZHUNAN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5</v>
      </c>
      <c r="AE88" s="27" t="e">
        <f t="shared" ca="1" si="6"/>
        <v>#N/A</v>
      </c>
      <c r="AF88" s="10" t="str">
        <f t="shared" ca="1" si="20"/>
        <v/>
      </c>
      <c r="AG88" s="10" t="str">
        <f t="shared" ca="1" si="20"/>
        <v/>
      </c>
      <c r="AH88" s="10" t="str">
        <f t="shared" ca="1" si="20"/>
        <v/>
      </c>
      <c r="AI88" s="10" t="str">
        <f t="shared" ca="1" si="20"/>
        <v/>
      </c>
      <c r="AJ88" s="10" t="str">
        <f t="shared" ca="1" si="20"/>
        <v/>
      </c>
      <c r="AK88" s="10" t="str">
        <f t="shared" ca="1" si="20"/>
        <v/>
      </c>
      <c r="AL88" s="7">
        <v>0</v>
      </c>
      <c r="AM88" s="28">
        <f t="shared" si="10"/>
        <v>42505</v>
      </c>
      <c r="AN88" s="27">
        <f t="shared" si="14"/>
        <v>3</v>
      </c>
      <c r="AO88" s="28" t="str">
        <f t="shared" si="11"/>
        <v>2016:5:3:7:ZHUNAN</v>
      </c>
      <c r="AP88" s="27">
        <f t="shared" ca="1" si="12"/>
        <v>191</v>
      </c>
      <c r="AQ88" s="21">
        <f t="shared" ca="1" si="13"/>
        <v>0</v>
      </c>
      <c r="AR88" s="21">
        <f t="shared" ca="1" si="13"/>
        <v>38</v>
      </c>
      <c r="AS88" s="21">
        <f t="shared" ca="1" si="13"/>
        <v>15</v>
      </c>
      <c r="AT88" s="21">
        <f t="shared" ca="1" si="13"/>
        <v>16</v>
      </c>
      <c r="AU88" s="21">
        <f t="shared" ca="1" si="13"/>
        <v>7</v>
      </c>
      <c r="AV88" s="21">
        <f t="shared" ca="1" si="13"/>
        <v>5</v>
      </c>
      <c r="AW88" s="21">
        <f t="shared" ca="1" si="15"/>
        <v>1</v>
      </c>
      <c r="AX88" s="21">
        <f t="shared" ca="1" si="16"/>
        <v>30</v>
      </c>
      <c r="AY88" s="21">
        <f t="shared" ca="1" si="17"/>
        <v>15</v>
      </c>
      <c r="AZ88" s="21">
        <f t="shared" ca="1" si="18"/>
        <v>25</v>
      </c>
      <c r="BA88" s="21">
        <f t="shared" ca="1" si="19"/>
        <v>5</v>
      </c>
    </row>
    <row r="89" spans="23:53">
      <c r="AC89" s="7">
        <f ca="1">SUMIFS(AC53:AC88, $X53:$X88,YEAR,AC53:AC88,"&lt;&gt;#N/A")</f>
        <v>14</v>
      </c>
      <c r="AD89" s="27"/>
      <c r="AF89" s="7">
        <f t="shared" ref="AF89:AK89" ca="1" si="21">SUM(AF53:AF88)</f>
        <v>3</v>
      </c>
      <c r="AG89" s="7">
        <f t="shared" ca="1" si="21"/>
        <v>1</v>
      </c>
      <c r="AH89" s="7">
        <f t="shared" ca="1" si="21"/>
        <v>1</v>
      </c>
      <c r="AI89" s="7">
        <f t="shared" ca="1" si="21"/>
        <v>3</v>
      </c>
      <c r="AJ89" s="7">
        <f t="shared" ca="1" si="21"/>
        <v>0</v>
      </c>
      <c r="AK89" s="7">
        <f t="shared" ca="1" si="21"/>
        <v>0</v>
      </c>
      <c r="AN89" s="27"/>
    </row>
    <row r="90" spans="23:53">
      <c r="W90" s="7" t="s">
        <v>1456</v>
      </c>
      <c r="X90" s="2" t="s">
        <v>1860</v>
      </c>
      <c r="AD90" s="27"/>
      <c r="AE90" s="27"/>
      <c r="AH90" s="27"/>
      <c r="AI90" s="27"/>
      <c r="AJ90" s="27"/>
      <c r="AK90" s="27"/>
      <c r="AM90" s="28"/>
      <c r="AN90" s="27"/>
    </row>
    <row r="91" spans="23:53">
      <c r="W91" s="39" t="s">
        <v>2234</v>
      </c>
      <c r="X91" s="1" t="s">
        <v>2097</v>
      </c>
      <c r="AD91" s="27"/>
      <c r="AE91" s="27"/>
      <c r="AH91" s="27"/>
      <c r="AI91" s="27"/>
      <c r="AJ91" s="27"/>
      <c r="AK91" s="27"/>
      <c r="AM91" s="28"/>
      <c r="AN91" s="27"/>
    </row>
    <row r="92" spans="23:53">
      <c r="W92" s="7" t="s">
        <v>2235</v>
      </c>
      <c r="X92" s="1" t="s">
        <v>2098</v>
      </c>
      <c r="AD92" s="27"/>
      <c r="AN92" s="27"/>
    </row>
    <row r="93" spans="23:53">
      <c r="W93" s="7" t="s">
        <v>815</v>
      </c>
      <c r="X93" s="2" t="s">
        <v>818</v>
      </c>
      <c r="Y93" s="27"/>
      <c r="Z93" s="27"/>
      <c r="AD93" s="27"/>
      <c r="AN93" s="27"/>
    </row>
    <row r="94" spans="23:53">
      <c r="W94" s="7" t="s">
        <v>816</v>
      </c>
      <c r="X94" s="2" t="s">
        <v>817</v>
      </c>
      <c r="Y94" s="27"/>
      <c r="Z94" s="27"/>
      <c r="AD94" s="27"/>
      <c r="AN94" s="27"/>
    </row>
    <row r="95" spans="23:53">
      <c r="W95" s="39" t="s">
        <v>819</v>
      </c>
      <c r="X95" s="2" t="s">
        <v>820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3">
      <c r="W96" s="39" t="s">
        <v>1455</v>
      </c>
      <c r="X96" s="1">
        <v>59</v>
      </c>
      <c r="AD96" s="27"/>
      <c r="AE96" s="27"/>
      <c r="AH96" s="27"/>
      <c r="AI96" s="27"/>
      <c r="AJ96" s="27"/>
      <c r="AK96" s="27"/>
      <c r="AM96" s="28"/>
      <c r="AN96" s="27"/>
    </row>
    <row r="97" spans="23:51">
      <c r="W97" s="7" t="s">
        <v>811</v>
      </c>
      <c r="X97" s="1">
        <v>5</v>
      </c>
      <c r="AD97" s="27"/>
      <c r="AE97" s="27"/>
      <c r="AH97" s="27"/>
      <c r="AI97" s="27"/>
      <c r="AJ97" s="27"/>
      <c r="AK97" s="27"/>
      <c r="AN97" s="27"/>
    </row>
    <row r="98" spans="23:51">
      <c r="W98" s="7" t="s">
        <v>808</v>
      </c>
      <c r="X98" s="7">
        <f>ROUND($X$96/12,0)</f>
        <v>5</v>
      </c>
      <c r="AN98" s="27"/>
    </row>
    <row r="99" spans="23:51">
      <c r="W99" s="7" t="s">
        <v>807</v>
      </c>
      <c r="X99" s="7">
        <v>4</v>
      </c>
      <c r="AN99" s="27"/>
    </row>
    <row r="100" spans="23:51">
      <c r="W100" s="7" t="s">
        <v>438</v>
      </c>
      <c r="X100" s="7">
        <f ca="1">SUM($AI$89:$AK$89)</f>
        <v>3</v>
      </c>
      <c r="AN100" s="27"/>
    </row>
    <row r="101" spans="23:51">
      <c r="W101" s="7" t="s">
        <v>439</v>
      </c>
      <c r="X101" s="7">
        <f ca="1">SUM($AF$89:$AH$89)</f>
        <v>5</v>
      </c>
      <c r="AM101" s="28"/>
      <c r="AN101" s="27"/>
      <c r="AS101" s="29"/>
      <c r="AU101" s="29"/>
      <c r="AV101" s="29"/>
      <c r="AY101" s="29"/>
    </row>
    <row r="102" spans="23:51" ht="60">
      <c r="W102" s="7" t="s">
        <v>441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63%</v>
      </c>
      <c r="Y102" s="30">
        <f ca="1">IFERROR(X101/SUM(X100:X101),"0")</f>
        <v>0.625</v>
      </c>
      <c r="Z102" s="7" t="str">
        <f ca="1">TEXT(Y102,"00%")</f>
        <v>63%</v>
      </c>
      <c r="AN102" s="27"/>
    </row>
    <row r="103" spans="23:51" ht="30">
      <c r="W103" s="7" t="s">
        <v>442</v>
      </c>
      <c r="X103" s="29" t="str">
        <f ca="1">CONCATENATE("Annual Goal 年度目標:  ",$X$96,"
Actual CDE YTD 年度實際:    ",$AC$89)</f>
        <v>Annual Goal 年度目標:  59
Actual CDE YTD 年度實際:    14</v>
      </c>
      <c r="AN103" s="27"/>
    </row>
    <row r="104" spans="23:51">
      <c r="W104" s="7" t="s">
        <v>1454</v>
      </c>
      <c r="X104" s="7" t="str">
        <f ca="1">CONCATENATE($X$53,"  ",SUMIF($AC$53:$AC$64,"&lt;&gt;#N/A"))</f>
        <v>2014  4</v>
      </c>
      <c r="AN104" s="27"/>
    </row>
    <row r="105" spans="23:51">
      <c r="W105" s="7" t="s">
        <v>1453</v>
      </c>
      <c r="X105" s="7" t="str">
        <f ca="1">CONCATENATE($X$65,"  ", SUMIF($AC$65:$AC$76,"&lt;&gt;#N/A"))</f>
        <v>2015  20</v>
      </c>
      <c r="AN105" s="27"/>
    </row>
    <row r="106" spans="23:51">
      <c r="W106" s="7" t="s">
        <v>1452</v>
      </c>
      <c r="X106" s="7" t="str">
        <f ca="1">CONCATENATE($X$77,"  ",SUMIF($AC$77:$AC$88,"&lt;&gt;#N/A"))</f>
        <v>2016  14</v>
      </c>
    </row>
    <row r="107" spans="23:51" ht="23.25">
      <c r="W107" s="7" t="s">
        <v>1451</v>
      </c>
      <c r="X107" s="42" t="str">
        <f>$X$91</f>
        <v>Zhunan Zone</v>
      </c>
    </row>
    <row r="108" spans="23:51">
      <c r="X108" s="40" t="str">
        <f>$X$92</f>
        <v>竹南地帶</v>
      </c>
    </row>
    <row r="109" spans="23:51">
      <c r="X109" s="41">
        <f>DATE</f>
        <v>42505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1">
    <pageSetUpPr fitToPage="1"/>
  </sheetPr>
  <dimension ref="A1:S23"/>
  <sheetViews>
    <sheetView topLeftCell="E1" zoomScaleNormal="100" zoomScaleSheetLayoutView="115" workbookViewId="0">
      <selection activeCell="F19" sqref="F19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1860</v>
      </c>
      <c r="E1" s="36" t="str">
        <f>$A$2</f>
        <v>Zhunan District</v>
      </c>
      <c r="F1" s="32"/>
      <c r="G1" s="33"/>
      <c r="H1" s="33"/>
      <c r="I1" s="33"/>
      <c r="J1" s="33"/>
      <c r="K1" s="33"/>
      <c r="L1" s="33"/>
      <c r="M1" s="93" t="s">
        <v>1739</v>
      </c>
      <c r="N1" s="96" t="s">
        <v>21</v>
      </c>
      <c r="O1" s="76" t="s">
        <v>22</v>
      </c>
      <c r="P1" s="76" t="s">
        <v>23</v>
      </c>
      <c r="Q1" s="76" t="s">
        <v>33</v>
      </c>
      <c r="R1" s="76" t="s">
        <v>34</v>
      </c>
      <c r="S1" s="76" t="s">
        <v>24</v>
      </c>
    </row>
    <row r="2" spans="1:19" ht="15" customHeight="1">
      <c r="A2" s="1" t="s">
        <v>2277</v>
      </c>
      <c r="E2" s="78" t="str">
        <f>$A$3</f>
        <v>竹南地區</v>
      </c>
      <c r="F2" s="26" t="s">
        <v>793</v>
      </c>
      <c r="G2" s="80">
        <f>$A$6</f>
        <v>0</v>
      </c>
      <c r="H2" s="82" t="s">
        <v>35</v>
      </c>
      <c r="I2" s="83"/>
      <c r="J2" s="83"/>
      <c r="K2" s="84"/>
      <c r="L2" s="72" t="s">
        <v>28</v>
      </c>
      <c r="M2" s="94"/>
      <c r="N2" s="97"/>
      <c r="O2" s="77"/>
      <c r="P2" s="77"/>
      <c r="Q2" s="77"/>
      <c r="R2" s="77"/>
      <c r="S2" s="77"/>
    </row>
    <row r="3" spans="1:19" ht="15" customHeight="1">
      <c r="A3" s="1" t="s">
        <v>2276</v>
      </c>
      <c r="E3" s="79"/>
      <c r="F3" s="25" t="s">
        <v>794</v>
      </c>
      <c r="G3" s="81"/>
      <c r="H3" s="82" t="s">
        <v>788</v>
      </c>
      <c r="I3" s="83"/>
      <c r="J3" s="83"/>
      <c r="K3" s="84"/>
      <c r="L3" s="72" t="s">
        <v>787</v>
      </c>
      <c r="M3" s="94"/>
      <c r="N3" s="97"/>
      <c r="O3" s="77"/>
      <c r="P3" s="77"/>
      <c r="Q3" s="77"/>
      <c r="R3" s="77"/>
      <c r="S3" s="77"/>
    </row>
    <row r="4" spans="1:19" ht="15" customHeight="1">
      <c r="A4" s="1" t="s">
        <v>2099</v>
      </c>
      <c r="E4" s="85">
        <f>DATE</f>
        <v>42505</v>
      </c>
      <c r="F4" s="23" t="s">
        <v>791</v>
      </c>
      <c r="G4" s="24"/>
      <c r="H4" s="87">
        <f>ROUND($G$2/12*MONTH,0)</f>
        <v>0</v>
      </c>
      <c r="I4" s="88"/>
      <c r="J4" s="88"/>
      <c r="K4" s="89"/>
      <c r="L4" s="44">
        <f>ROUND($G$2/12,0)</f>
        <v>0</v>
      </c>
      <c r="M4" s="94"/>
      <c r="N4" s="97"/>
      <c r="O4" s="77"/>
      <c r="P4" s="77"/>
      <c r="Q4" s="77"/>
      <c r="R4" s="77"/>
      <c r="S4" s="77"/>
    </row>
    <row r="5" spans="1:19" ht="15" customHeight="1">
      <c r="A5" s="1" t="s">
        <v>2100</v>
      </c>
      <c r="E5" s="86"/>
      <c r="F5" s="5" t="s">
        <v>792</v>
      </c>
      <c r="G5" s="6"/>
      <c r="H5" s="90">
        <f ca="1">ZHUNAN_DISTRICT_GRAPH!$AC$89</f>
        <v>7</v>
      </c>
      <c r="I5" s="91"/>
      <c r="J5" s="91"/>
      <c r="K5" s="92"/>
      <c r="L5" s="45">
        <f>$M$23</f>
        <v>0</v>
      </c>
      <c r="M5" s="95"/>
      <c r="N5" s="97"/>
      <c r="O5" s="77"/>
      <c r="P5" s="77"/>
      <c r="Q5" s="77"/>
      <c r="R5" s="77"/>
      <c r="S5" s="77"/>
    </row>
    <row r="6" spans="1:19" ht="15" customHeight="1">
      <c r="A6" s="1"/>
      <c r="E6" s="34" t="str">
        <f>$A$4</f>
        <v>Hsinchu Stake</v>
      </c>
      <c r="F6" s="25" t="s">
        <v>804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新竹支聯會</v>
      </c>
      <c r="F7" s="25" t="s">
        <v>789</v>
      </c>
      <c r="G7" s="25"/>
      <c r="H7" s="20"/>
      <c r="I7" s="20"/>
      <c r="J7" s="20"/>
      <c r="K7" s="20"/>
      <c r="L7" s="46" t="s">
        <v>790</v>
      </c>
      <c r="M7" s="61" t="s">
        <v>795</v>
      </c>
      <c r="N7" s="38" t="s">
        <v>796</v>
      </c>
      <c r="O7" s="38" t="s">
        <v>797</v>
      </c>
      <c r="P7" s="38" t="s">
        <v>798</v>
      </c>
      <c r="Q7" s="38" t="s">
        <v>799</v>
      </c>
      <c r="R7" s="38" t="s">
        <v>800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2101</v>
      </c>
      <c r="B11" s="1"/>
      <c r="E11" s="5" t="str">
        <f>$A11</f>
        <v>Zhunan 竹南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2072</v>
      </c>
      <c r="C12" s="64" t="str">
        <f>CONCATENATE(YEAR,":",MONTH,":",WEEK,":",WEEKDAY,":",$B12)</f>
        <v>2016:5:3:7:ZHUNAN_ZL</v>
      </c>
      <c r="D12" s="64">
        <f>MATCH($C12,REPORT_DATA_BY_COMP!$A:$A,0)</f>
        <v>1753</v>
      </c>
      <c r="E12" s="65" t="str">
        <f>SUBSTITUTE(VLOOKUP($B12,COMP_LIST!$A:$AC,5,FALSE),"EL","")</f>
        <v>E. Lindahl / Dorius ZL</v>
      </c>
      <c r="F12" s="4" t="str">
        <f>VLOOKUP($B12,COMP_LIST!$A:$AC,3,FALSE)</f>
        <v>Zhunan ZL</v>
      </c>
      <c r="G12" s="4" t="str">
        <f>VLOOKUP($B12,COMP_LIST!$A:$AC,4,FALSE)</f>
        <v>竹南長老</v>
      </c>
      <c r="H12" s="10">
        <f>IFERROR(INDEX(REPORT_DATA_BY_COMP!$A:$AI,$D12,MATCH(H$8,REPORT_DATA_BY_COMP!$A$1:$AI$1,0)), "")</f>
        <v>1</v>
      </c>
      <c r="I12" s="10">
        <f>IFERROR(INDEX(REPORT_DATA_BY_COMP!$A:$AI,$D12,MATCH(I$8,REPORT_DATA_BY_COMP!$A$1:$AI$1,0)), "")</f>
        <v>2</v>
      </c>
      <c r="J12" s="10">
        <f>IFERROR(INDEX(REPORT_DATA_BY_COMP!$A:$AI,$D12,MATCH(J$8,REPORT_DATA_BY_COMP!$A$1:$AI$1,0)), "")</f>
        <v>3</v>
      </c>
      <c r="K12" s="10">
        <f>IFERROR(INDEX(REPORT_DATA_BY_COMP!$A:$AI,$D12,MATCH(K$8,REPORT_DATA_BY_COMP!$A$1:$AI$1,0)), "")</f>
        <v>1</v>
      </c>
      <c r="L12" s="47">
        <f>IFERROR(INDEX(REPORT_DATA_BY_COMP!$A:$AI,$D12,MATCH(L$8,REPORT_DATA_BY_COMP!$A$1:$AI$1,0)), "")</f>
        <v>3</v>
      </c>
      <c r="M12" s="56">
        <f>IFERROR(INDEX(REPORT_DATA_BY_COMP!$A:$AI,$D12,MATCH(M$8,REPORT_DATA_BY_COMP!$A$1:$AI$1,0)), "")</f>
        <v>0</v>
      </c>
      <c r="N12" s="50">
        <f>IFERROR(INDEX(REPORT_DATA_BY_COMP!$A:$AI,$D12,MATCH(N$8,REPORT_DATA_BY_COMP!$A$1:$AI$1,0)), "")</f>
        <v>8</v>
      </c>
      <c r="O12" s="10">
        <f>IFERROR(INDEX(REPORT_DATA_BY_COMP!$A:$AI,$D12,MATCH(O$8,REPORT_DATA_BY_COMP!$A$1:$AI$1,0)), "")</f>
        <v>4</v>
      </c>
      <c r="P12" s="10">
        <f>IFERROR(INDEX(REPORT_DATA_BY_COMP!$A:$AI,$D12,MATCH(P$8,REPORT_DATA_BY_COMP!$A$1:$AI$1,0)), "")</f>
        <v>7</v>
      </c>
      <c r="Q12" s="10">
        <f>IFERROR(INDEX(REPORT_DATA_BY_COMP!$A:$AI,$D12,MATCH(Q$8,REPORT_DATA_BY_COMP!$A$1:$AI$1,0)), "")</f>
        <v>5</v>
      </c>
      <c r="R12" s="10">
        <f>IFERROR(INDEX(REPORT_DATA_BY_COMP!$A:$AI,$D12,MATCH(R$8,REPORT_DATA_BY_COMP!$A$1:$AI$1,0)), "")</f>
        <v>0</v>
      </c>
      <c r="S12" s="10">
        <f>IFERROR(INDEX(REPORT_DATA_BY_COMP!$A:$AI,$D12,MATCH(S$8,REPORT_DATA_BY_COMP!$A$1:$AI$1,0)), "")</f>
        <v>12</v>
      </c>
    </row>
    <row r="13" spans="1:19" ht="15" customHeight="1">
      <c r="A13" s="1"/>
      <c r="B13" s="1" t="s">
        <v>1972</v>
      </c>
      <c r="C13" s="64" t="str">
        <f>CONCATENATE(YEAR,":",MONTH,":",WEEK,":",WEEKDAY,":",$B13)</f>
        <v>2016:5:3:7:XIANGSHAN_E</v>
      </c>
      <c r="D13" s="64">
        <f>MATCH($C13,REPORT_DATA_BY_COMP!$A:$A,0)</f>
        <v>1722</v>
      </c>
      <c r="E13" s="65" t="str">
        <f>SUBSTITUTE(VLOOKUP($B13,COMP_LIST!$A:$AC,5,FALSE),"EL","")</f>
        <v>E. Diepeveen DL / Jensen</v>
      </c>
      <c r="F13" s="4" t="str">
        <f>VLOOKUP($B13,COMP_LIST!$A:$AC,3,FALSE)</f>
        <v>Xiangshan E</v>
      </c>
      <c r="G13" s="4" t="str">
        <f>VLOOKUP($B13,COMP_LIST!$A:$AC,4,FALSE)</f>
        <v>香山長老</v>
      </c>
      <c r="H13" s="10">
        <f>IFERROR(INDEX(REPORT_DATA_BY_COMP!$A:$AI,$D13,MATCH(H$8,REPORT_DATA_BY_COMP!$A$1:$AI$1,0)), "")</f>
        <v>1</v>
      </c>
      <c r="I13" s="10">
        <f>IFERROR(INDEX(REPORT_DATA_BY_COMP!$A:$AI,$D13,MATCH(I$8,REPORT_DATA_BY_COMP!$A$1:$AI$1,0)), "")</f>
        <v>0</v>
      </c>
      <c r="J13" s="10">
        <f>IFERROR(INDEX(REPORT_DATA_BY_COMP!$A:$AI,$D13,MATCH(J$8,REPORT_DATA_BY_COMP!$A$1:$AI$1,0)), "")</f>
        <v>5</v>
      </c>
      <c r="K13" s="10">
        <f>IFERROR(INDEX(REPORT_DATA_BY_COMP!$A:$AI,$D13,MATCH(K$8,REPORT_DATA_BY_COMP!$A$1:$AI$1,0)), "")</f>
        <v>1</v>
      </c>
      <c r="L13" s="47">
        <f>IFERROR(INDEX(REPORT_DATA_BY_COMP!$A:$AI,$D13,MATCH(L$8,REPORT_DATA_BY_COMP!$A$1:$AI$1,0)), "")</f>
        <v>1</v>
      </c>
      <c r="M13" s="59">
        <f>IFERROR(INDEX(REPORT_DATA_BY_COMP!$A:$AI,$D13,MATCH(M$8,REPORT_DATA_BY_COMP!$A$1:$AI$1,0)), "")</f>
        <v>0</v>
      </c>
      <c r="N13" s="50">
        <f>IFERROR(INDEX(REPORT_DATA_BY_COMP!$A:$AI,$D13,MATCH(N$8,REPORT_DATA_BY_COMP!$A$1:$AI$1,0)), "")</f>
        <v>8</v>
      </c>
      <c r="O13" s="10">
        <f>IFERROR(INDEX(REPORT_DATA_BY_COMP!$A:$AI,$D13,MATCH(O$8,REPORT_DATA_BY_COMP!$A$1:$AI$1,0)), "")</f>
        <v>1</v>
      </c>
      <c r="P13" s="10">
        <f>IFERROR(INDEX(REPORT_DATA_BY_COMP!$A:$AI,$D13,MATCH(P$8,REPORT_DATA_BY_COMP!$A$1:$AI$1,0)), "")</f>
        <v>8</v>
      </c>
      <c r="Q13" s="10">
        <f>IFERROR(INDEX(REPORT_DATA_BY_COMP!$A:$AI,$D13,MATCH(Q$8,REPORT_DATA_BY_COMP!$A$1:$AI$1,0)), "")</f>
        <v>1</v>
      </c>
      <c r="R13" s="10">
        <f>IFERROR(INDEX(REPORT_DATA_BY_COMP!$A:$AI,$D13,MATCH(R$8,REPORT_DATA_BY_COMP!$A$1:$AI$1,0)), "")</f>
        <v>5</v>
      </c>
      <c r="S13" s="10">
        <f>IFERROR(INDEX(REPORT_DATA_BY_COMP!$A:$AI,$D13,MATCH(S$8,REPORT_DATA_BY_COMP!$A$1:$AI$1,0)), "")</f>
        <v>11</v>
      </c>
    </row>
    <row r="14" spans="1:19" ht="15" customHeight="1">
      <c r="A14" s="1"/>
      <c r="B14" s="1" t="s">
        <v>2068</v>
      </c>
      <c r="C14" s="64" t="str">
        <f>CONCATENATE(YEAR,":",MONTH,":",WEEK,":",WEEKDAY,":",$B14)</f>
        <v>2016:5:3:7:ZHUNAN_S</v>
      </c>
      <c r="D14" s="64">
        <f>MATCH($C14,REPORT_DATA_BY_COMP!$A:$A,0)</f>
        <v>1752</v>
      </c>
      <c r="E14" s="65" t="str">
        <f>SUBSTITUTE(VLOOKUP($B14,COMP_LIST!$A:$AC,5,FALSE),"EL","")</f>
        <v>S. Kho / Miller</v>
      </c>
      <c r="F14" s="4" t="str">
        <f>VLOOKUP($B14,COMP_LIST!$A:$AC,3,FALSE)</f>
        <v>Zhunan S</v>
      </c>
      <c r="G14" s="4" t="str">
        <f>VLOOKUP($B14,COMP_LIST!$A:$AC,4,FALSE)</f>
        <v>竹南姐妹</v>
      </c>
      <c r="H14" s="10">
        <f>IFERROR(INDEX(REPORT_DATA_BY_COMP!$A:$AI,$D14,MATCH(H$8,REPORT_DATA_BY_COMP!$A$1:$AI$1,0)), "")</f>
        <v>0</v>
      </c>
      <c r="I14" s="10">
        <f>IFERROR(INDEX(REPORT_DATA_BY_COMP!$A:$AI,$D14,MATCH(I$8,REPORT_DATA_BY_COMP!$A$1:$AI$1,0)), "")</f>
        <v>5</v>
      </c>
      <c r="J14" s="10">
        <f>IFERROR(INDEX(REPORT_DATA_BY_COMP!$A:$AI,$D14,MATCH(J$8,REPORT_DATA_BY_COMP!$A$1:$AI$1,0)), "")</f>
        <v>3</v>
      </c>
      <c r="K14" s="10">
        <f>IFERROR(INDEX(REPORT_DATA_BY_COMP!$A:$AI,$D14,MATCH(K$8,REPORT_DATA_BY_COMP!$A$1:$AI$1,0)), "")</f>
        <v>1</v>
      </c>
      <c r="L14" s="47">
        <f>IFERROR(INDEX(REPORT_DATA_BY_COMP!$A:$AI,$D14,MATCH(L$8,REPORT_DATA_BY_COMP!$A$1:$AI$1,0)), "")</f>
        <v>4</v>
      </c>
      <c r="M14" s="59">
        <f>IFERROR(INDEX(REPORT_DATA_BY_COMP!$A:$AI,$D14,MATCH(M$8,REPORT_DATA_BY_COMP!$A$1:$AI$1,0)), "")</f>
        <v>0</v>
      </c>
      <c r="N14" s="50">
        <f>IFERROR(INDEX(REPORT_DATA_BY_COMP!$A:$AI,$D14,MATCH(N$8,REPORT_DATA_BY_COMP!$A$1:$AI$1,0)), "")</f>
        <v>13</v>
      </c>
      <c r="O14" s="10">
        <f>IFERROR(INDEX(REPORT_DATA_BY_COMP!$A:$AI,$D14,MATCH(O$8,REPORT_DATA_BY_COMP!$A$1:$AI$1,0)), "")</f>
        <v>5</v>
      </c>
      <c r="P14" s="10">
        <f>IFERROR(INDEX(REPORT_DATA_BY_COMP!$A:$AI,$D14,MATCH(P$8,REPORT_DATA_BY_COMP!$A$1:$AI$1,0)), "")</f>
        <v>14</v>
      </c>
      <c r="Q14" s="10">
        <f>IFERROR(INDEX(REPORT_DATA_BY_COMP!$A:$AI,$D14,MATCH(Q$8,REPORT_DATA_BY_COMP!$A$1:$AI$1,0)), "")</f>
        <v>4</v>
      </c>
      <c r="R14" s="10">
        <f>IFERROR(INDEX(REPORT_DATA_BY_COMP!$A:$AI,$D14,MATCH(R$8,REPORT_DATA_BY_COMP!$A$1:$AI$1,0)), "")</f>
        <v>0</v>
      </c>
      <c r="S14" s="10">
        <f>IFERROR(INDEX(REPORT_DATA_BY_COMP!$A:$AI,$D14,MATCH(S$8,REPORT_DATA_BY_COMP!$A$1:$AI$1,0)), "")</f>
        <v>10</v>
      </c>
    </row>
    <row r="15" spans="1:19" ht="15" customHeight="1">
      <c r="A15" s="1"/>
      <c r="B15" s="1"/>
      <c r="E15" s="8" t="s">
        <v>806</v>
      </c>
      <c r="F15" s="9"/>
      <c r="G15" s="9"/>
      <c r="H15" s="11">
        <f>SUM(H12:H14)</f>
        <v>2</v>
      </c>
      <c r="I15" s="11">
        <f t="shared" ref="I15:S15" si="0">SUM(I12:I14)</f>
        <v>7</v>
      </c>
      <c r="J15" s="11">
        <f t="shared" si="0"/>
        <v>11</v>
      </c>
      <c r="K15" s="11">
        <f t="shared" si="0"/>
        <v>3</v>
      </c>
      <c r="L15" s="48">
        <f t="shared" si="0"/>
        <v>8</v>
      </c>
      <c r="M15" s="57">
        <f t="shared" si="0"/>
        <v>0</v>
      </c>
      <c r="N15" s="51">
        <f t="shared" si="0"/>
        <v>29</v>
      </c>
      <c r="O15" s="11">
        <f t="shared" si="0"/>
        <v>10</v>
      </c>
      <c r="P15" s="11">
        <f t="shared" si="0"/>
        <v>29</v>
      </c>
      <c r="Q15" s="11">
        <f t="shared" si="0"/>
        <v>10</v>
      </c>
      <c r="R15" s="11">
        <f t="shared" si="0"/>
        <v>5</v>
      </c>
      <c r="S15" s="11">
        <f t="shared" si="0"/>
        <v>33</v>
      </c>
    </row>
    <row r="16" spans="1:19" ht="15" customHeight="1">
      <c r="E16" s="31"/>
      <c r="F16" s="22"/>
      <c r="G16" s="22"/>
      <c r="H16" s="22"/>
      <c r="I16" s="22"/>
      <c r="J16" s="22"/>
      <c r="K16" s="22"/>
      <c r="L16" s="22"/>
      <c r="M16" s="43"/>
      <c r="N16" s="22"/>
      <c r="O16" s="22"/>
      <c r="P16" s="22"/>
      <c r="Q16" s="22"/>
      <c r="R16" s="22"/>
      <c r="S16" s="22"/>
    </row>
    <row r="17" spans="3:19" ht="15" customHeight="1">
      <c r="E17" s="12" t="s">
        <v>2244</v>
      </c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</row>
    <row r="18" spans="3:19" ht="15" customHeight="1">
      <c r="C18" s="64" t="str">
        <f>CONCATENATE(YEAR,":",MONTH,":1:",WEEKLY_REPORT_DAY,":", $A$1)</f>
        <v>2016:5:1:7:ZHUNAN</v>
      </c>
      <c r="D18" s="64">
        <f>MATCH($C18,REPORT_DATA_BY_DISTRICT!$A:$A, 0)</f>
        <v>488</v>
      </c>
      <c r="E18" s="19" t="s">
        <v>783</v>
      </c>
      <c r="F18" s="13"/>
      <c r="G18" s="13"/>
      <c r="H18" s="10">
        <f>IFERROR(INDEX(REPORT_DATA_BY_DISTRICT!$A:$AI,$D18,MATCH(H$8,REPORT_DATA_BY_DISTRICT!$A$1:$AI$1,0)), "")</f>
        <v>0</v>
      </c>
      <c r="I18" s="10">
        <f>IFERROR(INDEX(REPORT_DATA_BY_DISTRICT!$A:$AI,$D18,MATCH(I$8,REPORT_DATA_BY_DISTRICT!$A$1:$AI$1,0)), "")</f>
        <v>1</v>
      </c>
      <c r="J18" s="10">
        <f>IFERROR(INDEX(REPORT_DATA_BY_DISTRICT!$A:$AI,$D18,MATCH(J$8,REPORT_DATA_BY_DISTRICT!$A$1:$AI$1,0)), "")</f>
        <v>15</v>
      </c>
      <c r="K18" s="10">
        <f>IFERROR(INDEX(REPORT_DATA_BY_DISTRICT!$A:$AI,$D18,MATCH(K$8,REPORT_DATA_BY_DISTRICT!$A$1:$AI$1,0)), "")</f>
        <v>5</v>
      </c>
      <c r="L18" s="10">
        <f>IFERROR(INDEX(REPORT_DATA_BY_DISTRICT!$A:$AI,$D18,MATCH(L$8,REPORT_DATA_BY_DISTRICT!$A$1:$AI$1,0)), "")</f>
        <v>0</v>
      </c>
      <c r="M18" s="10">
        <f>IFERROR(INDEX(REPORT_DATA_BY_DISTRICT!$A:$AI,$D18,MATCH(M$8,REPORT_DATA_BY_DISTRICT!$A$1:$AI$1,0)), "")</f>
        <v>0</v>
      </c>
      <c r="N18" s="10">
        <f>IFERROR(INDEX(REPORT_DATA_BY_DISTRICT!$A:$AI,$D18,MATCH(N$8,REPORT_DATA_BY_DISTRICT!$A$1:$AI$1,0)), "")</f>
        <v>26</v>
      </c>
      <c r="O18" s="10">
        <f>IFERROR(INDEX(REPORT_DATA_BY_DISTRICT!$A:$AI,$D18,MATCH(O$8,REPORT_DATA_BY_DISTRICT!$A$1:$AI$1,0)), "")</f>
        <v>17</v>
      </c>
      <c r="P18" s="10">
        <f>IFERROR(INDEX(REPORT_DATA_BY_DISTRICT!$A:$AI,$D18,MATCH(P$8,REPORT_DATA_BY_DISTRICT!$A$1:$AI$1,0)), "")</f>
        <v>29</v>
      </c>
      <c r="Q18" s="10">
        <f>IFERROR(INDEX(REPORT_DATA_BY_DISTRICT!$A:$AI,$D18,MATCH(Q$8,REPORT_DATA_BY_DISTRICT!$A$1:$AI$1,0)), "")</f>
        <v>26</v>
      </c>
      <c r="R18" s="10">
        <f>IFERROR(INDEX(REPORT_DATA_BY_DISTRICT!$A:$AI,$D18,MATCH(R$8,REPORT_DATA_BY_DISTRICT!$A$1:$AI$1,0)), "")</f>
        <v>4</v>
      </c>
      <c r="S18" s="10">
        <f>IFERROR(INDEX(REPORT_DATA_BY_DISTRICT!$A:$AI,$D18,MATCH(S$8,REPORT_DATA_BY_DISTRICT!$A$1:$AI$1,0)), "")</f>
        <v>31</v>
      </c>
    </row>
    <row r="19" spans="3:19" ht="15" customHeight="1">
      <c r="C19" s="64" t="str">
        <f>CONCATENATE(YEAR,":",MONTH,":2:",WEEKLY_REPORT_DAY,":", $A$1)</f>
        <v>2016:5:2:7:ZHUNAN</v>
      </c>
      <c r="D19" s="64">
        <f>MATCH($C19,REPORT_DATA_BY_DISTRICT!$A:$A, 0)</f>
        <v>517</v>
      </c>
      <c r="E19" s="19" t="s">
        <v>782</v>
      </c>
      <c r="F19" s="13"/>
      <c r="G19" s="13"/>
      <c r="H19" s="10">
        <f>IFERROR(INDEX(REPORT_DATA_BY_DISTRICT!$A:$AI,$D19,MATCH(H$8,REPORT_DATA_BY_DISTRICT!$A$1:$AI$1,0)), "")</f>
        <v>2</v>
      </c>
      <c r="I19" s="10">
        <f>IFERROR(INDEX(REPORT_DATA_BY_DISTRICT!$A:$AI,$D19,MATCH(I$8,REPORT_DATA_BY_DISTRICT!$A$1:$AI$1,0)), "")</f>
        <v>4</v>
      </c>
      <c r="J19" s="10">
        <f>IFERROR(INDEX(REPORT_DATA_BY_DISTRICT!$A:$AI,$D19,MATCH(J$8,REPORT_DATA_BY_DISTRICT!$A$1:$AI$1,0)), "")</f>
        <v>13</v>
      </c>
      <c r="K19" s="10">
        <f>IFERROR(INDEX(REPORT_DATA_BY_DISTRICT!$A:$AI,$D19,MATCH(K$8,REPORT_DATA_BY_DISTRICT!$A$1:$AI$1,0)), "")</f>
        <v>2</v>
      </c>
      <c r="L19" s="10">
        <f>IFERROR(INDEX(REPORT_DATA_BY_DISTRICT!$A:$AI,$D19,MATCH(L$8,REPORT_DATA_BY_DISTRICT!$A$1:$AI$1,0)), "")</f>
        <v>1</v>
      </c>
      <c r="M19" s="10">
        <f>IFERROR(INDEX(REPORT_DATA_BY_DISTRICT!$A:$AI,$D19,MATCH(M$8,REPORT_DATA_BY_DISTRICT!$A$1:$AI$1,0)), "")</f>
        <v>0</v>
      </c>
      <c r="N19" s="10">
        <f>IFERROR(INDEX(REPORT_DATA_BY_DISTRICT!$A:$AI,$D19,MATCH(N$8,REPORT_DATA_BY_DISTRICT!$A$1:$AI$1,0)), "")</f>
        <v>21</v>
      </c>
      <c r="O19" s="10">
        <f>IFERROR(INDEX(REPORT_DATA_BY_DISTRICT!$A:$AI,$D19,MATCH(O$8,REPORT_DATA_BY_DISTRICT!$A$1:$AI$1,0)), "")</f>
        <v>20</v>
      </c>
      <c r="P19" s="10">
        <f>IFERROR(INDEX(REPORT_DATA_BY_DISTRICT!$A:$AI,$D19,MATCH(P$8,REPORT_DATA_BY_DISTRICT!$A$1:$AI$1,0)), "")</f>
        <v>30</v>
      </c>
      <c r="Q19" s="10">
        <f>IFERROR(INDEX(REPORT_DATA_BY_DISTRICT!$A:$AI,$D19,MATCH(Q$8,REPORT_DATA_BY_DISTRICT!$A$1:$AI$1,0)), "")</f>
        <v>21</v>
      </c>
      <c r="R19" s="10">
        <f>IFERROR(INDEX(REPORT_DATA_BY_DISTRICT!$A:$AI,$D19,MATCH(R$8,REPORT_DATA_BY_DISTRICT!$A$1:$AI$1,0)), "")</f>
        <v>2</v>
      </c>
      <c r="S19" s="10">
        <f>IFERROR(INDEX(REPORT_DATA_BY_DISTRICT!$A:$AI,$D19,MATCH(S$8,REPORT_DATA_BY_DISTRICT!$A$1:$AI$1,0)), "")</f>
        <v>16</v>
      </c>
    </row>
    <row r="20" spans="3:19" ht="15" customHeight="1">
      <c r="C20" s="64" t="str">
        <f>CONCATENATE(YEAR,":",MONTH,":3:",WEEKLY_REPORT_DAY,":", $A$1)</f>
        <v>2016:5:3:7:ZHUNAN</v>
      </c>
      <c r="D20" s="64">
        <f>MATCH($C20,REPORT_DATA_BY_DISTRICT!$A:$A, 0)</f>
        <v>547</v>
      </c>
      <c r="E20" s="19" t="s">
        <v>784</v>
      </c>
      <c r="F20" s="13"/>
      <c r="G20" s="13"/>
      <c r="H20" s="10">
        <f>IFERROR(INDEX(REPORT_DATA_BY_DISTRICT!$A:$AI,$D20,MATCH(H$8,REPORT_DATA_BY_DISTRICT!$A$1:$AI$1,0)), "")</f>
        <v>2</v>
      </c>
      <c r="I20" s="10">
        <f>IFERROR(INDEX(REPORT_DATA_BY_DISTRICT!$A:$AI,$D20,MATCH(I$8,REPORT_DATA_BY_DISTRICT!$A$1:$AI$1,0)), "")</f>
        <v>7</v>
      </c>
      <c r="J20" s="10">
        <f>IFERROR(INDEX(REPORT_DATA_BY_DISTRICT!$A:$AI,$D20,MATCH(J$8,REPORT_DATA_BY_DISTRICT!$A$1:$AI$1,0)), "")</f>
        <v>11</v>
      </c>
      <c r="K20" s="10">
        <f>IFERROR(INDEX(REPORT_DATA_BY_DISTRICT!$A:$AI,$D20,MATCH(K$8,REPORT_DATA_BY_DISTRICT!$A$1:$AI$1,0)), "")</f>
        <v>3</v>
      </c>
      <c r="L20" s="10">
        <f>IFERROR(INDEX(REPORT_DATA_BY_DISTRICT!$A:$AI,$D20,MATCH(L$8,REPORT_DATA_BY_DISTRICT!$A$1:$AI$1,0)), "")</f>
        <v>8</v>
      </c>
      <c r="M20" s="10">
        <f>IFERROR(INDEX(REPORT_DATA_BY_DISTRICT!$A:$AI,$D20,MATCH(M$8,REPORT_DATA_BY_DISTRICT!$A$1:$AI$1,0)), "")</f>
        <v>0</v>
      </c>
      <c r="N20" s="10">
        <f>IFERROR(INDEX(REPORT_DATA_BY_DISTRICT!$A:$AI,$D20,MATCH(N$8,REPORT_DATA_BY_DISTRICT!$A$1:$AI$1,0)), "")</f>
        <v>29</v>
      </c>
      <c r="O20" s="10">
        <f>IFERROR(INDEX(REPORT_DATA_BY_DISTRICT!$A:$AI,$D20,MATCH(O$8,REPORT_DATA_BY_DISTRICT!$A$1:$AI$1,0)), "")</f>
        <v>10</v>
      </c>
      <c r="P20" s="10">
        <f>IFERROR(INDEX(REPORT_DATA_BY_DISTRICT!$A:$AI,$D20,MATCH(P$8,REPORT_DATA_BY_DISTRICT!$A$1:$AI$1,0)), "")</f>
        <v>29</v>
      </c>
      <c r="Q20" s="10">
        <f>IFERROR(INDEX(REPORT_DATA_BY_DISTRICT!$A:$AI,$D20,MATCH(Q$8,REPORT_DATA_BY_DISTRICT!$A$1:$AI$1,0)), "")</f>
        <v>10</v>
      </c>
      <c r="R20" s="10">
        <f>IFERROR(INDEX(REPORT_DATA_BY_DISTRICT!$A:$AI,$D20,MATCH(R$8,REPORT_DATA_BY_DISTRICT!$A$1:$AI$1,0)), "")</f>
        <v>5</v>
      </c>
      <c r="S20" s="10">
        <f>IFERROR(INDEX(REPORT_DATA_BY_DISTRICT!$A:$AI,$D20,MATCH(S$8,REPORT_DATA_BY_DISTRICT!$A$1:$AI$1,0)), "")</f>
        <v>33</v>
      </c>
    </row>
    <row r="21" spans="3:19" ht="15" customHeight="1">
      <c r="C21" s="64" t="str">
        <f>CONCATENATE(YEAR,":",MONTH,":4:",WEEKLY_REPORT_DAY,":", $A$1)</f>
        <v>2016:5:4:7:ZHUNAN</v>
      </c>
      <c r="D21" s="64" t="e">
        <f>MATCH($C21,REPORT_DATA_BY_DISTRICT!$A:$A, 0)</f>
        <v>#N/A</v>
      </c>
      <c r="E21" s="19" t="s">
        <v>785</v>
      </c>
      <c r="F21" s="13"/>
      <c r="G21" s="13"/>
      <c r="H21" s="10" t="str">
        <f>IFERROR(INDEX(REPORT_DATA_BY_DISTRICT!$A:$AI,$D21,MATCH(H$8,REPORT_DATA_BY_DISTRICT!$A$1:$AI$1,0)), "")</f>
        <v/>
      </c>
      <c r="I21" s="10" t="str">
        <f>IFERROR(INDEX(REPORT_DATA_BY_DISTRICT!$A:$AI,$D21,MATCH(I$8,REPORT_DATA_BY_DISTRICT!$A$1:$AI$1,0)), "")</f>
        <v/>
      </c>
      <c r="J21" s="10" t="str">
        <f>IFERROR(INDEX(REPORT_DATA_BY_DISTRICT!$A:$AI,$D21,MATCH(J$8,REPORT_DATA_BY_DISTRICT!$A$1:$AI$1,0)), "")</f>
        <v/>
      </c>
      <c r="K21" s="10" t="str">
        <f>IFERROR(INDEX(REPORT_DATA_BY_DISTRICT!$A:$AI,$D21,MATCH(K$8,REPORT_DATA_BY_DISTRICT!$A$1:$AI$1,0)), "")</f>
        <v/>
      </c>
      <c r="L21" s="10" t="str">
        <f>IFERROR(INDEX(REPORT_DATA_BY_DISTRICT!$A:$AI,$D21,MATCH(L$8,REPORT_DATA_BY_DISTRICT!$A$1:$AI$1,0)), "")</f>
        <v/>
      </c>
      <c r="M21" s="10" t="str">
        <f>IFERROR(INDEX(REPORT_DATA_BY_DISTRICT!$A:$AI,$D21,MATCH(M$8,REPORT_DATA_BY_DISTRICT!$A$1:$AI$1,0)), "")</f>
        <v/>
      </c>
      <c r="N21" s="10" t="str">
        <f>IFERROR(INDEX(REPORT_DATA_BY_DISTRICT!$A:$AI,$D21,MATCH(N$8,REPORT_DATA_BY_DISTRICT!$A$1:$AI$1,0)), "")</f>
        <v/>
      </c>
      <c r="O21" s="10" t="str">
        <f>IFERROR(INDEX(REPORT_DATA_BY_DISTRICT!$A:$AI,$D21,MATCH(O$8,REPORT_DATA_BY_DISTRICT!$A$1:$AI$1,0)), "")</f>
        <v/>
      </c>
      <c r="P21" s="10" t="str">
        <f>IFERROR(INDEX(REPORT_DATA_BY_DISTRICT!$A:$AI,$D21,MATCH(P$8,REPORT_DATA_BY_DISTRICT!$A$1:$AI$1,0)), "")</f>
        <v/>
      </c>
      <c r="Q21" s="10" t="str">
        <f>IFERROR(INDEX(REPORT_DATA_BY_DISTRICT!$A:$AI,$D21,MATCH(Q$8,REPORT_DATA_BY_DISTRICT!$A$1:$AI$1,0)), "")</f>
        <v/>
      </c>
      <c r="R21" s="10" t="str">
        <f>IFERROR(INDEX(REPORT_DATA_BY_DISTRICT!$A:$AI,$D21,MATCH(R$8,REPORT_DATA_BY_DISTRICT!$A$1:$AI$1,0)), "")</f>
        <v/>
      </c>
      <c r="S21" s="10" t="str">
        <f>IFERROR(INDEX(REPORT_DATA_BY_DISTRICT!$A:$AI,$D21,MATCH(S$8,REPORT_DATA_BY_DISTRICT!$A$1:$AI$1,0)), "")</f>
        <v/>
      </c>
    </row>
    <row r="22" spans="3:19" ht="15" customHeight="1">
      <c r="C22" s="64" t="str">
        <f>CONCATENATE(YEAR,":",MONTH,":5:",WEEKLY_REPORT_DAY,":", $A$1)</f>
        <v>2016:5:5:7:ZHUNAN</v>
      </c>
      <c r="D22" s="64" t="e">
        <f>MATCH($C22,REPORT_DATA_BY_DISTRICT!$A:$A, 0)</f>
        <v>#N/A</v>
      </c>
      <c r="E22" s="19" t="s">
        <v>786</v>
      </c>
      <c r="F22" s="13"/>
      <c r="G22" s="13"/>
      <c r="H22" s="10" t="str">
        <f>IFERROR(INDEX(REPORT_DATA_BY_DISTRICT!$A:$AI,$D22,MATCH(H$8,REPORT_DATA_BY_DISTRICT!$A$1:$AI$1,0)), "")</f>
        <v/>
      </c>
      <c r="I22" s="10" t="str">
        <f>IFERROR(INDEX(REPORT_DATA_BY_DISTRICT!$A:$AI,$D22,MATCH(I$8,REPORT_DATA_BY_DISTRICT!$A$1:$AI$1,0)), "")</f>
        <v/>
      </c>
      <c r="J22" s="10" t="str">
        <f>IFERROR(INDEX(REPORT_DATA_BY_DISTRICT!$A:$AI,$D22,MATCH(J$8,REPORT_DATA_BY_DISTRICT!$A$1:$AI$1,0)), "")</f>
        <v/>
      </c>
      <c r="K22" s="10" t="str">
        <f>IFERROR(INDEX(REPORT_DATA_BY_DISTRICT!$A:$AI,$D22,MATCH(K$8,REPORT_DATA_BY_DISTRICT!$A$1:$AI$1,0)), "")</f>
        <v/>
      </c>
      <c r="L22" s="10" t="str">
        <f>IFERROR(INDEX(REPORT_DATA_BY_DISTRICT!$A:$AI,$D22,MATCH(L$8,REPORT_DATA_BY_DISTRICT!$A$1:$AI$1,0)), "")</f>
        <v/>
      </c>
      <c r="M22" s="10" t="str">
        <f>IFERROR(INDEX(REPORT_DATA_BY_DISTRICT!$A:$AI,$D22,MATCH(M$8,REPORT_DATA_BY_DISTRICT!$A$1:$AI$1,0)), "")</f>
        <v/>
      </c>
      <c r="N22" s="10" t="str">
        <f>IFERROR(INDEX(REPORT_DATA_BY_DISTRICT!$A:$AI,$D22,MATCH(N$8,REPORT_DATA_BY_DISTRICT!$A$1:$AI$1,0)), "")</f>
        <v/>
      </c>
      <c r="O22" s="10" t="str">
        <f>IFERROR(INDEX(REPORT_DATA_BY_DISTRICT!$A:$AI,$D22,MATCH(O$8,REPORT_DATA_BY_DISTRICT!$A$1:$AI$1,0)), "")</f>
        <v/>
      </c>
      <c r="P22" s="10" t="str">
        <f>IFERROR(INDEX(REPORT_DATA_BY_DISTRICT!$A:$AI,$D22,MATCH(P$8,REPORT_DATA_BY_DISTRICT!$A$1:$AI$1,0)), "")</f>
        <v/>
      </c>
      <c r="Q22" s="10" t="str">
        <f>IFERROR(INDEX(REPORT_DATA_BY_DISTRICT!$A:$AI,$D22,MATCH(Q$8,REPORT_DATA_BY_DISTRICT!$A$1:$AI$1,0)), "")</f>
        <v/>
      </c>
      <c r="R22" s="10" t="str">
        <f>IFERROR(INDEX(REPORT_DATA_BY_DISTRICT!$A:$AI,$D22,MATCH(R$8,REPORT_DATA_BY_DISTRICT!$A$1:$AI$1,0)), "")</f>
        <v/>
      </c>
      <c r="S22" s="10" t="str">
        <f>IFERROR(INDEX(REPORT_DATA_BY_DISTRICT!$A:$AI,$D22,MATCH(S$8,REPORT_DATA_BY_DISTRICT!$A$1:$AI$1,0)), "")</f>
        <v/>
      </c>
    </row>
    <row r="23" spans="3:19" ht="15" customHeight="1">
      <c r="E23" s="16" t="s">
        <v>806</v>
      </c>
      <c r="F23" s="14"/>
      <c r="G23" s="14"/>
      <c r="H23" s="17">
        <f>SUM(H18:H22)</f>
        <v>4</v>
      </c>
      <c r="I23" s="17">
        <f t="shared" ref="I23:R23" si="1">SUM(I18:I22)</f>
        <v>12</v>
      </c>
      <c r="J23" s="17">
        <f t="shared" si="1"/>
        <v>39</v>
      </c>
      <c r="K23" s="17">
        <f t="shared" si="1"/>
        <v>10</v>
      </c>
      <c r="L23" s="49">
        <f t="shared" si="1"/>
        <v>9</v>
      </c>
      <c r="M23" s="17">
        <f t="shared" si="1"/>
        <v>0</v>
      </c>
      <c r="N23" s="52">
        <f t="shared" si="1"/>
        <v>76</v>
      </c>
      <c r="O23" s="17">
        <f t="shared" si="1"/>
        <v>47</v>
      </c>
      <c r="P23" s="17">
        <f t="shared" si="1"/>
        <v>88</v>
      </c>
      <c r="Q23" s="17">
        <f t="shared" si="1"/>
        <v>57</v>
      </c>
      <c r="R23" s="17">
        <f t="shared" si="1"/>
        <v>11</v>
      </c>
      <c r="S23" s="17">
        <f>SUM(S18:S22)</f>
        <v>80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2:S14">
    <cfRule type="expression" dxfId="83" priority="1">
      <formula>J12=""</formula>
    </cfRule>
    <cfRule type="expression" dxfId="82" priority="2">
      <formula>AND(M$9&lt;&gt;"",M12&gt;=M$9)</formula>
    </cfRule>
    <cfRule type="expression" dxfId="81" priority="3">
      <formula>AND(M$10&lt;&gt;"",M12&lt;M$10)</formula>
    </cfRule>
    <cfRule type="expression" dxfId="80" priority="4">
      <formula>AND(M$10&lt;&gt;"",M12&gt;=M$10)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2">
    <pageSetUpPr fitToPage="1"/>
  </sheetPr>
  <dimension ref="W1:BA109"/>
  <sheetViews>
    <sheetView zoomScale="85" zoomScaleNormal="85" workbookViewId="0">
      <selection activeCell="AV88" sqref="AV88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7109375" style="7" customWidth="1"/>
    <col min="49" max="49" width="10.42578125" style="7" bestFit="1" customWidth="1"/>
    <col min="50" max="50" width="9.42578125" style="7" bestFit="1" customWidth="1"/>
    <col min="51" max="51" width="10.28515625" style="7" bestFit="1" customWidth="1"/>
    <col min="52" max="52" width="18" style="7" bestFit="1" customWidth="1"/>
    <col min="53" max="53" width="16.5703125" style="7" bestFit="1" customWidth="1"/>
    <col min="54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3" ht="15" customHeight="1"/>
    <row r="50" spans="23:53" ht="15" customHeight="1"/>
    <row r="51" spans="23:53" ht="120">
      <c r="AC51" s="29" t="s">
        <v>437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440</v>
      </c>
      <c r="AT51" s="29" t="s">
        <v>33</v>
      </c>
      <c r="AU51" s="29" t="s">
        <v>34</v>
      </c>
      <c r="AV51" s="29"/>
    </row>
    <row r="52" spans="23:53">
      <c r="W52" s="7" t="s">
        <v>812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810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813</v>
      </c>
      <c r="AM52" s="7" t="s">
        <v>13</v>
      </c>
      <c r="AN52" s="27" t="s">
        <v>814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3964</v>
      </c>
      <c r="AW52" s="27" t="s">
        <v>44</v>
      </c>
      <c r="AX52" s="27" t="s">
        <v>45</v>
      </c>
      <c r="AY52" s="27" t="s">
        <v>46</v>
      </c>
      <c r="AZ52" s="27" t="s">
        <v>47</v>
      </c>
      <c r="BA52" s="27" t="s">
        <v>48</v>
      </c>
    </row>
    <row r="53" spans="23:53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2014:1:0:0:ZHUNAN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8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</row>
    <row r="54" spans="23:53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2014:2:0:0:ZHUNAN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</row>
    <row r="55" spans="23:53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2014:3:0:0:ZHUNAN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</row>
    <row r="56" spans="23:53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2014:4:0:0:ZHUNAN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</row>
    <row r="57" spans="23:53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2014:5:0:0:ZHUNAN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</row>
    <row r="58" spans="23:53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2014:6:0:0:ZHUNAN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</row>
    <row r="59" spans="23:53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2014:7:0:0:ZHUNAN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</row>
    <row r="60" spans="23:53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2014:8:0:0:ZHUNAN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</row>
    <row r="61" spans="23:53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2014:9:0:0:ZHUNAN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</row>
    <row r="62" spans="23:53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2014:10:0:0:ZHUNAN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</row>
    <row r="63" spans="23:53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2014:11:0:0:ZHUNAN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ca="1" si="7"/>
        <v/>
      </c>
      <c r="AG63" s="10" t="str">
        <f t="shared" ca="1" si="7"/>
        <v/>
      </c>
      <c r="AH63" s="10" t="str">
        <f t="shared" ca="1" si="7"/>
        <v/>
      </c>
      <c r="AI63" s="10" t="str">
        <f t="shared" ca="1" si="7"/>
        <v/>
      </c>
      <c r="AJ63" s="10" t="str">
        <f t="shared" ca="1" si="7"/>
        <v/>
      </c>
      <c r="AK63" s="10" t="str">
        <f t="shared" ca="1" si="7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</row>
    <row r="64" spans="23:53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2014:12:0:0:ZHUNAN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7"/>
        <v/>
      </c>
      <c r="AG64" s="10" t="str">
        <f t="shared" ca="1" si="7"/>
        <v/>
      </c>
      <c r="AH64" s="10" t="str">
        <f t="shared" ca="1" si="7"/>
        <v/>
      </c>
      <c r="AI64" s="10" t="str">
        <f t="shared" ca="1" si="7"/>
        <v/>
      </c>
      <c r="AJ64" s="10" t="str">
        <f t="shared" ca="1" si="7"/>
        <v/>
      </c>
      <c r="AK64" s="10" t="str">
        <f t="shared" ca="1" si="7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</row>
    <row r="65" spans="23:53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2015:1:0:0:ZHUNAN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7"/>
        <v/>
      </c>
      <c r="AG65" s="10" t="str">
        <f t="shared" ca="1" si="7"/>
        <v/>
      </c>
      <c r="AH65" s="10" t="str">
        <f t="shared" ca="1" si="7"/>
        <v/>
      </c>
      <c r="AI65" s="10" t="str">
        <f t="shared" ca="1" si="7"/>
        <v/>
      </c>
      <c r="AJ65" s="10" t="str">
        <f t="shared" ca="1" si="7"/>
        <v/>
      </c>
      <c r="AK65" s="10" t="str">
        <f t="shared" ca="1" si="7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</row>
    <row r="66" spans="23:53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2015:2:0:0:ZHUNAN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7"/>
        <v/>
      </c>
      <c r="AG66" s="10" t="str">
        <f t="shared" ca="1" si="7"/>
        <v/>
      </c>
      <c r="AH66" s="10" t="str">
        <f t="shared" ca="1" si="7"/>
        <v/>
      </c>
      <c r="AI66" s="10" t="str">
        <f t="shared" ca="1" si="7"/>
        <v/>
      </c>
      <c r="AJ66" s="10" t="str">
        <f t="shared" ca="1" si="7"/>
        <v/>
      </c>
      <c r="AK66" s="10" t="str">
        <f t="shared" ca="1" si="7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</row>
    <row r="67" spans="23:53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2015:3:0:0:ZHUNAN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7"/>
        <v/>
      </c>
      <c r="AG67" s="10" t="str">
        <f t="shared" ca="1" si="7"/>
        <v/>
      </c>
      <c r="AH67" s="10" t="str">
        <f t="shared" ca="1" si="7"/>
        <v/>
      </c>
      <c r="AI67" s="10" t="str">
        <f t="shared" ca="1" si="7"/>
        <v/>
      </c>
      <c r="AJ67" s="10" t="str">
        <f t="shared" ca="1" si="7"/>
        <v/>
      </c>
      <c r="AK67" s="10" t="str">
        <f t="shared" ca="1" si="7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</row>
    <row r="68" spans="23:53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2015:4:0:0:ZHUNAN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7"/>
        <v/>
      </c>
      <c r="AG68" s="10" t="str">
        <f t="shared" ca="1" si="7"/>
        <v/>
      </c>
      <c r="AH68" s="10" t="str">
        <f t="shared" ca="1" si="7"/>
        <v/>
      </c>
      <c r="AI68" s="10" t="str">
        <f t="shared" ca="1" si="7"/>
        <v/>
      </c>
      <c r="AJ68" s="10" t="str">
        <f t="shared" ca="1" si="7"/>
        <v/>
      </c>
      <c r="AK68" s="10" t="str">
        <f t="shared" ca="1" si="7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</row>
    <row r="69" spans="23:53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2015:5:0:0:ZHUNAN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ref="AF69:AK84" ca="1" si="8">IFERROR(INDEX(INDIRECT(CONCATENATE($X$95,"$A:$Z")),$AE69,MATCH(AF$52,INDIRECT(CONCATENATE($X$95,"$A1:$Z1")),0)),"")</f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</row>
    <row r="70" spans="23:53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2015:6:0:0:ZHUNAN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</row>
    <row r="71" spans="23:53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2015:7:0:0:ZHUNAN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</row>
    <row r="72" spans="23:53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2015:8:0:0:ZHUNAN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</row>
    <row r="73" spans="23:53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2015:9:0:0:ZHUNAN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ca="1" si="8"/>
        <v/>
      </c>
      <c r="AG73" s="10" t="str">
        <f t="shared" ca="1" si="8"/>
        <v/>
      </c>
      <c r="AH73" s="10" t="str">
        <f t="shared" ca="1" si="8"/>
        <v/>
      </c>
      <c r="AI73" s="10" t="str">
        <f t="shared" ca="1" si="8"/>
        <v/>
      </c>
      <c r="AJ73" s="10" t="str">
        <f t="shared" ca="1" si="8"/>
        <v/>
      </c>
      <c r="AK73" s="10" t="str">
        <f t="shared" ca="1" si="8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</row>
    <row r="74" spans="23:53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2015:10:0:0:ZHUNAN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8"/>
        <v/>
      </c>
      <c r="AG74" s="10" t="str">
        <f t="shared" ca="1" si="8"/>
        <v/>
      </c>
      <c r="AH74" s="10" t="str">
        <f t="shared" ca="1" si="8"/>
        <v/>
      </c>
      <c r="AI74" s="10" t="str">
        <f t="shared" ca="1" si="8"/>
        <v/>
      </c>
      <c r="AJ74" s="10" t="str">
        <f t="shared" ca="1" si="8"/>
        <v/>
      </c>
      <c r="AK74" s="10" t="str">
        <f t="shared" ca="1" si="8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</row>
    <row r="75" spans="23:53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2015:11:0:0:ZHUNAN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8"/>
        <v/>
      </c>
      <c r="AG75" s="10" t="str">
        <f t="shared" ca="1" si="8"/>
        <v/>
      </c>
      <c r="AH75" s="10" t="str">
        <f t="shared" ca="1" si="8"/>
        <v/>
      </c>
      <c r="AI75" s="10" t="str">
        <f t="shared" ca="1" si="8"/>
        <v/>
      </c>
      <c r="AJ75" s="10" t="str">
        <f t="shared" ca="1" si="8"/>
        <v/>
      </c>
      <c r="AK75" s="10" t="str">
        <f t="shared" ca="1" si="8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</row>
    <row r="76" spans="23:53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2015:12:0:0:ZHUNAN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8"/>
        <v/>
      </c>
      <c r="AG76" s="10" t="str">
        <f t="shared" ca="1" si="8"/>
        <v/>
      </c>
      <c r="AH76" s="10" t="str">
        <f t="shared" ca="1" si="8"/>
        <v/>
      </c>
      <c r="AI76" s="10" t="str">
        <f t="shared" ca="1" si="8"/>
        <v/>
      </c>
      <c r="AJ76" s="10" t="str">
        <f t="shared" ca="1" si="8"/>
        <v/>
      </c>
      <c r="AK76" s="10" t="str">
        <f t="shared" ca="1" si="8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</row>
    <row r="77" spans="23:53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2016:1:0:0:ZHUNAN</v>
      </c>
      <c r="AB77" s="27">
        <f t="shared" ca="1" si="3"/>
        <v>37</v>
      </c>
      <c r="AC77" s="21">
        <f t="shared" ca="1" si="4"/>
        <v>1</v>
      </c>
      <c r="AD77" s="21">
        <f t="shared" si="5"/>
        <v>0</v>
      </c>
      <c r="AE77" s="27" t="e">
        <f t="shared" ca="1" si="6"/>
        <v>#N/A</v>
      </c>
      <c r="AF77" s="10" t="str">
        <f t="shared" ca="1" si="8"/>
        <v/>
      </c>
      <c r="AG77" s="10" t="str">
        <f t="shared" ca="1" si="8"/>
        <v/>
      </c>
      <c r="AH77" s="10" t="str">
        <f t="shared" ca="1" si="8"/>
        <v/>
      </c>
      <c r="AI77" s="10" t="str">
        <f t="shared" ca="1" si="8"/>
        <v/>
      </c>
      <c r="AJ77" s="10" t="str">
        <f t="shared" ca="1" si="8"/>
        <v/>
      </c>
      <c r="AK77" s="10" t="str">
        <f t="shared" ca="1" si="8"/>
        <v/>
      </c>
      <c r="AL77" s="7">
        <v>-11</v>
      </c>
      <c r="AM77" s="28">
        <f t="shared" ref="AM77:AM88" si="9">DATE(YEAR, MONTH,DAY + 7*AL77 )</f>
        <v>42428</v>
      </c>
      <c r="AN77" s="27">
        <f>INT((DAY($AM77)-1)/7)+1</f>
        <v>4</v>
      </c>
      <c r="AO77" s="28" t="str">
        <f t="shared" ref="AO77:AO88" si="10">CONCATENATE(YEAR(AM77),":",MONTH(AM77),":",AN77,":",WEEKLY_REPORT_DAY,":", $X$90)</f>
        <v>2016:2:4:7:ZHUNAN</v>
      </c>
      <c r="AP77" s="27">
        <f t="shared" ref="AP77:AP88" ca="1" si="11">MATCH(AO77,INDIRECT(CONCATENATE($X$93,"$A:$A")),0)</f>
        <v>224</v>
      </c>
      <c r="AQ77" s="21">
        <f t="shared" ref="AQ77:AV88" ca="1" si="12">INDEX(INDIRECT(CONCATENATE($X$93,"$A:$AG")),$AP77,MATCH(AQ$52,INDIRECT(CONCATENATE($X$93,"$A1:$AG1")),0))</f>
        <v>1</v>
      </c>
      <c r="AR77" s="21">
        <f t="shared" ca="1" si="12"/>
        <v>16</v>
      </c>
      <c r="AS77" s="21">
        <f t="shared" ca="1" si="12"/>
        <v>8</v>
      </c>
      <c r="AT77" s="21">
        <f t="shared" ca="1" si="12"/>
        <v>17</v>
      </c>
      <c r="AU77" s="21">
        <f t="shared" ca="1" si="12"/>
        <v>5</v>
      </c>
      <c r="AV77" s="21">
        <f t="shared" ca="1" si="12"/>
        <v>0</v>
      </c>
      <c r="AW77" s="21">
        <f ca="1">ROUND(1*$AV77/$X$99,0)</f>
        <v>0</v>
      </c>
      <c r="AX77" s="21">
        <f ca="1">6*$AV77</f>
        <v>0</v>
      </c>
      <c r="AY77" s="21">
        <f ca="1">3*$AV77</f>
        <v>0</v>
      </c>
      <c r="AZ77" s="21">
        <f ca="1">5*$AV77</f>
        <v>0</v>
      </c>
      <c r="BA77" s="21">
        <f ca="1">1*$AV77</f>
        <v>0</v>
      </c>
    </row>
    <row r="78" spans="23:53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2016:2:0:0:ZHUNAN</v>
      </c>
      <c r="AB78" s="27">
        <f t="shared" ca="1" si="3"/>
        <v>70</v>
      </c>
      <c r="AC78" s="21">
        <f t="shared" ca="1" si="4"/>
        <v>2</v>
      </c>
      <c r="AD78" s="21">
        <f t="shared" si="5"/>
        <v>0</v>
      </c>
      <c r="AE78" s="27" t="e">
        <f t="shared" ca="1" si="6"/>
        <v>#N/A</v>
      </c>
      <c r="AF78" s="10" t="str">
        <f t="shared" ca="1" si="8"/>
        <v/>
      </c>
      <c r="AG78" s="10" t="str">
        <f t="shared" ca="1" si="8"/>
        <v/>
      </c>
      <c r="AH78" s="10" t="str">
        <f t="shared" ca="1" si="8"/>
        <v/>
      </c>
      <c r="AI78" s="10" t="str">
        <f t="shared" ca="1" si="8"/>
        <v/>
      </c>
      <c r="AJ78" s="10" t="str">
        <f t="shared" ca="1" si="8"/>
        <v/>
      </c>
      <c r="AK78" s="10" t="str">
        <f t="shared" ca="1" si="8"/>
        <v/>
      </c>
      <c r="AL78" s="7">
        <v>-10</v>
      </c>
      <c r="AM78" s="28">
        <f t="shared" si="9"/>
        <v>42435</v>
      </c>
      <c r="AN78" s="27">
        <f t="shared" ref="AN78:AN88" si="13">INT((DAY($AM78)-1)/7)+1</f>
        <v>1</v>
      </c>
      <c r="AO78" s="28" t="str">
        <f t="shared" si="10"/>
        <v>2016:3:1:7:ZHUNAN</v>
      </c>
      <c r="AP78" s="27">
        <f t="shared" ca="1" si="11"/>
        <v>255</v>
      </c>
      <c r="AQ78" s="21">
        <f t="shared" ca="1" si="12"/>
        <v>1</v>
      </c>
      <c r="AR78" s="21">
        <f t="shared" ca="1" si="12"/>
        <v>21</v>
      </c>
      <c r="AS78" s="21">
        <f t="shared" ca="1" si="12"/>
        <v>8</v>
      </c>
      <c r="AT78" s="21">
        <f t="shared" ca="1" si="12"/>
        <v>25</v>
      </c>
      <c r="AU78" s="21">
        <f t="shared" ca="1" si="12"/>
        <v>0</v>
      </c>
      <c r="AV78" s="21">
        <f t="shared" ca="1" si="12"/>
        <v>0</v>
      </c>
      <c r="AW78" s="21">
        <f t="shared" ref="AW78:AW88" ca="1" si="14">ROUND(1*$AV78/$X$99,0)</f>
        <v>0</v>
      </c>
      <c r="AX78" s="21">
        <f t="shared" ref="AX78:AX88" ca="1" si="15">6*$AV78</f>
        <v>0</v>
      </c>
      <c r="AY78" s="21">
        <f t="shared" ref="AY78:AY88" ca="1" si="16">3*$AV78</f>
        <v>0</v>
      </c>
      <c r="AZ78" s="21">
        <f t="shared" ref="AZ78:AZ88" ca="1" si="17">5*$AV78</f>
        <v>0</v>
      </c>
      <c r="BA78" s="21">
        <f t="shared" ref="BA78:BA88" ca="1" si="18">1*$AV78</f>
        <v>0</v>
      </c>
    </row>
    <row r="79" spans="23:53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2016:3:0:0:ZHUNAN</v>
      </c>
      <c r="AB79" s="27">
        <f t="shared" ca="1" si="3"/>
        <v>102</v>
      </c>
      <c r="AC79" s="21">
        <f t="shared" ca="1" si="4"/>
        <v>2</v>
      </c>
      <c r="AD79" s="21">
        <f t="shared" si="5"/>
        <v>0</v>
      </c>
      <c r="AE79" s="27">
        <f t="shared" ca="1" si="6"/>
        <v>34</v>
      </c>
      <c r="AF79" s="10">
        <f t="shared" ca="1" si="8"/>
        <v>0</v>
      </c>
      <c r="AG79" s="10">
        <f t="shared" ca="1" si="8"/>
        <v>0</v>
      </c>
      <c r="AH79" s="10">
        <f t="shared" ca="1" si="8"/>
        <v>0</v>
      </c>
      <c r="AI79" s="10">
        <f t="shared" ca="1" si="8"/>
        <v>1</v>
      </c>
      <c r="AJ79" s="10">
        <f t="shared" ca="1" si="8"/>
        <v>0</v>
      </c>
      <c r="AK79" s="10">
        <f t="shared" ca="1" si="8"/>
        <v>0</v>
      </c>
      <c r="AL79" s="7">
        <v>-9</v>
      </c>
      <c r="AM79" s="28">
        <f t="shared" si="9"/>
        <v>42442</v>
      </c>
      <c r="AN79" s="27">
        <f t="shared" si="13"/>
        <v>2</v>
      </c>
      <c r="AO79" s="28" t="str">
        <f t="shared" si="10"/>
        <v>2016:3:2:7:ZHUNAN</v>
      </c>
      <c r="AP79" s="27">
        <f t="shared" ca="1" si="11"/>
        <v>284</v>
      </c>
      <c r="AQ79" s="21">
        <f t="shared" ca="1" si="12"/>
        <v>1</v>
      </c>
      <c r="AR79" s="21">
        <f t="shared" ca="1" si="12"/>
        <v>22</v>
      </c>
      <c r="AS79" s="21">
        <f t="shared" ca="1" si="12"/>
        <v>7</v>
      </c>
      <c r="AT79" s="21">
        <f t="shared" ca="1" si="12"/>
        <v>8</v>
      </c>
      <c r="AU79" s="21">
        <f t="shared" ca="1" si="12"/>
        <v>3</v>
      </c>
      <c r="AV79" s="21">
        <f t="shared" ca="1" si="12"/>
        <v>0</v>
      </c>
      <c r="AW79" s="21">
        <f t="shared" ca="1" si="14"/>
        <v>0</v>
      </c>
      <c r="AX79" s="21">
        <f t="shared" ca="1" si="15"/>
        <v>0</v>
      </c>
      <c r="AY79" s="21">
        <f t="shared" ca="1" si="16"/>
        <v>0</v>
      </c>
      <c r="AZ79" s="21">
        <f t="shared" ca="1" si="17"/>
        <v>0</v>
      </c>
      <c r="BA79" s="21">
        <f t="shared" ca="1" si="18"/>
        <v>0</v>
      </c>
    </row>
    <row r="80" spans="23:53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2016:4:0:0:ZHUNAN</v>
      </c>
      <c r="AB80" s="27">
        <f t="shared" ca="1" si="3"/>
        <v>131</v>
      </c>
      <c r="AC80" s="21">
        <f t="shared" ca="1" si="4"/>
        <v>2</v>
      </c>
      <c r="AD80" s="21">
        <f t="shared" si="5"/>
        <v>0</v>
      </c>
      <c r="AE80" s="27">
        <f t="shared" ca="1" si="6"/>
        <v>58</v>
      </c>
      <c r="AF80" s="10">
        <f t="shared" ca="1" si="8"/>
        <v>0</v>
      </c>
      <c r="AG80" s="10">
        <f t="shared" ca="1" si="8"/>
        <v>0</v>
      </c>
      <c r="AH80" s="10">
        <f t="shared" ca="1" si="8"/>
        <v>1</v>
      </c>
      <c r="AI80" s="10">
        <f t="shared" ca="1" si="8"/>
        <v>0</v>
      </c>
      <c r="AJ80" s="10">
        <f t="shared" ca="1" si="8"/>
        <v>0</v>
      </c>
      <c r="AK80" s="10">
        <f t="shared" ca="1" si="8"/>
        <v>0</v>
      </c>
      <c r="AL80" s="7">
        <v>-8</v>
      </c>
      <c r="AM80" s="28">
        <f t="shared" si="9"/>
        <v>42449</v>
      </c>
      <c r="AN80" s="27">
        <f t="shared" si="13"/>
        <v>3</v>
      </c>
      <c r="AO80" s="28" t="str">
        <f t="shared" si="10"/>
        <v>2016:3:3:7:ZHUNAN</v>
      </c>
      <c r="AP80" s="27">
        <f t="shared" ca="1" si="11"/>
        <v>314</v>
      </c>
      <c r="AQ80" s="21">
        <f t="shared" ca="1" si="12"/>
        <v>0</v>
      </c>
      <c r="AR80" s="21">
        <f t="shared" ca="1" si="12"/>
        <v>21</v>
      </c>
      <c r="AS80" s="21">
        <f t="shared" ca="1" si="12"/>
        <v>9</v>
      </c>
      <c r="AT80" s="21">
        <f t="shared" ca="1" si="12"/>
        <v>17</v>
      </c>
      <c r="AU80" s="21">
        <f t="shared" ca="1" si="12"/>
        <v>0</v>
      </c>
      <c r="AV80" s="21">
        <f t="shared" ca="1" si="12"/>
        <v>0</v>
      </c>
      <c r="AW80" s="21">
        <f t="shared" ca="1" si="14"/>
        <v>0</v>
      </c>
      <c r="AX80" s="21">
        <f t="shared" ca="1" si="15"/>
        <v>0</v>
      </c>
      <c r="AY80" s="21">
        <f t="shared" ca="1" si="16"/>
        <v>0</v>
      </c>
      <c r="AZ80" s="21">
        <f t="shared" ca="1" si="17"/>
        <v>0</v>
      </c>
      <c r="BA80" s="21">
        <f t="shared" ca="1" si="18"/>
        <v>0</v>
      </c>
    </row>
    <row r="81" spans="23:53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2016:5:0:0:ZHUNAN</v>
      </c>
      <c r="AB81" s="27">
        <f t="shared" ca="1" si="3"/>
        <v>161</v>
      </c>
      <c r="AC81" s="21">
        <f t="shared" ca="1" si="4"/>
        <v>0</v>
      </c>
      <c r="AD81" s="21">
        <f t="shared" si="5"/>
        <v>0</v>
      </c>
      <c r="AE81" s="27" t="e">
        <f t="shared" ca="1" si="6"/>
        <v>#N/A</v>
      </c>
      <c r="AF81" s="10" t="str">
        <f t="shared" ca="1" si="8"/>
        <v/>
      </c>
      <c r="AG81" s="10" t="str">
        <f t="shared" ca="1" si="8"/>
        <v/>
      </c>
      <c r="AH81" s="10" t="str">
        <f t="shared" ca="1" si="8"/>
        <v/>
      </c>
      <c r="AI81" s="10" t="str">
        <f t="shared" ca="1" si="8"/>
        <v/>
      </c>
      <c r="AJ81" s="10" t="str">
        <f t="shared" ca="1" si="8"/>
        <v/>
      </c>
      <c r="AK81" s="10" t="str">
        <f t="shared" ca="1" si="8"/>
        <v/>
      </c>
      <c r="AL81" s="7">
        <v>-7</v>
      </c>
      <c r="AM81" s="28">
        <f t="shared" si="9"/>
        <v>42456</v>
      </c>
      <c r="AN81" s="27">
        <f t="shared" si="13"/>
        <v>4</v>
      </c>
      <c r="AO81" s="28" t="str">
        <f t="shared" si="10"/>
        <v>2016:3:4:7:ZHUNAN</v>
      </c>
      <c r="AP81" s="27">
        <f t="shared" ca="1" si="11"/>
        <v>343</v>
      </c>
      <c r="AQ81" s="21">
        <f t="shared" ca="1" si="12"/>
        <v>0</v>
      </c>
      <c r="AR81" s="21">
        <f t="shared" ca="1" si="12"/>
        <v>19</v>
      </c>
      <c r="AS81" s="21">
        <f t="shared" ca="1" si="12"/>
        <v>9</v>
      </c>
      <c r="AT81" s="21">
        <f t="shared" ca="1" si="12"/>
        <v>25</v>
      </c>
      <c r="AU81" s="21">
        <f t="shared" ca="1" si="12"/>
        <v>1</v>
      </c>
      <c r="AV81" s="21">
        <f t="shared" ca="1" si="12"/>
        <v>0</v>
      </c>
      <c r="AW81" s="21">
        <f t="shared" ca="1" si="14"/>
        <v>0</v>
      </c>
      <c r="AX81" s="21">
        <f t="shared" ca="1" si="15"/>
        <v>0</v>
      </c>
      <c r="AY81" s="21">
        <f t="shared" ca="1" si="16"/>
        <v>0</v>
      </c>
      <c r="AZ81" s="21">
        <f t="shared" ca="1" si="17"/>
        <v>0</v>
      </c>
      <c r="BA81" s="21">
        <f t="shared" ca="1" si="18"/>
        <v>0</v>
      </c>
    </row>
    <row r="82" spans="23:53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2016:6:0:0:ZHUNAN</v>
      </c>
      <c r="AB82" s="27" t="e">
        <f t="shared" ca="1" si="3"/>
        <v>#N/A</v>
      </c>
      <c r="AC82" s="21" t="e">
        <f t="shared" ca="1" si="4"/>
        <v>#N/A</v>
      </c>
      <c r="AD82" s="21">
        <f t="shared" si="5"/>
        <v>0</v>
      </c>
      <c r="AE82" s="27" t="e">
        <f t="shared" ca="1" si="6"/>
        <v>#N/A</v>
      </c>
      <c r="AF82" s="10" t="str">
        <f t="shared" ca="1" si="8"/>
        <v/>
      </c>
      <c r="AG82" s="10" t="str">
        <f t="shared" ca="1" si="8"/>
        <v/>
      </c>
      <c r="AH82" s="10" t="str">
        <f t="shared" ca="1" si="8"/>
        <v/>
      </c>
      <c r="AI82" s="10" t="str">
        <f t="shared" ca="1" si="8"/>
        <v/>
      </c>
      <c r="AJ82" s="10" t="str">
        <f t="shared" ca="1" si="8"/>
        <v/>
      </c>
      <c r="AK82" s="10" t="str">
        <f t="shared" ca="1" si="8"/>
        <v/>
      </c>
      <c r="AL82" s="7">
        <v>-6</v>
      </c>
      <c r="AM82" s="28">
        <f t="shared" si="9"/>
        <v>42463</v>
      </c>
      <c r="AN82" s="27">
        <f t="shared" si="13"/>
        <v>1</v>
      </c>
      <c r="AO82" s="28" t="str">
        <f t="shared" si="10"/>
        <v>2016:4:1:7:ZHUNAN</v>
      </c>
      <c r="AP82" s="27">
        <f t="shared" ca="1" si="11"/>
        <v>372</v>
      </c>
      <c r="AQ82" s="21">
        <f t="shared" ca="1" si="12"/>
        <v>0</v>
      </c>
      <c r="AR82" s="21">
        <f t="shared" ca="1" si="12"/>
        <v>25</v>
      </c>
      <c r="AS82" s="21">
        <f t="shared" ca="1" si="12"/>
        <v>9</v>
      </c>
      <c r="AT82" s="21">
        <f t="shared" ca="1" si="12"/>
        <v>14</v>
      </c>
      <c r="AU82" s="21">
        <f t="shared" ca="1" si="12"/>
        <v>4</v>
      </c>
      <c r="AV82" s="21">
        <f t="shared" ca="1" si="12"/>
        <v>0</v>
      </c>
      <c r="AW82" s="21">
        <f t="shared" ca="1" si="14"/>
        <v>0</v>
      </c>
      <c r="AX82" s="21">
        <f t="shared" ca="1" si="15"/>
        <v>0</v>
      </c>
      <c r="AY82" s="21">
        <f t="shared" ca="1" si="16"/>
        <v>0</v>
      </c>
      <c r="AZ82" s="21">
        <f t="shared" ca="1" si="17"/>
        <v>0</v>
      </c>
      <c r="BA82" s="21">
        <f t="shared" ca="1" si="18"/>
        <v>0</v>
      </c>
    </row>
    <row r="83" spans="23:53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2016:7:0:0:ZHUNAN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ca="1" si="8"/>
        <v/>
      </c>
      <c r="AG83" s="10" t="str">
        <f t="shared" ca="1" si="8"/>
        <v/>
      </c>
      <c r="AH83" s="10" t="str">
        <f t="shared" ca="1" si="8"/>
        <v/>
      </c>
      <c r="AI83" s="10" t="str">
        <f t="shared" ca="1" si="8"/>
        <v/>
      </c>
      <c r="AJ83" s="10" t="str">
        <f t="shared" ca="1" si="8"/>
        <v/>
      </c>
      <c r="AK83" s="10" t="str">
        <f t="shared" ca="1" si="8"/>
        <v/>
      </c>
      <c r="AL83" s="7">
        <v>-5</v>
      </c>
      <c r="AM83" s="28">
        <f t="shared" si="9"/>
        <v>42470</v>
      </c>
      <c r="AN83" s="27">
        <f t="shared" si="13"/>
        <v>2</v>
      </c>
      <c r="AO83" s="28" t="str">
        <f t="shared" si="10"/>
        <v>2016:4:2:7:ZHUNAN</v>
      </c>
      <c r="AP83" s="27">
        <f t="shared" ca="1" si="11"/>
        <v>401</v>
      </c>
      <c r="AQ83" s="21">
        <f t="shared" ca="1" si="12"/>
        <v>0</v>
      </c>
      <c r="AR83" s="21">
        <f t="shared" ca="1" si="12"/>
        <v>26</v>
      </c>
      <c r="AS83" s="21">
        <f t="shared" ca="1" si="12"/>
        <v>15</v>
      </c>
      <c r="AT83" s="21">
        <f t="shared" ca="1" si="12"/>
        <v>14</v>
      </c>
      <c r="AU83" s="21">
        <f t="shared" ca="1" si="12"/>
        <v>0</v>
      </c>
      <c r="AV83" s="21">
        <f t="shared" ca="1" si="12"/>
        <v>0</v>
      </c>
      <c r="AW83" s="21">
        <f t="shared" ca="1" si="14"/>
        <v>0</v>
      </c>
      <c r="AX83" s="21">
        <f t="shared" ca="1" si="15"/>
        <v>0</v>
      </c>
      <c r="AY83" s="21">
        <f t="shared" ca="1" si="16"/>
        <v>0</v>
      </c>
      <c r="AZ83" s="21">
        <f t="shared" ca="1" si="17"/>
        <v>0</v>
      </c>
      <c r="BA83" s="21">
        <f t="shared" ca="1" si="18"/>
        <v>0</v>
      </c>
    </row>
    <row r="84" spans="23:53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2016:8:0:0:ZHUNAN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8"/>
        <v/>
      </c>
      <c r="AG84" s="10" t="str">
        <f t="shared" ca="1" si="8"/>
        <v/>
      </c>
      <c r="AH84" s="10" t="str">
        <f t="shared" ca="1" si="8"/>
        <v/>
      </c>
      <c r="AI84" s="10" t="str">
        <f t="shared" ca="1" si="8"/>
        <v/>
      </c>
      <c r="AJ84" s="10" t="str">
        <f t="shared" ca="1" si="8"/>
        <v/>
      </c>
      <c r="AK84" s="10" t="str">
        <f t="shared" ca="1" si="8"/>
        <v/>
      </c>
      <c r="AL84" s="7">
        <v>-4</v>
      </c>
      <c r="AM84" s="28">
        <f t="shared" si="9"/>
        <v>42477</v>
      </c>
      <c r="AN84" s="27">
        <f t="shared" si="13"/>
        <v>3</v>
      </c>
      <c r="AO84" s="28" t="str">
        <f t="shared" si="10"/>
        <v>2016:4:3:7:ZHUNAN</v>
      </c>
      <c r="AP84" s="27">
        <f t="shared" ca="1" si="11"/>
        <v>430</v>
      </c>
      <c r="AQ84" s="21">
        <f t="shared" ca="1" si="12"/>
        <v>1</v>
      </c>
      <c r="AR84" s="21">
        <f t="shared" ca="1" si="12"/>
        <v>20</v>
      </c>
      <c r="AS84" s="21">
        <f t="shared" ca="1" si="12"/>
        <v>5</v>
      </c>
      <c r="AT84" s="21">
        <f t="shared" ca="1" si="12"/>
        <v>19</v>
      </c>
      <c r="AU84" s="21">
        <f t="shared" ca="1" si="12"/>
        <v>5</v>
      </c>
      <c r="AV84" s="21">
        <f t="shared" ca="1" si="12"/>
        <v>0</v>
      </c>
      <c r="AW84" s="21">
        <f t="shared" ca="1" si="14"/>
        <v>0</v>
      </c>
      <c r="AX84" s="21">
        <f t="shared" ca="1" si="15"/>
        <v>0</v>
      </c>
      <c r="AY84" s="21">
        <f t="shared" ca="1" si="16"/>
        <v>0</v>
      </c>
      <c r="AZ84" s="21">
        <f t="shared" ca="1" si="17"/>
        <v>0</v>
      </c>
      <c r="BA84" s="21">
        <f t="shared" ca="1" si="18"/>
        <v>0</v>
      </c>
    </row>
    <row r="85" spans="23:53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2016:9:0:0:ZHUNAN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ref="AF85:AK88" ca="1" si="19">IFERROR(INDEX(INDIRECT(CONCATENATE($X$95,"$A:$Z")),$AE85,MATCH(AF$52,INDIRECT(CONCATENATE($X$95,"$A1:$Z1")),0)),"")</f>
        <v/>
      </c>
      <c r="AG85" s="10" t="str">
        <f t="shared" ca="1" si="19"/>
        <v/>
      </c>
      <c r="AH85" s="10" t="str">
        <f t="shared" ca="1" si="19"/>
        <v/>
      </c>
      <c r="AI85" s="10" t="str">
        <f t="shared" ca="1" si="19"/>
        <v/>
      </c>
      <c r="AJ85" s="10" t="str">
        <f t="shared" ca="1" si="19"/>
        <v/>
      </c>
      <c r="AK85" s="10" t="str">
        <f t="shared" ca="1" si="19"/>
        <v/>
      </c>
      <c r="AL85" s="7">
        <v>-3</v>
      </c>
      <c r="AM85" s="28">
        <f t="shared" si="9"/>
        <v>42484</v>
      </c>
      <c r="AN85" s="27">
        <f t="shared" si="13"/>
        <v>4</v>
      </c>
      <c r="AO85" s="28" t="str">
        <f t="shared" si="10"/>
        <v>2016:4:4:7:ZHUNAN</v>
      </c>
      <c r="AP85" s="27">
        <f t="shared" ca="1" si="11"/>
        <v>459</v>
      </c>
      <c r="AQ85" s="21">
        <f t="shared" ca="1" si="12"/>
        <v>1</v>
      </c>
      <c r="AR85" s="21">
        <f t="shared" ca="1" si="12"/>
        <v>20</v>
      </c>
      <c r="AS85" s="21">
        <f t="shared" ca="1" si="12"/>
        <v>7</v>
      </c>
      <c r="AT85" s="21">
        <f t="shared" ca="1" si="12"/>
        <v>17</v>
      </c>
      <c r="AU85" s="21">
        <f t="shared" ca="1" si="12"/>
        <v>1</v>
      </c>
      <c r="AV85" s="21">
        <f t="shared" ca="1" si="12"/>
        <v>0</v>
      </c>
      <c r="AW85" s="21">
        <f t="shared" ca="1" si="14"/>
        <v>0</v>
      </c>
      <c r="AX85" s="21">
        <f t="shared" ca="1" si="15"/>
        <v>0</v>
      </c>
      <c r="AY85" s="21">
        <f t="shared" ca="1" si="16"/>
        <v>0</v>
      </c>
      <c r="AZ85" s="21">
        <f t="shared" ca="1" si="17"/>
        <v>0</v>
      </c>
      <c r="BA85" s="21">
        <f t="shared" ca="1" si="18"/>
        <v>0</v>
      </c>
    </row>
    <row r="86" spans="23:53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2016:10:0:0:ZHUNAN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19"/>
        <v/>
      </c>
      <c r="AG86" s="10" t="str">
        <f t="shared" ca="1" si="19"/>
        <v/>
      </c>
      <c r="AH86" s="10" t="str">
        <f t="shared" ca="1" si="19"/>
        <v/>
      </c>
      <c r="AI86" s="10" t="str">
        <f t="shared" ca="1" si="19"/>
        <v/>
      </c>
      <c r="AJ86" s="10" t="str">
        <f t="shared" ca="1" si="19"/>
        <v/>
      </c>
      <c r="AK86" s="10" t="str">
        <f t="shared" ca="1" si="19"/>
        <v/>
      </c>
      <c r="AL86" s="7">
        <v>-2</v>
      </c>
      <c r="AM86" s="28">
        <f t="shared" si="9"/>
        <v>42491</v>
      </c>
      <c r="AN86" s="27">
        <f t="shared" si="13"/>
        <v>1</v>
      </c>
      <c r="AO86" s="28" t="str">
        <f t="shared" si="10"/>
        <v>2016:5:1:7:ZHUNAN</v>
      </c>
      <c r="AP86" s="27">
        <f t="shared" ca="1" si="11"/>
        <v>488</v>
      </c>
      <c r="AQ86" s="21">
        <f t="shared" ca="1" si="12"/>
        <v>0</v>
      </c>
      <c r="AR86" s="21">
        <f t="shared" ca="1" si="12"/>
        <v>26</v>
      </c>
      <c r="AS86" s="21">
        <f t="shared" ca="1" si="12"/>
        <v>17</v>
      </c>
      <c r="AT86" s="21">
        <f t="shared" ca="1" si="12"/>
        <v>26</v>
      </c>
      <c r="AU86" s="21">
        <f t="shared" ca="1" si="12"/>
        <v>4</v>
      </c>
      <c r="AV86" s="21">
        <f t="shared" ca="1" si="12"/>
        <v>0</v>
      </c>
      <c r="AW86" s="21">
        <f t="shared" ca="1" si="14"/>
        <v>0</v>
      </c>
      <c r="AX86" s="21">
        <f t="shared" ca="1" si="15"/>
        <v>0</v>
      </c>
      <c r="AY86" s="21">
        <f t="shared" ca="1" si="16"/>
        <v>0</v>
      </c>
      <c r="AZ86" s="21">
        <f t="shared" ca="1" si="17"/>
        <v>0</v>
      </c>
      <c r="BA86" s="21">
        <f t="shared" ca="1" si="18"/>
        <v>0</v>
      </c>
    </row>
    <row r="87" spans="23:53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2016:11:0:0:ZHUNAN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19"/>
        <v/>
      </c>
      <c r="AG87" s="10" t="str">
        <f t="shared" ca="1" si="19"/>
        <v/>
      </c>
      <c r="AH87" s="10" t="str">
        <f t="shared" ca="1" si="19"/>
        <v/>
      </c>
      <c r="AI87" s="10" t="str">
        <f t="shared" ca="1" si="19"/>
        <v/>
      </c>
      <c r="AJ87" s="10" t="str">
        <f t="shared" ca="1" si="19"/>
        <v/>
      </c>
      <c r="AK87" s="10" t="str">
        <f t="shared" ca="1" si="19"/>
        <v/>
      </c>
      <c r="AL87" s="7">
        <v>-1</v>
      </c>
      <c r="AM87" s="28">
        <f t="shared" si="9"/>
        <v>42498</v>
      </c>
      <c r="AN87" s="27">
        <f t="shared" si="13"/>
        <v>2</v>
      </c>
      <c r="AO87" s="28" t="str">
        <f t="shared" si="10"/>
        <v>2016:5:2:7:ZHUNAN</v>
      </c>
      <c r="AP87" s="27">
        <f t="shared" ca="1" si="11"/>
        <v>517</v>
      </c>
      <c r="AQ87" s="21">
        <f t="shared" ca="1" si="12"/>
        <v>0</v>
      </c>
      <c r="AR87" s="21">
        <f t="shared" ca="1" si="12"/>
        <v>21</v>
      </c>
      <c r="AS87" s="21">
        <f t="shared" ca="1" si="12"/>
        <v>20</v>
      </c>
      <c r="AT87" s="21">
        <f t="shared" ca="1" si="12"/>
        <v>21</v>
      </c>
      <c r="AU87" s="21">
        <f t="shared" ca="1" si="12"/>
        <v>2</v>
      </c>
      <c r="AV87" s="21">
        <f t="shared" ca="1" si="12"/>
        <v>0</v>
      </c>
      <c r="AW87" s="21">
        <f t="shared" ca="1" si="14"/>
        <v>0</v>
      </c>
      <c r="AX87" s="21">
        <f t="shared" ca="1" si="15"/>
        <v>0</v>
      </c>
      <c r="AY87" s="21">
        <f t="shared" ca="1" si="16"/>
        <v>0</v>
      </c>
      <c r="AZ87" s="21">
        <f t="shared" ca="1" si="17"/>
        <v>0</v>
      </c>
      <c r="BA87" s="21">
        <f t="shared" ca="1" si="18"/>
        <v>0</v>
      </c>
    </row>
    <row r="88" spans="23:53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2016:12:0:0:ZHUNAN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19"/>
        <v/>
      </c>
      <c r="AG88" s="10" t="str">
        <f t="shared" ca="1" si="19"/>
        <v/>
      </c>
      <c r="AH88" s="10" t="str">
        <f t="shared" ca="1" si="19"/>
        <v/>
      </c>
      <c r="AI88" s="10" t="str">
        <f t="shared" ca="1" si="19"/>
        <v/>
      </c>
      <c r="AJ88" s="10" t="str">
        <f t="shared" ca="1" si="19"/>
        <v/>
      </c>
      <c r="AK88" s="10" t="str">
        <f t="shared" ca="1" si="19"/>
        <v/>
      </c>
      <c r="AL88" s="7">
        <v>0</v>
      </c>
      <c r="AM88" s="28">
        <f t="shared" si="9"/>
        <v>42505</v>
      </c>
      <c r="AN88" s="27">
        <f t="shared" si="13"/>
        <v>3</v>
      </c>
      <c r="AO88" s="28" t="str">
        <f t="shared" si="10"/>
        <v>2016:5:3:7:ZHUNAN</v>
      </c>
      <c r="AP88" s="27">
        <f t="shared" ca="1" si="11"/>
        <v>547</v>
      </c>
      <c r="AQ88" s="21">
        <f t="shared" ca="1" si="12"/>
        <v>0</v>
      </c>
      <c r="AR88" s="21">
        <f t="shared" ca="1" si="12"/>
        <v>29</v>
      </c>
      <c r="AS88" s="21">
        <f t="shared" ca="1" si="12"/>
        <v>10</v>
      </c>
      <c r="AT88" s="21">
        <f t="shared" ca="1" si="12"/>
        <v>10</v>
      </c>
      <c r="AU88" s="21">
        <f t="shared" ca="1" si="12"/>
        <v>5</v>
      </c>
      <c r="AV88" s="21">
        <f t="shared" ca="1" si="12"/>
        <v>3</v>
      </c>
      <c r="AW88" s="21">
        <f t="shared" ca="1" si="14"/>
        <v>1</v>
      </c>
      <c r="AX88" s="21">
        <f t="shared" ca="1" si="15"/>
        <v>18</v>
      </c>
      <c r="AY88" s="21">
        <f t="shared" ca="1" si="16"/>
        <v>9</v>
      </c>
      <c r="AZ88" s="21">
        <f t="shared" ca="1" si="17"/>
        <v>15</v>
      </c>
      <c r="BA88" s="21">
        <f t="shared" ca="1" si="18"/>
        <v>3</v>
      </c>
    </row>
    <row r="89" spans="23:53">
      <c r="AC89" s="7">
        <f ca="1">SUMIFS(AC53:AC88, $X53:$X88,YEAR,AC53:AC88,"&lt;&gt;#N/A")</f>
        <v>7</v>
      </c>
      <c r="AD89" s="27"/>
      <c r="AF89" s="7">
        <f t="shared" ref="AF89:AK89" ca="1" si="20">SUM(AF53:AF88)</f>
        <v>0</v>
      </c>
      <c r="AG89" s="7">
        <f t="shared" ca="1" si="20"/>
        <v>0</v>
      </c>
      <c r="AH89" s="7">
        <f t="shared" ca="1" si="20"/>
        <v>1</v>
      </c>
      <c r="AI89" s="7">
        <f t="shared" ca="1" si="20"/>
        <v>1</v>
      </c>
      <c r="AJ89" s="7">
        <f t="shared" ca="1" si="20"/>
        <v>0</v>
      </c>
      <c r="AK89" s="7">
        <f t="shared" ca="1" si="20"/>
        <v>0</v>
      </c>
      <c r="AN89" s="27"/>
    </row>
    <row r="90" spans="23:53">
      <c r="W90" s="7" t="s">
        <v>1456</v>
      </c>
      <c r="X90" s="2" t="s">
        <v>1860</v>
      </c>
      <c r="AD90" s="27"/>
      <c r="AE90" s="27"/>
      <c r="AH90" s="27"/>
      <c r="AI90" s="27"/>
      <c r="AJ90" s="27"/>
      <c r="AK90" s="27"/>
      <c r="AM90" s="28"/>
      <c r="AN90" s="27"/>
    </row>
    <row r="91" spans="23:53">
      <c r="W91" s="39" t="s">
        <v>2234</v>
      </c>
      <c r="X91" s="1" t="s">
        <v>2277</v>
      </c>
      <c r="AD91" s="27"/>
      <c r="AE91" s="27"/>
      <c r="AH91" s="27"/>
      <c r="AI91" s="27"/>
      <c r="AJ91" s="27"/>
      <c r="AK91" s="27"/>
      <c r="AM91" s="28"/>
      <c r="AN91" s="27"/>
    </row>
    <row r="92" spans="23:53">
      <c r="W92" s="7" t="s">
        <v>2235</v>
      </c>
      <c r="X92" s="1" t="s">
        <v>2276</v>
      </c>
      <c r="AD92" s="27"/>
      <c r="AN92" s="27"/>
    </row>
    <row r="93" spans="23:53">
      <c r="W93" s="7" t="s">
        <v>815</v>
      </c>
      <c r="X93" s="2" t="s">
        <v>2245</v>
      </c>
      <c r="Y93" s="27"/>
      <c r="Z93" s="27"/>
      <c r="AD93" s="27"/>
      <c r="AN93" s="27"/>
    </row>
    <row r="94" spans="23:53">
      <c r="W94" s="7" t="s">
        <v>816</v>
      </c>
      <c r="X94" s="2" t="s">
        <v>2246</v>
      </c>
      <c r="Y94" s="27"/>
      <c r="Z94" s="27"/>
      <c r="AD94" s="27"/>
      <c r="AN94" s="27"/>
    </row>
    <row r="95" spans="23:53">
      <c r="W95" s="39" t="s">
        <v>819</v>
      </c>
      <c r="X95" s="2" t="s">
        <v>2247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3">
      <c r="W96" s="39" t="s">
        <v>1455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1">
      <c r="W97" s="7" t="s">
        <v>811</v>
      </c>
      <c r="X97" s="1">
        <v>3</v>
      </c>
      <c r="AD97" s="27"/>
      <c r="AE97" s="27"/>
      <c r="AH97" s="27"/>
      <c r="AI97" s="27"/>
      <c r="AJ97" s="27"/>
      <c r="AK97" s="27"/>
      <c r="AN97" s="27"/>
    </row>
    <row r="98" spans="23:51">
      <c r="W98" s="7" t="s">
        <v>808</v>
      </c>
      <c r="X98" s="7">
        <f>ROUND($X$96/12,0)</f>
        <v>0</v>
      </c>
      <c r="AN98" s="27"/>
    </row>
    <row r="99" spans="23:51">
      <c r="W99" s="7" t="s">
        <v>807</v>
      </c>
      <c r="X99" s="7">
        <v>4</v>
      </c>
      <c r="AN99" s="27"/>
    </row>
    <row r="100" spans="23:51">
      <c r="W100" s="7" t="s">
        <v>438</v>
      </c>
      <c r="X100" s="7">
        <f ca="1">SUM($AI$89:$AK$89)</f>
        <v>1</v>
      </c>
      <c r="AN100" s="27"/>
    </row>
    <row r="101" spans="23:51">
      <c r="W101" s="7" t="s">
        <v>439</v>
      </c>
      <c r="X101" s="7">
        <f ca="1">SUM($AF$89:$AH$89)</f>
        <v>1</v>
      </c>
      <c r="AM101" s="28"/>
      <c r="AN101" s="27"/>
      <c r="AS101" s="29"/>
      <c r="AU101" s="29"/>
      <c r="AV101" s="29"/>
      <c r="AY101" s="29"/>
    </row>
    <row r="102" spans="23:51" ht="60">
      <c r="W102" s="7" t="s">
        <v>441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50%</v>
      </c>
      <c r="Y102" s="30">
        <f ca="1">IFERROR(X101/SUM(X100:X101),"0")</f>
        <v>0.5</v>
      </c>
      <c r="Z102" s="7" t="str">
        <f ca="1">TEXT(Y102,"00%")</f>
        <v>50%</v>
      </c>
      <c r="AN102" s="27"/>
    </row>
    <row r="103" spans="23:51" ht="30">
      <c r="W103" s="7" t="s">
        <v>442</v>
      </c>
      <c r="X103" s="29" t="str">
        <f ca="1">CONCATENATE("Annual Goal 年度目標:  ",$X$96,"
Actual CDE YTD 年度實際:    ",$AC$89)</f>
        <v>Annual Goal 年度目標:  
Actual CDE YTD 年度實際:    7</v>
      </c>
      <c r="AN103" s="27"/>
    </row>
    <row r="104" spans="23:51">
      <c r="W104" s="7" t="s">
        <v>1454</v>
      </c>
      <c r="X104" s="7" t="str">
        <f ca="1">CONCATENATE($X$53,"  ",SUMIF($AC$53:$AC$64,"&lt;&gt;#N/A"))</f>
        <v>2014  0</v>
      </c>
      <c r="AN104" s="27"/>
    </row>
    <row r="105" spans="23:51">
      <c r="W105" s="7" t="s">
        <v>1453</v>
      </c>
      <c r="X105" s="7" t="str">
        <f ca="1">CONCATENATE($X$65,"  ", SUMIF($AC$65:$AC$76,"&lt;&gt;#N/A"))</f>
        <v>2015  0</v>
      </c>
      <c r="AN105" s="27"/>
    </row>
    <row r="106" spans="23:51">
      <c r="W106" s="7" t="s">
        <v>1452</v>
      </c>
      <c r="X106" s="7" t="str">
        <f ca="1">CONCATENATE($X$77,"  ",SUMIF($AC$77:$AC$88,"&lt;&gt;#N/A"))</f>
        <v>2016  7</v>
      </c>
    </row>
    <row r="107" spans="23:51" ht="23.25">
      <c r="W107" s="7" t="s">
        <v>1451</v>
      </c>
      <c r="X107" s="42" t="str">
        <f>$X$91</f>
        <v>Zhunan District</v>
      </c>
    </row>
    <row r="108" spans="23:51">
      <c r="X108" s="40" t="str">
        <f>$X$92</f>
        <v>竹南地區</v>
      </c>
    </row>
    <row r="109" spans="23:51">
      <c r="X109" s="41">
        <f>DATE</f>
        <v>42505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3">
    <pageSetUpPr fitToPage="1"/>
  </sheetPr>
  <dimension ref="A1:S22"/>
  <sheetViews>
    <sheetView topLeftCell="E1" zoomScaleNormal="100" zoomScaleSheetLayoutView="115" workbookViewId="0">
      <selection activeCell="F19" sqref="F19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1859</v>
      </c>
      <c r="E1" s="36" t="str">
        <f>$A$2</f>
        <v>Toufen/ Miaoli District</v>
      </c>
      <c r="F1" s="32"/>
      <c r="G1" s="33"/>
      <c r="H1" s="33"/>
      <c r="I1" s="33"/>
      <c r="J1" s="33"/>
      <c r="K1" s="33"/>
      <c r="L1" s="33"/>
      <c r="M1" s="93" t="s">
        <v>1739</v>
      </c>
      <c r="N1" s="96" t="s">
        <v>21</v>
      </c>
      <c r="O1" s="76" t="s">
        <v>22</v>
      </c>
      <c r="P1" s="76" t="s">
        <v>23</v>
      </c>
      <c r="Q1" s="76" t="s">
        <v>33</v>
      </c>
      <c r="R1" s="76" t="s">
        <v>34</v>
      </c>
      <c r="S1" s="76" t="s">
        <v>24</v>
      </c>
    </row>
    <row r="2" spans="1:19" ht="15" customHeight="1">
      <c r="A2" s="1" t="s">
        <v>2278</v>
      </c>
      <c r="E2" s="78" t="str">
        <f>$A$3</f>
        <v>頭份/苗栗地區</v>
      </c>
      <c r="F2" s="26" t="s">
        <v>793</v>
      </c>
      <c r="G2" s="80">
        <f>$A$6</f>
        <v>0</v>
      </c>
      <c r="H2" s="82" t="s">
        <v>35</v>
      </c>
      <c r="I2" s="83"/>
      <c r="J2" s="83"/>
      <c r="K2" s="84"/>
      <c r="L2" s="72" t="s">
        <v>28</v>
      </c>
      <c r="M2" s="94"/>
      <c r="N2" s="97"/>
      <c r="O2" s="77"/>
      <c r="P2" s="77"/>
      <c r="Q2" s="77"/>
      <c r="R2" s="77"/>
      <c r="S2" s="77"/>
    </row>
    <row r="3" spans="1:19" ht="15" customHeight="1">
      <c r="A3" s="1" t="s">
        <v>2279</v>
      </c>
      <c r="E3" s="79"/>
      <c r="F3" s="25" t="s">
        <v>794</v>
      </c>
      <c r="G3" s="81"/>
      <c r="H3" s="82" t="s">
        <v>788</v>
      </c>
      <c r="I3" s="83"/>
      <c r="J3" s="83"/>
      <c r="K3" s="84"/>
      <c r="L3" s="72" t="s">
        <v>787</v>
      </c>
      <c r="M3" s="94"/>
      <c r="N3" s="97"/>
      <c r="O3" s="77"/>
      <c r="P3" s="77"/>
      <c r="Q3" s="77"/>
      <c r="R3" s="77"/>
      <c r="S3" s="77"/>
    </row>
    <row r="4" spans="1:19" ht="15" customHeight="1">
      <c r="A4" s="1" t="s">
        <v>2099</v>
      </c>
      <c r="E4" s="85">
        <f>DATE</f>
        <v>42505</v>
      </c>
      <c r="F4" s="23" t="s">
        <v>791</v>
      </c>
      <c r="G4" s="24"/>
      <c r="H4" s="87">
        <f>ROUND($G$2/12*MONTH,0)</f>
        <v>0</v>
      </c>
      <c r="I4" s="88"/>
      <c r="J4" s="88"/>
      <c r="K4" s="89"/>
      <c r="L4" s="44">
        <f>ROUND($G$2/12,0)</f>
        <v>0</v>
      </c>
      <c r="M4" s="94"/>
      <c r="N4" s="97"/>
      <c r="O4" s="77"/>
      <c r="P4" s="77"/>
      <c r="Q4" s="77"/>
      <c r="R4" s="77"/>
      <c r="S4" s="77"/>
    </row>
    <row r="5" spans="1:19" ht="15" customHeight="1">
      <c r="A5" s="1" t="s">
        <v>2100</v>
      </c>
      <c r="E5" s="86"/>
      <c r="F5" s="5" t="s">
        <v>792</v>
      </c>
      <c r="G5" s="6"/>
      <c r="H5" s="90">
        <f ca="1">TOUFEN_MIAOLI_DISTRICT_GRAPH!$AC$89</f>
        <v>9</v>
      </c>
      <c r="I5" s="91"/>
      <c r="J5" s="91"/>
      <c r="K5" s="92"/>
      <c r="L5" s="45">
        <f>$M$22</f>
        <v>1</v>
      </c>
      <c r="M5" s="95"/>
      <c r="N5" s="97"/>
      <c r="O5" s="77"/>
      <c r="P5" s="77"/>
      <c r="Q5" s="77"/>
      <c r="R5" s="77"/>
      <c r="S5" s="77"/>
    </row>
    <row r="6" spans="1:19" ht="15" customHeight="1">
      <c r="A6" s="1"/>
      <c r="E6" s="34" t="str">
        <f>$A$4</f>
        <v>Hsinchu Stake</v>
      </c>
      <c r="F6" s="25" t="s">
        <v>804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新竹支聯會</v>
      </c>
      <c r="F7" s="25" t="s">
        <v>789</v>
      </c>
      <c r="G7" s="25"/>
      <c r="H7" s="20"/>
      <c r="I7" s="20"/>
      <c r="J7" s="20"/>
      <c r="K7" s="20"/>
      <c r="L7" s="46" t="s">
        <v>790</v>
      </c>
      <c r="M7" s="61" t="s">
        <v>795</v>
      </c>
      <c r="N7" s="38" t="s">
        <v>796</v>
      </c>
      <c r="O7" s="38" t="s">
        <v>797</v>
      </c>
      <c r="P7" s="38" t="s">
        <v>798</v>
      </c>
      <c r="Q7" s="38" t="s">
        <v>799</v>
      </c>
      <c r="R7" s="38" t="s">
        <v>800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2102</v>
      </c>
      <c r="B11" s="1"/>
      <c r="E11" s="5" t="str">
        <f>$A11</f>
        <v>Toufen/Miaoli 頭份/苗栗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1954</v>
      </c>
      <c r="C12" s="64" t="str">
        <f>CONCATENATE(YEAR,":",MONTH,":",WEEK,":",WEEKDAY,":",$B12)</f>
        <v>2016:5:3:7:TOUFEN_E</v>
      </c>
      <c r="D12" s="64">
        <f>MATCH($C12,REPORT_DATA_BY_COMP!$A:$A,0)</f>
        <v>1716</v>
      </c>
      <c r="E12" s="65" t="str">
        <f>SUBSTITUTE(VLOOKUP($B12,COMP_LIST!$A:$AC,5,FALSE),"EL","")</f>
        <v>E. Bellingham / Liao</v>
      </c>
      <c r="F12" s="4" t="str">
        <f>VLOOKUP($B12,COMP_LIST!$A:$AC,3,FALSE)</f>
        <v>Toufen E</v>
      </c>
      <c r="G12" s="4" t="str">
        <f>VLOOKUP($B12,COMP_LIST!$A:$AC,4,FALSE)</f>
        <v>頭份長老</v>
      </c>
      <c r="H12" s="10">
        <f>IFERROR(INDEX(REPORT_DATA_BY_COMP!$A:$AI,$D12,MATCH(H$8,REPORT_DATA_BY_COMP!$A$1:$AI$1,0)), "")</f>
        <v>0</v>
      </c>
      <c r="I12" s="10">
        <f>IFERROR(INDEX(REPORT_DATA_BY_COMP!$A:$AI,$D12,MATCH(I$8,REPORT_DATA_BY_COMP!$A$1:$AI$1,0)), "")</f>
        <v>0</v>
      </c>
      <c r="J12" s="10">
        <f>IFERROR(INDEX(REPORT_DATA_BY_COMP!$A:$AI,$D12,MATCH(J$8,REPORT_DATA_BY_COMP!$A$1:$AI$1,0)), "")</f>
        <v>1</v>
      </c>
      <c r="K12" s="10">
        <f>IFERROR(INDEX(REPORT_DATA_BY_COMP!$A:$AI,$D12,MATCH(K$8,REPORT_DATA_BY_COMP!$A$1:$AI$1,0)), "")</f>
        <v>6</v>
      </c>
      <c r="L12" s="47">
        <f>IFERROR(INDEX(REPORT_DATA_BY_COMP!$A:$AI,$D12,MATCH(L$8,REPORT_DATA_BY_COMP!$A$1:$AI$1,0)), "")</f>
        <v>0</v>
      </c>
      <c r="M12" s="56">
        <f>IFERROR(INDEX(REPORT_DATA_BY_COMP!$A:$AI,$D12,MATCH(M$8,REPORT_DATA_BY_COMP!$A$1:$AI$1,0)), "")</f>
        <v>0</v>
      </c>
      <c r="N12" s="50">
        <f>IFERROR(INDEX(REPORT_DATA_BY_COMP!$A:$AI,$D12,MATCH(N$8,REPORT_DATA_BY_COMP!$A$1:$AI$1,0)), "")</f>
        <v>8</v>
      </c>
      <c r="O12" s="10">
        <f>IFERROR(INDEX(REPORT_DATA_BY_COMP!$A:$AI,$D12,MATCH(O$8,REPORT_DATA_BY_COMP!$A$1:$AI$1,0)), "")</f>
        <v>3</v>
      </c>
      <c r="P12" s="10">
        <f>IFERROR(INDEX(REPORT_DATA_BY_COMP!$A:$AI,$D12,MATCH(P$8,REPORT_DATA_BY_COMP!$A$1:$AI$1,0)), "")</f>
        <v>9</v>
      </c>
      <c r="Q12" s="10">
        <f>IFERROR(INDEX(REPORT_DATA_BY_COMP!$A:$AI,$D12,MATCH(Q$8,REPORT_DATA_BY_COMP!$A$1:$AI$1,0)), "")</f>
        <v>4</v>
      </c>
      <c r="R12" s="10">
        <f>IFERROR(INDEX(REPORT_DATA_BY_COMP!$A:$AI,$D12,MATCH(R$8,REPORT_DATA_BY_COMP!$A$1:$AI$1,0)), "")</f>
        <v>1</v>
      </c>
      <c r="S12" s="10">
        <f>IFERROR(INDEX(REPORT_DATA_BY_COMP!$A:$AI,$D12,MATCH(S$8,REPORT_DATA_BY_COMP!$A$1:$AI$1,0)), "")</f>
        <v>5</v>
      </c>
    </row>
    <row r="13" spans="1:19" ht="15" customHeight="1">
      <c r="A13" s="1"/>
      <c r="B13" s="1" t="s">
        <v>1864</v>
      </c>
      <c r="C13" s="64" t="str">
        <f>CONCATENATE(YEAR,":",MONTH,":",WEEK,":",WEEKDAY,":",$B13)</f>
        <v>2016:5:3:7:MIAOLI_E</v>
      </c>
      <c r="D13" s="64">
        <f>MATCH($C13,REPORT_DATA_BY_COMP!$A:$A,0)</f>
        <v>1686</v>
      </c>
      <c r="E13" s="65" t="str">
        <f>SUBSTITUTE(VLOOKUP($B13,COMP_LIST!$A:$AC,5,FALSE),"EL","")</f>
        <v>E. Hu DL / Nielson</v>
      </c>
      <c r="F13" s="4" t="str">
        <f>VLOOKUP($B13,COMP_LIST!$A:$AC,3,FALSE)</f>
        <v>Miaoli E</v>
      </c>
      <c r="G13" s="4" t="str">
        <f>VLOOKUP($B13,COMP_LIST!$A:$AC,4,FALSE)</f>
        <v>苗栗長老</v>
      </c>
      <c r="H13" s="10">
        <f>IFERROR(INDEX(REPORT_DATA_BY_COMP!$A:$AI,$D13,MATCH(H$8,REPORT_DATA_BY_COMP!$A$1:$AI$1,0)), "")</f>
        <v>0</v>
      </c>
      <c r="I13" s="10">
        <f>IFERROR(INDEX(REPORT_DATA_BY_COMP!$A:$AI,$D13,MATCH(I$8,REPORT_DATA_BY_COMP!$A$1:$AI$1,0)), "")</f>
        <v>0</v>
      </c>
      <c r="J13" s="10">
        <f>IFERROR(INDEX(REPORT_DATA_BY_COMP!$A:$AI,$D13,MATCH(J$8,REPORT_DATA_BY_COMP!$A$1:$AI$1,0)), "")</f>
        <v>1</v>
      </c>
      <c r="K13" s="10">
        <f>IFERROR(INDEX(REPORT_DATA_BY_COMP!$A:$AI,$D13,MATCH(K$8,REPORT_DATA_BY_COMP!$A$1:$AI$1,0)), "")</f>
        <v>0</v>
      </c>
      <c r="L13" s="47">
        <f>IFERROR(INDEX(REPORT_DATA_BY_COMP!$A:$AI,$D13,MATCH(L$8,REPORT_DATA_BY_COMP!$A$1:$AI$1,0)), "")</f>
        <v>0</v>
      </c>
      <c r="M13" s="59">
        <f>IFERROR(INDEX(REPORT_DATA_BY_COMP!$A:$AI,$D13,MATCH(M$8,REPORT_DATA_BY_COMP!$A$1:$AI$1,0)), "")</f>
        <v>0</v>
      </c>
      <c r="N13" s="50">
        <f>IFERROR(INDEX(REPORT_DATA_BY_COMP!$A:$AI,$D13,MATCH(N$8,REPORT_DATA_BY_COMP!$A$1:$AI$1,0)), "")</f>
        <v>1</v>
      </c>
      <c r="O13" s="10">
        <f>IFERROR(INDEX(REPORT_DATA_BY_COMP!$A:$AI,$D13,MATCH(O$8,REPORT_DATA_BY_COMP!$A$1:$AI$1,0)), "")</f>
        <v>2</v>
      </c>
      <c r="P13" s="10">
        <f>IFERROR(INDEX(REPORT_DATA_BY_COMP!$A:$AI,$D13,MATCH(P$8,REPORT_DATA_BY_COMP!$A$1:$AI$1,0)), "")</f>
        <v>8</v>
      </c>
      <c r="Q13" s="10">
        <f>IFERROR(INDEX(REPORT_DATA_BY_COMP!$A:$AI,$D13,MATCH(Q$8,REPORT_DATA_BY_COMP!$A$1:$AI$1,0)), "")</f>
        <v>2</v>
      </c>
      <c r="R13" s="10">
        <f>IFERROR(INDEX(REPORT_DATA_BY_COMP!$A:$AI,$D13,MATCH(R$8,REPORT_DATA_BY_COMP!$A$1:$AI$1,0)), "")</f>
        <v>1</v>
      </c>
      <c r="S13" s="10">
        <f>IFERROR(INDEX(REPORT_DATA_BY_COMP!$A:$AI,$D13,MATCH(S$8,REPORT_DATA_BY_COMP!$A$1:$AI$1,0)), "")</f>
        <v>4</v>
      </c>
    </row>
    <row r="14" spans="1:19" ht="15" customHeight="1">
      <c r="A14" s="1"/>
      <c r="B14" s="1"/>
      <c r="E14" s="8" t="s">
        <v>806</v>
      </c>
      <c r="F14" s="9"/>
      <c r="G14" s="9"/>
      <c r="H14" s="11">
        <f t="shared" ref="H14:S14" si="0">SUM(H12:H13)</f>
        <v>0</v>
      </c>
      <c r="I14" s="11">
        <f t="shared" si="0"/>
        <v>0</v>
      </c>
      <c r="J14" s="11">
        <f t="shared" si="0"/>
        <v>2</v>
      </c>
      <c r="K14" s="11">
        <f t="shared" si="0"/>
        <v>6</v>
      </c>
      <c r="L14" s="48">
        <f t="shared" si="0"/>
        <v>0</v>
      </c>
      <c r="M14" s="57">
        <f t="shared" si="0"/>
        <v>0</v>
      </c>
      <c r="N14" s="51">
        <f t="shared" si="0"/>
        <v>9</v>
      </c>
      <c r="O14" s="11">
        <f t="shared" si="0"/>
        <v>5</v>
      </c>
      <c r="P14" s="11">
        <f t="shared" si="0"/>
        <v>17</v>
      </c>
      <c r="Q14" s="11">
        <f t="shared" si="0"/>
        <v>6</v>
      </c>
      <c r="R14" s="11">
        <f t="shared" si="0"/>
        <v>2</v>
      </c>
      <c r="S14" s="11">
        <f t="shared" si="0"/>
        <v>9</v>
      </c>
    </row>
    <row r="15" spans="1:19" ht="15" customHeight="1">
      <c r="E15" s="31"/>
      <c r="F15" s="22"/>
      <c r="G15" s="22"/>
      <c r="H15" s="22"/>
      <c r="I15" s="22"/>
      <c r="J15" s="22"/>
      <c r="K15" s="22"/>
      <c r="L15" s="22"/>
      <c r="M15" s="43"/>
      <c r="N15" s="22"/>
      <c r="O15" s="22"/>
      <c r="P15" s="22"/>
      <c r="Q15" s="22"/>
      <c r="R15" s="22"/>
      <c r="S15" s="22"/>
    </row>
    <row r="16" spans="1:19" ht="15" customHeight="1">
      <c r="E16" s="12" t="s">
        <v>2244</v>
      </c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</row>
    <row r="17" spans="3:19" ht="15" customHeight="1">
      <c r="C17" s="64" t="str">
        <f>CONCATENATE(YEAR,":",MONTH,":1:",WEEKLY_REPORT_DAY,":", $A$1)</f>
        <v>2016:5:1:7:TOUFEN_MIAOLI</v>
      </c>
      <c r="D17" s="64">
        <f>MATCH($C17,REPORT_DATA_BY_DISTRICT!$A:$A, 0)</f>
        <v>476</v>
      </c>
      <c r="E17" s="19" t="s">
        <v>783</v>
      </c>
      <c r="F17" s="13"/>
      <c r="G17" s="13"/>
      <c r="H17" s="10">
        <f>IFERROR(INDEX(REPORT_DATA_BY_DISTRICT!$A:$AI,$D17,MATCH(H$8,REPORT_DATA_BY_DISTRICT!$A$1:$AI$1,0)), "")</f>
        <v>0</v>
      </c>
      <c r="I17" s="10">
        <f>IFERROR(INDEX(REPORT_DATA_BY_DISTRICT!$A:$AI,$D17,MATCH(I$8,REPORT_DATA_BY_DISTRICT!$A$1:$AI$1,0)), "")</f>
        <v>0</v>
      </c>
      <c r="J17" s="10">
        <f>IFERROR(INDEX(REPORT_DATA_BY_DISTRICT!$A:$AI,$D17,MATCH(J$8,REPORT_DATA_BY_DISTRICT!$A$1:$AI$1,0)), "")</f>
        <v>2</v>
      </c>
      <c r="K17" s="10">
        <f>IFERROR(INDEX(REPORT_DATA_BY_DISTRICT!$A:$AI,$D17,MATCH(K$8,REPORT_DATA_BY_DISTRICT!$A$1:$AI$1,0)), "")</f>
        <v>8</v>
      </c>
      <c r="L17" s="10">
        <f>IFERROR(INDEX(REPORT_DATA_BY_DISTRICT!$A:$AI,$D17,MATCH(L$8,REPORT_DATA_BY_DISTRICT!$A$1:$AI$1,0)), "")</f>
        <v>0</v>
      </c>
      <c r="M17" s="10">
        <f>IFERROR(INDEX(REPORT_DATA_BY_DISTRICT!$A:$AI,$D17,MATCH(M$8,REPORT_DATA_BY_DISTRICT!$A$1:$AI$1,0)), "")</f>
        <v>1</v>
      </c>
      <c r="N17" s="10">
        <f>IFERROR(INDEX(REPORT_DATA_BY_DISTRICT!$A:$AI,$D17,MATCH(N$8,REPORT_DATA_BY_DISTRICT!$A$1:$AI$1,0)), "")</f>
        <v>12</v>
      </c>
      <c r="O17" s="10">
        <f>IFERROR(INDEX(REPORT_DATA_BY_DISTRICT!$A:$AI,$D17,MATCH(O$8,REPORT_DATA_BY_DISTRICT!$A$1:$AI$1,0)), "")</f>
        <v>6</v>
      </c>
      <c r="P17" s="10">
        <f>IFERROR(INDEX(REPORT_DATA_BY_DISTRICT!$A:$AI,$D17,MATCH(P$8,REPORT_DATA_BY_DISTRICT!$A$1:$AI$1,0)), "")</f>
        <v>16</v>
      </c>
      <c r="Q17" s="10">
        <f>IFERROR(INDEX(REPORT_DATA_BY_DISTRICT!$A:$AI,$D17,MATCH(Q$8,REPORT_DATA_BY_DISTRICT!$A$1:$AI$1,0)), "")</f>
        <v>8</v>
      </c>
      <c r="R17" s="10">
        <f>IFERROR(INDEX(REPORT_DATA_BY_DISTRICT!$A:$AI,$D17,MATCH(R$8,REPORT_DATA_BY_DISTRICT!$A$1:$AI$1,0)), "")</f>
        <v>2</v>
      </c>
      <c r="S17" s="10">
        <f>IFERROR(INDEX(REPORT_DATA_BY_DISTRICT!$A:$AI,$D17,MATCH(S$8,REPORT_DATA_BY_DISTRICT!$A$1:$AI$1,0)), "")</f>
        <v>18</v>
      </c>
    </row>
    <row r="18" spans="3:19" ht="15" customHeight="1">
      <c r="C18" s="64" t="str">
        <f>CONCATENATE(YEAR,":",MONTH,":2:",WEEKLY_REPORT_DAY,":", $A$1)</f>
        <v>2016:5:2:7:TOUFEN_MIAOLI</v>
      </c>
      <c r="D18" s="64">
        <f>MATCH($C18,REPORT_DATA_BY_DISTRICT!$A:$A, 0)</f>
        <v>505</v>
      </c>
      <c r="E18" s="19" t="s">
        <v>782</v>
      </c>
      <c r="F18" s="13"/>
      <c r="G18" s="13"/>
      <c r="H18" s="10">
        <f>IFERROR(INDEX(REPORT_DATA_BY_DISTRICT!$A:$AI,$D18,MATCH(H$8,REPORT_DATA_BY_DISTRICT!$A$1:$AI$1,0)), "")</f>
        <v>0</v>
      </c>
      <c r="I18" s="10">
        <f>IFERROR(INDEX(REPORT_DATA_BY_DISTRICT!$A:$AI,$D18,MATCH(I$8,REPORT_DATA_BY_DISTRICT!$A$1:$AI$1,0)), "")</f>
        <v>0</v>
      </c>
      <c r="J18" s="10">
        <f>IFERROR(INDEX(REPORT_DATA_BY_DISTRICT!$A:$AI,$D18,MATCH(J$8,REPORT_DATA_BY_DISTRICT!$A$1:$AI$1,0)), "")</f>
        <v>2</v>
      </c>
      <c r="K18" s="10">
        <f>IFERROR(INDEX(REPORT_DATA_BY_DISTRICT!$A:$AI,$D18,MATCH(K$8,REPORT_DATA_BY_DISTRICT!$A$1:$AI$1,0)), "")</f>
        <v>7</v>
      </c>
      <c r="L18" s="10">
        <f>IFERROR(INDEX(REPORT_DATA_BY_DISTRICT!$A:$AI,$D18,MATCH(L$8,REPORT_DATA_BY_DISTRICT!$A$1:$AI$1,0)), "")</f>
        <v>0</v>
      </c>
      <c r="M18" s="10">
        <f>IFERROR(INDEX(REPORT_DATA_BY_DISTRICT!$A:$AI,$D18,MATCH(M$8,REPORT_DATA_BY_DISTRICT!$A$1:$AI$1,0)), "")</f>
        <v>0</v>
      </c>
      <c r="N18" s="10">
        <f>IFERROR(INDEX(REPORT_DATA_BY_DISTRICT!$A:$AI,$D18,MATCH(N$8,REPORT_DATA_BY_DISTRICT!$A$1:$AI$1,0)), "")</f>
        <v>10</v>
      </c>
      <c r="O18" s="10">
        <f>IFERROR(INDEX(REPORT_DATA_BY_DISTRICT!$A:$AI,$D18,MATCH(O$8,REPORT_DATA_BY_DISTRICT!$A$1:$AI$1,0)), "")</f>
        <v>9</v>
      </c>
      <c r="P18" s="10">
        <f>IFERROR(INDEX(REPORT_DATA_BY_DISTRICT!$A:$AI,$D18,MATCH(P$8,REPORT_DATA_BY_DISTRICT!$A$1:$AI$1,0)), "")</f>
        <v>22</v>
      </c>
      <c r="Q18" s="10">
        <f>IFERROR(INDEX(REPORT_DATA_BY_DISTRICT!$A:$AI,$D18,MATCH(Q$8,REPORT_DATA_BY_DISTRICT!$A$1:$AI$1,0)), "")</f>
        <v>8</v>
      </c>
      <c r="R18" s="10">
        <f>IFERROR(INDEX(REPORT_DATA_BY_DISTRICT!$A:$AI,$D18,MATCH(R$8,REPORT_DATA_BY_DISTRICT!$A$1:$AI$1,0)), "")</f>
        <v>1</v>
      </c>
      <c r="S18" s="10">
        <f>IFERROR(INDEX(REPORT_DATA_BY_DISTRICT!$A:$AI,$D18,MATCH(S$8,REPORT_DATA_BY_DISTRICT!$A$1:$AI$1,0)), "")</f>
        <v>8</v>
      </c>
    </row>
    <row r="19" spans="3:19" ht="15" customHeight="1">
      <c r="C19" s="64" t="str">
        <f>CONCATENATE(YEAR,":",MONTH,":3:",WEEKLY_REPORT_DAY,":", $A$1)</f>
        <v>2016:5:3:7:TOUFEN_MIAOLI</v>
      </c>
      <c r="D19" s="64">
        <f>MATCH($C19,REPORT_DATA_BY_DISTRICT!$A:$A, 0)</f>
        <v>534</v>
      </c>
      <c r="E19" s="19" t="s">
        <v>784</v>
      </c>
      <c r="F19" s="13"/>
      <c r="G19" s="13"/>
      <c r="H19" s="10">
        <f>IFERROR(INDEX(REPORT_DATA_BY_DISTRICT!$A:$AI,$D19,MATCH(H$8,REPORT_DATA_BY_DISTRICT!$A$1:$AI$1,0)), "")</f>
        <v>0</v>
      </c>
      <c r="I19" s="10">
        <f>IFERROR(INDEX(REPORT_DATA_BY_DISTRICT!$A:$AI,$D19,MATCH(I$8,REPORT_DATA_BY_DISTRICT!$A$1:$AI$1,0)), "")</f>
        <v>0</v>
      </c>
      <c r="J19" s="10">
        <f>IFERROR(INDEX(REPORT_DATA_BY_DISTRICT!$A:$AI,$D19,MATCH(J$8,REPORT_DATA_BY_DISTRICT!$A$1:$AI$1,0)), "")</f>
        <v>2</v>
      </c>
      <c r="K19" s="10">
        <f>IFERROR(INDEX(REPORT_DATA_BY_DISTRICT!$A:$AI,$D19,MATCH(K$8,REPORT_DATA_BY_DISTRICT!$A$1:$AI$1,0)), "")</f>
        <v>6</v>
      </c>
      <c r="L19" s="10">
        <f>IFERROR(INDEX(REPORT_DATA_BY_DISTRICT!$A:$AI,$D19,MATCH(L$8,REPORT_DATA_BY_DISTRICT!$A$1:$AI$1,0)), "")</f>
        <v>0</v>
      </c>
      <c r="M19" s="10">
        <f>IFERROR(INDEX(REPORT_DATA_BY_DISTRICT!$A:$AI,$D19,MATCH(M$8,REPORT_DATA_BY_DISTRICT!$A$1:$AI$1,0)), "")</f>
        <v>0</v>
      </c>
      <c r="N19" s="10">
        <f>IFERROR(INDEX(REPORT_DATA_BY_DISTRICT!$A:$AI,$D19,MATCH(N$8,REPORT_DATA_BY_DISTRICT!$A$1:$AI$1,0)), "")</f>
        <v>9</v>
      </c>
      <c r="O19" s="10">
        <f>IFERROR(INDEX(REPORT_DATA_BY_DISTRICT!$A:$AI,$D19,MATCH(O$8,REPORT_DATA_BY_DISTRICT!$A$1:$AI$1,0)), "")</f>
        <v>5</v>
      </c>
      <c r="P19" s="10">
        <f>IFERROR(INDEX(REPORT_DATA_BY_DISTRICT!$A:$AI,$D19,MATCH(P$8,REPORT_DATA_BY_DISTRICT!$A$1:$AI$1,0)), "")</f>
        <v>17</v>
      </c>
      <c r="Q19" s="10">
        <f>IFERROR(INDEX(REPORT_DATA_BY_DISTRICT!$A:$AI,$D19,MATCH(Q$8,REPORT_DATA_BY_DISTRICT!$A$1:$AI$1,0)), "")</f>
        <v>6</v>
      </c>
      <c r="R19" s="10">
        <f>IFERROR(INDEX(REPORT_DATA_BY_DISTRICT!$A:$AI,$D19,MATCH(R$8,REPORT_DATA_BY_DISTRICT!$A$1:$AI$1,0)), "")</f>
        <v>2</v>
      </c>
      <c r="S19" s="10">
        <f>IFERROR(INDEX(REPORT_DATA_BY_DISTRICT!$A:$AI,$D19,MATCH(S$8,REPORT_DATA_BY_DISTRICT!$A$1:$AI$1,0)), "")</f>
        <v>9</v>
      </c>
    </row>
    <row r="20" spans="3:19" ht="15" customHeight="1">
      <c r="C20" s="64" t="str">
        <f>CONCATENATE(YEAR,":",MONTH,":4:",WEEKLY_REPORT_DAY,":", $A$1)</f>
        <v>2016:5:4:7:TOUFEN_MIAOLI</v>
      </c>
      <c r="D20" s="64" t="e">
        <f>MATCH($C20,REPORT_DATA_BY_DISTRICT!$A:$A, 0)</f>
        <v>#N/A</v>
      </c>
      <c r="E20" s="19" t="s">
        <v>785</v>
      </c>
      <c r="F20" s="13"/>
      <c r="G20" s="13"/>
      <c r="H20" s="10" t="str">
        <f>IFERROR(INDEX(REPORT_DATA_BY_DISTRICT!$A:$AI,$D20,MATCH(H$8,REPORT_DATA_BY_DISTRICT!$A$1:$AI$1,0)), "")</f>
        <v/>
      </c>
      <c r="I20" s="10" t="str">
        <f>IFERROR(INDEX(REPORT_DATA_BY_DISTRICT!$A:$AI,$D20,MATCH(I$8,REPORT_DATA_BY_DISTRICT!$A$1:$AI$1,0)), "")</f>
        <v/>
      </c>
      <c r="J20" s="10" t="str">
        <f>IFERROR(INDEX(REPORT_DATA_BY_DISTRICT!$A:$AI,$D20,MATCH(J$8,REPORT_DATA_BY_DISTRICT!$A$1:$AI$1,0)), "")</f>
        <v/>
      </c>
      <c r="K20" s="10" t="str">
        <f>IFERROR(INDEX(REPORT_DATA_BY_DISTRICT!$A:$AI,$D20,MATCH(K$8,REPORT_DATA_BY_DISTRICT!$A$1:$AI$1,0)), "")</f>
        <v/>
      </c>
      <c r="L20" s="10" t="str">
        <f>IFERROR(INDEX(REPORT_DATA_BY_DISTRICT!$A:$AI,$D20,MATCH(L$8,REPORT_DATA_BY_DISTRICT!$A$1:$AI$1,0)), "")</f>
        <v/>
      </c>
      <c r="M20" s="10" t="str">
        <f>IFERROR(INDEX(REPORT_DATA_BY_DISTRICT!$A:$AI,$D20,MATCH(M$8,REPORT_DATA_BY_DISTRICT!$A$1:$AI$1,0)), "")</f>
        <v/>
      </c>
      <c r="N20" s="10" t="str">
        <f>IFERROR(INDEX(REPORT_DATA_BY_DISTRICT!$A:$AI,$D20,MATCH(N$8,REPORT_DATA_BY_DISTRICT!$A$1:$AI$1,0)), "")</f>
        <v/>
      </c>
      <c r="O20" s="10" t="str">
        <f>IFERROR(INDEX(REPORT_DATA_BY_DISTRICT!$A:$AI,$D20,MATCH(O$8,REPORT_DATA_BY_DISTRICT!$A$1:$AI$1,0)), "")</f>
        <v/>
      </c>
      <c r="P20" s="10" t="str">
        <f>IFERROR(INDEX(REPORT_DATA_BY_DISTRICT!$A:$AI,$D20,MATCH(P$8,REPORT_DATA_BY_DISTRICT!$A$1:$AI$1,0)), "")</f>
        <v/>
      </c>
      <c r="Q20" s="10" t="str">
        <f>IFERROR(INDEX(REPORT_DATA_BY_DISTRICT!$A:$AI,$D20,MATCH(Q$8,REPORT_DATA_BY_DISTRICT!$A$1:$AI$1,0)), "")</f>
        <v/>
      </c>
      <c r="R20" s="10" t="str">
        <f>IFERROR(INDEX(REPORT_DATA_BY_DISTRICT!$A:$AI,$D20,MATCH(R$8,REPORT_DATA_BY_DISTRICT!$A$1:$AI$1,0)), "")</f>
        <v/>
      </c>
      <c r="S20" s="10" t="str">
        <f>IFERROR(INDEX(REPORT_DATA_BY_DISTRICT!$A:$AI,$D20,MATCH(S$8,REPORT_DATA_BY_DISTRICT!$A$1:$AI$1,0)), "")</f>
        <v/>
      </c>
    </row>
    <row r="21" spans="3:19" ht="15" customHeight="1">
      <c r="C21" s="64" t="str">
        <f>CONCATENATE(YEAR,":",MONTH,":5:",WEEKLY_REPORT_DAY,":", $A$1)</f>
        <v>2016:5:5:7:TOUFEN_MIAOLI</v>
      </c>
      <c r="D21" s="64" t="e">
        <f>MATCH($C21,REPORT_DATA_BY_DISTRICT!$A:$A, 0)</f>
        <v>#N/A</v>
      </c>
      <c r="E21" s="19" t="s">
        <v>786</v>
      </c>
      <c r="F21" s="13"/>
      <c r="G21" s="13"/>
      <c r="H21" s="10" t="str">
        <f>IFERROR(INDEX(REPORT_DATA_BY_DISTRICT!$A:$AI,$D21,MATCH(H$8,REPORT_DATA_BY_DISTRICT!$A$1:$AI$1,0)), "")</f>
        <v/>
      </c>
      <c r="I21" s="10" t="str">
        <f>IFERROR(INDEX(REPORT_DATA_BY_DISTRICT!$A:$AI,$D21,MATCH(I$8,REPORT_DATA_BY_DISTRICT!$A$1:$AI$1,0)), "")</f>
        <v/>
      </c>
      <c r="J21" s="10" t="str">
        <f>IFERROR(INDEX(REPORT_DATA_BY_DISTRICT!$A:$AI,$D21,MATCH(J$8,REPORT_DATA_BY_DISTRICT!$A$1:$AI$1,0)), "")</f>
        <v/>
      </c>
      <c r="K21" s="10" t="str">
        <f>IFERROR(INDEX(REPORT_DATA_BY_DISTRICT!$A:$AI,$D21,MATCH(K$8,REPORT_DATA_BY_DISTRICT!$A$1:$AI$1,0)), "")</f>
        <v/>
      </c>
      <c r="L21" s="10" t="str">
        <f>IFERROR(INDEX(REPORT_DATA_BY_DISTRICT!$A:$AI,$D21,MATCH(L$8,REPORT_DATA_BY_DISTRICT!$A$1:$AI$1,0)), "")</f>
        <v/>
      </c>
      <c r="M21" s="10" t="str">
        <f>IFERROR(INDEX(REPORT_DATA_BY_DISTRICT!$A:$AI,$D21,MATCH(M$8,REPORT_DATA_BY_DISTRICT!$A$1:$AI$1,0)), "")</f>
        <v/>
      </c>
      <c r="N21" s="10" t="str">
        <f>IFERROR(INDEX(REPORT_DATA_BY_DISTRICT!$A:$AI,$D21,MATCH(N$8,REPORT_DATA_BY_DISTRICT!$A$1:$AI$1,0)), "")</f>
        <v/>
      </c>
      <c r="O21" s="10" t="str">
        <f>IFERROR(INDEX(REPORT_DATA_BY_DISTRICT!$A:$AI,$D21,MATCH(O$8,REPORT_DATA_BY_DISTRICT!$A$1:$AI$1,0)), "")</f>
        <v/>
      </c>
      <c r="P21" s="10" t="str">
        <f>IFERROR(INDEX(REPORT_DATA_BY_DISTRICT!$A:$AI,$D21,MATCH(P$8,REPORT_DATA_BY_DISTRICT!$A$1:$AI$1,0)), "")</f>
        <v/>
      </c>
      <c r="Q21" s="10" t="str">
        <f>IFERROR(INDEX(REPORT_DATA_BY_DISTRICT!$A:$AI,$D21,MATCH(Q$8,REPORT_DATA_BY_DISTRICT!$A$1:$AI$1,0)), "")</f>
        <v/>
      </c>
      <c r="R21" s="10" t="str">
        <f>IFERROR(INDEX(REPORT_DATA_BY_DISTRICT!$A:$AI,$D21,MATCH(R$8,REPORT_DATA_BY_DISTRICT!$A$1:$AI$1,0)), "")</f>
        <v/>
      </c>
      <c r="S21" s="10" t="str">
        <f>IFERROR(INDEX(REPORT_DATA_BY_DISTRICT!$A:$AI,$D21,MATCH(S$8,REPORT_DATA_BY_DISTRICT!$A$1:$AI$1,0)), "")</f>
        <v/>
      </c>
    </row>
    <row r="22" spans="3:19" ht="15" customHeight="1">
      <c r="E22" s="16" t="s">
        <v>806</v>
      </c>
      <c r="F22" s="14"/>
      <c r="G22" s="14"/>
      <c r="H22" s="17">
        <f>SUM(H17:H21)</f>
        <v>0</v>
      </c>
      <c r="I22" s="17">
        <f t="shared" ref="I22:R22" si="1">SUM(I17:I21)</f>
        <v>0</v>
      </c>
      <c r="J22" s="17">
        <f t="shared" si="1"/>
        <v>6</v>
      </c>
      <c r="K22" s="17">
        <f t="shared" si="1"/>
        <v>21</v>
      </c>
      <c r="L22" s="49">
        <f t="shared" si="1"/>
        <v>0</v>
      </c>
      <c r="M22" s="17">
        <f t="shared" si="1"/>
        <v>1</v>
      </c>
      <c r="N22" s="52">
        <f t="shared" si="1"/>
        <v>31</v>
      </c>
      <c r="O22" s="17">
        <f t="shared" si="1"/>
        <v>20</v>
      </c>
      <c r="P22" s="17">
        <f t="shared" si="1"/>
        <v>55</v>
      </c>
      <c r="Q22" s="17">
        <f t="shared" si="1"/>
        <v>22</v>
      </c>
      <c r="R22" s="17">
        <f t="shared" si="1"/>
        <v>5</v>
      </c>
      <c r="S22" s="17">
        <f>SUM(S17:S21)</f>
        <v>35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2:S13">
    <cfRule type="expression" dxfId="79" priority="5">
      <formula>J12=""</formula>
    </cfRule>
    <cfRule type="expression" dxfId="78" priority="6">
      <formula>AND(M$9&lt;&gt;"",M12&gt;=M$9)</formula>
    </cfRule>
    <cfRule type="expression" dxfId="77" priority="7">
      <formula>AND(M$10&lt;&gt;"",M12&lt;M$10)</formula>
    </cfRule>
    <cfRule type="expression" dxfId="76" priority="8">
      <formula>AND(M$10&lt;&gt;"",M12&gt;=M$10)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4">
    <pageSetUpPr fitToPage="1"/>
  </sheetPr>
  <dimension ref="W1:BA109"/>
  <sheetViews>
    <sheetView zoomScale="85" zoomScaleNormal="85" workbookViewId="0">
      <selection activeCell="AV88" sqref="AV88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7109375" style="7" customWidth="1"/>
    <col min="49" max="49" width="10.42578125" style="7" bestFit="1" customWidth="1"/>
    <col min="50" max="50" width="9.42578125" style="7" bestFit="1" customWidth="1"/>
    <col min="51" max="51" width="10.28515625" style="7" bestFit="1" customWidth="1"/>
    <col min="52" max="52" width="18" style="7" bestFit="1" customWidth="1"/>
    <col min="53" max="53" width="16.5703125" style="7" bestFit="1" customWidth="1"/>
    <col min="54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3" ht="15" customHeight="1"/>
    <row r="50" spans="23:53" ht="15" customHeight="1"/>
    <row r="51" spans="23:53" ht="120">
      <c r="AC51" s="29" t="s">
        <v>437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440</v>
      </c>
      <c r="AT51" s="29" t="s">
        <v>33</v>
      </c>
      <c r="AU51" s="29" t="s">
        <v>34</v>
      </c>
      <c r="AV51" s="29"/>
    </row>
    <row r="52" spans="23:53">
      <c r="W52" s="7" t="s">
        <v>812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810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813</v>
      </c>
      <c r="AM52" s="7" t="s">
        <v>13</v>
      </c>
      <c r="AN52" s="27" t="s">
        <v>814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3964</v>
      </c>
      <c r="AW52" s="27" t="s">
        <v>44</v>
      </c>
      <c r="AX52" s="27" t="s">
        <v>45</v>
      </c>
      <c r="AY52" s="27" t="s">
        <v>46</v>
      </c>
      <c r="AZ52" s="27" t="s">
        <v>47</v>
      </c>
      <c r="BA52" s="27" t="s">
        <v>48</v>
      </c>
    </row>
    <row r="53" spans="23:53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2014:1:0:0:TOUFEN_MIAOLI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8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</row>
    <row r="54" spans="23:53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2014:2:0:0:TOUFEN_MIAOLI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</row>
    <row r="55" spans="23:53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2014:3:0:0:TOUFEN_MIAOLI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</row>
    <row r="56" spans="23:53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2014:4:0:0:TOUFEN_MIAOLI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</row>
    <row r="57" spans="23:53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2014:5:0:0:TOUFEN_MIAOLI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</row>
    <row r="58" spans="23:53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2014:6:0:0:TOUFEN_MIAOLI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</row>
    <row r="59" spans="23:53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2014:7:0:0:TOUFEN_MIAOLI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</row>
    <row r="60" spans="23:53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2014:8:0:0:TOUFEN_MIAOLI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</row>
    <row r="61" spans="23:53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2014:9:0:0:TOUFEN_MIAOLI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</row>
    <row r="62" spans="23:53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2014:10:0:0:TOUFEN_MIAOLI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</row>
    <row r="63" spans="23:53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2014:11:0:0:TOUFEN_MIAOLI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ca="1" si="7"/>
        <v/>
      </c>
      <c r="AG63" s="10" t="str">
        <f t="shared" ca="1" si="7"/>
        <v/>
      </c>
      <c r="AH63" s="10" t="str">
        <f t="shared" ca="1" si="7"/>
        <v/>
      </c>
      <c r="AI63" s="10" t="str">
        <f t="shared" ca="1" si="7"/>
        <v/>
      </c>
      <c r="AJ63" s="10" t="str">
        <f t="shared" ca="1" si="7"/>
        <v/>
      </c>
      <c r="AK63" s="10" t="str">
        <f t="shared" ca="1" si="7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</row>
    <row r="64" spans="23:53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2014:12:0:0:TOUFEN_MIAOLI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7"/>
        <v/>
      </c>
      <c r="AG64" s="10" t="str">
        <f t="shared" ca="1" si="7"/>
        <v/>
      </c>
      <c r="AH64" s="10" t="str">
        <f t="shared" ca="1" si="7"/>
        <v/>
      </c>
      <c r="AI64" s="10" t="str">
        <f t="shared" ca="1" si="7"/>
        <v/>
      </c>
      <c r="AJ64" s="10" t="str">
        <f t="shared" ca="1" si="7"/>
        <v/>
      </c>
      <c r="AK64" s="10" t="str">
        <f t="shared" ca="1" si="7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</row>
    <row r="65" spans="23:53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2015:1:0:0:TOUFEN_MIAOLI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7"/>
        <v/>
      </c>
      <c r="AG65" s="10" t="str">
        <f t="shared" ca="1" si="7"/>
        <v/>
      </c>
      <c r="AH65" s="10" t="str">
        <f t="shared" ca="1" si="7"/>
        <v/>
      </c>
      <c r="AI65" s="10" t="str">
        <f t="shared" ca="1" si="7"/>
        <v/>
      </c>
      <c r="AJ65" s="10" t="str">
        <f t="shared" ca="1" si="7"/>
        <v/>
      </c>
      <c r="AK65" s="10" t="str">
        <f t="shared" ca="1" si="7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</row>
    <row r="66" spans="23:53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2015:2:0:0:TOUFEN_MIAOLI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7"/>
        <v/>
      </c>
      <c r="AG66" s="10" t="str">
        <f t="shared" ca="1" si="7"/>
        <v/>
      </c>
      <c r="AH66" s="10" t="str">
        <f t="shared" ca="1" si="7"/>
        <v/>
      </c>
      <c r="AI66" s="10" t="str">
        <f t="shared" ca="1" si="7"/>
        <v/>
      </c>
      <c r="AJ66" s="10" t="str">
        <f t="shared" ca="1" si="7"/>
        <v/>
      </c>
      <c r="AK66" s="10" t="str">
        <f t="shared" ca="1" si="7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</row>
    <row r="67" spans="23:53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2015:3:0:0:TOUFEN_MIAOLI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7"/>
        <v/>
      </c>
      <c r="AG67" s="10" t="str">
        <f t="shared" ca="1" si="7"/>
        <v/>
      </c>
      <c r="AH67" s="10" t="str">
        <f t="shared" ca="1" si="7"/>
        <v/>
      </c>
      <c r="AI67" s="10" t="str">
        <f t="shared" ca="1" si="7"/>
        <v/>
      </c>
      <c r="AJ67" s="10" t="str">
        <f t="shared" ca="1" si="7"/>
        <v/>
      </c>
      <c r="AK67" s="10" t="str">
        <f t="shared" ca="1" si="7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</row>
    <row r="68" spans="23:53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2015:4:0:0:TOUFEN_MIAOLI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7"/>
        <v/>
      </c>
      <c r="AG68" s="10" t="str">
        <f t="shared" ca="1" si="7"/>
        <v/>
      </c>
      <c r="AH68" s="10" t="str">
        <f t="shared" ca="1" si="7"/>
        <v/>
      </c>
      <c r="AI68" s="10" t="str">
        <f t="shared" ca="1" si="7"/>
        <v/>
      </c>
      <c r="AJ68" s="10" t="str">
        <f t="shared" ca="1" si="7"/>
        <v/>
      </c>
      <c r="AK68" s="10" t="str">
        <f t="shared" ca="1" si="7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</row>
    <row r="69" spans="23:53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2015:5:0:0:TOUFEN_MIAOLI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ref="AF69:AK84" ca="1" si="8">IFERROR(INDEX(INDIRECT(CONCATENATE($X$95,"$A:$Z")),$AE69,MATCH(AF$52,INDIRECT(CONCATENATE($X$95,"$A1:$Z1")),0)),"")</f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</row>
    <row r="70" spans="23:53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2015:6:0:0:TOUFEN_MIAOLI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</row>
    <row r="71" spans="23:53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2015:7:0:0:TOUFEN_MIAOLI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</row>
    <row r="72" spans="23:53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2015:8:0:0:TOUFEN_MIAOLI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</row>
    <row r="73" spans="23:53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2015:9:0:0:TOUFEN_MIAOLI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ca="1" si="8"/>
        <v/>
      </c>
      <c r="AG73" s="10" t="str">
        <f t="shared" ca="1" si="8"/>
        <v/>
      </c>
      <c r="AH73" s="10" t="str">
        <f t="shared" ca="1" si="8"/>
        <v/>
      </c>
      <c r="AI73" s="10" t="str">
        <f t="shared" ca="1" si="8"/>
        <v/>
      </c>
      <c r="AJ73" s="10" t="str">
        <f t="shared" ca="1" si="8"/>
        <v/>
      </c>
      <c r="AK73" s="10" t="str">
        <f t="shared" ca="1" si="8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</row>
    <row r="74" spans="23:53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2015:10:0:0:TOUFEN_MIAOLI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8"/>
        <v/>
      </c>
      <c r="AG74" s="10" t="str">
        <f t="shared" ca="1" si="8"/>
        <v/>
      </c>
      <c r="AH74" s="10" t="str">
        <f t="shared" ca="1" si="8"/>
        <v/>
      </c>
      <c r="AI74" s="10" t="str">
        <f t="shared" ca="1" si="8"/>
        <v/>
      </c>
      <c r="AJ74" s="10" t="str">
        <f t="shared" ca="1" si="8"/>
        <v/>
      </c>
      <c r="AK74" s="10" t="str">
        <f t="shared" ca="1" si="8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</row>
    <row r="75" spans="23:53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2015:11:0:0:TOUFEN_MIAOLI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8"/>
        <v/>
      </c>
      <c r="AG75" s="10" t="str">
        <f t="shared" ca="1" si="8"/>
        <v/>
      </c>
      <c r="AH75" s="10" t="str">
        <f t="shared" ca="1" si="8"/>
        <v/>
      </c>
      <c r="AI75" s="10" t="str">
        <f t="shared" ca="1" si="8"/>
        <v/>
      </c>
      <c r="AJ75" s="10" t="str">
        <f t="shared" ca="1" si="8"/>
        <v/>
      </c>
      <c r="AK75" s="10" t="str">
        <f t="shared" ca="1" si="8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</row>
    <row r="76" spans="23:53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2015:12:0:0:TOUFEN_MIAOLI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8"/>
        <v/>
      </c>
      <c r="AG76" s="10" t="str">
        <f t="shared" ca="1" si="8"/>
        <v/>
      </c>
      <c r="AH76" s="10" t="str">
        <f t="shared" ca="1" si="8"/>
        <v/>
      </c>
      <c r="AI76" s="10" t="str">
        <f t="shared" ca="1" si="8"/>
        <v/>
      </c>
      <c r="AJ76" s="10" t="str">
        <f t="shared" ca="1" si="8"/>
        <v/>
      </c>
      <c r="AK76" s="10" t="str">
        <f t="shared" ca="1" si="8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</row>
    <row r="77" spans="23:53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2016:1:0:0:TOUFEN_MIAOLI</v>
      </c>
      <c r="AB77" s="27">
        <f t="shared" ca="1" si="3"/>
        <v>24</v>
      </c>
      <c r="AC77" s="21">
        <f t="shared" ca="1" si="4"/>
        <v>4</v>
      </c>
      <c r="AD77" s="21">
        <f t="shared" si="5"/>
        <v>0</v>
      </c>
      <c r="AE77" s="27" t="e">
        <f t="shared" ca="1" si="6"/>
        <v>#N/A</v>
      </c>
      <c r="AF77" s="10" t="str">
        <f t="shared" ca="1" si="8"/>
        <v/>
      </c>
      <c r="AG77" s="10" t="str">
        <f t="shared" ca="1" si="8"/>
        <v/>
      </c>
      <c r="AH77" s="10" t="str">
        <f t="shared" ca="1" si="8"/>
        <v/>
      </c>
      <c r="AI77" s="10" t="str">
        <f t="shared" ca="1" si="8"/>
        <v/>
      </c>
      <c r="AJ77" s="10" t="str">
        <f t="shared" ca="1" si="8"/>
        <v/>
      </c>
      <c r="AK77" s="10" t="str">
        <f t="shared" ca="1" si="8"/>
        <v/>
      </c>
      <c r="AL77" s="7">
        <v>-11</v>
      </c>
      <c r="AM77" s="28">
        <f t="shared" ref="AM77:AM88" si="9">DATE(YEAR, MONTH,DAY + 7*AL77 )</f>
        <v>42428</v>
      </c>
      <c r="AN77" s="27">
        <f>INT((DAY($AM77)-1)/7)+1</f>
        <v>4</v>
      </c>
      <c r="AO77" s="28" t="str">
        <f t="shared" ref="AO77:AO88" si="10">CONCATENATE(YEAR(AM77),":",MONTH(AM77),":",AN77,":",WEEKLY_REPORT_DAY,":", $X$90)</f>
        <v>2016:2:4:7:TOUFEN_MIAOLI</v>
      </c>
      <c r="AP77" s="27">
        <f t="shared" ref="AP77:AP88" ca="1" si="11">MATCH(AO77,INDIRECT(CONCATENATE($X$93,"$A:$A")),0)</f>
        <v>211</v>
      </c>
      <c r="AQ77" s="21">
        <f t="shared" ref="AQ77:AV88" ca="1" si="12">INDEX(INDIRECT(CONCATENATE($X$93,"$A:$AG")),$AP77,MATCH(AQ$52,INDIRECT(CONCATENATE($X$93,"$A1:$AG1")),0))</f>
        <v>0</v>
      </c>
      <c r="AR77" s="21">
        <f t="shared" ca="1" si="12"/>
        <v>12</v>
      </c>
      <c r="AS77" s="21">
        <f t="shared" ca="1" si="12"/>
        <v>4</v>
      </c>
      <c r="AT77" s="21">
        <f t="shared" ca="1" si="12"/>
        <v>18</v>
      </c>
      <c r="AU77" s="21">
        <f t="shared" ca="1" si="12"/>
        <v>0</v>
      </c>
      <c r="AV77" s="21">
        <f t="shared" ca="1" si="12"/>
        <v>0</v>
      </c>
      <c r="AW77" s="21">
        <f ca="1">ROUND(1*$AV77/$X$99,0)</f>
        <v>0</v>
      </c>
      <c r="AX77" s="21">
        <f ca="1">6*$AV77</f>
        <v>0</v>
      </c>
      <c r="AY77" s="21">
        <f ca="1">3*$AV77</f>
        <v>0</v>
      </c>
      <c r="AZ77" s="21">
        <f ca="1">5*$AV77</f>
        <v>0</v>
      </c>
      <c r="BA77" s="21">
        <f ca="1">1*$AV77</f>
        <v>0</v>
      </c>
    </row>
    <row r="78" spans="23:53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2016:2:0:0:TOUFEN_MIAOLI</v>
      </c>
      <c r="AB78" s="27">
        <f t="shared" ca="1" si="3"/>
        <v>57</v>
      </c>
      <c r="AC78" s="21">
        <f t="shared" ca="1" si="4"/>
        <v>1</v>
      </c>
      <c r="AD78" s="21">
        <f t="shared" si="5"/>
        <v>0</v>
      </c>
      <c r="AE78" s="27" t="e">
        <f t="shared" ca="1" si="6"/>
        <v>#N/A</v>
      </c>
      <c r="AF78" s="10" t="str">
        <f t="shared" ca="1" si="8"/>
        <v/>
      </c>
      <c r="AG78" s="10" t="str">
        <f t="shared" ca="1" si="8"/>
        <v/>
      </c>
      <c r="AH78" s="10" t="str">
        <f t="shared" ca="1" si="8"/>
        <v/>
      </c>
      <c r="AI78" s="10" t="str">
        <f t="shared" ca="1" si="8"/>
        <v/>
      </c>
      <c r="AJ78" s="10" t="str">
        <f t="shared" ca="1" si="8"/>
        <v/>
      </c>
      <c r="AK78" s="10" t="str">
        <f t="shared" ca="1" si="8"/>
        <v/>
      </c>
      <c r="AL78" s="7">
        <v>-10</v>
      </c>
      <c r="AM78" s="28">
        <f t="shared" si="9"/>
        <v>42435</v>
      </c>
      <c r="AN78" s="27">
        <f t="shared" ref="AN78:AN88" si="13">INT((DAY($AM78)-1)/7)+1</f>
        <v>1</v>
      </c>
      <c r="AO78" s="28" t="str">
        <f t="shared" si="10"/>
        <v>2016:3:1:7:TOUFEN_MIAOLI</v>
      </c>
      <c r="AP78" s="27">
        <f t="shared" ca="1" si="11"/>
        <v>242</v>
      </c>
      <c r="AQ78" s="21">
        <f t="shared" ca="1" si="12"/>
        <v>0</v>
      </c>
      <c r="AR78" s="21">
        <f t="shared" ca="1" si="12"/>
        <v>14</v>
      </c>
      <c r="AS78" s="21">
        <f t="shared" ca="1" si="12"/>
        <v>8</v>
      </c>
      <c r="AT78" s="21">
        <f t="shared" ca="1" si="12"/>
        <v>8</v>
      </c>
      <c r="AU78" s="21">
        <f t="shared" ca="1" si="12"/>
        <v>0</v>
      </c>
      <c r="AV78" s="21">
        <f t="shared" ca="1" si="12"/>
        <v>0</v>
      </c>
      <c r="AW78" s="21">
        <f t="shared" ref="AW78:AW88" ca="1" si="14">ROUND(1*$AV78/$X$99,0)</f>
        <v>0</v>
      </c>
      <c r="AX78" s="21">
        <f t="shared" ref="AX78:AX88" ca="1" si="15">6*$AV78</f>
        <v>0</v>
      </c>
      <c r="AY78" s="21">
        <f t="shared" ref="AY78:AY88" ca="1" si="16">3*$AV78</f>
        <v>0</v>
      </c>
      <c r="AZ78" s="21">
        <f t="shared" ref="AZ78:AZ88" ca="1" si="17">5*$AV78</f>
        <v>0</v>
      </c>
      <c r="BA78" s="21">
        <f t="shared" ref="BA78:BA88" ca="1" si="18">1*$AV78</f>
        <v>0</v>
      </c>
    </row>
    <row r="79" spans="23:53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2016:3:0:0:TOUFEN_MIAOLI</v>
      </c>
      <c r="AB79" s="27">
        <f t="shared" ca="1" si="3"/>
        <v>88</v>
      </c>
      <c r="AC79" s="21">
        <f t="shared" ca="1" si="4"/>
        <v>2</v>
      </c>
      <c r="AD79" s="21">
        <f t="shared" si="5"/>
        <v>0</v>
      </c>
      <c r="AE79" s="27">
        <f t="shared" ca="1" si="6"/>
        <v>26</v>
      </c>
      <c r="AF79" s="10">
        <f t="shared" ca="1" si="8"/>
        <v>1</v>
      </c>
      <c r="AG79" s="10">
        <f t="shared" ca="1" si="8"/>
        <v>1</v>
      </c>
      <c r="AH79" s="10">
        <f t="shared" ca="1" si="8"/>
        <v>0</v>
      </c>
      <c r="AI79" s="10">
        <f t="shared" ca="1" si="8"/>
        <v>0</v>
      </c>
      <c r="AJ79" s="10">
        <f t="shared" ca="1" si="8"/>
        <v>0</v>
      </c>
      <c r="AK79" s="10">
        <f t="shared" ca="1" si="8"/>
        <v>0</v>
      </c>
      <c r="AL79" s="7">
        <v>-9</v>
      </c>
      <c r="AM79" s="28">
        <f t="shared" si="9"/>
        <v>42442</v>
      </c>
      <c r="AN79" s="27">
        <f t="shared" si="13"/>
        <v>2</v>
      </c>
      <c r="AO79" s="28" t="str">
        <f t="shared" si="10"/>
        <v>2016:3:2:7:TOUFEN_MIAOLI</v>
      </c>
      <c r="AP79" s="27">
        <f t="shared" ca="1" si="11"/>
        <v>272</v>
      </c>
      <c r="AQ79" s="21">
        <f t="shared" ca="1" si="12"/>
        <v>0</v>
      </c>
      <c r="AR79" s="21">
        <f t="shared" ca="1" si="12"/>
        <v>11</v>
      </c>
      <c r="AS79" s="21">
        <f t="shared" ca="1" si="12"/>
        <v>3</v>
      </c>
      <c r="AT79" s="21">
        <f t="shared" ca="1" si="12"/>
        <v>8</v>
      </c>
      <c r="AU79" s="21">
        <f t="shared" ca="1" si="12"/>
        <v>1</v>
      </c>
      <c r="AV79" s="21">
        <f t="shared" ca="1" si="12"/>
        <v>0</v>
      </c>
      <c r="AW79" s="21">
        <f t="shared" ca="1" si="14"/>
        <v>0</v>
      </c>
      <c r="AX79" s="21">
        <f t="shared" ca="1" si="15"/>
        <v>0</v>
      </c>
      <c r="AY79" s="21">
        <f t="shared" ca="1" si="16"/>
        <v>0</v>
      </c>
      <c r="AZ79" s="21">
        <f t="shared" ca="1" si="17"/>
        <v>0</v>
      </c>
      <c r="BA79" s="21">
        <f t="shared" ca="1" si="18"/>
        <v>0</v>
      </c>
    </row>
    <row r="80" spans="23:53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2016:4:0:0:TOUFEN_MIAOLI</v>
      </c>
      <c r="AB80" s="27">
        <f t="shared" ca="1" si="3"/>
        <v>119</v>
      </c>
      <c r="AC80" s="21">
        <f t="shared" ca="1" si="4"/>
        <v>1</v>
      </c>
      <c r="AD80" s="21">
        <f t="shared" si="5"/>
        <v>0</v>
      </c>
      <c r="AE80" s="27">
        <f t="shared" ca="1" si="6"/>
        <v>46</v>
      </c>
      <c r="AF80" s="10">
        <f t="shared" ca="1" si="8"/>
        <v>0</v>
      </c>
      <c r="AG80" s="10">
        <f t="shared" ca="1" si="8"/>
        <v>0</v>
      </c>
      <c r="AH80" s="10">
        <f t="shared" ca="1" si="8"/>
        <v>0</v>
      </c>
      <c r="AI80" s="10">
        <f t="shared" ca="1" si="8"/>
        <v>1</v>
      </c>
      <c r="AJ80" s="10">
        <f t="shared" ca="1" si="8"/>
        <v>0</v>
      </c>
      <c r="AK80" s="10">
        <f t="shared" ca="1" si="8"/>
        <v>0</v>
      </c>
      <c r="AL80" s="7">
        <v>-8</v>
      </c>
      <c r="AM80" s="28">
        <f t="shared" si="9"/>
        <v>42449</v>
      </c>
      <c r="AN80" s="27">
        <f t="shared" si="13"/>
        <v>3</v>
      </c>
      <c r="AO80" s="28" t="str">
        <f t="shared" si="10"/>
        <v>2016:3:3:7:TOUFEN_MIAOLI</v>
      </c>
      <c r="AP80" s="27">
        <f t="shared" ca="1" si="11"/>
        <v>301</v>
      </c>
      <c r="AQ80" s="21">
        <f t="shared" ca="1" si="12"/>
        <v>0</v>
      </c>
      <c r="AR80" s="21">
        <f t="shared" ca="1" si="12"/>
        <v>6</v>
      </c>
      <c r="AS80" s="21">
        <f t="shared" ca="1" si="12"/>
        <v>5</v>
      </c>
      <c r="AT80" s="21">
        <f t="shared" ca="1" si="12"/>
        <v>6</v>
      </c>
      <c r="AU80" s="21">
        <f t="shared" ca="1" si="12"/>
        <v>0</v>
      </c>
      <c r="AV80" s="21">
        <f t="shared" ca="1" si="12"/>
        <v>0</v>
      </c>
      <c r="AW80" s="21">
        <f t="shared" ca="1" si="14"/>
        <v>0</v>
      </c>
      <c r="AX80" s="21">
        <f t="shared" ca="1" si="15"/>
        <v>0</v>
      </c>
      <c r="AY80" s="21">
        <f t="shared" ca="1" si="16"/>
        <v>0</v>
      </c>
      <c r="AZ80" s="21">
        <f t="shared" ca="1" si="17"/>
        <v>0</v>
      </c>
      <c r="BA80" s="21">
        <f t="shared" ca="1" si="18"/>
        <v>0</v>
      </c>
    </row>
    <row r="81" spans="23:53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2016:5:0:0:TOUFEN_MIAOLI</v>
      </c>
      <c r="AB81" s="27">
        <f t="shared" ca="1" si="3"/>
        <v>148</v>
      </c>
      <c r="AC81" s="21">
        <f t="shared" ca="1" si="4"/>
        <v>1</v>
      </c>
      <c r="AD81" s="21">
        <f t="shared" si="5"/>
        <v>0</v>
      </c>
      <c r="AE81" s="27">
        <f t="shared" ca="1" si="6"/>
        <v>67</v>
      </c>
      <c r="AF81" s="10">
        <f t="shared" ca="1" si="8"/>
        <v>0</v>
      </c>
      <c r="AG81" s="10">
        <f t="shared" ca="1" si="8"/>
        <v>0</v>
      </c>
      <c r="AH81" s="10">
        <f t="shared" ca="1" si="8"/>
        <v>0</v>
      </c>
      <c r="AI81" s="10">
        <f t="shared" ca="1" si="8"/>
        <v>1</v>
      </c>
      <c r="AJ81" s="10">
        <f t="shared" ca="1" si="8"/>
        <v>0</v>
      </c>
      <c r="AK81" s="10">
        <f t="shared" ca="1" si="8"/>
        <v>0</v>
      </c>
      <c r="AL81" s="7">
        <v>-7</v>
      </c>
      <c r="AM81" s="28">
        <f t="shared" si="9"/>
        <v>42456</v>
      </c>
      <c r="AN81" s="27">
        <f t="shared" si="13"/>
        <v>4</v>
      </c>
      <c r="AO81" s="28" t="str">
        <f t="shared" si="10"/>
        <v>2016:3:4:7:TOUFEN_MIAOLI</v>
      </c>
      <c r="AP81" s="27">
        <f t="shared" ca="1" si="11"/>
        <v>331</v>
      </c>
      <c r="AQ81" s="21">
        <f t="shared" ca="1" si="12"/>
        <v>2</v>
      </c>
      <c r="AR81" s="21">
        <f t="shared" ca="1" si="12"/>
        <v>5</v>
      </c>
      <c r="AS81" s="21">
        <f t="shared" ca="1" si="12"/>
        <v>6</v>
      </c>
      <c r="AT81" s="21">
        <f t="shared" ca="1" si="12"/>
        <v>7</v>
      </c>
      <c r="AU81" s="21">
        <f t="shared" ca="1" si="12"/>
        <v>0</v>
      </c>
      <c r="AV81" s="21">
        <f t="shared" ca="1" si="12"/>
        <v>0</v>
      </c>
      <c r="AW81" s="21">
        <f t="shared" ca="1" si="14"/>
        <v>0</v>
      </c>
      <c r="AX81" s="21">
        <f t="shared" ca="1" si="15"/>
        <v>0</v>
      </c>
      <c r="AY81" s="21">
        <f t="shared" ca="1" si="16"/>
        <v>0</v>
      </c>
      <c r="AZ81" s="21">
        <f t="shared" ca="1" si="17"/>
        <v>0</v>
      </c>
      <c r="BA81" s="21">
        <f t="shared" ca="1" si="18"/>
        <v>0</v>
      </c>
    </row>
    <row r="82" spans="23:53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2016:6:0:0:TOUFEN_MIAOLI</v>
      </c>
      <c r="AB82" s="27" t="e">
        <f t="shared" ca="1" si="3"/>
        <v>#N/A</v>
      </c>
      <c r="AC82" s="21" t="e">
        <f t="shared" ca="1" si="4"/>
        <v>#N/A</v>
      </c>
      <c r="AD82" s="21">
        <f t="shared" si="5"/>
        <v>0</v>
      </c>
      <c r="AE82" s="27" t="e">
        <f t="shared" ca="1" si="6"/>
        <v>#N/A</v>
      </c>
      <c r="AF82" s="10" t="str">
        <f t="shared" ca="1" si="8"/>
        <v/>
      </c>
      <c r="AG82" s="10" t="str">
        <f t="shared" ca="1" si="8"/>
        <v/>
      </c>
      <c r="AH82" s="10" t="str">
        <f t="shared" ca="1" si="8"/>
        <v/>
      </c>
      <c r="AI82" s="10" t="str">
        <f t="shared" ca="1" si="8"/>
        <v/>
      </c>
      <c r="AJ82" s="10" t="str">
        <f t="shared" ca="1" si="8"/>
        <v/>
      </c>
      <c r="AK82" s="10" t="str">
        <f t="shared" ca="1" si="8"/>
        <v/>
      </c>
      <c r="AL82" s="7">
        <v>-6</v>
      </c>
      <c r="AM82" s="28">
        <f t="shared" si="9"/>
        <v>42463</v>
      </c>
      <c r="AN82" s="27">
        <f t="shared" si="13"/>
        <v>1</v>
      </c>
      <c r="AO82" s="28" t="str">
        <f t="shared" si="10"/>
        <v>2016:4:1:7:TOUFEN_MIAOLI</v>
      </c>
      <c r="AP82" s="27">
        <f t="shared" ca="1" si="11"/>
        <v>360</v>
      </c>
      <c r="AQ82" s="21">
        <f t="shared" ca="1" si="12"/>
        <v>1</v>
      </c>
      <c r="AR82" s="21">
        <f t="shared" ca="1" si="12"/>
        <v>7</v>
      </c>
      <c r="AS82" s="21">
        <f t="shared" ca="1" si="12"/>
        <v>7</v>
      </c>
      <c r="AT82" s="21">
        <f t="shared" ca="1" si="12"/>
        <v>7</v>
      </c>
      <c r="AU82" s="21">
        <f t="shared" ca="1" si="12"/>
        <v>0</v>
      </c>
      <c r="AV82" s="21">
        <f t="shared" ca="1" si="12"/>
        <v>0</v>
      </c>
      <c r="AW82" s="21">
        <f t="shared" ca="1" si="14"/>
        <v>0</v>
      </c>
      <c r="AX82" s="21">
        <f t="shared" ca="1" si="15"/>
        <v>0</v>
      </c>
      <c r="AY82" s="21">
        <f t="shared" ca="1" si="16"/>
        <v>0</v>
      </c>
      <c r="AZ82" s="21">
        <f t="shared" ca="1" si="17"/>
        <v>0</v>
      </c>
      <c r="BA82" s="21">
        <f t="shared" ca="1" si="18"/>
        <v>0</v>
      </c>
    </row>
    <row r="83" spans="23:53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2016:7:0:0:TOUFEN_MIAOLI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ca="1" si="8"/>
        <v/>
      </c>
      <c r="AG83" s="10" t="str">
        <f t="shared" ca="1" si="8"/>
        <v/>
      </c>
      <c r="AH83" s="10" t="str">
        <f t="shared" ca="1" si="8"/>
        <v/>
      </c>
      <c r="AI83" s="10" t="str">
        <f t="shared" ca="1" si="8"/>
        <v/>
      </c>
      <c r="AJ83" s="10" t="str">
        <f t="shared" ca="1" si="8"/>
        <v/>
      </c>
      <c r="AK83" s="10" t="str">
        <f t="shared" ca="1" si="8"/>
        <v/>
      </c>
      <c r="AL83" s="7">
        <v>-5</v>
      </c>
      <c r="AM83" s="28">
        <f t="shared" si="9"/>
        <v>42470</v>
      </c>
      <c r="AN83" s="27">
        <f t="shared" si="13"/>
        <v>2</v>
      </c>
      <c r="AO83" s="28" t="str">
        <f t="shared" si="10"/>
        <v>2016:4:2:7:TOUFEN_MIAOLI</v>
      </c>
      <c r="AP83" s="27">
        <f t="shared" ca="1" si="11"/>
        <v>389</v>
      </c>
      <c r="AQ83" s="21">
        <f t="shared" ca="1" si="12"/>
        <v>0</v>
      </c>
      <c r="AR83" s="21">
        <f t="shared" ca="1" si="12"/>
        <v>7</v>
      </c>
      <c r="AS83" s="21">
        <f t="shared" ca="1" si="12"/>
        <v>4</v>
      </c>
      <c r="AT83" s="21">
        <f t="shared" ca="1" si="12"/>
        <v>8</v>
      </c>
      <c r="AU83" s="21">
        <f t="shared" ca="1" si="12"/>
        <v>0</v>
      </c>
      <c r="AV83" s="21">
        <f t="shared" ca="1" si="12"/>
        <v>0</v>
      </c>
      <c r="AW83" s="21">
        <f t="shared" ca="1" si="14"/>
        <v>0</v>
      </c>
      <c r="AX83" s="21">
        <f t="shared" ca="1" si="15"/>
        <v>0</v>
      </c>
      <c r="AY83" s="21">
        <f t="shared" ca="1" si="16"/>
        <v>0</v>
      </c>
      <c r="AZ83" s="21">
        <f t="shared" ca="1" si="17"/>
        <v>0</v>
      </c>
      <c r="BA83" s="21">
        <f t="shared" ca="1" si="18"/>
        <v>0</v>
      </c>
    </row>
    <row r="84" spans="23:53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2016:8:0:0:TOUFEN_MIAOLI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8"/>
        <v/>
      </c>
      <c r="AG84" s="10" t="str">
        <f t="shared" ca="1" si="8"/>
        <v/>
      </c>
      <c r="AH84" s="10" t="str">
        <f t="shared" ca="1" si="8"/>
        <v/>
      </c>
      <c r="AI84" s="10" t="str">
        <f t="shared" ca="1" si="8"/>
        <v/>
      </c>
      <c r="AJ84" s="10" t="str">
        <f t="shared" ca="1" si="8"/>
        <v/>
      </c>
      <c r="AK84" s="10" t="str">
        <f t="shared" ca="1" si="8"/>
        <v/>
      </c>
      <c r="AL84" s="7">
        <v>-4</v>
      </c>
      <c r="AM84" s="28">
        <f t="shared" si="9"/>
        <v>42477</v>
      </c>
      <c r="AN84" s="27">
        <f t="shared" si="13"/>
        <v>3</v>
      </c>
      <c r="AO84" s="28" t="str">
        <f t="shared" si="10"/>
        <v>2016:4:3:7:TOUFEN_MIAOLI</v>
      </c>
      <c r="AP84" s="27">
        <f t="shared" ca="1" si="11"/>
        <v>418</v>
      </c>
      <c r="AQ84" s="21">
        <f t="shared" ca="1" si="12"/>
        <v>0</v>
      </c>
      <c r="AR84" s="21">
        <f t="shared" ca="1" si="12"/>
        <v>9</v>
      </c>
      <c r="AS84" s="21">
        <f t="shared" ca="1" si="12"/>
        <v>9</v>
      </c>
      <c r="AT84" s="21">
        <f t="shared" ca="1" si="12"/>
        <v>8</v>
      </c>
      <c r="AU84" s="21">
        <f t="shared" ca="1" si="12"/>
        <v>1</v>
      </c>
      <c r="AV84" s="21">
        <f t="shared" ca="1" si="12"/>
        <v>0</v>
      </c>
      <c r="AW84" s="21">
        <f t="shared" ca="1" si="14"/>
        <v>0</v>
      </c>
      <c r="AX84" s="21">
        <f t="shared" ca="1" si="15"/>
        <v>0</v>
      </c>
      <c r="AY84" s="21">
        <f t="shared" ca="1" si="16"/>
        <v>0</v>
      </c>
      <c r="AZ84" s="21">
        <f t="shared" ca="1" si="17"/>
        <v>0</v>
      </c>
      <c r="BA84" s="21">
        <f t="shared" ca="1" si="18"/>
        <v>0</v>
      </c>
    </row>
    <row r="85" spans="23:53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2016:9:0:0:TOUFEN_MIAOLI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ref="AF85:AK88" ca="1" si="19">IFERROR(INDEX(INDIRECT(CONCATENATE($X$95,"$A:$Z")),$AE85,MATCH(AF$52,INDIRECT(CONCATENATE($X$95,"$A1:$Z1")),0)),"")</f>
        <v/>
      </c>
      <c r="AG85" s="10" t="str">
        <f t="shared" ca="1" si="19"/>
        <v/>
      </c>
      <c r="AH85" s="10" t="str">
        <f t="shared" ca="1" si="19"/>
        <v/>
      </c>
      <c r="AI85" s="10" t="str">
        <f t="shared" ca="1" si="19"/>
        <v/>
      </c>
      <c r="AJ85" s="10" t="str">
        <f t="shared" ca="1" si="19"/>
        <v/>
      </c>
      <c r="AK85" s="10" t="str">
        <f t="shared" ca="1" si="19"/>
        <v/>
      </c>
      <c r="AL85" s="7">
        <v>-3</v>
      </c>
      <c r="AM85" s="28">
        <f t="shared" si="9"/>
        <v>42484</v>
      </c>
      <c r="AN85" s="27">
        <f t="shared" si="13"/>
        <v>4</v>
      </c>
      <c r="AO85" s="28" t="str">
        <f t="shared" si="10"/>
        <v>2016:4:4:7:TOUFEN_MIAOLI</v>
      </c>
      <c r="AP85" s="27">
        <f t="shared" ca="1" si="11"/>
        <v>447</v>
      </c>
      <c r="AQ85" s="21">
        <f t="shared" ca="1" si="12"/>
        <v>0</v>
      </c>
      <c r="AR85" s="21">
        <f t="shared" ca="1" si="12"/>
        <v>9</v>
      </c>
      <c r="AS85" s="21">
        <f t="shared" ca="1" si="12"/>
        <v>6</v>
      </c>
      <c r="AT85" s="21">
        <f t="shared" ca="1" si="12"/>
        <v>4</v>
      </c>
      <c r="AU85" s="21">
        <f t="shared" ca="1" si="12"/>
        <v>0</v>
      </c>
      <c r="AV85" s="21">
        <f t="shared" ca="1" si="12"/>
        <v>0</v>
      </c>
      <c r="AW85" s="21">
        <f t="shared" ca="1" si="14"/>
        <v>0</v>
      </c>
      <c r="AX85" s="21">
        <f t="shared" ca="1" si="15"/>
        <v>0</v>
      </c>
      <c r="AY85" s="21">
        <f t="shared" ca="1" si="16"/>
        <v>0</v>
      </c>
      <c r="AZ85" s="21">
        <f t="shared" ca="1" si="17"/>
        <v>0</v>
      </c>
      <c r="BA85" s="21">
        <f t="shared" ca="1" si="18"/>
        <v>0</v>
      </c>
    </row>
    <row r="86" spans="23:53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2016:10:0:0:TOUFEN_MIAOLI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19"/>
        <v/>
      </c>
      <c r="AG86" s="10" t="str">
        <f t="shared" ca="1" si="19"/>
        <v/>
      </c>
      <c r="AH86" s="10" t="str">
        <f t="shared" ca="1" si="19"/>
        <v/>
      </c>
      <c r="AI86" s="10" t="str">
        <f t="shared" ca="1" si="19"/>
        <v/>
      </c>
      <c r="AJ86" s="10" t="str">
        <f t="shared" ca="1" si="19"/>
        <v/>
      </c>
      <c r="AK86" s="10" t="str">
        <f t="shared" ca="1" si="19"/>
        <v/>
      </c>
      <c r="AL86" s="7">
        <v>-2</v>
      </c>
      <c r="AM86" s="28">
        <f t="shared" si="9"/>
        <v>42491</v>
      </c>
      <c r="AN86" s="27">
        <f t="shared" si="13"/>
        <v>1</v>
      </c>
      <c r="AO86" s="28" t="str">
        <f t="shared" si="10"/>
        <v>2016:5:1:7:TOUFEN_MIAOLI</v>
      </c>
      <c r="AP86" s="27">
        <f t="shared" ca="1" si="11"/>
        <v>476</v>
      </c>
      <c r="AQ86" s="21">
        <f t="shared" ca="1" si="12"/>
        <v>1</v>
      </c>
      <c r="AR86" s="21">
        <f t="shared" ca="1" si="12"/>
        <v>12</v>
      </c>
      <c r="AS86" s="21">
        <f t="shared" ca="1" si="12"/>
        <v>6</v>
      </c>
      <c r="AT86" s="21">
        <f t="shared" ca="1" si="12"/>
        <v>8</v>
      </c>
      <c r="AU86" s="21">
        <f t="shared" ca="1" si="12"/>
        <v>2</v>
      </c>
      <c r="AV86" s="21">
        <f t="shared" ca="1" si="12"/>
        <v>0</v>
      </c>
      <c r="AW86" s="21">
        <f t="shared" ca="1" si="14"/>
        <v>0</v>
      </c>
      <c r="AX86" s="21">
        <f t="shared" ca="1" si="15"/>
        <v>0</v>
      </c>
      <c r="AY86" s="21">
        <f t="shared" ca="1" si="16"/>
        <v>0</v>
      </c>
      <c r="AZ86" s="21">
        <f t="shared" ca="1" si="17"/>
        <v>0</v>
      </c>
      <c r="BA86" s="21">
        <f t="shared" ca="1" si="18"/>
        <v>0</v>
      </c>
    </row>
    <row r="87" spans="23:53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2016:11:0:0:TOUFEN_MIAOLI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19"/>
        <v/>
      </c>
      <c r="AG87" s="10" t="str">
        <f t="shared" ca="1" si="19"/>
        <v/>
      </c>
      <c r="AH87" s="10" t="str">
        <f t="shared" ca="1" si="19"/>
        <v/>
      </c>
      <c r="AI87" s="10" t="str">
        <f t="shared" ca="1" si="19"/>
        <v/>
      </c>
      <c r="AJ87" s="10" t="str">
        <f t="shared" ca="1" si="19"/>
        <v/>
      </c>
      <c r="AK87" s="10" t="str">
        <f t="shared" ca="1" si="19"/>
        <v/>
      </c>
      <c r="AL87" s="7">
        <v>-1</v>
      </c>
      <c r="AM87" s="28">
        <f t="shared" si="9"/>
        <v>42498</v>
      </c>
      <c r="AN87" s="27">
        <f t="shared" si="13"/>
        <v>2</v>
      </c>
      <c r="AO87" s="28" t="str">
        <f t="shared" si="10"/>
        <v>2016:5:2:7:TOUFEN_MIAOLI</v>
      </c>
      <c r="AP87" s="27">
        <f t="shared" ca="1" si="11"/>
        <v>505</v>
      </c>
      <c r="AQ87" s="21">
        <f t="shared" ca="1" si="12"/>
        <v>0</v>
      </c>
      <c r="AR87" s="21">
        <f t="shared" ca="1" si="12"/>
        <v>10</v>
      </c>
      <c r="AS87" s="21">
        <f t="shared" ca="1" si="12"/>
        <v>9</v>
      </c>
      <c r="AT87" s="21">
        <f t="shared" ca="1" si="12"/>
        <v>8</v>
      </c>
      <c r="AU87" s="21">
        <f t="shared" ca="1" si="12"/>
        <v>1</v>
      </c>
      <c r="AV87" s="21">
        <f t="shared" ca="1" si="12"/>
        <v>0</v>
      </c>
      <c r="AW87" s="21">
        <f t="shared" ca="1" si="14"/>
        <v>0</v>
      </c>
      <c r="AX87" s="21">
        <f t="shared" ca="1" si="15"/>
        <v>0</v>
      </c>
      <c r="AY87" s="21">
        <f t="shared" ca="1" si="16"/>
        <v>0</v>
      </c>
      <c r="AZ87" s="21">
        <f t="shared" ca="1" si="17"/>
        <v>0</v>
      </c>
      <c r="BA87" s="21">
        <f t="shared" ca="1" si="18"/>
        <v>0</v>
      </c>
    </row>
    <row r="88" spans="23:53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2016:12:0:0:TOUFEN_MIAOLI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19"/>
        <v/>
      </c>
      <c r="AG88" s="10" t="str">
        <f t="shared" ca="1" si="19"/>
        <v/>
      </c>
      <c r="AH88" s="10" t="str">
        <f t="shared" ca="1" si="19"/>
        <v/>
      </c>
      <c r="AI88" s="10" t="str">
        <f t="shared" ca="1" si="19"/>
        <v/>
      </c>
      <c r="AJ88" s="10" t="str">
        <f t="shared" ca="1" si="19"/>
        <v/>
      </c>
      <c r="AK88" s="10" t="str">
        <f t="shared" ca="1" si="19"/>
        <v/>
      </c>
      <c r="AL88" s="7">
        <v>0</v>
      </c>
      <c r="AM88" s="28">
        <f t="shared" si="9"/>
        <v>42505</v>
      </c>
      <c r="AN88" s="27">
        <f t="shared" si="13"/>
        <v>3</v>
      </c>
      <c r="AO88" s="28" t="str">
        <f t="shared" si="10"/>
        <v>2016:5:3:7:TOUFEN_MIAOLI</v>
      </c>
      <c r="AP88" s="27">
        <f t="shared" ca="1" si="11"/>
        <v>534</v>
      </c>
      <c r="AQ88" s="21">
        <f t="shared" ca="1" si="12"/>
        <v>0</v>
      </c>
      <c r="AR88" s="21">
        <f t="shared" ca="1" si="12"/>
        <v>9</v>
      </c>
      <c r="AS88" s="21">
        <f t="shared" ca="1" si="12"/>
        <v>5</v>
      </c>
      <c r="AT88" s="21">
        <f t="shared" ca="1" si="12"/>
        <v>6</v>
      </c>
      <c r="AU88" s="21">
        <f t="shared" ca="1" si="12"/>
        <v>2</v>
      </c>
      <c r="AV88" s="21">
        <f t="shared" ca="1" si="12"/>
        <v>2</v>
      </c>
      <c r="AW88" s="21">
        <f t="shared" ca="1" si="14"/>
        <v>1</v>
      </c>
      <c r="AX88" s="21">
        <f t="shared" ca="1" si="15"/>
        <v>12</v>
      </c>
      <c r="AY88" s="21">
        <f t="shared" ca="1" si="16"/>
        <v>6</v>
      </c>
      <c r="AZ88" s="21">
        <f t="shared" ca="1" si="17"/>
        <v>10</v>
      </c>
      <c r="BA88" s="21">
        <f t="shared" ca="1" si="18"/>
        <v>2</v>
      </c>
    </row>
    <row r="89" spans="23:53">
      <c r="AC89" s="7">
        <f ca="1">SUMIFS(AC53:AC88, $X53:$X88,YEAR,AC53:AC88,"&lt;&gt;#N/A")</f>
        <v>9</v>
      </c>
      <c r="AD89" s="27"/>
      <c r="AF89" s="7">
        <f t="shared" ref="AF89:AK89" ca="1" si="20">SUM(AF53:AF88)</f>
        <v>1</v>
      </c>
      <c r="AG89" s="7">
        <f t="shared" ca="1" si="20"/>
        <v>1</v>
      </c>
      <c r="AH89" s="7">
        <f t="shared" ca="1" si="20"/>
        <v>0</v>
      </c>
      <c r="AI89" s="7">
        <f t="shared" ca="1" si="20"/>
        <v>2</v>
      </c>
      <c r="AJ89" s="7">
        <f t="shared" ca="1" si="20"/>
        <v>0</v>
      </c>
      <c r="AK89" s="7">
        <f t="shared" ca="1" si="20"/>
        <v>0</v>
      </c>
      <c r="AN89" s="27"/>
    </row>
    <row r="90" spans="23:53">
      <c r="W90" s="7" t="s">
        <v>1456</v>
      </c>
      <c r="X90" s="2" t="s">
        <v>1859</v>
      </c>
      <c r="AD90" s="27"/>
      <c r="AE90" s="27"/>
      <c r="AH90" s="27"/>
      <c r="AI90" s="27"/>
      <c r="AJ90" s="27"/>
      <c r="AK90" s="27"/>
      <c r="AM90" s="28"/>
      <c r="AN90" s="27"/>
    </row>
    <row r="91" spans="23:53">
      <c r="W91" s="39" t="s">
        <v>2234</v>
      </c>
      <c r="X91" s="1" t="s">
        <v>2278</v>
      </c>
      <c r="AD91" s="27"/>
      <c r="AE91" s="27"/>
      <c r="AH91" s="27"/>
      <c r="AI91" s="27"/>
      <c r="AJ91" s="27"/>
      <c r="AK91" s="27"/>
      <c r="AM91" s="28"/>
      <c r="AN91" s="27"/>
    </row>
    <row r="92" spans="23:53">
      <c r="W92" s="7" t="s">
        <v>2235</v>
      </c>
      <c r="X92" s="1" t="s">
        <v>2279</v>
      </c>
      <c r="AD92" s="27"/>
      <c r="AN92" s="27"/>
    </row>
    <row r="93" spans="23:53">
      <c r="W93" s="7" t="s">
        <v>815</v>
      </c>
      <c r="X93" s="2" t="s">
        <v>2245</v>
      </c>
      <c r="Y93" s="27"/>
      <c r="Z93" s="27"/>
      <c r="AD93" s="27"/>
      <c r="AN93" s="27"/>
    </row>
    <row r="94" spans="23:53">
      <c r="W94" s="7" t="s">
        <v>816</v>
      </c>
      <c r="X94" s="2" t="s">
        <v>2246</v>
      </c>
      <c r="Y94" s="27"/>
      <c r="Z94" s="27"/>
      <c r="AD94" s="27"/>
      <c r="AN94" s="27"/>
    </row>
    <row r="95" spans="23:53">
      <c r="W95" s="39" t="s">
        <v>819</v>
      </c>
      <c r="X95" s="2" t="s">
        <v>2247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3">
      <c r="W96" s="39" t="s">
        <v>1455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1">
      <c r="W97" s="7" t="s">
        <v>811</v>
      </c>
      <c r="X97" s="1">
        <v>2</v>
      </c>
      <c r="AD97" s="27"/>
      <c r="AE97" s="27"/>
      <c r="AH97" s="27"/>
      <c r="AI97" s="27"/>
      <c r="AJ97" s="27"/>
      <c r="AK97" s="27"/>
      <c r="AN97" s="27"/>
    </row>
    <row r="98" spans="23:51">
      <c r="W98" s="7" t="s">
        <v>808</v>
      </c>
      <c r="X98" s="7">
        <f>ROUND($X$96/12,0)</f>
        <v>0</v>
      </c>
      <c r="AN98" s="27"/>
    </row>
    <row r="99" spans="23:51">
      <c r="W99" s="7" t="s">
        <v>807</v>
      </c>
      <c r="X99" s="7">
        <v>4</v>
      </c>
      <c r="AN99" s="27"/>
    </row>
    <row r="100" spans="23:51">
      <c r="W100" s="7" t="s">
        <v>438</v>
      </c>
      <c r="X100" s="7">
        <f ca="1">SUM($AI$89:$AK$89)</f>
        <v>2</v>
      </c>
      <c r="AN100" s="27"/>
    </row>
    <row r="101" spans="23:51">
      <c r="W101" s="7" t="s">
        <v>439</v>
      </c>
      <c r="X101" s="7">
        <f ca="1">SUM($AF$89:$AH$89)</f>
        <v>2</v>
      </c>
      <c r="AM101" s="28"/>
      <c r="AN101" s="27"/>
      <c r="AS101" s="29"/>
      <c r="AU101" s="29"/>
      <c r="AV101" s="29"/>
      <c r="AY101" s="29"/>
    </row>
    <row r="102" spans="23:51" ht="60">
      <c r="W102" s="7" t="s">
        <v>441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50%</v>
      </c>
      <c r="Y102" s="30">
        <f ca="1">IFERROR(X101/SUM(X100:X101),"0")</f>
        <v>0.5</v>
      </c>
      <c r="Z102" s="7" t="str">
        <f ca="1">TEXT(Y102,"00%")</f>
        <v>50%</v>
      </c>
      <c r="AN102" s="27"/>
    </row>
    <row r="103" spans="23:51" ht="30">
      <c r="W103" s="7" t="s">
        <v>442</v>
      </c>
      <c r="X103" s="29" t="str">
        <f ca="1">CONCATENATE("Annual Goal 年度目標:  ",$X$96,"
Actual CDE YTD 年度實際:    ",$AC$89)</f>
        <v>Annual Goal 年度目標:  
Actual CDE YTD 年度實際:    9</v>
      </c>
      <c r="AN103" s="27"/>
    </row>
    <row r="104" spans="23:51">
      <c r="W104" s="7" t="s">
        <v>1454</v>
      </c>
      <c r="X104" s="7" t="str">
        <f ca="1">CONCATENATE($X$53,"  ",SUMIF($AC$53:$AC$64,"&lt;&gt;#N/A"))</f>
        <v>2014  0</v>
      </c>
      <c r="AN104" s="27"/>
    </row>
    <row r="105" spans="23:51">
      <c r="W105" s="7" t="s">
        <v>1453</v>
      </c>
      <c r="X105" s="7" t="str">
        <f ca="1">CONCATENATE($X$65,"  ", SUMIF($AC$65:$AC$76,"&lt;&gt;#N/A"))</f>
        <v>2015  0</v>
      </c>
      <c r="AN105" s="27"/>
    </row>
    <row r="106" spans="23:51">
      <c r="W106" s="7" t="s">
        <v>1452</v>
      </c>
      <c r="X106" s="7" t="str">
        <f ca="1">CONCATENATE($X$77,"  ",SUMIF($AC$77:$AC$88,"&lt;&gt;#N/A"))</f>
        <v>2016  9</v>
      </c>
    </row>
    <row r="107" spans="23:51" ht="23.25">
      <c r="W107" s="7" t="s">
        <v>1451</v>
      </c>
      <c r="X107" s="42" t="str">
        <f>$X$91</f>
        <v>Toufen/ Miaoli District</v>
      </c>
    </row>
    <row r="108" spans="23:51">
      <c r="X108" s="40" t="str">
        <f>$X$92</f>
        <v>頭份/苗栗地區</v>
      </c>
    </row>
    <row r="109" spans="23:51">
      <c r="X109" s="41">
        <f>DATE</f>
        <v>42505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5">
    <pageSetUpPr fitToPage="1"/>
  </sheetPr>
  <dimension ref="A1:S34"/>
  <sheetViews>
    <sheetView topLeftCell="F4" zoomScale="115" zoomScaleNormal="115" zoomScaleSheetLayoutView="115" workbookViewId="0">
      <selection activeCell="M15" sqref="M15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1989</v>
      </c>
      <c r="E1" s="36" t="str">
        <f>$A$2</f>
        <v>Xinzhu Zone</v>
      </c>
      <c r="F1" s="32"/>
      <c r="G1" s="33"/>
      <c r="H1" s="33"/>
      <c r="I1" s="33"/>
      <c r="J1" s="33"/>
      <c r="K1" s="33"/>
      <c r="L1" s="33"/>
      <c r="M1" s="93" t="s">
        <v>1739</v>
      </c>
      <c r="N1" s="96" t="s">
        <v>21</v>
      </c>
      <c r="O1" s="76" t="s">
        <v>22</v>
      </c>
      <c r="P1" s="76" t="s">
        <v>23</v>
      </c>
      <c r="Q1" s="76" t="s">
        <v>33</v>
      </c>
      <c r="R1" s="76" t="s">
        <v>34</v>
      </c>
      <c r="S1" s="76" t="s">
        <v>24</v>
      </c>
    </row>
    <row r="2" spans="1:19" ht="15" customHeight="1">
      <c r="A2" s="1" t="s">
        <v>2103</v>
      </c>
      <c r="E2" s="78" t="str">
        <f>$A$3</f>
        <v>新竹地帶</v>
      </c>
      <c r="F2" s="26" t="s">
        <v>793</v>
      </c>
      <c r="G2" s="80">
        <f>$A$6</f>
        <v>59</v>
      </c>
      <c r="H2" s="82" t="s">
        <v>35</v>
      </c>
      <c r="I2" s="83"/>
      <c r="J2" s="83"/>
      <c r="K2" s="84"/>
      <c r="L2" s="66" t="s">
        <v>28</v>
      </c>
      <c r="M2" s="94"/>
      <c r="N2" s="97"/>
      <c r="O2" s="77"/>
      <c r="P2" s="77"/>
      <c r="Q2" s="77"/>
      <c r="R2" s="77"/>
      <c r="S2" s="77"/>
    </row>
    <row r="3" spans="1:19" ht="15" customHeight="1">
      <c r="A3" s="1" t="s">
        <v>2104</v>
      </c>
      <c r="E3" s="79"/>
      <c r="F3" s="25" t="s">
        <v>794</v>
      </c>
      <c r="G3" s="81"/>
      <c r="H3" s="82" t="s">
        <v>788</v>
      </c>
      <c r="I3" s="83"/>
      <c r="J3" s="83"/>
      <c r="K3" s="84"/>
      <c r="L3" s="66" t="s">
        <v>787</v>
      </c>
      <c r="M3" s="94"/>
      <c r="N3" s="97"/>
      <c r="O3" s="77"/>
      <c r="P3" s="77"/>
      <c r="Q3" s="77"/>
      <c r="R3" s="77"/>
      <c r="S3" s="77"/>
    </row>
    <row r="4" spans="1:19" ht="15" customHeight="1">
      <c r="A4" s="1" t="s">
        <v>2099</v>
      </c>
      <c r="E4" s="85">
        <f>DATE</f>
        <v>42505</v>
      </c>
      <c r="F4" s="23" t="s">
        <v>791</v>
      </c>
      <c r="G4" s="24"/>
      <c r="H4" s="87">
        <f>ROUND($G$2/12*MONTH,0)</f>
        <v>25</v>
      </c>
      <c r="I4" s="88"/>
      <c r="J4" s="88"/>
      <c r="K4" s="89"/>
      <c r="L4" s="44">
        <f>ROUND($G$2/12,0)</f>
        <v>5</v>
      </c>
      <c r="M4" s="94"/>
      <c r="N4" s="97"/>
      <c r="O4" s="77"/>
      <c r="P4" s="77"/>
      <c r="Q4" s="77"/>
      <c r="R4" s="77"/>
      <c r="S4" s="77"/>
    </row>
    <row r="5" spans="1:19" ht="15" customHeight="1">
      <c r="A5" s="1" t="s">
        <v>2100</v>
      </c>
      <c r="E5" s="86"/>
      <c r="F5" s="5" t="s">
        <v>792</v>
      </c>
      <c r="G5" s="6"/>
      <c r="H5" s="90">
        <f ca="1">XINZHU_ZONE_GRAPH!$AC$89</f>
        <v>21</v>
      </c>
      <c r="I5" s="91"/>
      <c r="J5" s="91"/>
      <c r="K5" s="92"/>
      <c r="L5" s="45">
        <f>$M$34</f>
        <v>3</v>
      </c>
      <c r="M5" s="95"/>
      <c r="N5" s="97"/>
      <c r="O5" s="77"/>
      <c r="P5" s="77"/>
      <c r="Q5" s="77"/>
      <c r="R5" s="77"/>
      <c r="S5" s="77"/>
    </row>
    <row r="6" spans="1:19" ht="15" customHeight="1">
      <c r="A6" s="1">
        <v>59</v>
      </c>
      <c r="E6" s="34" t="str">
        <f>$A$4</f>
        <v>Hsinchu Stake</v>
      </c>
      <c r="F6" s="25" t="s">
        <v>804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新竹支聯會</v>
      </c>
      <c r="F7" s="25" t="s">
        <v>789</v>
      </c>
      <c r="G7" s="25"/>
      <c r="H7" s="20"/>
      <c r="I7" s="20"/>
      <c r="J7" s="20"/>
      <c r="K7" s="20"/>
      <c r="L7" s="46" t="s">
        <v>790</v>
      </c>
      <c r="M7" s="61" t="s">
        <v>795</v>
      </c>
      <c r="N7" s="38" t="s">
        <v>796</v>
      </c>
      <c r="O7" s="38" t="s">
        <v>797</v>
      </c>
      <c r="P7" s="38" t="s">
        <v>798</v>
      </c>
      <c r="Q7" s="38" t="s">
        <v>799</v>
      </c>
      <c r="R7" s="38" t="s">
        <v>800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2105</v>
      </c>
      <c r="B11" s="1"/>
      <c r="E11" s="5" t="str">
        <f>$A11</f>
        <v>Xinzhu 新竹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1995</v>
      </c>
      <c r="C12" s="64" t="str">
        <f>CONCATENATE(YEAR,":",MONTH,":",WEEK,":",WEEKDAY,":",$B12)</f>
        <v>2016:5:3:7:XINZHU_3_ZL</v>
      </c>
      <c r="D12" s="64">
        <f>MATCH($C12,REPORT_DATA_BY_COMP!$A:$A,0)</f>
        <v>1731</v>
      </c>
      <c r="E12" s="65" t="str">
        <f>SUBSTITUTE(VLOOKUP($B12,COMP_LIST!$A:$AC,5,FALSE),"EL","")</f>
        <v>E. Davidson / Scovel ZL</v>
      </c>
      <c r="F12" s="4" t="str">
        <f>VLOOKUP($B12,COMP_LIST!$A:$AC,3,FALSE)</f>
        <v>Xinzhu 3 ZL</v>
      </c>
      <c r="G12" s="4" t="str">
        <f>VLOOKUP($B12,COMP_LIST!$A:$AC,4,FALSE)</f>
        <v>新竹 3 ZL</v>
      </c>
      <c r="H12" s="10">
        <f>IFERROR(INDEX(REPORT_DATA_BY_COMP!$A:$AI,$D12,MATCH(H$8,REPORT_DATA_BY_COMP!$A$1:$AI$1,0)), "")</f>
        <v>0</v>
      </c>
      <c r="I12" s="10">
        <f>IFERROR(INDEX(REPORT_DATA_BY_COMP!$A:$AI,$D12,MATCH(I$8,REPORT_DATA_BY_COMP!$A$1:$AI$1,0)), "")</f>
        <v>0</v>
      </c>
      <c r="J12" s="10">
        <f>IFERROR(INDEX(REPORT_DATA_BY_COMP!$A:$AI,$D12,MATCH(J$8,REPORT_DATA_BY_COMP!$A$1:$AI$1,0)), "")</f>
        <v>2</v>
      </c>
      <c r="K12" s="10">
        <f>IFERROR(INDEX(REPORT_DATA_BY_COMP!$A:$AI,$D12,MATCH(K$8,REPORT_DATA_BY_COMP!$A$1:$AI$1,0)), "")</f>
        <v>3</v>
      </c>
      <c r="L12" s="47">
        <f>IFERROR(INDEX(REPORT_DATA_BY_COMP!$A:$AI,$D12,MATCH(L$8,REPORT_DATA_BY_COMP!$A$1:$AI$1,0)), "")</f>
        <v>0</v>
      </c>
      <c r="M12" s="59">
        <f>IFERROR(INDEX(REPORT_DATA_BY_COMP!$A:$AI,$D12,MATCH(M$8,REPORT_DATA_BY_COMP!$A$1:$AI$1,0)), "")</f>
        <v>0</v>
      </c>
      <c r="N12" s="50">
        <f>IFERROR(INDEX(REPORT_DATA_BY_COMP!$A:$AI,$D12,MATCH(N$8,REPORT_DATA_BY_COMP!$A$1:$AI$1,0)), "")</f>
        <v>8</v>
      </c>
      <c r="O12" s="10">
        <f>IFERROR(INDEX(REPORT_DATA_BY_COMP!$A:$AI,$D12,MATCH(O$8,REPORT_DATA_BY_COMP!$A$1:$AI$1,0)), "")</f>
        <v>1</v>
      </c>
      <c r="P12" s="10">
        <f>IFERROR(INDEX(REPORT_DATA_BY_COMP!$A:$AI,$D12,MATCH(P$8,REPORT_DATA_BY_COMP!$A$1:$AI$1,0)), "")</f>
        <v>10</v>
      </c>
      <c r="Q12" s="10">
        <f>IFERROR(INDEX(REPORT_DATA_BY_COMP!$A:$AI,$D12,MATCH(Q$8,REPORT_DATA_BY_COMP!$A$1:$AI$1,0)), "")</f>
        <v>7</v>
      </c>
      <c r="R12" s="10">
        <f>IFERROR(INDEX(REPORT_DATA_BY_COMP!$A:$AI,$D12,MATCH(R$8,REPORT_DATA_BY_COMP!$A$1:$AI$1,0)), "")</f>
        <v>1</v>
      </c>
      <c r="S12" s="10">
        <f>IFERROR(INDEX(REPORT_DATA_BY_COMP!$A:$AI,$D12,MATCH(S$8,REPORT_DATA_BY_COMP!$A$1:$AI$1,0)), "")</f>
        <v>8</v>
      </c>
    </row>
    <row r="13" spans="1:19" ht="15" customHeight="1">
      <c r="A13" s="1"/>
      <c r="B13" s="1" t="s">
        <v>1988</v>
      </c>
      <c r="C13" s="64" t="str">
        <f>CONCATENATE(YEAR,":",MONTH,":",WEEK,":",WEEKDAY,":",$B13)</f>
        <v>2016:5:3:7:XINZHU_1_E</v>
      </c>
      <c r="D13" s="64">
        <f>MATCH($C13,REPORT_DATA_BY_COMP!$A:$A,0)</f>
        <v>1728</v>
      </c>
      <c r="E13" s="65" t="str">
        <f>SUBSTITUTE(VLOOKUP($B13,COMP_LIST!$A:$AC,5,FALSE),"EL","")</f>
        <v>E. Merrell DL / Leonhardt</v>
      </c>
      <c r="F13" s="4" t="str">
        <f>VLOOKUP($B13,COMP_LIST!$A:$AC,3,FALSE)</f>
        <v>Xinzhu 1 E</v>
      </c>
      <c r="G13" s="4" t="str">
        <f>VLOOKUP($B13,COMP_LIST!$A:$AC,4,FALSE)</f>
        <v>新竹 1 長老</v>
      </c>
      <c r="H13" s="10">
        <f>IFERROR(INDEX(REPORT_DATA_BY_COMP!$A:$AI,$D13,MATCH(H$8,REPORT_DATA_BY_COMP!$A$1:$AI$1,0)), "")</f>
        <v>0</v>
      </c>
      <c r="I13" s="10">
        <f>IFERROR(INDEX(REPORT_DATA_BY_COMP!$A:$AI,$D13,MATCH(I$8,REPORT_DATA_BY_COMP!$A$1:$AI$1,0)), "")</f>
        <v>0</v>
      </c>
      <c r="J13" s="10">
        <f>IFERROR(INDEX(REPORT_DATA_BY_COMP!$A:$AI,$D13,MATCH(J$8,REPORT_DATA_BY_COMP!$A$1:$AI$1,0)), "")</f>
        <v>1</v>
      </c>
      <c r="K13" s="10">
        <f>IFERROR(INDEX(REPORT_DATA_BY_COMP!$A:$AI,$D13,MATCH(K$8,REPORT_DATA_BY_COMP!$A$1:$AI$1,0)), "")</f>
        <v>1</v>
      </c>
      <c r="L13" s="47">
        <f>IFERROR(INDEX(REPORT_DATA_BY_COMP!$A:$AI,$D13,MATCH(L$8,REPORT_DATA_BY_COMP!$A$1:$AI$1,0)), "")</f>
        <v>0</v>
      </c>
      <c r="M13" s="56">
        <f>IFERROR(INDEX(REPORT_DATA_BY_COMP!$A:$AI,$D13,MATCH(M$8,REPORT_DATA_BY_COMP!$A$1:$AI$1,0)), "")</f>
        <v>1</v>
      </c>
      <c r="N13" s="50">
        <f>IFERROR(INDEX(REPORT_DATA_BY_COMP!$A:$AI,$D13,MATCH(N$8,REPORT_DATA_BY_COMP!$A$1:$AI$1,0)), "")</f>
        <v>2</v>
      </c>
      <c r="O13" s="10">
        <f>IFERROR(INDEX(REPORT_DATA_BY_COMP!$A:$AI,$D13,MATCH(O$8,REPORT_DATA_BY_COMP!$A$1:$AI$1,0)), "")</f>
        <v>2</v>
      </c>
      <c r="P13" s="10">
        <f>IFERROR(INDEX(REPORT_DATA_BY_COMP!$A:$AI,$D13,MATCH(P$8,REPORT_DATA_BY_COMP!$A$1:$AI$1,0)), "")</f>
        <v>6</v>
      </c>
      <c r="Q13" s="10">
        <f>IFERROR(INDEX(REPORT_DATA_BY_COMP!$A:$AI,$D13,MATCH(Q$8,REPORT_DATA_BY_COMP!$A$1:$AI$1,0)), "")</f>
        <v>3</v>
      </c>
      <c r="R13" s="10">
        <f>IFERROR(INDEX(REPORT_DATA_BY_COMP!$A:$AI,$D13,MATCH(R$8,REPORT_DATA_BY_COMP!$A$1:$AI$1,0)), "")</f>
        <v>2</v>
      </c>
      <c r="S13" s="10">
        <f>IFERROR(INDEX(REPORT_DATA_BY_COMP!$A:$AI,$D13,MATCH(S$8,REPORT_DATA_BY_COMP!$A$1:$AI$1,0)), "")</f>
        <v>3</v>
      </c>
    </row>
    <row r="14" spans="1:19" ht="15" customHeight="1">
      <c r="A14" s="1"/>
      <c r="B14" s="1" t="s">
        <v>1993</v>
      </c>
      <c r="C14" s="64" t="str">
        <f>CONCATENATE(YEAR,":",MONTH,":",WEEK,":",WEEKDAY,":",$B14)</f>
        <v>2016:5:3:7:XINZHU_1_S</v>
      </c>
      <c r="D14" s="64">
        <f>MATCH($C14,REPORT_DATA_BY_COMP!$A:$A,0)</f>
        <v>1729</v>
      </c>
      <c r="E14" s="65" t="str">
        <f>SUBSTITUTE(VLOOKUP($B14,COMP_LIST!$A:$AC,5,FALSE),"EL","")</f>
        <v>S. Johnson / Child STL</v>
      </c>
      <c r="F14" s="4" t="str">
        <f>VLOOKUP($B14,COMP_LIST!$A:$AC,3,FALSE)</f>
        <v>Xinzhu 1 S</v>
      </c>
      <c r="G14" s="4" t="str">
        <f>VLOOKUP($B14,COMP_LIST!$A:$AC,4,FALSE)</f>
        <v>新竹 1 姐妹</v>
      </c>
      <c r="H14" s="10">
        <f>IFERROR(INDEX(REPORT_DATA_BY_COMP!$A:$AI,$D14,MATCH(H$8,REPORT_DATA_BY_COMP!$A$1:$AI$1,0)), "")</f>
        <v>0</v>
      </c>
      <c r="I14" s="10">
        <f>IFERROR(INDEX(REPORT_DATA_BY_COMP!$A:$AI,$D14,MATCH(I$8,REPORT_DATA_BY_COMP!$A$1:$AI$1,0)), "")</f>
        <v>0</v>
      </c>
      <c r="J14" s="10">
        <f>IFERROR(INDEX(REPORT_DATA_BY_COMP!$A:$AI,$D14,MATCH(J$8,REPORT_DATA_BY_COMP!$A$1:$AI$1,0)), "")</f>
        <v>1</v>
      </c>
      <c r="K14" s="10">
        <f>IFERROR(INDEX(REPORT_DATA_BY_COMP!$A:$AI,$D14,MATCH(K$8,REPORT_DATA_BY_COMP!$A$1:$AI$1,0)), "")</f>
        <v>5</v>
      </c>
      <c r="L14" s="47">
        <f>IFERROR(INDEX(REPORT_DATA_BY_COMP!$A:$AI,$D14,MATCH(L$8,REPORT_DATA_BY_COMP!$A$1:$AI$1,0)), "")</f>
        <v>0</v>
      </c>
      <c r="M14" s="56">
        <f>IFERROR(INDEX(REPORT_DATA_BY_COMP!$A:$AI,$D14,MATCH(M$8,REPORT_DATA_BY_COMP!$A$1:$AI$1,0)), "")</f>
        <v>0</v>
      </c>
      <c r="N14" s="50">
        <f>IFERROR(INDEX(REPORT_DATA_BY_COMP!$A:$AI,$D14,MATCH(N$8,REPORT_DATA_BY_COMP!$A$1:$AI$1,0)), "")</f>
        <v>7</v>
      </c>
      <c r="O14" s="10">
        <f>IFERROR(INDEX(REPORT_DATA_BY_COMP!$A:$AI,$D14,MATCH(O$8,REPORT_DATA_BY_COMP!$A$1:$AI$1,0)), "")</f>
        <v>3</v>
      </c>
      <c r="P14" s="10">
        <f>IFERROR(INDEX(REPORT_DATA_BY_COMP!$A:$AI,$D14,MATCH(P$8,REPORT_DATA_BY_COMP!$A$1:$AI$1,0)), "")</f>
        <v>9</v>
      </c>
      <c r="Q14" s="10">
        <f>IFERROR(INDEX(REPORT_DATA_BY_COMP!$A:$AI,$D14,MATCH(Q$8,REPORT_DATA_BY_COMP!$A$1:$AI$1,0)), "")</f>
        <v>4</v>
      </c>
      <c r="R14" s="10">
        <f>IFERROR(INDEX(REPORT_DATA_BY_COMP!$A:$AI,$D14,MATCH(R$8,REPORT_DATA_BY_COMP!$A$1:$AI$1,0)), "")</f>
        <v>0</v>
      </c>
      <c r="S14" s="10">
        <f>IFERROR(INDEX(REPORT_DATA_BY_COMP!$A:$AI,$D14,MATCH(S$8,REPORT_DATA_BY_COMP!$A$1:$AI$1,0)), "")</f>
        <v>5</v>
      </c>
    </row>
    <row r="15" spans="1:19" ht="15" customHeight="1">
      <c r="A15" s="1"/>
      <c r="B15" s="1" t="s">
        <v>1999</v>
      </c>
      <c r="C15" s="64" t="str">
        <f>CONCATENATE(YEAR,":",MONTH,":",WEEK,":",WEEKDAY,":",$B15)</f>
        <v>2016:5:3:7:XINZHU_3_S</v>
      </c>
      <c r="D15" s="64">
        <f>MATCH($C15,REPORT_DATA_BY_COMP!$A:$A,0)</f>
        <v>1730</v>
      </c>
      <c r="E15" s="65" t="str">
        <f>SUBSTITUTE(VLOOKUP($B15,COMP_LIST!$A:$AC,5,FALSE),"EL","")</f>
        <v>S. Pierson / Shek</v>
      </c>
      <c r="F15" s="4" t="str">
        <f>VLOOKUP($B15,COMP_LIST!$A:$AC,3,FALSE)</f>
        <v>Xinzhu 3 S</v>
      </c>
      <c r="G15" s="4" t="str">
        <f>VLOOKUP($B15,COMP_LIST!$A:$AC,4,FALSE)</f>
        <v>新竹 3 姐妹</v>
      </c>
      <c r="H15" s="10">
        <f>IFERROR(INDEX(REPORT_DATA_BY_COMP!$A:$AI,$D15,MATCH(H$8,REPORT_DATA_BY_COMP!$A$1:$AI$1,0)), "")</f>
        <v>0</v>
      </c>
      <c r="I15" s="10">
        <f>IFERROR(INDEX(REPORT_DATA_BY_COMP!$A:$AI,$D15,MATCH(I$8,REPORT_DATA_BY_COMP!$A$1:$AI$1,0)), "")</f>
        <v>0</v>
      </c>
      <c r="J15" s="10">
        <f>IFERROR(INDEX(REPORT_DATA_BY_COMP!$A:$AI,$D15,MATCH(J$8,REPORT_DATA_BY_COMP!$A$1:$AI$1,0)), "")</f>
        <v>0</v>
      </c>
      <c r="K15" s="10">
        <f>IFERROR(INDEX(REPORT_DATA_BY_COMP!$A:$AI,$D15,MATCH(K$8,REPORT_DATA_BY_COMP!$A$1:$AI$1,0)), "")</f>
        <v>4</v>
      </c>
      <c r="L15" s="47">
        <f>IFERROR(INDEX(REPORT_DATA_BY_COMP!$A:$AI,$D15,MATCH(L$8,REPORT_DATA_BY_COMP!$A$1:$AI$1,0)), "")</f>
        <v>0</v>
      </c>
      <c r="M15" s="56">
        <f>IFERROR(INDEX(REPORT_DATA_BY_COMP!$A:$AI,$D15,MATCH(M$8,REPORT_DATA_BY_COMP!$A$1:$AI$1,0)), "")</f>
        <v>1</v>
      </c>
      <c r="N15" s="50">
        <f>IFERROR(INDEX(REPORT_DATA_BY_COMP!$A:$AI,$D15,MATCH(N$8,REPORT_DATA_BY_COMP!$A$1:$AI$1,0)), "")</f>
        <v>5</v>
      </c>
      <c r="O15" s="10">
        <f>IFERROR(INDEX(REPORT_DATA_BY_COMP!$A:$AI,$D15,MATCH(O$8,REPORT_DATA_BY_COMP!$A$1:$AI$1,0)), "")</f>
        <v>1</v>
      </c>
      <c r="P15" s="10">
        <f>IFERROR(INDEX(REPORT_DATA_BY_COMP!$A:$AI,$D15,MATCH(P$8,REPORT_DATA_BY_COMP!$A$1:$AI$1,0)), "")</f>
        <v>6</v>
      </c>
      <c r="Q15" s="10">
        <f>IFERROR(INDEX(REPORT_DATA_BY_COMP!$A:$AI,$D15,MATCH(Q$8,REPORT_DATA_BY_COMP!$A$1:$AI$1,0)), "")</f>
        <v>7</v>
      </c>
      <c r="R15" s="10">
        <f>IFERROR(INDEX(REPORT_DATA_BY_COMP!$A:$AI,$D15,MATCH(R$8,REPORT_DATA_BY_COMP!$A$1:$AI$1,0)), "")</f>
        <v>0</v>
      </c>
      <c r="S15" s="10">
        <f>IFERROR(INDEX(REPORT_DATA_BY_COMP!$A:$AI,$D15,MATCH(S$8,REPORT_DATA_BY_COMP!$A$1:$AI$1,0)), "")</f>
        <v>10</v>
      </c>
    </row>
    <row r="16" spans="1:19" ht="15" customHeight="1">
      <c r="A16" s="1"/>
      <c r="B16" s="1"/>
      <c r="E16" s="8" t="s">
        <v>806</v>
      </c>
      <c r="F16" s="9"/>
      <c r="G16" s="9"/>
      <c r="H16" s="11">
        <f t="shared" ref="H16:S16" si="0">SUM(H12:H15)</f>
        <v>0</v>
      </c>
      <c r="I16" s="11">
        <f t="shared" si="0"/>
        <v>0</v>
      </c>
      <c r="J16" s="11">
        <f t="shared" si="0"/>
        <v>4</v>
      </c>
      <c r="K16" s="11">
        <f t="shared" si="0"/>
        <v>13</v>
      </c>
      <c r="L16" s="48">
        <f t="shared" si="0"/>
        <v>0</v>
      </c>
      <c r="M16" s="57">
        <f t="shared" si="0"/>
        <v>2</v>
      </c>
      <c r="N16" s="51">
        <f t="shared" si="0"/>
        <v>22</v>
      </c>
      <c r="O16" s="11">
        <f t="shared" si="0"/>
        <v>7</v>
      </c>
      <c r="P16" s="11">
        <f t="shared" si="0"/>
        <v>31</v>
      </c>
      <c r="Q16" s="11">
        <f t="shared" si="0"/>
        <v>21</v>
      </c>
      <c r="R16" s="11">
        <f t="shared" si="0"/>
        <v>3</v>
      </c>
      <c r="S16" s="11">
        <f t="shared" si="0"/>
        <v>26</v>
      </c>
    </row>
    <row r="17" spans="1:19" ht="15" customHeight="1">
      <c r="A17" s="1" t="s">
        <v>2106</v>
      </c>
      <c r="B17" s="1"/>
      <c r="E17" s="5" t="str">
        <f>$A17</f>
        <v>Zhudong 竹東</v>
      </c>
      <c r="F17" s="6"/>
      <c r="G17" s="6"/>
      <c r="H17" s="6"/>
      <c r="I17" s="6"/>
      <c r="J17" s="6"/>
      <c r="K17" s="6"/>
      <c r="L17" s="6"/>
      <c r="M17" s="55"/>
      <c r="N17" s="6"/>
      <c r="O17" s="6"/>
      <c r="P17" s="6"/>
      <c r="Q17" s="6"/>
      <c r="R17" s="6"/>
      <c r="S17" s="6"/>
    </row>
    <row r="18" spans="1:19" ht="15" customHeight="1">
      <c r="A18" s="1"/>
      <c r="B18" s="1" t="s">
        <v>2061</v>
      </c>
      <c r="C18" s="64" t="str">
        <f>CONCATENATE(YEAR,":",MONTH,":",WEEK,":",WEEKDAY,":",$B18)</f>
        <v>2016:5:3:7:ZHUDONG_E</v>
      </c>
      <c r="D18" s="64">
        <f>MATCH($C18,REPORT_DATA_BY_COMP!$A:$A,0)</f>
        <v>1750</v>
      </c>
      <c r="E18" s="65" t="str">
        <f>SUBSTITUTE(VLOOKUP($B18,COMP_LIST!$A:$AC,5,FALSE),"EL","")</f>
        <v>E. Wadsworth DL / Wu</v>
      </c>
      <c r="F18" s="4" t="str">
        <f>VLOOKUP($B18,COMP_LIST!$A:$AC,3,FALSE)</f>
        <v>Zhudong E</v>
      </c>
      <c r="G18" s="4" t="str">
        <f>VLOOKUP($B18,COMP_LIST!$A:$AC,4,FALSE)</f>
        <v>竹東長老</v>
      </c>
      <c r="H18" s="10">
        <f>IFERROR(INDEX(REPORT_DATA_BY_COMP!$A:$AI,$D18,MATCH(H$8,REPORT_DATA_BY_COMP!$A$1:$AI$1,0)), "")</f>
        <v>0</v>
      </c>
      <c r="I18" s="10">
        <f>IFERROR(INDEX(REPORT_DATA_BY_COMP!$A:$AI,$D18,MATCH(I$8,REPORT_DATA_BY_COMP!$A$1:$AI$1,0)), "")</f>
        <v>0</v>
      </c>
      <c r="J18" s="10">
        <f>IFERROR(INDEX(REPORT_DATA_BY_COMP!$A:$AI,$D18,MATCH(J$8,REPORT_DATA_BY_COMP!$A$1:$AI$1,0)), "")</f>
        <v>2</v>
      </c>
      <c r="K18" s="10">
        <f>IFERROR(INDEX(REPORT_DATA_BY_COMP!$A:$AI,$D18,MATCH(K$8,REPORT_DATA_BY_COMP!$A$1:$AI$1,0)), "")</f>
        <v>0</v>
      </c>
      <c r="L18" s="47">
        <f>IFERROR(INDEX(REPORT_DATA_BY_COMP!$A:$AI,$D18,MATCH(L$8,REPORT_DATA_BY_COMP!$A$1:$AI$1,0)), "")</f>
        <v>1</v>
      </c>
      <c r="M18" s="56">
        <f>IFERROR(INDEX(REPORT_DATA_BY_COMP!$A:$AI,$D18,MATCH(M$8,REPORT_DATA_BY_COMP!$A$1:$AI$1,0)), "")</f>
        <v>0</v>
      </c>
      <c r="N18" s="50">
        <f>IFERROR(INDEX(REPORT_DATA_BY_COMP!$A:$AI,$D18,MATCH(N$8,REPORT_DATA_BY_COMP!$A$1:$AI$1,0)), "")</f>
        <v>5</v>
      </c>
      <c r="O18" s="10">
        <f>IFERROR(INDEX(REPORT_DATA_BY_COMP!$A:$AI,$D18,MATCH(O$8,REPORT_DATA_BY_COMP!$A$1:$AI$1,0)), "")</f>
        <v>3</v>
      </c>
      <c r="P18" s="10">
        <f>IFERROR(INDEX(REPORT_DATA_BY_COMP!$A:$AI,$D18,MATCH(P$8,REPORT_DATA_BY_COMP!$A$1:$AI$1,0)), "")</f>
        <v>7</v>
      </c>
      <c r="Q18" s="10">
        <f>IFERROR(INDEX(REPORT_DATA_BY_COMP!$A:$AI,$D18,MATCH(Q$8,REPORT_DATA_BY_COMP!$A$1:$AI$1,0)), "")</f>
        <v>1</v>
      </c>
      <c r="R18" s="10">
        <f>IFERROR(INDEX(REPORT_DATA_BY_COMP!$A:$AI,$D18,MATCH(R$8,REPORT_DATA_BY_COMP!$A$1:$AI$1,0)), "")</f>
        <v>1</v>
      </c>
      <c r="S18" s="10">
        <f>IFERROR(INDEX(REPORT_DATA_BY_COMP!$A:$AI,$D18,MATCH(S$8,REPORT_DATA_BY_COMP!$A$1:$AI$1,0)), "")</f>
        <v>2</v>
      </c>
    </row>
    <row r="19" spans="1:19" ht="15" customHeight="1">
      <c r="A19" s="1"/>
      <c r="B19" s="1" t="s">
        <v>2065</v>
      </c>
      <c r="C19" s="64" t="str">
        <f>CONCATENATE(YEAR,":",MONTH,":",WEEK,":",WEEKDAY,":",$B19)</f>
        <v>2016:5:3:7:ZHUDONG_S</v>
      </c>
      <c r="D19" s="64">
        <f>MATCH($C19,REPORT_DATA_BY_COMP!$A:$A,0)</f>
        <v>1751</v>
      </c>
      <c r="E19" s="65" t="str">
        <f>SUBSTITUTE(VLOOKUP($B19,COMP_LIST!$A:$AC,5,FALSE),"EL","")</f>
        <v>S. Haupt / Zang / Hsiao</v>
      </c>
      <c r="F19" s="4" t="str">
        <f>VLOOKUP($B19,COMP_LIST!$A:$AC,3,FALSE)</f>
        <v>Zhudong S</v>
      </c>
      <c r="G19" s="4" t="str">
        <f>VLOOKUP($B19,COMP_LIST!$A:$AC,4,FALSE)</f>
        <v>竹東姐妹</v>
      </c>
      <c r="H19" s="10">
        <f>IFERROR(INDEX(REPORT_DATA_BY_COMP!$A:$AI,$D19,MATCH(H$8,REPORT_DATA_BY_COMP!$A$1:$AI$1,0)), "")</f>
        <v>0</v>
      </c>
      <c r="I19" s="10">
        <f>IFERROR(INDEX(REPORT_DATA_BY_COMP!$A:$AI,$D19,MATCH(I$8,REPORT_DATA_BY_COMP!$A$1:$AI$1,0)), "")</f>
        <v>0</v>
      </c>
      <c r="J19" s="10">
        <f>IFERROR(INDEX(REPORT_DATA_BY_COMP!$A:$AI,$D19,MATCH(J$8,REPORT_DATA_BY_COMP!$A$1:$AI$1,0)), "")</f>
        <v>5</v>
      </c>
      <c r="K19" s="10">
        <f>IFERROR(INDEX(REPORT_DATA_BY_COMP!$A:$AI,$D19,MATCH(K$8,REPORT_DATA_BY_COMP!$A$1:$AI$1,0)), "")</f>
        <v>0</v>
      </c>
      <c r="L19" s="47">
        <f>IFERROR(INDEX(REPORT_DATA_BY_COMP!$A:$AI,$D19,MATCH(L$8,REPORT_DATA_BY_COMP!$A$1:$AI$1,0)), "")</f>
        <v>0</v>
      </c>
      <c r="M19" s="56">
        <f>IFERROR(INDEX(REPORT_DATA_BY_COMP!$A:$AI,$D19,MATCH(M$8,REPORT_DATA_BY_COMP!$A$1:$AI$1,0)), "")</f>
        <v>0</v>
      </c>
      <c r="N19" s="50">
        <f>IFERROR(INDEX(REPORT_DATA_BY_COMP!$A:$AI,$D19,MATCH(N$8,REPORT_DATA_BY_COMP!$A$1:$AI$1,0)), "")</f>
        <v>6</v>
      </c>
      <c r="O19" s="10">
        <f>IFERROR(INDEX(REPORT_DATA_BY_COMP!$A:$AI,$D19,MATCH(O$8,REPORT_DATA_BY_COMP!$A$1:$AI$1,0)), "")</f>
        <v>3</v>
      </c>
      <c r="P19" s="10">
        <f>IFERROR(INDEX(REPORT_DATA_BY_COMP!$A:$AI,$D19,MATCH(P$8,REPORT_DATA_BY_COMP!$A$1:$AI$1,0)), "")</f>
        <v>10</v>
      </c>
      <c r="Q19" s="10">
        <f>IFERROR(INDEX(REPORT_DATA_BY_COMP!$A:$AI,$D19,MATCH(Q$8,REPORT_DATA_BY_COMP!$A$1:$AI$1,0)), "")</f>
        <v>5</v>
      </c>
      <c r="R19" s="10">
        <f>IFERROR(INDEX(REPORT_DATA_BY_COMP!$A:$AI,$D19,MATCH(R$8,REPORT_DATA_BY_COMP!$A$1:$AI$1,0)), "")</f>
        <v>0</v>
      </c>
      <c r="S19" s="10">
        <f>IFERROR(INDEX(REPORT_DATA_BY_COMP!$A:$AI,$D19,MATCH(S$8,REPORT_DATA_BY_COMP!$A$1:$AI$1,0)), "")</f>
        <v>8</v>
      </c>
    </row>
    <row r="20" spans="1:19" ht="15" customHeight="1">
      <c r="A20" s="1"/>
      <c r="B20" s="1"/>
      <c r="E20" s="8" t="s">
        <v>806</v>
      </c>
      <c r="F20" s="9"/>
      <c r="G20" s="9"/>
      <c r="H20" s="11">
        <f t="shared" ref="H20:S20" si="1">SUM(H18:H19)</f>
        <v>0</v>
      </c>
      <c r="I20" s="11">
        <f t="shared" si="1"/>
        <v>0</v>
      </c>
      <c r="J20" s="11">
        <f t="shared" si="1"/>
        <v>7</v>
      </c>
      <c r="K20" s="11">
        <f t="shared" si="1"/>
        <v>0</v>
      </c>
      <c r="L20" s="48">
        <f t="shared" si="1"/>
        <v>1</v>
      </c>
      <c r="M20" s="57">
        <f t="shared" si="1"/>
        <v>0</v>
      </c>
      <c r="N20" s="51">
        <f t="shared" si="1"/>
        <v>11</v>
      </c>
      <c r="O20" s="11">
        <f t="shared" si="1"/>
        <v>6</v>
      </c>
      <c r="P20" s="11">
        <f t="shared" si="1"/>
        <v>17</v>
      </c>
      <c r="Q20" s="11">
        <f t="shared" si="1"/>
        <v>6</v>
      </c>
      <c r="R20" s="11">
        <f t="shared" si="1"/>
        <v>1</v>
      </c>
      <c r="S20" s="11">
        <f t="shared" si="1"/>
        <v>10</v>
      </c>
    </row>
    <row r="21" spans="1:19" ht="15" customHeight="1">
      <c r="A21" s="1" t="s">
        <v>2107</v>
      </c>
      <c r="B21" s="1"/>
      <c r="E21" s="5" t="str">
        <f>$A21</f>
        <v>Zhubei 竹北</v>
      </c>
      <c r="F21" s="6"/>
      <c r="G21" s="6"/>
      <c r="H21" s="6"/>
      <c r="I21" s="6"/>
      <c r="J21" s="6"/>
      <c r="K21" s="6"/>
      <c r="L21" s="6"/>
      <c r="M21" s="60"/>
      <c r="N21" s="6"/>
      <c r="O21" s="6"/>
      <c r="P21" s="6"/>
      <c r="Q21" s="6"/>
      <c r="R21" s="6"/>
      <c r="S21" s="6"/>
    </row>
    <row r="22" spans="1:19" ht="15" customHeight="1">
      <c r="A22" s="1"/>
      <c r="B22" s="1" t="s">
        <v>3161</v>
      </c>
      <c r="C22" s="64" t="str">
        <f>CONCATENATE(YEAR,":",MONTH,":",WEEK,":",WEEKDAY,":",$B22)</f>
        <v>2016:5:3:7:ZHUBEI_1_E</v>
      </c>
      <c r="D22" s="64">
        <f>MATCH($C22,REPORT_DATA_BY_COMP!$A:$A,0)</f>
        <v>1746</v>
      </c>
      <c r="E22" s="65" t="str">
        <f>SUBSTITUTE(VLOOKUP($B22,COMP_LIST!$A:$AC,5,FALSE),"EL","")</f>
        <v>E. Hsiao DL / McNeil</v>
      </c>
      <c r="F22" s="4" t="str">
        <f>VLOOKUP($B22,COMP_LIST!$A:$AC,3,FALSE)</f>
        <v>Zhubei 1 E</v>
      </c>
      <c r="G22" s="4" t="str">
        <f>VLOOKUP($B22,COMP_LIST!$A:$AC,4,FALSE)</f>
        <v>竹北 1 長老</v>
      </c>
      <c r="H22" s="10">
        <f>IFERROR(INDEX(REPORT_DATA_BY_COMP!$A:$AI,$D22,MATCH(H$8,REPORT_DATA_BY_COMP!$A$1:$AI$1,0)), "")</f>
        <v>0</v>
      </c>
      <c r="I22" s="10">
        <f>IFERROR(INDEX(REPORT_DATA_BY_COMP!$A:$AI,$D22,MATCH(I$8,REPORT_DATA_BY_COMP!$A$1:$AI$1,0)), "")</f>
        <v>0</v>
      </c>
      <c r="J22" s="10">
        <f>IFERROR(INDEX(REPORT_DATA_BY_COMP!$A:$AI,$D22,MATCH(J$8,REPORT_DATA_BY_COMP!$A$1:$AI$1,0)), "")</f>
        <v>1</v>
      </c>
      <c r="K22" s="10">
        <f>IFERROR(INDEX(REPORT_DATA_BY_COMP!$A:$AI,$D22,MATCH(K$8,REPORT_DATA_BY_COMP!$A$1:$AI$1,0)), "")</f>
        <v>1</v>
      </c>
      <c r="L22" s="47">
        <f>IFERROR(INDEX(REPORT_DATA_BY_COMP!$A:$AI,$D22,MATCH(L$8,REPORT_DATA_BY_COMP!$A$1:$AI$1,0)), "")</f>
        <v>0</v>
      </c>
      <c r="M22" s="59">
        <f>IFERROR(INDEX(REPORT_DATA_BY_COMP!$A:$AI,$D22,MATCH(M$8,REPORT_DATA_BY_COMP!$A$1:$AI$1,0)), "")</f>
        <v>0</v>
      </c>
      <c r="N22" s="50">
        <f>IFERROR(INDEX(REPORT_DATA_BY_COMP!$A:$AI,$D22,MATCH(N$8,REPORT_DATA_BY_COMP!$A$1:$AI$1,0)), "")</f>
        <v>2</v>
      </c>
      <c r="O22" s="10">
        <f>IFERROR(INDEX(REPORT_DATA_BY_COMP!$A:$AI,$D22,MATCH(O$8,REPORT_DATA_BY_COMP!$A$1:$AI$1,0)), "")</f>
        <v>1</v>
      </c>
      <c r="P22" s="10">
        <f>IFERROR(INDEX(REPORT_DATA_BY_COMP!$A:$AI,$D22,MATCH(P$8,REPORT_DATA_BY_COMP!$A$1:$AI$1,0)), "")</f>
        <v>8</v>
      </c>
      <c r="Q22" s="10">
        <f>IFERROR(INDEX(REPORT_DATA_BY_COMP!$A:$AI,$D22,MATCH(Q$8,REPORT_DATA_BY_COMP!$A$1:$AI$1,0)), "")</f>
        <v>5</v>
      </c>
      <c r="R22" s="10">
        <f>IFERROR(INDEX(REPORT_DATA_BY_COMP!$A:$AI,$D22,MATCH(R$8,REPORT_DATA_BY_COMP!$A$1:$AI$1,0)), "")</f>
        <v>1</v>
      </c>
      <c r="S22" s="10">
        <f>IFERROR(INDEX(REPORT_DATA_BY_COMP!$A:$AI,$D22,MATCH(S$8,REPORT_DATA_BY_COMP!$A$1:$AI$1,0)), "")</f>
        <v>6</v>
      </c>
    </row>
    <row r="23" spans="1:19" ht="15" customHeight="1">
      <c r="A23" s="1"/>
      <c r="B23" s="1" t="s">
        <v>2052</v>
      </c>
      <c r="C23" s="64" t="str">
        <f>CONCATENATE(YEAR,":",MONTH,":",WEEK,":",WEEKDAY,":",$B23)</f>
        <v>2016:5:3:7:ZHUBEI_2_E</v>
      </c>
      <c r="D23" s="64">
        <f>MATCH($C23,REPORT_DATA_BY_COMP!$A:$A,0)</f>
        <v>1747</v>
      </c>
      <c r="E23" s="65" t="str">
        <f>SUBSTITUTE(VLOOKUP($B23,COMP_LIST!$A:$AC,5,FALSE),"EL","")</f>
        <v>E. Hawkes / James</v>
      </c>
      <c r="F23" s="4" t="str">
        <f>VLOOKUP($B23,COMP_LIST!$A:$AC,3,FALSE)</f>
        <v>Zhubei 2 E</v>
      </c>
      <c r="G23" s="4" t="str">
        <f>VLOOKUP($B23,COMP_LIST!$A:$AC,4,FALSE)</f>
        <v>竹北 2 長老</v>
      </c>
      <c r="H23" s="10">
        <f>IFERROR(INDEX(REPORT_DATA_BY_COMP!$A:$AI,$D23,MATCH(H$8,REPORT_DATA_BY_COMP!$A$1:$AI$1,0)), "")</f>
        <v>0</v>
      </c>
      <c r="I23" s="10">
        <f>IFERROR(INDEX(REPORT_DATA_BY_COMP!$A:$AI,$D23,MATCH(I$8,REPORT_DATA_BY_COMP!$A$1:$AI$1,0)), "")</f>
        <v>0</v>
      </c>
      <c r="J23" s="10">
        <f>IFERROR(INDEX(REPORT_DATA_BY_COMP!$A:$AI,$D23,MATCH(J$8,REPORT_DATA_BY_COMP!$A$1:$AI$1,0)), "")</f>
        <v>0</v>
      </c>
      <c r="K23" s="10">
        <f>IFERROR(INDEX(REPORT_DATA_BY_COMP!$A:$AI,$D23,MATCH(K$8,REPORT_DATA_BY_COMP!$A$1:$AI$1,0)), "")</f>
        <v>6</v>
      </c>
      <c r="L23" s="47">
        <f>IFERROR(INDEX(REPORT_DATA_BY_COMP!$A:$AI,$D23,MATCH(L$8,REPORT_DATA_BY_COMP!$A$1:$AI$1,0)), "")</f>
        <v>0</v>
      </c>
      <c r="M23" s="56">
        <f>IFERROR(INDEX(REPORT_DATA_BY_COMP!$A:$AI,$D23,MATCH(M$8,REPORT_DATA_BY_COMP!$A$1:$AI$1,0)), "")</f>
        <v>0</v>
      </c>
      <c r="N23" s="50">
        <f>IFERROR(INDEX(REPORT_DATA_BY_COMP!$A:$AI,$D23,MATCH(N$8,REPORT_DATA_BY_COMP!$A$1:$AI$1,0)), "")</f>
        <v>6</v>
      </c>
      <c r="O23" s="10">
        <f>IFERROR(INDEX(REPORT_DATA_BY_COMP!$A:$AI,$D23,MATCH(O$8,REPORT_DATA_BY_COMP!$A$1:$AI$1,0)), "")</f>
        <v>0</v>
      </c>
      <c r="P23" s="10">
        <f>IFERROR(INDEX(REPORT_DATA_BY_COMP!$A:$AI,$D23,MATCH(P$8,REPORT_DATA_BY_COMP!$A$1:$AI$1,0)), "")</f>
        <v>3</v>
      </c>
      <c r="Q23" s="10">
        <f>IFERROR(INDEX(REPORT_DATA_BY_COMP!$A:$AI,$D23,MATCH(Q$8,REPORT_DATA_BY_COMP!$A$1:$AI$1,0)), "")</f>
        <v>13</v>
      </c>
      <c r="R23" s="10">
        <f>IFERROR(INDEX(REPORT_DATA_BY_COMP!$A:$AI,$D23,MATCH(R$8,REPORT_DATA_BY_COMP!$A$1:$AI$1,0)), "")</f>
        <v>0</v>
      </c>
      <c r="S23" s="10">
        <f>IFERROR(INDEX(REPORT_DATA_BY_COMP!$A:$AI,$D23,MATCH(S$8,REPORT_DATA_BY_COMP!$A$1:$AI$1,0)), "")</f>
        <v>18</v>
      </c>
    </row>
    <row r="24" spans="1:19" ht="15" customHeight="1">
      <c r="A24" s="1"/>
      <c r="B24" s="1" t="s">
        <v>2056</v>
      </c>
      <c r="C24" s="64" t="str">
        <f>CONCATENATE(YEAR,":",MONTH,":",WEEK,":",WEEKDAY,":",$B24)</f>
        <v>2016:5:3:7:ZHUBEI_2_S</v>
      </c>
      <c r="D24" s="64">
        <f>MATCH($C24,REPORT_DATA_BY_COMP!$A:$A,0)</f>
        <v>1748</v>
      </c>
      <c r="E24" s="65" t="str">
        <f>SUBSTITUTE(VLOOKUP($B24,COMP_LIST!$A:$AC,5,FALSE),"EL","")</f>
        <v>S. Meyers / Toronto</v>
      </c>
      <c r="F24" s="4" t="str">
        <f>VLOOKUP($B24,COMP_LIST!$A:$AC,3,FALSE)</f>
        <v>Zhubei 2 S</v>
      </c>
      <c r="G24" s="4" t="str">
        <f>VLOOKUP($B24,COMP_LIST!$A:$AC,4,FALSE)</f>
        <v>竹北 2 姐妹</v>
      </c>
      <c r="H24" s="10">
        <f>IFERROR(INDEX(REPORT_DATA_BY_COMP!$A:$AI,$D24,MATCH(H$8,REPORT_DATA_BY_COMP!$A$1:$AI$1,0)), "")</f>
        <v>0</v>
      </c>
      <c r="I24" s="10">
        <f>IFERROR(INDEX(REPORT_DATA_BY_COMP!$A:$AI,$D24,MATCH(I$8,REPORT_DATA_BY_COMP!$A$1:$AI$1,0)), "")</f>
        <v>0</v>
      </c>
      <c r="J24" s="10">
        <f>IFERROR(INDEX(REPORT_DATA_BY_COMP!$A:$AI,$D24,MATCH(J$8,REPORT_DATA_BY_COMP!$A$1:$AI$1,0)), "")</f>
        <v>2</v>
      </c>
      <c r="K24" s="10">
        <f>IFERROR(INDEX(REPORT_DATA_BY_COMP!$A:$AI,$D24,MATCH(K$8,REPORT_DATA_BY_COMP!$A$1:$AI$1,0)), "")</f>
        <v>0</v>
      </c>
      <c r="L24" s="47">
        <f>IFERROR(INDEX(REPORT_DATA_BY_COMP!$A:$AI,$D24,MATCH(L$8,REPORT_DATA_BY_COMP!$A$1:$AI$1,0)), "")</f>
        <v>0</v>
      </c>
      <c r="M24" s="56">
        <f>IFERROR(INDEX(REPORT_DATA_BY_COMP!$A:$AI,$D24,MATCH(M$8,REPORT_DATA_BY_COMP!$A$1:$AI$1,0)), "")</f>
        <v>0</v>
      </c>
      <c r="N24" s="50">
        <f>IFERROR(INDEX(REPORT_DATA_BY_COMP!$A:$AI,$D24,MATCH(N$8,REPORT_DATA_BY_COMP!$A$1:$AI$1,0)), "")</f>
        <v>5</v>
      </c>
      <c r="O24" s="10">
        <f>IFERROR(INDEX(REPORT_DATA_BY_COMP!$A:$AI,$D24,MATCH(O$8,REPORT_DATA_BY_COMP!$A$1:$AI$1,0)), "")</f>
        <v>0</v>
      </c>
      <c r="P24" s="10">
        <f>IFERROR(INDEX(REPORT_DATA_BY_COMP!$A:$AI,$D24,MATCH(P$8,REPORT_DATA_BY_COMP!$A$1:$AI$1,0)), "")</f>
        <v>2</v>
      </c>
      <c r="Q24" s="10">
        <f>IFERROR(INDEX(REPORT_DATA_BY_COMP!$A:$AI,$D24,MATCH(Q$8,REPORT_DATA_BY_COMP!$A$1:$AI$1,0)), "")</f>
        <v>9</v>
      </c>
      <c r="R24" s="10">
        <f>IFERROR(INDEX(REPORT_DATA_BY_COMP!$A:$AI,$D24,MATCH(R$8,REPORT_DATA_BY_COMP!$A$1:$AI$1,0)), "")</f>
        <v>1</v>
      </c>
      <c r="S24" s="10">
        <f>IFERROR(INDEX(REPORT_DATA_BY_COMP!$A:$AI,$D24,MATCH(S$8,REPORT_DATA_BY_COMP!$A$1:$AI$1,0)), "")</f>
        <v>13</v>
      </c>
    </row>
    <row r="25" spans="1:19" ht="15" customHeight="1">
      <c r="A25" s="1"/>
      <c r="B25" s="1" t="s">
        <v>3164</v>
      </c>
      <c r="C25" s="64" t="str">
        <f>CONCATENATE(YEAR,":",MONTH,":",WEEK,":",WEEKDAY,":",$B25)</f>
        <v>2016:5:3:7:ZHUBEI_3_S</v>
      </c>
      <c r="D25" s="64">
        <f>MATCH($C25,REPORT_DATA_BY_COMP!$A:$A,0)</f>
        <v>1749</v>
      </c>
      <c r="E25" s="65" t="str">
        <f>SUBSTITUTE(VLOOKUP($B25,COMP_LIST!$A:$AC,5,FALSE),"EL","")</f>
        <v>S. Harvey</v>
      </c>
      <c r="F25" s="4" t="str">
        <f>VLOOKUP($B25,COMP_LIST!$A:$AC,3,FALSE)</f>
        <v>Zhubei 3 S</v>
      </c>
      <c r="G25" s="4" t="str">
        <f>VLOOKUP($B25,COMP_LIST!$A:$AC,4,FALSE)</f>
        <v>竹北 3 姐妹</v>
      </c>
      <c r="H25" s="10">
        <f>IFERROR(INDEX(REPORT_DATA_BY_COMP!$A:$AI,$D25,MATCH(H$8,REPORT_DATA_BY_COMP!$A$1:$AI$1,0)), "")</f>
        <v>0</v>
      </c>
      <c r="I25" s="10">
        <f>IFERROR(INDEX(REPORT_DATA_BY_COMP!$A:$AI,$D25,MATCH(I$8,REPORT_DATA_BY_COMP!$A$1:$AI$1,0)), "")</f>
        <v>0</v>
      </c>
      <c r="J25" s="10">
        <f>IFERROR(INDEX(REPORT_DATA_BY_COMP!$A:$AI,$D25,MATCH(J$8,REPORT_DATA_BY_COMP!$A$1:$AI$1,0)), "")</f>
        <v>2</v>
      </c>
      <c r="K25" s="10">
        <f>IFERROR(INDEX(REPORT_DATA_BY_COMP!$A:$AI,$D25,MATCH(K$8,REPORT_DATA_BY_COMP!$A$1:$AI$1,0)), "")</f>
        <v>0</v>
      </c>
      <c r="L25" s="47">
        <f>IFERROR(INDEX(REPORT_DATA_BY_COMP!$A:$AI,$D25,MATCH(L$8,REPORT_DATA_BY_COMP!$A$1:$AI$1,0)), "")</f>
        <v>0</v>
      </c>
      <c r="M25" s="56">
        <f>IFERROR(INDEX(REPORT_DATA_BY_COMP!$A:$AI,$D25,MATCH(M$8,REPORT_DATA_BY_COMP!$A$1:$AI$1,0)), "")</f>
        <v>0</v>
      </c>
      <c r="N25" s="50">
        <f>IFERROR(INDEX(REPORT_DATA_BY_COMP!$A:$AI,$D25,MATCH(N$8,REPORT_DATA_BY_COMP!$A$1:$AI$1,0)), "")</f>
        <v>2</v>
      </c>
      <c r="O25" s="10">
        <f>IFERROR(INDEX(REPORT_DATA_BY_COMP!$A:$AI,$D25,MATCH(O$8,REPORT_DATA_BY_COMP!$A$1:$AI$1,0)), "")</f>
        <v>1</v>
      </c>
      <c r="P25" s="10">
        <f>IFERROR(INDEX(REPORT_DATA_BY_COMP!$A:$AI,$D25,MATCH(P$8,REPORT_DATA_BY_COMP!$A$1:$AI$1,0)), "")</f>
        <v>8</v>
      </c>
      <c r="Q25" s="10">
        <f>IFERROR(INDEX(REPORT_DATA_BY_COMP!$A:$AI,$D25,MATCH(Q$8,REPORT_DATA_BY_COMP!$A$1:$AI$1,0)), "")</f>
        <v>4</v>
      </c>
      <c r="R25" s="10">
        <f>IFERROR(INDEX(REPORT_DATA_BY_COMP!$A:$AI,$D25,MATCH(R$8,REPORT_DATA_BY_COMP!$A$1:$AI$1,0)), "")</f>
        <v>0</v>
      </c>
      <c r="S25" s="10">
        <f>IFERROR(INDEX(REPORT_DATA_BY_COMP!$A:$AI,$D25,MATCH(S$8,REPORT_DATA_BY_COMP!$A$1:$AI$1,0)), "")</f>
        <v>12</v>
      </c>
    </row>
    <row r="26" spans="1:19" ht="15" customHeight="1" thickBot="1">
      <c r="A26" s="1"/>
      <c r="B26" s="1"/>
      <c r="E26" s="8" t="s">
        <v>806</v>
      </c>
      <c r="F26" s="9"/>
      <c r="G26" s="9"/>
      <c r="H26" s="11">
        <f t="shared" ref="H26:S26" si="2">SUM(H22:H25)</f>
        <v>0</v>
      </c>
      <c r="I26" s="11">
        <f t="shared" si="2"/>
        <v>0</v>
      </c>
      <c r="J26" s="11">
        <f t="shared" si="2"/>
        <v>5</v>
      </c>
      <c r="K26" s="11">
        <f t="shared" si="2"/>
        <v>7</v>
      </c>
      <c r="L26" s="48">
        <f t="shared" si="2"/>
        <v>0</v>
      </c>
      <c r="M26" s="69">
        <f t="shared" si="2"/>
        <v>0</v>
      </c>
      <c r="N26" s="51">
        <f t="shared" si="2"/>
        <v>15</v>
      </c>
      <c r="O26" s="11">
        <f t="shared" si="2"/>
        <v>2</v>
      </c>
      <c r="P26" s="11">
        <f t="shared" si="2"/>
        <v>21</v>
      </c>
      <c r="Q26" s="11">
        <f t="shared" si="2"/>
        <v>31</v>
      </c>
      <c r="R26" s="11">
        <f t="shared" si="2"/>
        <v>2</v>
      </c>
      <c r="S26" s="11">
        <f t="shared" si="2"/>
        <v>49</v>
      </c>
    </row>
    <row r="27" spans="1:19" ht="15" customHeight="1" thickTop="1">
      <c r="E27" s="31"/>
      <c r="F27" s="22"/>
      <c r="G27" s="22"/>
      <c r="H27" s="22"/>
      <c r="I27" s="22"/>
      <c r="J27" s="22"/>
      <c r="K27" s="22"/>
      <c r="L27" s="22"/>
      <c r="M27" s="70"/>
      <c r="N27" s="22"/>
      <c r="O27" s="22"/>
      <c r="P27" s="22"/>
      <c r="Q27" s="22"/>
      <c r="R27" s="22"/>
      <c r="S27" s="22"/>
    </row>
    <row r="28" spans="1:19" ht="15" customHeight="1">
      <c r="E28" s="12" t="s">
        <v>805</v>
      </c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</row>
    <row r="29" spans="1:19" ht="15" customHeight="1">
      <c r="C29" s="64" t="str">
        <f>CONCATENATE(YEAR,":",MONTH,":1:",WEEKLY_REPORT_DAY,":", $A$1)</f>
        <v>2016:5:1:7:XINZHU</v>
      </c>
      <c r="D29" s="64">
        <f>MATCH($C29,REPORT_DATA_BY_ZONE!$A:$A, 0)</f>
        <v>169</v>
      </c>
      <c r="E29" s="19" t="s">
        <v>783</v>
      </c>
      <c r="F29" s="13"/>
      <c r="G29" s="13"/>
      <c r="H29" s="10">
        <f>IFERROR(INDEX(REPORT_DATA_BY_ZONE!$A:$AI,$D29,MATCH(H$8,REPORT_DATA_BY_ZONE!$A$1:$AI$1,0)), "")</f>
        <v>1</v>
      </c>
      <c r="I29" s="10">
        <f>IFERROR(INDEX(REPORT_DATA_BY_ZONE!$A:$AI,$D29,MATCH(I$8,REPORT_DATA_BY_ZONE!$A$1:$AI$1,0)), "")</f>
        <v>2</v>
      </c>
      <c r="J29" s="10">
        <f>IFERROR(INDEX(REPORT_DATA_BY_ZONE!$A:$AI,$D29,MATCH(J$8,REPORT_DATA_BY_ZONE!$A$1:$AI$1,0)), "")</f>
        <v>15</v>
      </c>
      <c r="K29" s="10">
        <f>IFERROR(INDEX(REPORT_DATA_BY_ZONE!$A:$AI,$D29,MATCH(K$8,REPORT_DATA_BY_ZONE!$A$1:$AI$1,0)), "")</f>
        <v>15</v>
      </c>
      <c r="L29" s="47">
        <f>IFERROR(INDEX(REPORT_DATA_BY_ZONE!$A:$AI,$D29,MATCH(L$8,REPORT_DATA_BY_ZONE!$A$1:$AI$1,0)), "")</f>
        <v>2</v>
      </c>
      <c r="M29" s="10">
        <f>IFERROR(INDEX(REPORT_DATA_BY_ZONE!$A:$AI,$D29,MATCH(M$8,REPORT_DATA_BY_ZONE!$A$1:$AI$1,0)), "")</f>
        <v>1</v>
      </c>
      <c r="N29" s="50">
        <f>IFERROR(INDEX(REPORT_DATA_BY_ZONE!$A:$AI,$D29,MATCH(N$8,REPORT_DATA_BY_ZONE!$A$1:$AI$1,0)), "")</f>
        <v>44</v>
      </c>
      <c r="O29" s="10">
        <f>IFERROR(INDEX(REPORT_DATA_BY_ZONE!$A:$AI,$D29,MATCH(O$8,REPORT_DATA_BY_ZONE!$A$1:$AI$1,0)), "")</f>
        <v>19</v>
      </c>
      <c r="P29" s="10">
        <f>IFERROR(INDEX(REPORT_DATA_BY_ZONE!$A:$AI,$D29,MATCH(P$8,REPORT_DATA_BY_ZONE!$A$1:$AI$1,0)), "")</f>
        <v>76</v>
      </c>
      <c r="Q29" s="10">
        <f>IFERROR(INDEX(REPORT_DATA_BY_ZONE!$A:$AI,$D29,MATCH(Q$8,REPORT_DATA_BY_ZONE!$A$1:$AI$1,0)), "")</f>
        <v>56</v>
      </c>
      <c r="R29" s="10">
        <f>IFERROR(INDEX(REPORT_DATA_BY_ZONE!$A:$AI,$D29,MATCH(R$8,REPORT_DATA_BY_ZONE!$A$1:$AI$1,0)), "")</f>
        <v>6</v>
      </c>
      <c r="S29" s="10">
        <f>IFERROR(INDEX(REPORT_DATA_BY_ZONE!$A:$AI,$D29,MATCH(S$8,REPORT_DATA_BY_ZONE!$A$1:$AI$1,0)), "")</f>
        <v>68</v>
      </c>
    </row>
    <row r="30" spans="1:19" ht="15" customHeight="1">
      <c r="C30" s="64" t="str">
        <f>CONCATENATE(YEAR,":",MONTH,":2:",WEEKLY_REPORT_DAY,":", $A$1)</f>
        <v>2016:5:2:7:XINZHU</v>
      </c>
      <c r="D30" s="64">
        <f>MATCH($C30,REPORT_DATA_BY_ZONE!$A:$A, 0)</f>
        <v>179</v>
      </c>
      <c r="E30" s="19" t="s">
        <v>782</v>
      </c>
      <c r="F30" s="13"/>
      <c r="G30" s="13"/>
      <c r="H30" s="10">
        <f>IFERROR(INDEX(REPORT_DATA_BY_ZONE!$A:$AI,$D30,MATCH(H$8,REPORT_DATA_BY_ZONE!$A$1:$AI$1,0)), "")</f>
        <v>0</v>
      </c>
      <c r="I30" s="10">
        <f>IFERROR(INDEX(REPORT_DATA_BY_ZONE!$A:$AI,$D30,MATCH(I$8,REPORT_DATA_BY_ZONE!$A$1:$AI$1,0)), "")</f>
        <v>2</v>
      </c>
      <c r="J30" s="10">
        <f>IFERROR(INDEX(REPORT_DATA_BY_ZONE!$A:$AI,$D30,MATCH(J$8,REPORT_DATA_BY_ZONE!$A$1:$AI$1,0)), "")</f>
        <v>14</v>
      </c>
      <c r="K30" s="10">
        <f>IFERROR(INDEX(REPORT_DATA_BY_ZONE!$A:$AI,$D30,MATCH(K$8,REPORT_DATA_BY_ZONE!$A$1:$AI$1,0)), "")</f>
        <v>18</v>
      </c>
      <c r="L30" s="47">
        <f>IFERROR(INDEX(REPORT_DATA_BY_ZONE!$A:$AI,$D30,MATCH(L$8,REPORT_DATA_BY_ZONE!$A$1:$AI$1,0)), "")</f>
        <v>2</v>
      </c>
      <c r="M30" s="10">
        <f>IFERROR(INDEX(REPORT_DATA_BY_ZONE!$A:$AI,$D30,MATCH(M$8,REPORT_DATA_BY_ZONE!$A$1:$AI$1,0)), "")</f>
        <v>0</v>
      </c>
      <c r="N30" s="50">
        <f>IFERROR(INDEX(REPORT_DATA_BY_ZONE!$A:$AI,$D30,MATCH(N$8,REPORT_DATA_BY_ZONE!$A$1:$AI$1,0)), "")</f>
        <v>47</v>
      </c>
      <c r="O30" s="10">
        <f>IFERROR(INDEX(REPORT_DATA_BY_ZONE!$A:$AI,$D30,MATCH(O$8,REPORT_DATA_BY_ZONE!$A$1:$AI$1,0)), "")</f>
        <v>20</v>
      </c>
      <c r="P30" s="10">
        <f>IFERROR(INDEX(REPORT_DATA_BY_ZONE!$A:$AI,$D30,MATCH(P$8,REPORT_DATA_BY_ZONE!$A$1:$AI$1,0)), "")</f>
        <v>63</v>
      </c>
      <c r="Q30" s="10">
        <f>IFERROR(INDEX(REPORT_DATA_BY_ZONE!$A:$AI,$D30,MATCH(Q$8,REPORT_DATA_BY_ZONE!$A$1:$AI$1,0)), "")</f>
        <v>51</v>
      </c>
      <c r="R30" s="10">
        <f>IFERROR(INDEX(REPORT_DATA_BY_ZONE!$A:$AI,$D30,MATCH(R$8,REPORT_DATA_BY_ZONE!$A$1:$AI$1,0)), "")</f>
        <v>6</v>
      </c>
      <c r="S30" s="10">
        <f>IFERROR(INDEX(REPORT_DATA_BY_ZONE!$A:$AI,$D30,MATCH(S$8,REPORT_DATA_BY_ZONE!$A$1:$AI$1,0)), "")</f>
        <v>80</v>
      </c>
    </row>
    <row r="31" spans="1:19" ht="15" customHeight="1">
      <c r="C31" s="64" t="str">
        <f>CONCATENATE(YEAR,":",MONTH,":3:",WEEKLY_REPORT_DAY,":", $A$1)</f>
        <v>2016:5:3:7:XINZHU</v>
      </c>
      <c r="D31" s="64">
        <f>MATCH($C31,REPORT_DATA_BY_ZONE!$A:$A, 0)</f>
        <v>190</v>
      </c>
      <c r="E31" s="19" t="s">
        <v>784</v>
      </c>
      <c r="F31" s="13"/>
      <c r="G31" s="13"/>
      <c r="H31" s="10">
        <f>IFERROR(INDEX(REPORT_DATA_BY_ZONE!$A:$AI,$D31,MATCH(H$8,REPORT_DATA_BY_ZONE!$A$1:$AI$1,0)), "")</f>
        <v>0</v>
      </c>
      <c r="I31" s="10">
        <f>IFERROR(INDEX(REPORT_DATA_BY_ZONE!$A:$AI,$D31,MATCH(I$8,REPORT_DATA_BY_ZONE!$A$1:$AI$1,0)), "")</f>
        <v>0</v>
      </c>
      <c r="J31" s="10">
        <f>IFERROR(INDEX(REPORT_DATA_BY_ZONE!$A:$AI,$D31,MATCH(J$8,REPORT_DATA_BY_ZONE!$A$1:$AI$1,0)), "")</f>
        <v>16</v>
      </c>
      <c r="K31" s="10">
        <f>IFERROR(INDEX(REPORT_DATA_BY_ZONE!$A:$AI,$D31,MATCH(K$8,REPORT_DATA_BY_ZONE!$A$1:$AI$1,0)), "")</f>
        <v>20</v>
      </c>
      <c r="L31" s="47">
        <f>IFERROR(INDEX(REPORT_DATA_BY_ZONE!$A:$AI,$D31,MATCH(L$8,REPORT_DATA_BY_ZONE!$A$1:$AI$1,0)), "")</f>
        <v>1</v>
      </c>
      <c r="M31" s="10">
        <f>IFERROR(INDEX(REPORT_DATA_BY_ZONE!$A:$AI,$D31,MATCH(M$8,REPORT_DATA_BY_ZONE!$A$1:$AI$1,0)), "")</f>
        <v>2</v>
      </c>
      <c r="N31" s="50">
        <f>IFERROR(INDEX(REPORT_DATA_BY_ZONE!$A:$AI,$D31,MATCH(N$8,REPORT_DATA_BY_ZONE!$A$1:$AI$1,0)), "")</f>
        <v>48</v>
      </c>
      <c r="O31" s="10">
        <f>IFERROR(INDEX(REPORT_DATA_BY_ZONE!$A:$AI,$D31,MATCH(O$8,REPORT_DATA_BY_ZONE!$A$1:$AI$1,0)), "")</f>
        <v>15</v>
      </c>
      <c r="P31" s="10">
        <f>IFERROR(INDEX(REPORT_DATA_BY_ZONE!$A:$AI,$D31,MATCH(P$8,REPORT_DATA_BY_ZONE!$A$1:$AI$1,0)), "")</f>
        <v>69</v>
      </c>
      <c r="Q31" s="10">
        <f>IFERROR(INDEX(REPORT_DATA_BY_ZONE!$A:$AI,$D31,MATCH(Q$8,REPORT_DATA_BY_ZONE!$A$1:$AI$1,0)), "")</f>
        <v>58</v>
      </c>
      <c r="R31" s="10">
        <f>IFERROR(INDEX(REPORT_DATA_BY_ZONE!$A:$AI,$D31,MATCH(R$8,REPORT_DATA_BY_ZONE!$A$1:$AI$1,0)), "")</f>
        <v>6</v>
      </c>
      <c r="S31" s="10">
        <f>IFERROR(INDEX(REPORT_DATA_BY_ZONE!$A:$AI,$D31,MATCH(S$8,REPORT_DATA_BY_ZONE!$A$1:$AI$1,0)), "")</f>
        <v>85</v>
      </c>
    </row>
    <row r="32" spans="1:19" ht="15" customHeight="1">
      <c r="C32" s="64" t="str">
        <f>CONCATENATE(YEAR,":",MONTH,":4:",WEEKLY_REPORT_DAY,":", $A$1)</f>
        <v>2016:5:4:7:XINZHU</v>
      </c>
      <c r="D32" s="64" t="e">
        <f>MATCH($C32,REPORT_DATA_BY_ZONE!$A:$A, 0)</f>
        <v>#N/A</v>
      </c>
      <c r="E32" s="19" t="s">
        <v>785</v>
      </c>
      <c r="F32" s="13"/>
      <c r="G32" s="13"/>
      <c r="H32" s="10" t="str">
        <f>IFERROR(INDEX(REPORT_DATA_BY_ZONE!$A:$AI,$D32,MATCH(H$8,REPORT_DATA_BY_ZONE!$A$1:$AI$1,0)), "")</f>
        <v/>
      </c>
      <c r="I32" s="10" t="str">
        <f>IFERROR(INDEX(REPORT_DATA_BY_ZONE!$A:$AI,$D32,MATCH(I$8,REPORT_DATA_BY_ZONE!$A$1:$AI$1,0)), "")</f>
        <v/>
      </c>
      <c r="J32" s="10" t="str">
        <f>IFERROR(INDEX(REPORT_DATA_BY_ZONE!$A:$AI,$D32,MATCH(J$8,REPORT_DATA_BY_ZONE!$A$1:$AI$1,0)), "")</f>
        <v/>
      </c>
      <c r="K32" s="10" t="str">
        <f>IFERROR(INDEX(REPORT_DATA_BY_ZONE!$A:$AI,$D32,MATCH(K$8,REPORT_DATA_BY_ZONE!$A$1:$AI$1,0)), "")</f>
        <v/>
      </c>
      <c r="L32" s="47" t="str">
        <f>IFERROR(INDEX(REPORT_DATA_BY_ZONE!$A:$AI,$D32,MATCH(L$8,REPORT_DATA_BY_ZONE!$A$1:$AI$1,0)), "")</f>
        <v/>
      </c>
      <c r="M32" s="10" t="str">
        <f>IFERROR(INDEX(REPORT_DATA_BY_ZONE!$A:$AI,$D32,MATCH(M$8,REPORT_DATA_BY_ZONE!$A$1:$AI$1,0)), "")</f>
        <v/>
      </c>
      <c r="N32" s="50" t="str">
        <f>IFERROR(INDEX(REPORT_DATA_BY_ZONE!$A:$AI,$D32,MATCH(N$8,REPORT_DATA_BY_ZONE!$A$1:$AI$1,0)), "")</f>
        <v/>
      </c>
      <c r="O32" s="10" t="str">
        <f>IFERROR(INDEX(REPORT_DATA_BY_ZONE!$A:$AI,$D32,MATCH(O$8,REPORT_DATA_BY_ZONE!$A$1:$AI$1,0)), "")</f>
        <v/>
      </c>
      <c r="P32" s="10" t="str">
        <f>IFERROR(INDEX(REPORT_DATA_BY_ZONE!$A:$AI,$D32,MATCH(P$8,REPORT_DATA_BY_ZONE!$A$1:$AI$1,0)), "")</f>
        <v/>
      </c>
      <c r="Q32" s="10" t="str">
        <f>IFERROR(INDEX(REPORT_DATA_BY_ZONE!$A:$AI,$D32,MATCH(Q$8,REPORT_DATA_BY_ZONE!$A$1:$AI$1,0)), "")</f>
        <v/>
      </c>
      <c r="R32" s="10" t="str">
        <f>IFERROR(INDEX(REPORT_DATA_BY_ZONE!$A:$AI,$D32,MATCH(R$8,REPORT_DATA_BY_ZONE!$A$1:$AI$1,0)), "")</f>
        <v/>
      </c>
      <c r="S32" s="10" t="str">
        <f>IFERROR(INDEX(REPORT_DATA_BY_ZONE!$A:$AI,$D32,MATCH(S$8,REPORT_DATA_BY_ZONE!$A$1:$AI$1,0)), "")</f>
        <v/>
      </c>
    </row>
    <row r="33" spans="3:19" ht="15" customHeight="1">
      <c r="C33" s="64" t="str">
        <f>CONCATENATE(YEAR,":",MONTH,":5:",WEEKLY_REPORT_DAY,":", $A$1)</f>
        <v>2016:5:5:7:XINZHU</v>
      </c>
      <c r="D33" s="64" t="e">
        <f>MATCH($C33,REPORT_DATA_BY_ZONE!$A:$A, 0)</f>
        <v>#N/A</v>
      </c>
      <c r="E33" s="19" t="s">
        <v>786</v>
      </c>
      <c r="F33" s="13"/>
      <c r="G33" s="13"/>
      <c r="H33" s="10" t="str">
        <f>IFERROR(INDEX(REPORT_DATA_BY_ZONE!$A:$AI,$D33,MATCH(H$8,REPORT_DATA_BY_ZONE!$A$1:$AI$1,0)), "")</f>
        <v/>
      </c>
      <c r="I33" s="10" t="str">
        <f>IFERROR(INDEX(REPORT_DATA_BY_ZONE!$A:$AI,$D33,MATCH(I$8,REPORT_DATA_BY_ZONE!$A$1:$AI$1,0)), "")</f>
        <v/>
      </c>
      <c r="J33" s="10" t="str">
        <f>IFERROR(INDEX(REPORT_DATA_BY_ZONE!$A:$AI,$D33,MATCH(J$8,REPORT_DATA_BY_ZONE!$A$1:$AI$1,0)), "")</f>
        <v/>
      </c>
      <c r="K33" s="10" t="str">
        <f>IFERROR(INDEX(REPORT_DATA_BY_ZONE!$A:$AI,$D33,MATCH(K$8,REPORT_DATA_BY_ZONE!$A$1:$AI$1,0)), "")</f>
        <v/>
      </c>
      <c r="L33" s="47" t="str">
        <f>IFERROR(INDEX(REPORT_DATA_BY_ZONE!$A:$AI,$D33,MATCH(L$8,REPORT_DATA_BY_ZONE!$A$1:$AI$1,0)), "")</f>
        <v/>
      </c>
      <c r="M33" s="10" t="str">
        <f>IFERROR(INDEX(REPORT_DATA_BY_ZONE!$A:$AI,$D33,MATCH(M$8,REPORT_DATA_BY_ZONE!$A$1:$AI$1,0)), "")</f>
        <v/>
      </c>
      <c r="N33" s="50" t="str">
        <f>IFERROR(INDEX(REPORT_DATA_BY_ZONE!$A:$AI,$D33,MATCH(N$8,REPORT_DATA_BY_ZONE!$A$1:$AI$1,0)), "")</f>
        <v/>
      </c>
      <c r="O33" s="10" t="str">
        <f>IFERROR(INDEX(REPORT_DATA_BY_ZONE!$A:$AI,$D33,MATCH(O$8,REPORT_DATA_BY_ZONE!$A$1:$AI$1,0)), "")</f>
        <v/>
      </c>
      <c r="P33" s="10" t="str">
        <f>IFERROR(INDEX(REPORT_DATA_BY_ZONE!$A:$AI,$D33,MATCH(P$8,REPORT_DATA_BY_ZONE!$A$1:$AI$1,0)), "")</f>
        <v/>
      </c>
      <c r="Q33" s="10" t="str">
        <f>IFERROR(INDEX(REPORT_DATA_BY_ZONE!$A:$AI,$D33,MATCH(Q$8,REPORT_DATA_BY_ZONE!$A$1:$AI$1,0)), "")</f>
        <v/>
      </c>
      <c r="R33" s="10" t="str">
        <f>IFERROR(INDEX(REPORT_DATA_BY_ZONE!$A:$AI,$D33,MATCH(R$8,REPORT_DATA_BY_ZONE!$A$1:$AI$1,0)), "")</f>
        <v/>
      </c>
      <c r="S33" s="10" t="str">
        <f>IFERROR(INDEX(REPORT_DATA_BY_ZONE!$A:$AI,$D33,MATCH(S$8,REPORT_DATA_BY_ZONE!$A$1:$AI$1,0)), "")</f>
        <v/>
      </c>
    </row>
    <row r="34" spans="3:19" ht="15" customHeight="1">
      <c r="E34" s="16" t="s">
        <v>806</v>
      </c>
      <c r="F34" s="14"/>
      <c r="G34" s="14"/>
      <c r="H34" s="17">
        <f>SUM(H29:H33)</f>
        <v>1</v>
      </c>
      <c r="I34" s="17">
        <f t="shared" ref="I34:R34" si="3">SUM(I29:I33)</f>
        <v>4</v>
      </c>
      <c r="J34" s="17">
        <f t="shared" si="3"/>
        <v>45</v>
      </c>
      <c r="K34" s="17">
        <f t="shared" si="3"/>
        <v>53</v>
      </c>
      <c r="L34" s="49">
        <f t="shared" si="3"/>
        <v>5</v>
      </c>
      <c r="M34" s="17">
        <f t="shared" si="3"/>
        <v>3</v>
      </c>
      <c r="N34" s="52">
        <f t="shared" si="3"/>
        <v>139</v>
      </c>
      <c r="O34" s="17">
        <f t="shared" si="3"/>
        <v>54</v>
      </c>
      <c r="P34" s="17">
        <f t="shared" si="3"/>
        <v>208</v>
      </c>
      <c r="Q34" s="17">
        <f t="shared" si="3"/>
        <v>165</v>
      </c>
      <c r="R34" s="17">
        <f t="shared" si="3"/>
        <v>18</v>
      </c>
      <c r="S34" s="17">
        <f>SUM(S29:S33)</f>
        <v>233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2:S15 M18:S19 M22:S25">
    <cfRule type="expression" dxfId="75" priority="1">
      <formula>J12=""</formula>
    </cfRule>
    <cfRule type="expression" dxfId="74" priority="2">
      <formula>AND(M$9&lt;&gt;"",M12&gt;=M$9)</formula>
    </cfRule>
    <cfRule type="expression" dxfId="73" priority="3">
      <formula>AND(M$10&lt;&gt;"",M12&lt;M$10)</formula>
    </cfRule>
    <cfRule type="expression" dxfId="72" priority="4">
      <formula>AND(M$10&lt;&gt;"",M12&gt;=M$10)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83" orientation="landscape" r:id="rId1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6">
    <pageSetUpPr fitToPage="1"/>
  </sheetPr>
  <dimension ref="W1:BA109"/>
  <sheetViews>
    <sheetView zoomScale="85" zoomScaleNormal="85" workbookViewId="0">
      <selection activeCell="AV88" sqref="AV88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7109375" style="7" customWidth="1"/>
    <col min="49" max="49" width="10.42578125" style="7" bestFit="1" customWidth="1"/>
    <col min="50" max="50" width="9.42578125" style="7" bestFit="1" customWidth="1"/>
    <col min="51" max="51" width="10.28515625" style="7" bestFit="1" customWidth="1"/>
    <col min="52" max="52" width="18" style="7" bestFit="1" customWidth="1"/>
    <col min="53" max="53" width="16.5703125" style="7" bestFit="1" customWidth="1"/>
    <col min="54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3" ht="15" customHeight="1"/>
    <row r="50" spans="23:53" ht="15" customHeight="1"/>
    <row r="51" spans="23:53" ht="120">
      <c r="AC51" s="29" t="s">
        <v>437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440</v>
      </c>
      <c r="AT51" s="29" t="s">
        <v>33</v>
      </c>
      <c r="AU51" s="29" t="s">
        <v>34</v>
      </c>
      <c r="AV51" s="29"/>
    </row>
    <row r="52" spans="23:53">
      <c r="W52" s="7" t="s">
        <v>812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810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813</v>
      </c>
      <c r="AM52" s="7" t="s">
        <v>13</v>
      </c>
      <c r="AN52" s="27" t="s">
        <v>814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3964</v>
      </c>
      <c r="AW52" s="27" t="s">
        <v>44</v>
      </c>
      <c r="AX52" s="27" t="s">
        <v>45</v>
      </c>
      <c r="AY52" s="27" t="s">
        <v>46</v>
      </c>
      <c r="AZ52" s="27" t="s">
        <v>47</v>
      </c>
      <c r="BA52" s="27" t="s">
        <v>48</v>
      </c>
    </row>
    <row r="53" spans="23:53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2014:1:0:0:XINZHU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5</v>
      </c>
      <c r="AE53" s="27" t="e">
        <f t="shared" ref="AE53:AE88" ca="1" si="6">MATCH($AA53,INDIRECT(CONCATENATE($X$95,"$A:$A")), 0)</f>
        <v>#N/A</v>
      </c>
      <c r="AF53" s="10" t="str">
        <f t="shared" ref="AF53:AK62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</row>
    <row r="54" spans="23:53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2014:2:0:0:XINZHU</v>
      </c>
      <c r="AB54" s="27">
        <f t="shared" ca="1" si="3"/>
        <v>36</v>
      </c>
      <c r="AC54" s="21">
        <f t="shared" ca="1" si="4"/>
        <v>6</v>
      </c>
      <c r="AD54" s="21">
        <f t="shared" si="5"/>
        <v>5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</row>
    <row r="55" spans="23:53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2014:3:0:0:XINZHU</v>
      </c>
      <c r="AB55" s="27">
        <f t="shared" ca="1" si="3"/>
        <v>44</v>
      </c>
      <c r="AC55" s="21">
        <f t="shared" ca="1" si="4"/>
        <v>14</v>
      </c>
      <c r="AD55" s="21">
        <f t="shared" si="5"/>
        <v>5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</row>
    <row r="56" spans="23:53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2014:4:0:0:XINZHU</v>
      </c>
      <c r="AB56" s="27">
        <f t="shared" ca="1" si="3"/>
        <v>52</v>
      </c>
      <c r="AC56" s="21">
        <f t="shared" ca="1" si="4"/>
        <v>16</v>
      </c>
      <c r="AD56" s="21">
        <f t="shared" si="5"/>
        <v>5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</row>
    <row r="57" spans="23:53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2014:5:0:0:XINZHU</v>
      </c>
      <c r="AB57" s="27">
        <f t="shared" ca="1" si="3"/>
        <v>60</v>
      </c>
      <c r="AC57" s="21">
        <f t="shared" ca="1" si="4"/>
        <v>7</v>
      </c>
      <c r="AD57" s="21">
        <f t="shared" si="5"/>
        <v>5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</row>
    <row r="58" spans="23:53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2014:6:0:0:XINZHU</v>
      </c>
      <c r="AB58" s="27">
        <f t="shared" ca="1" si="3"/>
        <v>68</v>
      </c>
      <c r="AC58" s="21">
        <f t="shared" ca="1" si="4"/>
        <v>13</v>
      </c>
      <c r="AD58" s="21">
        <f t="shared" si="5"/>
        <v>5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</row>
    <row r="59" spans="23:53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2014:7:0:0:XINZHU</v>
      </c>
      <c r="AB59" s="27">
        <f t="shared" ca="1" si="3"/>
        <v>76</v>
      </c>
      <c r="AC59" s="21">
        <f t="shared" ca="1" si="4"/>
        <v>8</v>
      </c>
      <c r="AD59" s="21">
        <f t="shared" si="5"/>
        <v>5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</row>
    <row r="60" spans="23:53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2014:8:0:0:XINZHU</v>
      </c>
      <c r="AB60" s="27">
        <f t="shared" ca="1" si="3"/>
        <v>84</v>
      </c>
      <c r="AC60" s="21">
        <f t="shared" ca="1" si="4"/>
        <v>5</v>
      </c>
      <c r="AD60" s="21">
        <f t="shared" si="5"/>
        <v>5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</row>
    <row r="61" spans="23:53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2014:9:0:0:XINZHU</v>
      </c>
      <c r="AB61" s="27">
        <f t="shared" ca="1" si="3"/>
        <v>92</v>
      </c>
      <c r="AC61" s="21">
        <f t="shared" ca="1" si="4"/>
        <v>5</v>
      </c>
      <c r="AD61" s="21">
        <f t="shared" si="5"/>
        <v>5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</row>
    <row r="62" spans="23:53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2014:10:0:0:XINZHU</v>
      </c>
      <c r="AB62" s="27">
        <f t="shared" ca="1" si="3"/>
        <v>9</v>
      </c>
      <c r="AC62" s="21">
        <f t="shared" ca="1" si="4"/>
        <v>7</v>
      </c>
      <c r="AD62" s="21">
        <f t="shared" si="5"/>
        <v>5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</row>
    <row r="63" spans="23:53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2014:11:0:0:XINZHU</v>
      </c>
      <c r="AB63" s="27">
        <f t="shared" ca="1" si="3"/>
        <v>18</v>
      </c>
      <c r="AC63" s="21">
        <f t="shared" ca="1" si="4"/>
        <v>1</v>
      </c>
      <c r="AD63" s="21">
        <f t="shared" si="5"/>
        <v>5</v>
      </c>
      <c r="AE63" s="27" t="e">
        <f t="shared" ca="1" si="6"/>
        <v>#N/A</v>
      </c>
      <c r="AF63" s="10" t="str">
        <f t="shared" ref="AF63:AK72" ca="1" si="8">IFERROR(INDEX(INDIRECT(CONCATENATE($X$95,"$A:$Z")),$AE63,MATCH(AF$52,INDIRECT(CONCATENATE($X$95,"$A1:$Z1")),0)),"")</f>
        <v/>
      </c>
      <c r="AG63" s="10" t="str">
        <f t="shared" ca="1" si="8"/>
        <v/>
      </c>
      <c r="AH63" s="10" t="str">
        <f t="shared" ca="1" si="8"/>
        <v/>
      </c>
      <c r="AI63" s="10" t="str">
        <f t="shared" ca="1" si="8"/>
        <v/>
      </c>
      <c r="AJ63" s="10" t="str">
        <f t="shared" ca="1" si="8"/>
        <v/>
      </c>
      <c r="AK63" s="10" t="str">
        <f t="shared" ca="1" si="8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</row>
    <row r="64" spans="23:53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2014:12:0:0:XINZHU</v>
      </c>
      <c r="AB64" s="27">
        <f t="shared" ca="1" si="3"/>
        <v>27</v>
      </c>
      <c r="AC64" s="21">
        <f t="shared" ca="1" si="4"/>
        <v>4</v>
      </c>
      <c r="AD64" s="21">
        <f t="shared" si="5"/>
        <v>5</v>
      </c>
      <c r="AE64" s="27" t="e">
        <f t="shared" ca="1" si="6"/>
        <v>#N/A</v>
      </c>
      <c r="AF64" s="10" t="str">
        <f t="shared" ca="1" si="8"/>
        <v/>
      </c>
      <c r="AG64" s="10" t="str">
        <f t="shared" ca="1" si="8"/>
        <v/>
      </c>
      <c r="AH64" s="10" t="str">
        <f t="shared" ca="1" si="8"/>
        <v/>
      </c>
      <c r="AI64" s="10" t="str">
        <f t="shared" ca="1" si="8"/>
        <v/>
      </c>
      <c r="AJ64" s="10" t="str">
        <f t="shared" ca="1" si="8"/>
        <v/>
      </c>
      <c r="AK64" s="10" t="str">
        <f t="shared" ca="1" si="8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</row>
    <row r="65" spans="23:53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2015:1:0:0:XINZHU</v>
      </c>
      <c r="AB65" s="27">
        <f t="shared" ca="1" si="3"/>
        <v>131</v>
      </c>
      <c r="AC65" s="21">
        <f t="shared" ca="1" si="4"/>
        <v>4</v>
      </c>
      <c r="AD65" s="21">
        <f t="shared" si="5"/>
        <v>5</v>
      </c>
      <c r="AE65" s="27" t="e">
        <f t="shared" ca="1" si="6"/>
        <v>#N/A</v>
      </c>
      <c r="AF65" s="10" t="str">
        <f t="shared" ca="1" si="8"/>
        <v/>
      </c>
      <c r="AG65" s="10" t="str">
        <f t="shared" ca="1" si="8"/>
        <v/>
      </c>
      <c r="AH65" s="10" t="str">
        <f t="shared" ca="1" si="8"/>
        <v/>
      </c>
      <c r="AI65" s="10" t="str">
        <f t="shared" ca="1" si="8"/>
        <v/>
      </c>
      <c r="AJ65" s="10" t="str">
        <f t="shared" ca="1" si="8"/>
        <v/>
      </c>
      <c r="AK65" s="10" t="str">
        <f t="shared" ca="1" si="8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</row>
    <row r="66" spans="23:53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2015:2:0:0:XINZHU</v>
      </c>
      <c r="AB66" s="27">
        <f t="shared" ca="1" si="3"/>
        <v>141</v>
      </c>
      <c r="AC66" s="21">
        <f t="shared" ca="1" si="4"/>
        <v>3</v>
      </c>
      <c r="AD66" s="21">
        <f t="shared" si="5"/>
        <v>5</v>
      </c>
      <c r="AE66" s="27" t="e">
        <f t="shared" ca="1" si="6"/>
        <v>#N/A</v>
      </c>
      <c r="AF66" s="10" t="str">
        <f t="shared" ca="1" si="8"/>
        <v/>
      </c>
      <c r="AG66" s="10" t="str">
        <f t="shared" ca="1" si="8"/>
        <v/>
      </c>
      <c r="AH66" s="10" t="str">
        <f t="shared" ca="1" si="8"/>
        <v/>
      </c>
      <c r="AI66" s="10" t="str">
        <f t="shared" ca="1" si="8"/>
        <v/>
      </c>
      <c r="AJ66" s="10" t="str">
        <f t="shared" ca="1" si="8"/>
        <v/>
      </c>
      <c r="AK66" s="10" t="str">
        <f t="shared" ca="1" si="8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</row>
    <row r="67" spans="23:53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2015:3:0:0:XINZHU</v>
      </c>
      <c r="AB67" s="27">
        <f t="shared" ca="1" si="3"/>
        <v>151</v>
      </c>
      <c r="AC67" s="21">
        <f t="shared" ca="1" si="4"/>
        <v>1</v>
      </c>
      <c r="AD67" s="21">
        <f t="shared" si="5"/>
        <v>5</v>
      </c>
      <c r="AE67" s="27" t="e">
        <f t="shared" ca="1" si="6"/>
        <v>#N/A</v>
      </c>
      <c r="AF67" s="10" t="str">
        <f t="shared" ca="1" si="8"/>
        <v/>
      </c>
      <c r="AG67" s="10" t="str">
        <f t="shared" ca="1" si="8"/>
        <v/>
      </c>
      <c r="AH67" s="10" t="str">
        <f t="shared" ca="1" si="8"/>
        <v/>
      </c>
      <c r="AI67" s="10" t="str">
        <f t="shared" ca="1" si="8"/>
        <v/>
      </c>
      <c r="AJ67" s="10" t="str">
        <f t="shared" ca="1" si="8"/>
        <v/>
      </c>
      <c r="AK67" s="10" t="str">
        <f t="shared" ca="1" si="8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</row>
    <row r="68" spans="23:53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2015:4:0:0:XINZHU</v>
      </c>
      <c r="AB68" s="27">
        <f t="shared" ca="1" si="3"/>
        <v>161</v>
      </c>
      <c r="AC68" s="21">
        <f t="shared" ca="1" si="4"/>
        <v>3</v>
      </c>
      <c r="AD68" s="21">
        <f t="shared" si="5"/>
        <v>5</v>
      </c>
      <c r="AE68" s="27" t="e">
        <f t="shared" ca="1" si="6"/>
        <v>#N/A</v>
      </c>
      <c r="AF68" s="10" t="str">
        <f t="shared" ca="1" si="8"/>
        <v/>
      </c>
      <c r="AG68" s="10" t="str">
        <f t="shared" ca="1" si="8"/>
        <v/>
      </c>
      <c r="AH68" s="10" t="str">
        <f t="shared" ca="1" si="8"/>
        <v/>
      </c>
      <c r="AI68" s="10" t="str">
        <f t="shared" ca="1" si="8"/>
        <v/>
      </c>
      <c r="AJ68" s="10" t="str">
        <f t="shared" ca="1" si="8"/>
        <v/>
      </c>
      <c r="AK68" s="10" t="str">
        <f t="shared" ca="1" si="8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</row>
    <row r="69" spans="23:53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2015:5:0:0:XINZHU</v>
      </c>
      <c r="AB69" s="27">
        <f t="shared" ca="1" si="3"/>
        <v>171</v>
      </c>
      <c r="AC69" s="21">
        <f t="shared" ca="1" si="4"/>
        <v>3</v>
      </c>
      <c r="AD69" s="21">
        <f t="shared" si="5"/>
        <v>5</v>
      </c>
      <c r="AE69" s="27" t="e">
        <f t="shared" ca="1" si="6"/>
        <v>#N/A</v>
      </c>
      <c r="AF69" s="10" t="str">
        <f t="shared" ca="1" si="8"/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</row>
    <row r="70" spans="23:53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2015:6:0:0:XINZHU</v>
      </c>
      <c r="AB70" s="27">
        <f t="shared" ca="1" si="3"/>
        <v>181</v>
      </c>
      <c r="AC70" s="21">
        <f t="shared" ca="1" si="4"/>
        <v>2</v>
      </c>
      <c r="AD70" s="21">
        <f t="shared" si="5"/>
        <v>5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</row>
    <row r="71" spans="23:53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2015:7:0:0:XINZHU</v>
      </c>
      <c r="AB71" s="27">
        <f t="shared" ca="1" si="3"/>
        <v>191</v>
      </c>
      <c r="AC71" s="21">
        <f t="shared" ca="1" si="4"/>
        <v>5</v>
      </c>
      <c r="AD71" s="21">
        <f t="shared" si="5"/>
        <v>5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</row>
    <row r="72" spans="23:53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2015:8:0:0:XINZHU</v>
      </c>
      <c r="AB72" s="27">
        <f t="shared" ca="1" si="3"/>
        <v>201</v>
      </c>
      <c r="AC72" s="21">
        <f t="shared" ca="1" si="4"/>
        <v>2</v>
      </c>
      <c r="AD72" s="21">
        <f t="shared" si="5"/>
        <v>5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</row>
    <row r="73" spans="23:53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2015:9:0:0:XINZHU</v>
      </c>
      <c r="AB73" s="27">
        <f t="shared" ca="1" si="3"/>
        <v>211</v>
      </c>
      <c r="AC73" s="21">
        <f t="shared" ca="1" si="4"/>
        <v>3</v>
      </c>
      <c r="AD73" s="21">
        <f t="shared" si="5"/>
        <v>5</v>
      </c>
      <c r="AE73" s="27" t="e">
        <f t="shared" ca="1" si="6"/>
        <v>#N/A</v>
      </c>
      <c r="AF73" s="10" t="str">
        <f t="shared" ref="AF73:AK82" ca="1" si="9">IFERROR(INDEX(INDIRECT(CONCATENATE($X$95,"$A:$Z")),$AE73,MATCH(AF$52,INDIRECT(CONCATENATE($X$95,"$A1:$Z1")),0)),"")</f>
        <v/>
      </c>
      <c r="AG73" s="10" t="str">
        <f t="shared" ca="1" si="9"/>
        <v/>
      </c>
      <c r="AH73" s="10" t="str">
        <f t="shared" ca="1" si="9"/>
        <v/>
      </c>
      <c r="AI73" s="10" t="str">
        <f t="shared" ca="1" si="9"/>
        <v/>
      </c>
      <c r="AJ73" s="10" t="str">
        <f t="shared" ca="1" si="9"/>
        <v/>
      </c>
      <c r="AK73" s="10" t="str">
        <f t="shared" ca="1" si="9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</row>
    <row r="74" spans="23:53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2015:10:0:0:XINZHU</v>
      </c>
      <c r="AB74" s="27">
        <f t="shared" ca="1" si="3"/>
        <v>101</v>
      </c>
      <c r="AC74" s="21">
        <f t="shared" ca="1" si="4"/>
        <v>3</v>
      </c>
      <c r="AD74" s="21">
        <f t="shared" si="5"/>
        <v>5</v>
      </c>
      <c r="AE74" s="27" t="e">
        <f t="shared" ca="1" si="6"/>
        <v>#N/A</v>
      </c>
      <c r="AF74" s="10" t="str">
        <f t="shared" ca="1" si="9"/>
        <v/>
      </c>
      <c r="AG74" s="10" t="str">
        <f t="shared" ca="1" si="9"/>
        <v/>
      </c>
      <c r="AH74" s="10" t="str">
        <f t="shared" ca="1" si="9"/>
        <v/>
      </c>
      <c r="AI74" s="10" t="str">
        <f t="shared" ca="1" si="9"/>
        <v/>
      </c>
      <c r="AJ74" s="10" t="str">
        <f t="shared" ca="1" si="9"/>
        <v/>
      </c>
      <c r="AK74" s="10" t="str">
        <f t="shared" ca="1" si="9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</row>
    <row r="75" spans="23:53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2015:11:0:0:XINZHU</v>
      </c>
      <c r="AB75" s="27">
        <f t="shared" ca="1" si="3"/>
        <v>111</v>
      </c>
      <c r="AC75" s="21">
        <f t="shared" ca="1" si="4"/>
        <v>4</v>
      </c>
      <c r="AD75" s="21">
        <f t="shared" si="5"/>
        <v>5</v>
      </c>
      <c r="AE75" s="27" t="e">
        <f t="shared" ca="1" si="6"/>
        <v>#N/A</v>
      </c>
      <c r="AF75" s="10" t="str">
        <f t="shared" ca="1" si="9"/>
        <v/>
      </c>
      <c r="AG75" s="10" t="str">
        <f t="shared" ca="1" si="9"/>
        <v/>
      </c>
      <c r="AH75" s="10" t="str">
        <f t="shared" ca="1" si="9"/>
        <v/>
      </c>
      <c r="AI75" s="10" t="str">
        <f t="shared" ca="1" si="9"/>
        <v/>
      </c>
      <c r="AJ75" s="10" t="str">
        <f t="shared" ca="1" si="9"/>
        <v/>
      </c>
      <c r="AK75" s="10" t="str">
        <f t="shared" ca="1" si="9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</row>
    <row r="76" spans="23:53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2015:12:0:0:XINZHU</v>
      </c>
      <c r="AB76" s="27">
        <f t="shared" ca="1" si="3"/>
        <v>122</v>
      </c>
      <c r="AC76" s="21">
        <f t="shared" ca="1" si="4"/>
        <v>4</v>
      </c>
      <c r="AD76" s="21">
        <f t="shared" si="5"/>
        <v>5</v>
      </c>
      <c r="AE76" s="27" t="e">
        <f t="shared" ca="1" si="6"/>
        <v>#N/A</v>
      </c>
      <c r="AF76" s="10" t="str">
        <f t="shared" ca="1" si="9"/>
        <v/>
      </c>
      <c r="AG76" s="10" t="str">
        <f t="shared" ca="1" si="9"/>
        <v/>
      </c>
      <c r="AH76" s="10" t="str">
        <f t="shared" ca="1" si="9"/>
        <v/>
      </c>
      <c r="AI76" s="10" t="str">
        <f t="shared" ca="1" si="9"/>
        <v/>
      </c>
      <c r="AJ76" s="10" t="str">
        <f t="shared" ca="1" si="9"/>
        <v/>
      </c>
      <c r="AK76" s="10" t="str">
        <f t="shared" ca="1" si="9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</row>
    <row r="77" spans="23:53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2016:1:0:0:XINZHU</v>
      </c>
      <c r="AB77" s="27">
        <f t="shared" ca="1" si="3"/>
        <v>222</v>
      </c>
      <c r="AC77" s="21">
        <f t="shared" ca="1" si="4"/>
        <v>6</v>
      </c>
      <c r="AD77" s="21">
        <f t="shared" si="5"/>
        <v>5</v>
      </c>
      <c r="AE77" s="27">
        <f t="shared" ca="1" si="6"/>
        <v>11</v>
      </c>
      <c r="AF77" s="10">
        <f t="shared" ca="1" si="9"/>
        <v>4</v>
      </c>
      <c r="AG77" s="10">
        <f t="shared" ca="1" si="9"/>
        <v>0</v>
      </c>
      <c r="AH77" s="10">
        <f t="shared" ca="1" si="9"/>
        <v>0</v>
      </c>
      <c r="AI77" s="10">
        <f t="shared" ca="1" si="9"/>
        <v>5</v>
      </c>
      <c r="AJ77" s="10">
        <f t="shared" ca="1" si="9"/>
        <v>2</v>
      </c>
      <c r="AK77" s="10">
        <f t="shared" ca="1" si="9"/>
        <v>0</v>
      </c>
      <c r="AL77" s="7">
        <v>-11</v>
      </c>
      <c r="AM77" s="28">
        <f t="shared" ref="AM77:AM88" si="10">DATE(YEAR, MONTH,DAY + 7*AL77 )</f>
        <v>42428</v>
      </c>
      <c r="AN77" s="27">
        <f>INT((DAY($AM77)-1)/7)+1</f>
        <v>4</v>
      </c>
      <c r="AO77" s="28" t="str">
        <f t="shared" ref="AO77:AO88" si="11">CONCATENATE(YEAR(AM77),":",MONTH(AM77),":",AN77,":",WEEKLY_REPORT_DAY,":", $X$90)</f>
        <v>2016:2:4:7:XINZHU</v>
      </c>
      <c r="AP77" s="27">
        <f t="shared" ref="AP77:AP88" ca="1" si="12">MATCH(AO77,INDIRECT(CONCATENATE($X$93,"$A:$A")),0)</f>
        <v>77</v>
      </c>
      <c r="AQ77" s="21">
        <f t="shared" ref="AQ77:AV88" ca="1" si="13">INDEX(INDIRECT(CONCATENATE($X$93,"$A:$AG")),$AP77,MATCH(AQ$52,INDIRECT(CONCATENATE($X$93,"$A1:$AG1")),0))</f>
        <v>3</v>
      </c>
      <c r="AR77" s="21">
        <f t="shared" ca="1" si="13"/>
        <v>32</v>
      </c>
      <c r="AS77" s="21">
        <f t="shared" ca="1" si="13"/>
        <v>16</v>
      </c>
      <c r="AT77" s="21">
        <f t="shared" ca="1" si="13"/>
        <v>50</v>
      </c>
      <c r="AU77" s="21">
        <f t="shared" ca="1" si="13"/>
        <v>2</v>
      </c>
      <c r="AV77" s="21">
        <f t="shared" ca="1" si="13"/>
        <v>0</v>
      </c>
      <c r="AW77" s="21">
        <f ca="1">ROUND(1*$AV77/$X$99,0)</f>
        <v>0</v>
      </c>
      <c r="AX77" s="21">
        <f ca="1">6*$AV77</f>
        <v>0</v>
      </c>
      <c r="AY77" s="21">
        <f ca="1">3*$AV77</f>
        <v>0</v>
      </c>
      <c r="AZ77" s="21">
        <f ca="1">5*$AV77</f>
        <v>0</v>
      </c>
      <c r="BA77" s="21">
        <f ca="1">1*$AV77</f>
        <v>0</v>
      </c>
    </row>
    <row r="78" spans="23:53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2016:2:0:0:XINZHU</v>
      </c>
      <c r="AB78" s="27">
        <f t="shared" ca="1" si="3"/>
        <v>233</v>
      </c>
      <c r="AC78" s="21">
        <f t="shared" ca="1" si="4"/>
        <v>5</v>
      </c>
      <c r="AD78" s="21">
        <f t="shared" si="5"/>
        <v>5</v>
      </c>
      <c r="AE78" s="27">
        <f t="shared" ca="1" si="6"/>
        <v>21</v>
      </c>
      <c r="AF78" s="10">
        <f t="shared" ca="1" si="9"/>
        <v>0</v>
      </c>
      <c r="AG78" s="10">
        <f t="shared" ca="1" si="9"/>
        <v>0</v>
      </c>
      <c r="AH78" s="10">
        <f t="shared" ca="1" si="9"/>
        <v>0</v>
      </c>
      <c r="AI78" s="10">
        <f t="shared" ca="1" si="9"/>
        <v>2</v>
      </c>
      <c r="AJ78" s="10">
        <f t="shared" ca="1" si="9"/>
        <v>1</v>
      </c>
      <c r="AK78" s="10">
        <f t="shared" ca="1" si="9"/>
        <v>0</v>
      </c>
      <c r="AL78" s="7">
        <v>-10</v>
      </c>
      <c r="AM78" s="28">
        <f t="shared" si="10"/>
        <v>42435</v>
      </c>
      <c r="AN78" s="27">
        <f t="shared" ref="AN78:AN88" si="14">INT((DAY($AM78)-1)/7)+1</f>
        <v>1</v>
      </c>
      <c r="AO78" s="28" t="str">
        <f t="shared" si="11"/>
        <v>2016:3:1:7:XINZHU</v>
      </c>
      <c r="AP78" s="27">
        <f t="shared" ca="1" si="12"/>
        <v>88</v>
      </c>
      <c r="AQ78" s="21">
        <f t="shared" ca="1" si="13"/>
        <v>0</v>
      </c>
      <c r="AR78" s="21">
        <f t="shared" ca="1" si="13"/>
        <v>31</v>
      </c>
      <c r="AS78" s="21">
        <f t="shared" ca="1" si="13"/>
        <v>20</v>
      </c>
      <c r="AT78" s="21">
        <f t="shared" ca="1" si="13"/>
        <v>45</v>
      </c>
      <c r="AU78" s="21">
        <f t="shared" ca="1" si="13"/>
        <v>1</v>
      </c>
      <c r="AV78" s="21">
        <f t="shared" ca="1" si="13"/>
        <v>0</v>
      </c>
      <c r="AW78" s="21">
        <f t="shared" ref="AW78:AW88" ca="1" si="15">ROUND(1*$AV78/$X$99,0)</f>
        <v>0</v>
      </c>
      <c r="AX78" s="21">
        <f t="shared" ref="AX78:AX88" ca="1" si="16">6*$AV78</f>
        <v>0</v>
      </c>
      <c r="AY78" s="21">
        <f t="shared" ref="AY78:AY88" ca="1" si="17">3*$AV78</f>
        <v>0</v>
      </c>
      <c r="AZ78" s="21">
        <f t="shared" ref="AZ78:AZ88" ca="1" si="18">5*$AV78</f>
        <v>0</v>
      </c>
      <c r="BA78" s="21">
        <f t="shared" ref="BA78:BA88" ca="1" si="19">1*$AV78</f>
        <v>0</v>
      </c>
    </row>
    <row r="79" spans="23:53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2016:3:0:0:XINZHU</v>
      </c>
      <c r="AB79" s="27">
        <f t="shared" ca="1" si="3"/>
        <v>245</v>
      </c>
      <c r="AC79" s="21">
        <f t="shared" ca="1" si="4"/>
        <v>2</v>
      </c>
      <c r="AD79" s="21">
        <f t="shared" si="5"/>
        <v>5</v>
      </c>
      <c r="AE79" s="27">
        <f t="shared" ca="1" si="6"/>
        <v>31</v>
      </c>
      <c r="AF79" s="10">
        <f t="shared" ca="1" si="9"/>
        <v>0</v>
      </c>
      <c r="AG79" s="10">
        <f t="shared" ca="1" si="9"/>
        <v>0</v>
      </c>
      <c r="AH79" s="10">
        <f t="shared" ca="1" si="9"/>
        <v>0</v>
      </c>
      <c r="AI79" s="10">
        <f t="shared" ca="1" si="9"/>
        <v>1</v>
      </c>
      <c r="AJ79" s="10">
        <f t="shared" ca="1" si="9"/>
        <v>0</v>
      </c>
      <c r="AK79" s="10">
        <f t="shared" ca="1" si="9"/>
        <v>0</v>
      </c>
      <c r="AL79" s="7">
        <v>-9</v>
      </c>
      <c r="AM79" s="28">
        <f t="shared" si="10"/>
        <v>42442</v>
      </c>
      <c r="AN79" s="27">
        <f t="shared" si="14"/>
        <v>2</v>
      </c>
      <c r="AO79" s="28" t="str">
        <f t="shared" si="11"/>
        <v>2016:3:2:7:XINZHU</v>
      </c>
      <c r="AP79" s="27">
        <f t="shared" ca="1" si="12"/>
        <v>98</v>
      </c>
      <c r="AQ79" s="21">
        <f t="shared" ca="1" si="13"/>
        <v>1</v>
      </c>
      <c r="AR79" s="21">
        <f t="shared" ca="1" si="13"/>
        <v>30</v>
      </c>
      <c r="AS79" s="21">
        <f t="shared" ca="1" si="13"/>
        <v>14</v>
      </c>
      <c r="AT79" s="21">
        <f t="shared" ca="1" si="13"/>
        <v>30</v>
      </c>
      <c r="AU79" s="21">
        <f t="shared" ca="1" si="13"/>
        <v>0</v>
      </c>
      <c r="AV79" s="21">
        <f t="shared" ca="1" si="13"/>
        <v>0</v>
      </c>
      <c r="AW79" s="21">
        <f t="shared" ca="1" si="15"/>
        <v>0</v>
      </c>
      <c r="AX79" s="21">
        <f t="shared" ca="1" si="16"/>
        <v>0</v>
      </c>
      <c r="AY79" s="21">
        <f t="shared" ca="1" si="17"/>
        <v>0</v>
      </c>
      <c r="AZ79" s="21">
        <f t="shared" ca="1" si="18"/>
        <v>0</v>
      </c>
      <c r="BA79" s="21">
        <f t="shared" ca="1" si="19"/>
        <v>0</v>
      </c>
    </row>
    <row r="80" spans="23:53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2016:4:0:0:XINZHU</v>
      </c>
      <c r="AB80" s="27">
        <f t="shared" ca="1" si="3"/>
        <v>255</v>
      </c>
      <c r="AC80" s="21">
        <f t="shared" ca="1" si="4"/>
        <v>5</v>
      </c>
      <c r="AD80" s="21">
        <f t="shared" si="5"/>
        <v>5</v>
      </c>
      <c r="AE80" s="27">
        <f t="shared" ca="1" si="6"/>
        <v>41</v>
      </c>
      <c r="AF80" s="10">
        <f t="shared" ca="1" si="9"/>
        <v>0</v>
      </c>
      <c r="AG80" s="10">
        <f t="shared" ca="1" si="9"/>
        <v>2</v>
      </c>
      <c r="AH80" s="10">
        <f t="shared" ca="1" si="9"/>
        <v>0</v>
      </c>
      <c r="AI80" s="10">
        <f t="shared" ca="1" si="9"/>
        <v>2</v>
      </c>
      <c r="AJ80" s="10">
        <f t="shared" ca="1" si="9"/>
        <v>0</v>
      </c>
      <c r="AK80" s="10">
        <f t="shared" ca="1" si="9"/>
        <v>0</v>
      </c>
      <c r="AL80" s="7">
        <v>-8</v>
      </c>
      <c r="AM80" s="28">
        <f t="shared" si="10"/>
        <v>42449</v>
      </c>
      <c r="AN80" s="27">
        <f t="shared" si="14"/>
        <v>3</v>
      </c>
      <c r="AO80" s="28" t="str">
        <f t="shared" si="11"/>
        <v>2016:3:3:7:XINZHU</v>
      </c>
      <c r="AP80" s="27">
        <f t="shared" ca="1" si="12"/>
        <v>109</v>
      </c>
      <c r="AQ80" s="21">
        <f t="shared" ca="1" si="13"/>
        <v>0</v>
      </c>
      <c r="AR80" s="21">
        <f t="shared" ca="1" si="13"/>
        <v>35</v>
      </c>
      <c r="AS80" s="21">
        <f t="shared" ca="1" si="13"/>
        <v>25</v>
      </c>
      <c r="AT80" s="21">
        <f t="shared" ca="1" si="13"/>
        <v>53</v>
      </c>
      <c r="AU80" s="21">
        <f t="shared" ca="1" si="13"/>
        <v>2</v>
      </c>
      <c r="AV80" s="21">
        <f t="shared" ca="1" si="13"/>
        <v>0</v>
      </c>
      <c r="AW80" s="21">
        <f t="shared" ca="1" si="15"/>
        <v>0</v>
      </c>
      <c r="AX80" s="21">
        <f t="shared" ca="1" si="16"/>
        <v>0</v>
      </c>
      <c r="AY80" s="21">
        <f t="shared" ca="1" si="17"/>
        <v>0</v>
      </c>
      <c r="AZ80" s="21">
        <f t="shared" ca="1" si="18"/>
        <v>0</v>
      </c>
      <c r="BA80" s="21">
        <f t="shared" ca="1" si="19"/>
        <v>0</v>
      </c>
    </row>
    <row r="81" spans="23:53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2016:5:0:0:XINZHU</v>
      </c>
      <c r="AB81" s="27">
        <f t="shared" ca="1" si="3"/>
        <v>266</v>
      </c>
      <c r="AC81" s="21">
        <f t="shared" ca="1" si="4"/>
        <v>3</v>
      </c>
      <c r="AD81" s="21">
        <f t="shared" si="5"/>
        <v>5</v>
      </c>
      <c r="AE81" s="27">
        <f t="shared" ca="1" si="6"/>
        <v>49</v>
      </c>
      <c r="AF81" s="10">
        <f t="shared" ca="1" si="9"/>
        <v>0</v>
      </c>
      <c r="AG81" s="10">
        <f t="shared" ca="1" si="9"/>
        <v>0</v>
      </c>
      <c r="AH81" s="10">
        <f t="shared" ca="1" si="9"/>
        <v>0</v>
      </c>
      <c r="AI81" s="10">
        <f t="shared" ca="1" si="9"/>
        <v>1</v>
      </c>
      <c r="AJ81" s="10">
        <f t="shared" ca="1" si="9"/>
        <v>0</v>
      </c>
      <c r="AK81" s="10">
        <f t="shared" ca="1" si="9"/>
        <v>0</v>
      </c>
      <c r="AL81" s="7">
        <v>-7</v>
      </c>
      <c r="AM81" s="28">
        <f t="shared" si="10"/>
        <v>42456</v>
      </c>
      <c r="AN81" s="27">
        <f t="shared" si="14"/>
        <v>4</v>
      </c>
      <c r="AO81" s="28" t="str">
        <f t="shared" si="11"/>
        <v>2016:3:4:7:XINZHU</v>
      </c>
      <c r="AP81" s="27">
        <f t="shared" ca="1" si="12"/>
        <v>119</v>
      </c>
      <c r="AQ81" s="21">
        <f t="shared" ca="1" si="13"/>
        <v>1</v>
      </c>
      <c r="AR81" s="21">
        <f t="shared" ca="1" si="13"/>
        <v>45</v>
      </c>
      <c r="AS81" s="21">
        <f t="shared" ca="1" si="13"/>
        <v>29</v>
      </c>
      <c r="AT81" s="21">
        <f t="shared" ca="1" si="13"/>
        <v>62</v>
      </c>
      <c r="AU81" s="21">
        <f t="shared" ca="1" si="13"/>
        <v>4</v>
      </c>
      <c r="AV81" s="21">
        <f t="shared" ca="1" si="13"/>
        <v>0</v>
      </c>
      <c r="AW81" s="21">
        <f t="shared" ca="1" si="15"/>
        <v>0</v>
      </c>
      <c r="AX81" s="21">
        <f t="shared" ca="1" si="16"/>
        <v>0</v>
      </c>
      <c r="AY81" s="21">
        <f t="shared" ca="1" si="17"/>
        <v>0</v>
      </c>
      <c r="AZ81" s="21">
        <f t="shared" ca="1" si="18"/>
        <v>0</v>
      </c>
      <c r="BA81" s="21">
        <f t="shared" ca="1" si="19"/>
        <v>0</v>
      </c>
    </row>
    <row r="82" spans="23:53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2016:6:0:0:XINZHU</v>
      </c>
      <c r="AB82" s="27" t="e">
        <f t="shared" ca="1" si="3"/>
        <v>#N/A</v>
      </c>
      <c r="AC82" s="21" t="e">
        <f t="shared" ca="1" si="4"/>
        <v>#N/A</v>
      </c>
      <c r="AD82" s="21">
        <f t="shared" si="5"/>
        <v>5</v>
      </c>
      <c r="AE82" s="27" t="e">
        <f t="shared" ca="1" si="6"/>
        <v>#N/A</v>
      </c>
      <c r="AF82" s="10" t="str">
        <f t="shared" ca="1" si="9"/>
        <v/>
      </c>
      <c r="AG82" s="10" t="str">
        <f t="shared" ca="1" si="9"/>
        <v/>
      </c>
      <c r="AH82" s="10" t="str">
        <f t="shared" ca="1" si="9"/>
        <v/>
      </c>
      <c r="AI82" s="10" t="str">
        <f t="shared" ca="1" si="9"/>
        <v/>
      </c>
      <c r="AJ82" s="10" t="str">
        <f t="shared" ca="1" si="9"/>
        <v/>
      </c>
      <c r="AK82" s="10" t="str">
        <f t="shared" ca="1" si="9"/>
        <v/>
      </c>
      <c r="AL82" s="7">
        <v>-6</v>
      </c>
      <c r="AM82" s="28">
        <f t="shared" si="10"/>
        <v>42463</v>
      </c>
      <c r="AN82" s="27">
        <f t="shared" si="14"/>
        <v>1</v>
      </c>
      <c r="AO82" s="28" t="str">
        <f t="shared" si="11"/>
        <v>2016:4:1:7:XINZHU</v>
      </c>
      <c r="AP82" s="27">
        <f t="shared" ca="1" si="12"/>
        <v>129</v>
      </c>
      <c r="AQ82" s="21">
        <f t="shared" ca="1" si="13"/>
        <v>1</v>
      </c>
      <c r="AR82" s="21">
        <f t="shared" ca="1" si="13"/>
        <v>52</v>
      </c>
      <c r="AS82" s="21">
        <f t="shared" ca="1" si="13"/>
        <v>17</v>
      </c>
      <c r="AT82" s="21">
        <f t="shared" ca="1" si="13"/>
        <v>45</v>
      </c>
      <c r="AU82" s="21">
        <f t="shared" ca="1" si="13"/>
        <v>3</v>
      </c>
      <c r="AV82" s="21">
        <f t="shared" ca="1" si="13"/>
        <v>0</v>
      </c>
      <c r="AW82" s="21">
        <f t="shared" ca="1" si="15"/>
        <v>0</v>
      </c>
      <c r="AX82" s="21">
        <f t="shared" ca="1" si="16"/>
        <v>0</v>
      </c>
      <c r="AY82" s="21">
        <f t="shared" ca="1" si="17"/>
        <v>0</v>
      </c>
      <c r="AZ82" s="21">
        <f t="shared" ca="1" si="18"/>
        <v>0</v>
      </c>
      <c r="BA82" s="21">
        <f t="shared" ca="1" si="19"/>
        <v>0</v>
      </c>
    </row>
    <row r="83" spans="23:53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2016:7:0:0:XINZHU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5</v>
      </c>
      <c r="AE83" s="27" t="e">
        <f t="shared" ca="1" si="6"/>
        <v>#N/A</v>
      </c>
      <c r="AF83" s="10" t="str">
        <f t="shared" ref="AF83:AK88" ca="1" si="20">IFERROR(INDEX(INDIRECT(CONCATENATE($X$95,"$A:$Z")),$AE83,MATCH(AF$52,INDIRECT(CONCATENATE($X$95,"$A1:$Z1")),0)),"")</f>
        <v/>
      </c>
      <c r="AG83" s="10" t="str">
        <f t="shared" ca="1" si="20"/>
        <v/>
      </c>
      <c r="AH83" s="10" t="str">
        <f t="shared" ca="1" si="20"/>
        <v/>
      </c>
      <c r="AI83" s="10" t="str">
        <f t="shared" ca="1" si="20"/>
        <v/>
      </c>
      <c r="AJ83" s="10" t="str">
        <f t="shared" ca="1" si="20"/>
        <v/>
      </c>
      <c r="AK83" s="10" t="str">
        <f t="shared" ca="1" si="20"/>
        <v/>
      </c>
      <c r="AL83" s="7">
        <v>-5</v>
      </c>
      <c r="AM83" s="28">
        <f t="shared" si="10"/>
        <v>42470</v>
      </c>
      <c r="AN83" s="27">
        <f t="shared" si="14"/>
        <v>2</v>
      </c>
      <c r="AO83" s="28" t="str">
        <f t="shared" si="11"/>
        <v>2016:4:2:7:XINZHU</v>
      </c>
      <c r="AP83" s="27">
        <f t="shared" ca="1" si="12"/>
        <v>139</v>
      </c>
      <c r="AQ83" s="21">
        <f t="shared" ca="1" si="13"/>
        <v>0</v>
      </c>
      <c r="AR83" s="21">
        <f t="shared" ca="1" si="13"/>
        <v>48</v>
      </c>
      <c r="AS83" s="21">
        <f t="shared" ca="1" si="13"/>
        <v>11</v>
      </c>
      <c r="AT83" s="21">
        <f t="shared" ca="1" si="13"/>
        <v>39</v>
      </c>
      <c r="AU83" s="21">
        <f t="shared" ca="1" si="13"/>
        <v>4</v>
      </c>
      <c r="AV83" s="21">
        <f t="shared" ca="1" si="13"/>
        <v>0</v>
      </c>
      <c r="AW83" s="21">
        <f t="shared" ca="1" si="15"/>
        <v>0</v>
      </c>
      <c r="AX83" s="21">
        <f t="shared" ca="1" si="16"/>
        <v>0</v>
      </c>
      <c r="AY83" s="21">
        <f t="shared" ca="1" si="17"/>
        <v>0</v>
      </c>
      <c r="AZ83" s="21">
        <f t="shared" ca="1" si="18"/>
        <v>0</v>
      </c>
      <c r="BA83" s="21">
        <f t="shared" ca="1" si="19"/>
        <v>0</v>
      </c>
    </row>
    <row r="84" spans="23:53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2016:8:0:0:XINZHU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5</v>
      </c>
      <c r="AE84" s="27" t="e">
        <f t="shared" ca="1" si="6"/>
        <v>#N/A</v>
      </c>
      <c r="AF84" s="10" t="str">
        <f t="shared" ca="1" si="20"/>
        <v/>
      </c>
      <c r="AG84" s="10" t="str">
        <f t="shared" ca="1" si="20"/>
        <v/>
      </c>
      <c r="AH84" s="10" t="str">
        <f t="shared" ca="1" si="20"/>
        <v/>
      </c>
      <c r="AI84" s="10" t="str">
        <f t="shared" ca="1" si="20"/>
        <v/>
      </c>
      <c r="AJ84" s="10" t="str">
        <f t="shared" ca="1" si="20"/>
        <v/>
      </c>
      <c r="AK84" s="10" t="str">
        <f t="shared" ca="1" si="20"/>
        <v/>
      </c>
      <c r="AL84" s="7">
        <v>-4</v>
      </c>
      <c r="AM84" s="28">
        <f t="shared" si="10"/>
        <v>42477</v>
      </c>
      <c r="AN84" s="27">
        <f t="shared" si="14"/>
        <v>3</v>
      </c>
      <c r="AO84" s="28" t="str">
        <f t="shared" si="11"/>
        <v>2016:4:3:7:XINZHU</v>
      </c>
      <c r="AP84" s="27">
        <f t="shared" ca="1" si="12"/>
        <v>149</v>
      </c>
      <c r="AQ84" s="21">
        <f t="shared" ca="1" si="13"/>
        <v>3</v>
      </c>
      <c r="AR84" s="21">
        <f t="shared" ca="1" si="13"/>
        <v>24</v>
      </c>
      <c r="AS84" s="21">
        <f t="shared" ca="1" si="13"/>
        <v>18</v>
      </c>
      <c r="AT84" s="21">
        <f t="shared" ca="1" si="13"/>
        <v>44</v>
      </c>
      <c r="AU84" s="21">
        <f t="shared" ca="1" si="13"/>
        <v>8</v>
      </c>
      <c r="AV84" s="21">
        <f t="shared" ca="1" si="13"/>
        <v>0</v>
      </c>
      <c r="AW84" s="21">
        <f t="shared" ca="1" si="15"/>
        <v>0</v>
      </c>
      <c r="AX84" s="21">
        <f t="shared" ca="1" si="16"/>
        <v>0</v>
      </c>
      <c r="AY84" s="21">
        <f t="shared" ca="1" si="17"/>
        <v>0</v>
      </c>
      <c r="AZ84" s="21">
        <f t="shared" ca="1" si="18"/>
        <v>0</v>
      </c>
      <c r="BA84" s="21">
        <f t="shared" ca="1" si="19"/>
        <v>0</v>
      </c>
    </row>
    <row r="85" spans="23:53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2016:9:0:0:XINZHU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5</v>
      </c>
      <c r="AE85" s="27" t="e">
        <f t="shared" ca="1" si="6"/>
        <v>#N/A</v>
      </c>
      <c r="AF85" s="10" t="str">
        <f t="shared" ca="1" si="20"/>
        <v/>
      </c>
      <c r="AG85" s="10" t="str">
        <f t="shared" ca="1" si="20"/>
        <v/>
      </c>
      <c r="AH85" s="10" t="str">
        <f t="shared" ca="1" si="20"/>
        <v/>
      </c>
      <c r="AI85" s="10" t="str">
        <f t="shared" ca="1" si="20"/>
        <v/>
      </c>
      <c r="AJ85" s="10" t="str">
        <f t="shared" ca="1" si="20"/>
        <v/>
      </c>
      <c r="AK85" s="10" t="str">
        <f t="shared" ca="1" si="20"/>
        <v/>
      </c>
      <c r="AL85" s="7">
        <v>-3</v>
      </c>
      <c r="AM85" s="28">
        <f t="shared" si="10"/>
        <v>42484</v>
      </c>
      <c r="AN85" s="27">
        <f t="shared" si="14"/>
        <v>4</v>
      </c>
      <c r="AO85" s="28" t="str">
        <f t="shared" si="11"/>
        <v>2016:4:4:7:XINZHU</v>
      </c>
      <c r="AP85" s="27">
        <f t="shared" ca="1" si="12"/>
        <v>159</v>
      </c>
      <c r="AQ85" s="21">
        <f t="shared" ca="1" si="13"/>
        <v>1</v>
      </c>
      <c r="AR85" s="21">
        <f t="shared" ca="1" si="13"/>
        <v>34</v>
      </c>
      <c r="AS85" s="21">
        <f t="shared" ca="1" si="13"/>
        <v>20</v>
      </c>
      <c r="AT85" s="21">
        <f t="shared" ca="1" si="13"/>
        <v>51</v>
      </c>
      <c r="AU85" s="21">
        <f t="shared" ca="1" si="13"/>
        <v>1</v>
      </c>
      <c r="AV85" s="21">
        <f t="shared" ca="1" si="13"/>
        <v>0</v>
      </c>
      <c r="AW85" s="21">
        <f t="shared" ca="1" si="15"/>
        <v>0</v>
      </c>
      <c r="AX85" s="21">
        <f t="shared" ca="1" si="16"/>
        <v>0</v>
      </c>
      <c r="AY85" s="21">
        <f t="shared" ca="1" si="17"/>
        <v>0</v>
      </c>
      <c r="AZ85" s="21">
        <f t="shared" ca="1" si="18"/>
        <v>0</v>
      </c>
      <c r="BA85" s="21">
        <f t="shared" ca="1" si="19"/>
        <v>0</v>
      </c>
    </row>
    <row r="86" spans="23:53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2016:10:0:0:XINZHU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5</v>
      </c>
      <c r="AE86" s="27" t="e">
        <f t="shared" ca="1" si="6"/>
        <v>#N/A</v>
      </c>
      <c r="AF86" s="10" t="str">
        <f t="shared" ca="1" si="20"/>
        <v/>
      </c>
      <c r="AG86" s="10" t="str">
        <f t="shared" ca="1" si="20"/>
        <v/>
      </c>
      <c r="AH86" s="10" t="str">
        <f t="shared" ca="1" si="20"/>
        <v/>
      </c>
      <c r="AI86" s="10" t="str">
        <f t="shared" ca="1" si="20"/>
        <v/>
      </c>
      <c r="AJ86" s="10" t="str">
        <f t="shared" ca="1" si="20"/>
        <v/>
      </c>
      <c r="AK86" s="10" t="str">
        <f t="shared" ca="1" si="20"/>
        <v/>
      </c>
      <c r="AL86" s="7">
        <v>-2</v>
      </c>
      <c r="AM86" s="28">
        <f t="shared" si="10"/>
        <v>42491</v>
      </c>
      <c r="AN86" s="27">
        <f t="shared" si="14"/>
        <v>1</v>
      </c>
      <c r="AO86" s="28" t="str">
        <f t="shared" si="11"/>
        <v>2016:5:1:7:XINZHU</v>
      </c>
      <c r="AP86" s="27">
        <f t="shared" ca="1" si="12"/>
        <v>169</v>
      </c>
      <c r="AQ86" s="21">
        <f t="shared" ca="1" si="13"/>
        <v>1</v>
      </c>
      <c r="AR86" s="21">
        <f t="shared" ca="1" si="13"/>
        <v>44</v>
      </c>
      <c r="AS86" s="21">
        <f t="shared" ca="1" si="13"/>
        <v>19</v>
      </c>
      <c r="AT86" s="21">
        <f t="shared" ca="1" si="13"/>
        <v>56</v>
      </c>
      <c r="AU86" s="21">
        <f t="shared" ca="1" si="13"/>
        <v>6</v>
      </c>
      <c r="AV86" s="21">
        <f t="shared" ca="1" si="13"/>
        <v>0</v>
      </c>
      <c r="AW86" s="21">
        <f t="shared" ca="1" si="15"/>
        <v>0</v>
      </c>
      <c r="AX86" s="21">
        <f t="shared" ca="1" si="16"/>
        <v>0</v>
      </c>
      <c r="AY86" s="21">
        <f t="shared" ca="1" si="17"/>
        <v>0</v>
      </c>
      <c r="AZ86" s="21">
        <f t="shared" ca="1" si="18"/>
        <v>0</v>
      </c>
      <c r="BA86" s="21">
        <f t="shared" ca="1" si="19"/>
        <v>0</v>
      </c>
    </row>
    <row r="87" spans="23:53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2016:11:0:0:XINZHU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5</v>
      </c>
      <c r="AE87" s="27" t="e">
        <f t="shared" ca="1" si="6"/>
        <v>#N/A</v>
      </c>
      <c r="AF87" s="10" t="str">
        <f t="shared" ca="1" si="20"/>
        <v/>
      </c>
      <c r="AG87" s="10" t="str">
        <f t="shared" ca="1" si="20"/>
        <v/>
      </c>
      <c r="AH87" s="10" t="str">
        <f t="shared" ca="1" si="20"/>
        <v/>
      </c>
      <c r="AI87" s="10" t="str">
        <f t="shared" ca="1" si="20"/>
        <v/>
      </c>
      <c r="AJ87" s="10" t="str">
        <f t="shared" ca="1" si="20"/>
        <v/>
      </c>
      <c r="AK87" s="10" t="str">
        <f t="shared" ca="1" si="20"/>
        <v/>
      </c>
      <c r="AL87" s="7">
        <v>-1</v>
      </c>
      <c r="AM87" s="28">
        <f t="shared" si="10"/>
        <v>42498</v>
      </c>
      <c r="AN87" s="27">
        <f t="shared" si="14"/>
        <v>2</v>
      </c>
      <c r="AO87" s="28" t="str">
        <f t="shared" si="11"/>
        <v>2016:5:2:7:XINZHU</v>
      </c>
      <c r="AP87" s="27">
        <f t="shared" ca="1" si="12"/>
        <v>179</v>
      </c>
      <c r="AQ87" s="21">
        <f t="shared" ca="1" si="13"/>
        <v>0</v>
      </c>
      <c r="AR87" s="21">
        <f t="shared" ca="1" si="13"/>
        <v>47</v>
      </c>
      <c r="AS87" s="21">
        <f t="shared" ca="1" si="13"/>
        <v>20</v>
      </c>
      <c r="AT87" s="21">
        <f t="shared" ca="1" si="13"/>
        <v>51</v>
      </c>
      <c r="AU87" s="21">
        <f t="shared" ca="1" si="13"/>
        <v>6</v>
      </c>
      <c r="AV87" s="21">
        <f t="shared" ca="1" si="13"/>
        <v>0</v>
      </c>
      <c r="AW87" s="21">
        <f t="shared" ca="1" si="15"/>
        <v>0</v>
      </c>
      <c r="AX87" s="21">
        <f t="shared" ca="1" si="16"/>
        <v>0</v>
      </c>
      <c r="AY87" s="21">
        <f t="shared" ca="1" si="17"/>
        <v>0</v>
      </c>
      <c r="AZ87" s="21">
        <f t="shared" ca="1" si="18"/>
        <v>0</v>
      </c>
      <c r="BA87" s="21">
        <f t="shared" ca="1" si="19"/>
        <v>0</v>
      </c>
    </row>
    <row r="88" spans="23:53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2016:12:0:0:XINZHU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5</v>
      </c>
      <c r="AE88" s="27" t="e">
        <f t="shared" ca="1" si="6"/>
        <v>#N/A</v>
      </c>
      <c r="AF88" s="10" t="str">
        <f t="shared" ca="1" si="20"/>
        <v/>
      </c>
      <c r="AG88" s="10" t="str">
        <f t="shared" ca="1" si="20"/>
        <v/>
      </c>
      <c r="AH88" s="10" t="str">
        <f t="shared" ca="1" si="20"/>
        <v/>
      </c>
      <c r="AI88" s="10" t="str">
        <f t="shared" ca="1" si="20"/>
        <v/>
      </c>
      <c r="AJ88" s="10" t="str">
        <f t="shared" ca="1" si="20"/>
        <v/>
      </c>
      <c r="AK88" s="10" t="str">
        <f t="shared" ca="1" si="20"/>
        <v/>
      </c>
      <c r="AL88" s="7">
        <v>0</v>
      </c>
      <c r="AM88" s="28">
        <f t="shared" si="10"/>
        <v>42505</v>
      </c>
      <c r="AN88" s="27">
        <f t="shared" si="14"/>
        <v>3</v>
      </c>
      <c r="AO88" s="28" t="str">
        <f t="shared" si="11"/>
        <v>2016:5:3:7:XINZHU</v>
      </c>
      <c r="AP88" s="27">
        <f t="shared" ca="1" si="12"/>
        <v>190</v>
      </c>
      <c r="AQ88" s="21">
        <f t="shared" ca="1" si="13"/>
        <v>2</v>
      </c>
      <c r="AR88" s="21">
        <f t="shared" ca="1" si="13"/>
        <v>48</v>
      </c>
      <c r="AS88" s="21">
        <f t="shared" ca="1" si="13"/>
        <v>15</v>
      </c>
      <c r="AT88" s="21">
        <f t="shared" ca="1" si="13"/>
        <v>58</v>
      </c>
      <c r="AU88" s="21">
        <f t="shared" ca="1" si="13"/>
        <v>6</v>
      </c>
      <c r="AV88" s="21">
        <f t="shared" ca="1" si="13"/>
        <v>10</v>
      </c>
      <c r="AW88" s="21">
        <f t="shared" ca="1" si="15"/>
        <v>3</v>
      </c>
      <c r="AX88" s="21">
        <f t="shared" ca="1" si="16"/>
        <v>60</v>
      </c>
      <c r="AY88" s="21">
        <f t="shared" ca="1" si="17"/>
        <v>30</v>
      </c>
      <c r="AZ88" s="21">
        <f t="shared" ca="1" si="18"/>
        <v>50</v>
      </c>
      <c r="BA88" s="21">
        <f t="shared" ca="1" si="19"/>
        <v>10</v>
      </c>
    </row>
    <row r="89" spans="23:53">
      <c r="AC89" s="7">
        <f ca="1">SUMIFS(AC53:AC88, $X53:$X88,YEAR,AC53:AC88,"&lt;&gt;#N/A")</f>
        <v>21</v>
      </c>
      <c r="AD89" s="27"/>
      <c r="AF89" s="7">
        <f t="shared" ref="AF89:AK89" ca="1" si="21">SUM(AF53:AF88)</f>
        <v>4</v>
      </c>
      <c r="AG89" s="7">
        <f t="shared" ca="1" si="21"/>
        <v>2</v>
      </c>
      <c r="AH89" s="7">
        <f t="shared" ca="1" si="21"/>
        <v>0</v>
      </c>
      <c r="AI89" s="7">
        <f t="shared" ca="1" si="21"/>
        <v>11</v>
      </c>
      <c r="AJ89" s="7">
        <f t="shared" ca="1" si="21"/>
        <v>3</v>
      </c>
      <c r="AK89" s="7">
        <f t="shared" ca="1" si="21"/>
        <v>0</v>
      </c>
      <c r="AN89" s="27"/>
    </row>
    <row r="90" spans="23:53">
      <c r="W90" s="7" t="s">
        <v>1456</v>
      </c>
      <c r="X90" s="2" t="s">
        <v>1989</v>
      </c>
      <c r="AD90" s="27"/>
      <c r="AE90" s="27"/>
      <c r="AH90" s="27"/>
      <c r="AI90" s="27"/>
      <c r="AJ90" s="27"/>
      <c r="AK90" s="27"/>
      <c r="AM90" s="28"/>
      <c r="AN90" s="27"/>
    </row>
    <row r="91" spans="23:53">
      <c r="W91" s="39" t="s">
        <v>2234</v>
      </c>
      <c r="X91" s="1" t="s">
        <v>2103</v>
      </c>
      <c r="AD91" s="27"/>
      <c r="AE91" s="27"/>
      <c r="AH91" s="27"/>
      <c r="AI91" s="27"/>
      <c r="AJ91" s="27"/>
      <c r="AK91" s="27"/>
      <c r="AM91" s="28"/>
      <c r="AN91" s="27"/>
    </row>
    <row r="92" spans="23:53">
      <c r="W92" s="7" t="s">
        <v>2235</v>
      </c>
      <c r="X92" s="1" t="s">
        <v>2104</v>
      </c>
      <c r="AD92" s="27"/>
      <c r="AN92" s="27"/>
    </row>
    <row r="93" spans="23:53">
      <c r="W93" s="7" t="s">
        <v>815</v>
      </c>
      <c r="X93" s="2" t="s">
        <v>818</v>
      </c>
      <c r="Y93" s="27"/>
      <c r="Z93" s="27"/>
      <c r="AD93" s="27"/>
      <c r="AN93" s="27"/>
    </row>
    <row r="94" spans="23:53">
      <c r="W94" s="7" t="s">
        <v>816</v>
      </c>
      <c r="X94" s="2" t="s">
        <v>817</v>
      </c>
      <c r="Y94" s="27"/>
      <c r="Z94" s="27"/>
      <c r="AD94" s="27"/>
      <c r="AN94" s="27"/>
    </row>
    <row r="95" spans="23:53">
      <c r="W95" s="39" t="s">
        <v>819</v>
      </c>
      <c r="X95" s="2" t="s">
        <v>820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3">
      <c r="W96" s="39" t="s">
        <v>1455</v>
      </c>
      <c r="X96" s="1">
        <v>59</v>
      </c>
      <c r="AD96" s="27"/>
      <c r="AE96" s="27"/>
      <c r="AH96" s="27"/>
      <c r="AI96" s="27"/>
      <c r="AJ96" s="27"/>
      <c r="AK96" s="27"/>
      <c r="AM96" s="28"/>
      <c r="AN96" s="27"/>
    </row>
    <row r="97" spans="23:51">
      <c r="W97" s="7" t="s">
        <v>811</v>
      </c>
      <c r="X97" s="1">
        <v>10</v>
      </c>
      <c r="AD97" s="27"/>
      <c r="AE97" s="27"/>
      <c r="AH97" s="27"/>
      <c r="AI97" s="27"/>
      <c r="AJ97" s="27"/>
      <c r="AK97" s="27"/>
      <c r="AN97" s="27"/>
    </row>
    <row r="98" spans="23:51">
      <c r="W98" s="7" t="s">
        <v>808</v>
      </c>
      <c r="X98" s="7">
        <f>ROUND($X$96/12,0)</f>
        <v>5</v>
      </c>
      <c r="AN98" s="27"/>
    </row>
    <row r="99" spans="23:51">
      <c r="W99" s="7" t="s">
        <v>807</v>
      </c>
      <c r="X99" s="7">
        <v>4</v>
      </c>
      <c r="AN99" s="27"/>
    </row>
    <row r="100" spans="23:51">
      <c r="W100" s="7" t="s">
        <v>438</v>
      </c>
      <c r="X100" s="7">
        <f ca="1">SUM($AI$89:$AK$89)</f>
        <v>14</v>
      </c>
      <c r="AN100" s="27"/>
    </row>
    <row r="101" spans="23:51">
      <c r="W101" s="7" t="s">
        <v>439</v>
      </c>
      <c r="X101" s="7">
        <f ca="1">SUM($AF$89:$AH$89)</f>
        <v>6</v>
      </c>
      <c r="AM101" s="28"/>
      <c r="AN101" s="27"/>
      <c r="AS101" s="29"/>
      <c r="AU101" s="29"/>
      <c r="AV101" s="29"/>
      <c r="AY101" s="29"/>
    </row>
    <row r="102" spans="23:51" ht="60">
      <c r="W102" s="7" t="s">
        <v>441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30%</v>
      </c>
      <c r="Y102" s="30">
        <f ca="1">IFERROR(X101/SUM(X100:X101),"0")</f>
        <v>0.3</v>
      </c>
      <c r="Z102" s="7" t="str">
        <f ca="1">TEXT(Y102,"00%")</f>
        <v>30%</v>
      </c>
      <c r="AN102" s="27"/>
    </row>
    <row r="103" spans="23:51" ht="30">
      <c r="W103" s="7" t="s">
        <v>442</v>
      </c>
      <c r="X103" s="29" t="str">
        <f ca="1">CONCATENATE("Annual Goal 年度目標:  ",$X$96,"
Actual CDE YTD 年度實際:    ",$AC$89)</f>
        <v>Annual Goal 年度目標:  59
Actual CDE YTD 年度實際:    21</v>
      </c>
      <c r="AN103" s="27"/>
    </row>
    <row r="104" spans="23:51">
      <c r="W104" s="7" t="s">
        <v>1454</v>
      </c>
      <c r="X104" s="7" t="str">
        <f ca="1">CONCATENATE($X$53,"  ",SUMIF($AC$53:$AC$64,"&lt;&gt;#N/A"))</f>
        <v>2014  86</v>
      </c>
      <c r="AN104" s="27"/>
    </row>
    <row r="105" spans="23:51">
      <c r="W105" s="7" t="s">
        <v>1453</v>
      </c>
      <c r="X105" s="7" t="str">
        <f ca="1">CONCATENATE($X$65,"  ", SUMIF($AC$65:$AC$76,"&lt;&gt;#N/A"))</f>
        <v>2015  37</v>
      </c>
      <c r="AN105" s="27"/>
    </row>
    <row r="106" spans="23:51">
      <c r="W106" s="7" t="s">
        <v>1452</v>
      </c>
      <c r="X106" s="7" t="str">
        <f ca="1">CONCATENATE($X$77,"  ",SUMIF($AC$77:$AC$88,"&lt;&gt;#N/A"))</f>
        <v>2016  21</v>
      </c>
    </row>
    <row r="107" spans="23:51" ht="23.25">
      <c r="W107" s="7" t="s">
        <v>1451</v>
      </c>
      <c r="X107" s="42" t="str">
        <f>$X$91</f>
        <v>Xinzhu Zone</v>
      </c>
    </row>
    <row r="108" spans="23:51">
      <c r="X108" s="40" t="str">
        <f>$X$92</f>
        <v>新竹地帶</v>
      </c>
    </row>
    <row r="109" spans="23:51">
      <c r="X109" s="41">
        <f>DATE</f>
        <v>42505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7">
    <pageSetUpPr fitToPage="1"/>
  </sheetPr>
  <dimension ref="A1:S24"/>
  <sheetViews>
    <sheetView topLeftCell="E1" zoomScaleNormal="100" zoomScaleSheetLayoutView="115" workbookViewId="0">
      <selection activeCell="E37" sqref="E37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1989</v>
      </c>
      <c r="E1" s="36" t="str">
        <f>$A$2</f>
        <v>Xinzhu District</v>
      </c>
      <c r="F1" s="32"/>
      <c r="G1" s="33"/>
      <c r="H1" s="33"/>
      <c r="I1" s="33"/>
      <c r="J1" s="33"/>
      <c r="K1" s="33"/>
      <c r="L1" s="33"/>
      <c r="M1" s="93" t="s">
        <v>1739</v>
      </c>
      <c r="N1" s="96" t="s">
        <v>21</v>
      </c>
      <c r="O1" s="76" t="s">
        <v>22</v>
      </c>
      <c r="P1" s="76" t="s">
        <v>23</v>
      </c>
      <c r="Q1" s="76" t="s">
        <v>33</v>
      </c>
      <c r="R1" s="76" t="s">
        <v>34</v>
      </c>
      <c r="S1" s="76" t="s">
        <v>24</v>
      </c>
    </row>
    <row r="2" spans="1:19" ht="15" customHeight="1">
      <c r="A2" s="1" t="s">
        <v>2280</v>
      </c>
      <c r="E2" s="78" t="str">
        <f>$A$3</f>
        <v>新竹地區</v>
      </c>
      <c r="F2" s="26" t="s">
        <v>793</v>
      </c>
      <c r="G2" s="80">
        <f>$A$6</f>
        <v>0</v>
      </c>
      <c r="H2" s="82" t="s">
        <v>35</v>
      </c>
      <c r="I2" s="83"/>
      <c r="J2" s="83"/>
      <c r="K2" s="84"/>
      <c r="L2" s="72" t="s">
        <v>28</v>
      </c>
      <c r="M2" s="94"/>
      <c r="N2" s="97"/>
      <c r="O2" s="77"/>
      <c r="P2" s="77"/>
      <c r="Q2" s="77"/>
      <c r="R2" s="77"/>
      <c r="S2" s="77"/>
    </row>
    <row r="3" spans="1:19" ht="15" customHeight="1">
      <c r="A3" s="1" t="s">
        <v>2281</v>
      </c>
      <c r="E3" s="79"/>
      <c r="F3" s="25" t="s">
        <v>794</v>
      </c>
      <c r="G3" s="81"/>
      <c r="H3" s="82" t="s">
        <v>788</v>
      </c>
      <c r="I3" s="83"/>
      <c r="J3" s="83"/>
      <c r="K3" s="84"/>
      <c r="L3" s="72" t="s">
        <v>787</v>
      </c>
      <c r="M3" s="94"/>
      <c r="N3" s="97"/>
      <c r="O3" s="77"/>
      <c r="P3" s="77"/>
      <c r="Q3" s="77"/>
      <c r="R3" s="77"/>
      <c r="S3" s="77"/>
    </row>
    <row r="4" spans="1:19" ht="15" customHeight="1">
      <c r="A4" s="1" t="s">
        <v>2099</v>
      </c>
      <c r="E4" s="85">
        <f>DATE</f>
        <v>42505</v>
      </c>
      <c r="F4" s="23" t="s">
        <v>791</v>
      </c>
      <c r="G4" s="24"/>
      <c r="H4" s="87">
        <f>ROUND($G$2/12*MONTH,0)</f>
        <v>0</v>
      </c>
      <c r="I4" s="88"/>
      <c r="J4" s="88"/>
      <c r="K4" s="89"/>
      <c r="L4" s="44">
        <f>ROUND($G$2/12,0)</f>
        <v>0</v>
      </c>
      <c r="M4" s="94"/>
      <c r="N4" s="97"/>
      <c r="O4" s="77"/>
      <c r="P4" s="77"/>
      <c r="Q4" s="77"/>
      <c r="R4" s="77"/>
      <c r="S4" s="77"/>
    </row>
    <row r="5" spans="1:19" ht="15" customHeight="1">
      <c r="A5" s="1" t="s">
        <v>2100</v>
      </c>
      <c r="E5" s="86"/>
      <c r="F5" s="5" t="s">
        <v>792</v>
      </c>
      <c r="G5" s="6"/>
      <c r="H5" s="90">
        <f ca="1">XINZHU_DISTRICT_GRAPH!$AC$89</f>
        <v>6</v>
      </c>
      <c r="I5" s="91"/>
      <c r="J5" s="91"/>
      <c r="K5" s="92"/>
      <c r="L5" s="45">
        <f>$M$24</f>
        <v>2</v>
      </c>
      <c r="M5" s="95"/>
      <c r="N5" s="97"/>
      <c r="O5" s="77"/>
      <c r="P5" s="77"/>
      <c r="Q5" s="77"/>
      <c r="R5" s="77"/>
      <c r="S5" s="77"/>
    </row>
    <row r="6" spans="1:19" ht="15" customHeight="1">
      <c r="A6" s="1"/>
      <c r="E6" s="34" t="str">
        <f>$A$4</f>
        <v>Hsinchu Stake</v>
      </c>
      <c r="F6" s="25" t="s">
        <v>804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新竹支聯會</v>
      </c>
      <c r="F7" s="25" t="s">
        <v>789</v>
      </c>
      <c r="G7" s="25"/>
      <c r="H7" s="20"/>
      <c r="I7" s="20"/>
      <c r="J7" s="20"/>
      <c r="K7" s="20"/>
      <c r="L7" s="46" t="s">
        <v>790</v>
      </c>
      <c r="M7" s="61" t="s">
        <v>795</v>
      </c>
      <c r="N7" s="38" t="s">
        <v>796</v>
      </c>
      <c r="O7" s="38" t="s">
        <v>797</v>
      </c>
      <c r="P7" s="38" t="s">
        <v>798</v>
      </c>
      <c r="Q7" s="38" t="s">
        <v>799</v>
      </c>
      <c r="R7" s="38" t="s">
        <v>800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2105</v>
      </c>
      <c r="B11" s="1"/>
      <c r="E11" s="5" t="str">
        <f>$A11</f>
        <v>Xinzhu 新竹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1995</v>
      </c>
      <c r="C12" s="64" t="str">
        <f>CONCATENATE(YEAR,":",MONTH,":",WEEK,":",WEEKDAY,":",$B12)</f>
        <v>2016:5:3:7:XINZHU_3_ZL</v>
      </c>
      <c r="D12" s="64">
        <f>MATCH($C12,REPORT_DATA_BY_COMP!$A:$A,0)</f>
        <v>1731</v>
      </c>
      <c r="E12" s="65" t="str">
        <f>SUBSTITUTE(VLOOKUP($B12,COMP_LIST!$A:$AC,5,FALSE),"EL","")</f>
        <v>E. Davidson / Scovel ZL</v>
      </c>
      <c r="F12" s="4" t="str">
        <f>VLOOKUP($B12,COMP_LIST!$A:$AC,3,FALSE)</f>
        <v>Xinzhu 3 ZL</v>
      </c>
      <c r="G12" s="4" t="str">
        <f>VLOOKUP($B12,COMP_LIST!$A:$AC,4,FALSE)</f>
        <v>新竹 3 ZL</v>
      </c>
      <c r="H12" s="10">
        <f>IFERROR(INDEX(REPORT_DATA_BY_COMP!$A:$AI,$D12,MATCH(H$8,REPORT_DATA_BY_COMP!$A$1:$AI$1,0)), "")</f>
        <v>0</v>
      </c>
      <c r="I12" s="10">
        <f>IFERROR(INDEX(REPORT_DATA_BY_COMP!$A:$AI,$D12,MATCH(I$8,REPORT_DATA_BY_COMP!$A$1:$AI$1,0)), "")</f>
        <v>0</v>
      </c>
      <c r="J12" s="10">
        <f>IFERROR(INDEX(REPORT_DATA_BY_COMP!$A:$AI,$D12,MATCH(J$8,REPORT_DATA_BY_COMP!$A$1:$AI$1,0)), "")</f>
        <v>2</v>
      </c>
      <c r="K12" s="10">
        <f>IFERROR(INDEX(REPORT_DATA_BY_COMP!$A:$AI,$D12,MATCH(K$8,REPORT_DATA_BY_COMP!$A$1:$AI$1,0)), "")</f>
        <v>3</v>
      </c>
      <c r="L12" s="47">
        <f>IFERROR(INDEX(REPORT_DATA_BY_COMP!$A:$AI,$D12,MATCH(L$8,REPORT_DATA_BY_COMP!$A$1:$AI$1,0)), "")</f>
        <v>0</v>
      </c>
      <c r="M12" s="56">
        <f>IFERROR(INDEX(REPORT_DATA_BY_COMP!$A:$AI,$D12,MATCH(M$8,REPORT_DATA_BY_COMP!$A$1:$AI$1,0)), "")</f>
        <v>0</v>
      </c>
      <c r="N12" s="50">
        <f>IFERROR(INDEX(REPORT_DATA_BY_COMP!$A:$AI,$D12,MATCH(N$8,REPORT_DATA_BY_COMP!$A$1:$AI$1,0)), "")</f>
        <v>8</v>
      </c>
      <c r="O12" s="10">
        <f>IFERROR(INDEX(REPORT_DATA_BY_COMP!$A:$AI,$D12,MATCH(O$8,REPORT_DATA_BY_COMP!$A$1:$AI$1,0)), "")</f>
        <v>1</v>
      </c>
      <c r="P12" s="10">
        <f>IFERROR(INDEX(REPORT_DATA_BY_COMP!$A:$AI,$D12,MATCH(P$8,REPORT_DATA_BY_COMP!$A$1:$AI$1,0)), "")</f>
        <v>10</v>
      </c>
      <c r="Q12" s="10">
        <f>IFERROR(INDEX(REPORT_DATA_BY_COMP!$A:$AI,$D12,MATCH(Q$8,REPORT_DATA_BY_COMP!$A$1:$AI$1,0)), "")</f>
        <v>7</v>
      </c>
      <c r="R12" s="10">
        <f>IFERROR(INDEX(REPORT_DATA_BY_COMP!$A:$AI,$D12,MATCH(R$8,REPORT_DATA_BY_COMP!$A$1:$AI$1,0)), "")</f>
        <v>1</v>
      </c>
      <c r="S12" s="10">
        <f>IFERROR(INDEX(REPORT_DATA_BY_COMP!$A:$AI,$D12,MATCH(S$8,REPORT_DATA_BY_COMP!$A$1:$AI$1,0)), "")</f>
        <v>8</v>
      </c>
    </row>
    <row r="13" spans="1:19" ht="15" customHeight="1">
      <c r="A13" s="1"/>
      <c r="B13" s="1" t="s">
        <v>1988</v>
      </c>
      <c r="C13" s="64" t="str">
        <f>CONCATENATE(YEAR,":",MONTH,":",WEEK,":",WEEKDAY,":",$B13)</f>
        <v>2016:5:3:7:XINZHU_1_E</v>
      </c>
      <c r="D13" s="64">
        <f>MATCH($C13,REPORT_DATA_BY_COMP!$A:$A,0)</f>
        <v>1728</v>
      </c>
      <c r="E13" s="65" t="str">
        <f>SUBSTITUTE(VLOOKUP($B13,COMP_LIST!$A:$AC,5,FALSE),"EL","")</f>
        <v>E. Merrell DL / Leonhardt</v>
      </c>
      <c r="F13" s="4" t="str">
        <f>VLOOKUP($B13,COMP_LIST!$A:$AC,3,FALSE)</f>
        <v>Xinzhu 1 E</v>
      </c>
      <c r="G13" s="4" t="str">
        <f>VLOOKUP($B13,COMP_LIST!$A:$AC,4,FALSE)</f>
        <v>新竹 1 長老</v>
      </c>
      <c r="H13" s="10">
        <f>IFERROR(INDEX(REPORT_DATA_BY_COMP!$A:$AI,$D13,MATCH(H$8,REPORT_DATA_BY_COMP!$A$1:$AI$1,0)), "")</f>
        <v>0</v>
      </c>
      <c r="I13" s="10">
        <f>IFERROR(INDEX(REPORT_DATA_BY_COMP!$A:$AI,$D13,MATCH(I$8,REPORT_DATA_BY_COMP!$A$1:$AI$1,0)), "")</f>
        <v>0</v>
      </c>
      <c r="J13" s="10">
        <f>IFERROR(INDEX(REPORT_DATA_BY_COMP!$A:$AI,$D13,MATCH(J$8,REPORT_DATA_BY_COMP!$A$1:$AI$1,0)), "")</f>
        <v>1</v>
      </c>
      <c r="K13" s="10">
        <f>IFERROR(INDEX(REPORT_DATA_BY_COMP!$A:$AI,$D13,MATCH(K$8,REPORT_DATA_BY_COMP!$A$1:$AI$1,0)), "")</f>
        <v>1</v>
      </c>
      <c r="L13" s="47">
        <f>IFERROR(INDEX(REPORT_DATA_BY_COMP!$A:$AI,$D13,MATCH(L$8,REPORT_DATA_BY_COMP!$A$1:$AI$1,0)), "")</f>
        <v>0</v>
      </c>
      <c r="M13" s="59">
        <f>IFERROR(INDEX(REPORT_DATA_BY_COMP!$A:$AI,$D13,MATCH(M$8,REPORT_DATA_BY_COMP!$A$1:$AI$1,0)), "")</f>
        <v>1</v>
      </c>
      <c r="N13" s="50">
        <f>IFERROR(INDEX(REPORT_DATA_BY_COMP!$A:$AI,$D13,MATCH(N$8,REPORT_DATA_BY_COMP!$A$1:$AI$1,0)), "")</f>
        <v>2</v>
      </c>
      <c r="O13" s="10">
        <f>IFERROR(INDEX(REPORT_DATA_BY_COMP!$A:$AI,$D13,MATCH(O$8,REPORT_DATA_BY_COMP!$A$1:$AI$1,0)), "")</f>
        <v>2</v>
      </c>
      <c r="P13" s="10">
        <f>IFERROR(INDEX(REPORT_DATA_BY_COMP!$A:$AI,$D13,MATCH(P$8,REPORT_DATA_BY_COMP!$A$1:$AI$1,0)), "")</f>
        <v>6</v>
      </c>
      <c r="Q13" s="10">
        <f>IFERROR(INDEX(REPORT_DATA_BY_COMP!$A:$AI,$D13,MATCH(Q$8,REPORT_DATA_BY_COMP!$A$1:$AI$1,0)), "")</f>
        <v>3</v>
      </c>
      <c r="R13" s="10">
        <f>IFERROR(INDEX(REPORT_DATA_BY_COMP!$A:$AI,$D13,MATCH(R$8,REPORT_DATA_BY_COMP!$A$1:$AI$1,0)), "")</f>
        <v>2</v>
      </c>
      <c r="S13" s="10">
        <f>IFERROR(INDEX(REPORT_DATA_BY_COMP!$A:$AI,$D13,MATCH(S$8,REPORT_DATA_BY_COMP!$A$1:$AI$1,0)), "")</f>
        <v>3</v>
      </c>
    </row>
    <row r="14" spans="1:19" ht="15" customHeight="1">
      <c r="A14" s="1"/>
      <c r="B14" s="1" t="s">
        <v>1993</v>
      </c>
      <c r="C14" s="64" t="str">
        <f>CONCATENATE(YEAR,":",MONTH,":",WEEK,":",WEEKDAY,":",$B14)</f>
        <v>2016:5:3:7:XINZHU_1_S</v>
      </c>
      <c r="D14" s="64">
        <f>MATCH($C14,REPORT_DATA_BY_COMP!$A:$A,0)</f>
        <v>1729</v>
      </c>
      <c r="E14" s="65" t="str">
        <f>SUBSTITUTE(VLOOKUP($B14,COMP_LIST!$A:$AC,5,FALSE),"EL","")</f>
        <v>S. Johnson / Child STL</v>
      </c>
      <c r="F14" s="4" t="str">
        <f>VLOOKUP($B14,COMP_LIST!$A:$AC,3,FALSE)</f>
        <v>Xinzhu 1 S</v>
      </c>
      <c r="G14" s="4" t="str">
        <f>VLOOKUP($B14,COMP_LIST!$A:$AC,4,FALSE)</f>
        <v>新竹 1 姐妹</v>
      </c>
      <c r="H14" s="10">
        <f>IFERROR(INDEX(REPORT_DATA_BY_COMP!$A:$AI,$D14,MATCH(H$8,REPORT_DATA_BY_COMP!$A$1:$AI$1,0)), "")</f>
        <v>0</v>
      </c>
      <c r="I14" s="10">
        <f>IFERROR(INDEX(REPORT_DATA_BY_COMP!$A:$AI,$D14,MATCH(I$8,REPORT_DATA_BY_COMP!$A$1:$AI$1,0)), "")</f>
        <v>0</v>
      </c>
      <c r="J14" s="10">
        <f>IFERROR(INDEX(REPORT_DATA_BY_COMP!$A:$AI,$D14,MATCH(J$8,REPORT_DATA_BY_COMP!$A$1:$AI$1,0)), "")</f>
        <v>1</v>
      </c>
      <c r="K14" s="10">
        <f>IFERROR(INDEX(REPORT_DATA_BY_COMP!$A:$AI,$D14,MATCH(K$8,REPORT_DATA_BY_COMP!$A$1:$AI$1,0)), "")</f>
        <v>5</v>
      </c>
      <c r="L14" s="47">
        <f>IFERROR(INDEX(REPORT_DATA_BY_COMP!$A:$AI,$D14,MATCH(L$8,REPORT_DATA_BY_COMP!$A$1:$AI$1,0)), "")</f>
        <v>0</v>
      </c>
      <c r="M14" s="59">
        <f>IFERROR(INDEX(REPORT_DATA_BY_COMP!$A:$AI,$D14,MATCH(M$8,REPORT_DATA_BY_COMP!$A$1:$AI$1,0)), "")</f>
        <v>0</v>
      </c>
      <c r="N14" s="50">
        <f>IFERROR(INDEX(REPORT_DATA_BY_COMP!$A:$AI,$D14,MATCH(N$8,REPORT_DATA_BY_COMP!$A$1:$AI$1,0)), "")</f>
        <v>7</v>
      </c>
      <c r="O14" s="10">
        <f>IFERROR(INDEX(REPORT_DATA_BY_COMP!$A:$AI,$D14,MATCH(O$8,REPORT_DATA_BY_COMP!$A$1:$AI$1,0)), "")</f>
        <v>3</v>
      </c>
      <c r="P14" s="10">
        <f>IFERROR(INDEX(REPORT_DATA_BY_COMP!$A:$AI,$D14,MATCH(P$8,REPORT_DATA_BY_COMP!$A$1:$AI$1,0)), "")</f>
        <v>9</v>
      </c>
      <c r="Q14" s="10">
        <f>IFERROR(INDEX(REPORT_DATA_BY_COMP!$A:$AI,$D14,MATCH(Q$8,REPORT_DATA_BY_COMP!$A$1:$AI$1,0)), "")</f>
        <v>4</v>
      </c>
      <c r="R14" s="10">
        <f>IFERROR(INDEX(REPORT_DATA_BY_COMP!$A:$AI,$D14,MATCH(R$8,REPORT_DATA_BY_COMP!$A$1:$AI$1,0)), "")</f>
        <v>0</v>
      </c>
      <c r="S14" s="10">
        <f>IFERROR(INDEX(REPORT_DATA_BY_COMP!$A:$AI,$D14,MATCH(S$8,REPORT_DATA_BY_COMP!$A$1:$AI$1,0)), "")</f>
        <v>5</v>
      </c>
    </row>
    <row r="15" spans="1:19" ht="15" customHeight="1">
      <c r="A15" s="1"/>
      <c r="B15" s="1" t="s">
        <v>1999</v>
      </c>
      <c r="C15" s="64" t="str">
        <f>CONCATENATE(YEAR,":",MONTH,":",WEEK,":",WEEKDAY,":",$B15)</f>
        <v>2016:5:3:7:XINZHU_3_S</v>
      </c>
      <c r="D15" s="64">
        <f>MATCH($C15,REPORT_DATA_BY_COMP!$A:$A,0)</f>
        <v>1730</v>
      </c>
      <c r="E15" s="65" t="str">
        <f>SUBSTITUTE(VLOOKUP($B15,COMP_LIST!$A:$AC,5,FALSE),"EL","")</f>
        <v>S. Pierson / Shek</v>
      </c>
      <c r="F15" s="4" t="str">
        <f>VLOOKUP($B15,COMP_LIST!$A:$AC,3,FALSE)</f>
        <v>Xinzhu 3 S</v>
      </c>
      <c r="G15" s="4" t="str">
        <f>VLOOKUP($B15,COMP_LIST!$A:$AC,4,FALSE)</f>
        <v>新竹 3 姐妹</v>
      </c>
      <c r="H15" s="10">
        <f>IFERROR(INDEX(REPORT_DATA_BY_COMP!$A:$AI,$D15,MATCH(H$8,REPORT_DATA_BY_COMP!$A$1:$AI$1,0)), "")</f>
        <v>0</v>
      </c>
      <c r="I15" s="10">
        <f>IFERROR(INDEX(REPORT_DATA_BY_COMP!$A:$AI,$D15,MATCH(I$8,REPORT_DATA_BY_COMP!$A$1:$AI$1,0)), "")</f>
        <v>0</v>
      </c>
      <c r="J15" s="10">
        <f>IFERROR(INDEX(REPORT_DATA_BY_COMP!$A:$AI,$D15,MATCH(J$8,REPORT_DATA_BY_COMP!$A$1:$AI$1,0)), "")</f>
        <v>0</v>
      </c>
      <c r="K15" s="10">
        <f>IFERROR(INDEX(REPORT_DATA_BY_COMP!$A:$AI,$D15,MATCH(K$8,REPORT_DATA_BY_COMP!$A$1:$AI$1,0)), "")</f>
        <v>4</v>
      </c>
      <c r="L15" s="47">
        <f>IFERROR(INDEX(REPORT_DATA_BY_COMP!$A:$AI,$D15,MATCH(L$8,REPORT_DATA_BY_COMP!$A$1:$AI$1,0)), "")</f>
        <v>0</v>
      </c>
      <c r="M15" s="59">
        <f>IFERROR(INDEX(REPORT_DATA_BY_COMP!$A:$AI,$D15,MATCH(M$8,REPORT_DATA_BY_COMP!$A$1:$AI$1,0)), "")</f>
        <v>1</v>
      </c>
      <c r="N15" s="50">
        <f>IFERROR(INDEX(REPORT_DATA_BY_COMP!$A:$AI,$D15,MATCH(N$8,REPORT_DATA_BY_COMP!$A$1:$AI$1,0)), "")</f>
        <v>5</v>
      </c>
      <c r="O15" s="10">
        <f>IFERROR(INDEX(REPORT_DATA_BY_COMP!$A:$AI,$D15,MATCH(O$8,REPORT_DATA_BY_COMP!$A$1:$AI$1,0)), "")</f>
        <v>1</v>
      </c>
      <c r="P15" s="10">
        <f>IFERROR(INDEX(REPORT_DATA_BY_COMP!$A:$AI,$D15,MATCH(P$8,REPORT_DATA_BY_COMP!$A$1:$AI$1,0)), "")</f>
        <v>6</v>
      </c>
      <c r="Q15" s="10">
        <f>IFERROR(INDEX(REPORT_DATA_BY_COMP!$A:$AI,$D15,MATCH(Q$8,REPORT_DATA_BY_COMP!$A$1:$AI$1,0)), "")</f>
        <v>7</v>
      </c>
      <c r="R15" s="10">
        <f>IFERROR(INDEX(REPORT_DATA_BY_COMP!$A:$AI,$D15,MATCH(R$8,REPORT_DATA_BY_COMP!$A$1:$AI$1,0)), "")</f>
        <v>0</v>
      </c>
      <c r="S15" s="10">
        <f>IFERROR(INDEX(REPORT_DATA_BY_COMP!$A:$AI,$D15,MATCH(S$8,REPORT_DATA_BY_COMP!$A$1:$AI$1,0)), "")</f>
        <v>10</v>
      </c>
    </row>
    <row r="16" spans="1:19" ht="15" customHeight="1">
      <c r="A16" s="1"/>
      <c r="B16" s="1"/>
      <c r="E16" s="8" t="s">
        <v>806</v>
      </c>
      <c r="F16" s="9"/>
      <c r="G16" s="9"/>
      <c r="H16" s="11">
        <f t="shared" ref="H16:S16" si="0">SUM(H12:H15)</f>
        <v>0</v>
      </c>
      <c r="I16" s="11">
        <f t="shared" si="0"/>
        <v>0</v>
      </c>
      <c r="J16" s="11">
        <f t="shared" si="0"/>
        <v>4</v>
      </c>
      <c r="K16" s="11">
        <f t="shared" si="0"/>
        <v>13</v>
      </c>
      <c r="L16" s="48">
        <f t="shared" si="0"/>
        <v>0</v>
      </c>
      <c r="M16" s="57">
        <f t="shared" si="0"/>
        <v>2</v>
      </c>
      <c r="N16" s="51">
        <f t="shared" si="0"/>
        <v>22</v>
      </c>
      <c r="O16" s="11">
        <f t="shared" si="0"/>
        <v>7</v>
      </c>
      <c r="P16" s="11">
        <f t="shared" si="0"/>
        <v>31</v>
      </c>
      <c r="Q16" s="11">
        <f t="shared" si="0"/>
        <v>21</v>
      </c>
      <c r="R16" s="11">
        <f t="shared" si="0"/>
        <v>3</v>
      </c>
      <c r="S16" s="11">
        <f t="shared" si="0"/>
        <v>26</v>
      </c>
    </row>
    <row r="17" spans="3:19" ht="15" customHeight="1">
      <c r="E17" s="31"/>
      <c r="F17" s="22"/>
      <c r="G17" s="22"/>
      <c r="H17" s="22"/>
      <c r="I17" s="22"/>
      <c r="J17" s="22"/>
      <c r="K17" s="22"/>
      <c r="L17" s="22"/>
      <c r="M17" s="43"/>
      <c r="N17" s="22"/>
      <c r="O17" s="22"/>
      <c r="P17" s="22"/>
      <c r="Q17" s="22"/>
      <c r="R17" s="22"/>
      <c r="S17" s="22"/>
    </row>
    <row r="18" spans="3:19" ht="15" customHeight="1">
      <c r="E18" s="12" t="s">
        <v>2244</v>
      </c>
      <c r="F18" s="15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</row>
    <row r="19" spans="3:19" ht="15" customHeight="1">
      <c r="C19" s="64" t="str">
        <f>CONCATENATE(YEAR,":",MONTH,":1:",WEEKLY_REPORT_DAY,":", $A$1)</f>
        <v>2016:5:1:7:XINZHU</v>
      </c>
      <c r="D19" s="64">
        <f>MATCH($C19,REPORT_DATA_BY_DISTRICT!$A:$A, 0)</f>
        <v>480</v>
      </c>
      <c r="E19" s="19" t="s">
        <v>783</v>
      </c>
      <c r="F19" s="13"/>
      <c r="G19" s="13"/>
      <c r="H19" s="10">
        <f>IFERROR(INDEX(REPORT_DATA_BY_DISTRICT!$A:$AI,$D19,MATCH(H$8,REPORT_DATA_BY_DISTRICT!$A$1:$AI$1,0)), "")</f>
        <v>1</v>
      </c>
      <c r="I19" s="10">
        <f>IFERROR(INDEX(REPORT_DATA_BY_DISTRICT!$A:$AI,$D19,MATCH(I$8,REPORT_DATA_BY_DISTRICT!$A$1:$AI$1,0)), "")</f>
        <v>2</v>
      </c>
      <c r="J19" s="10">
        <f>IFERROR(INDEX(REPORT_DATA_BY_DISTRICT!$A:$AI,$D19,MATCH(J$8,REPORT_DATA_BY_DISTRICT!$A$1:$AI$1,0)), "")</f>
        <v>3</v>
      </c>
      <c r="K19" s="10">
        <f>IFERROR(INDEX(REPORT_DATA_BY_DISTRICT!$A:$AI,$D19,MATCH(K$8,REPORT_DATA_BY_DISTRICT!$A$1:$AI$1,0)), "")</f>
        <v>8</v>
      </c>
      <c r="L19" s="10">
        <f>IFERROR(INDEX(REPORT_DATA_BY_DISTRICT!$A:$AI,$D19,MATCH(L$8,REPORT_DATA_BY_DISTRICT!$A$1:$AI$1,0)), "")</f>
        <v>2</v>
      </c>
      <c r="M19" s="10">
        <f>IFERROR(INDEX(REPORT_DATA_BY_DISTRICT!$A:$AI,$D19,MATCH(M$8,REPORT_DATA_BY_DISTRICT!$A$1:$AI$1,0)), "")</f>
        <v>0</v>
      </c>
      <c r="N19" s="10">
        <f>IFERROR(INDEX(REPORT_DATA_BY_DISTRICT!$A:$AI,$D19,MATCH(N$8,REPORT_DATA_BY_DISTRICT!$A$1:$AI$1,0)), "")</f>
        <v>20</v>
      </c>
      <c r="O19" s="10">
        <f>IFERROR(INDEX(REPORT_DATA_BY_DISTRICT!$A:$AI,$D19,MATCH(O$8,REPORT_DATA_BY_DISTRICT!$A$1:$AI$1,0)), "")</f>
        <v>8</v>
      </c>
      <c r="P19" s="10">
        <f>IFERROR(INDEX(REPORT_DATA_BY_DISTRICT!$A:$AI,$D19,MATCH(P$8,REPORT_DATA_BY_DISTRICT!$A$1:$AI$1,0)), "")</f>
        <v>30</v>
      </c>
      <c r="Q19" s="10">
        <f>IFERROR(INDEX(REPORT_DATA_BY_DISTRICT!$A:$AI,$D19,MATCH(Q$8,REPORT_DATA_BY_DISTRICT!$A$1:$AI$1,0)), "")</f>
        <v>22</v>
      </c>
      <c r="R19" s="10">
        <f>IFERROR(INDEX(REPORT_DATA_BY_DISTRICT!$A:$AI,$D19,MATCH(R$8,REPORT_DATA_BY_DISTRICT!$A$1:$AI$1,0)), "")</f>
        <v>4</v>
      </c>
      <c r="S19" s="10">
        <f>IFERROR(INDEX(REPORT_DATA_BY_DISTRICT!$A:$AI,$D19,MATCH(S$8,REPORT_DATA_BY_DISTRICT!$A$1:$AI$1,0)), "")</f>
        <v>24</v>
      </c>
    </row>
    <row r="20" spans="3:19" ht="15" customHeight="1">
      <c r="C20" s="64" t="str">
        <f>CONCATENATE(YEAR,":",MONTH,":2:",WEEKLY_REPORT_DAY,":", $A$1)</f>
        <v>2016:5:2:7:XINZHU</v>
      </c>
      <c r="D20" s="64">
        <f>MATCH($C20,REPORT_DATA_BY_DISTRICT!$A:$A, 0)</f>
        <v>509</v>
      </c>
      <c r="E20" s="19" t="s">
        <v>782</v>
      </c>
      <c r="F20" s="13"/>
      <c r="G20" s="13"/>
      <c r="H20" s="10">
        <f>IFERROR(INDEX(REPORT_DATA_BY_DISTRICT!$A:$AI,$D20,MATCH(H$8,REPORT_DATA_BY_DISTRICT!$A$1:$AI$1,0)), "")</f>
        <v>0</v>
      </c>
      <c r="I20" s="10">
        <f>IFERROR(INDEX(REPORT_DATA_BY_DISTRICT!$A:$AI,$D20,MATCH(I$8,REPORT_DATA_BY_DISTRICT!$A$1:$AI$1,0)), "")</f>
        <v>2</v>
      </c>
      <c r="J20" s="10">
        <f>IFERROR(INDEX(REPORT_DATA_BY_DISTRICT!$A:$AI,$D20,MATCH(J$8,REPORT_DATA_BY_DISTRICT!$A$1:$AI$1,0)), "")</f>
        <v>4</v>
      </c>
      <c r="K20" s="10">
        <f>IFERROR(INDEX(REPORT_DATA_BY_DISTRICT!$A:$AI,$D20,MATCH(K$8,REPORT_DATA_BY_DISTRICT!$A$1:$AI$1,0)), "")</f>
        <v>13</v>
      </c>
      <c r="L20" s="10">
        <f>IFERROR(INDEX(REPORT_DATA_BY_DISTRICT!$A:$AI,$D20,MATCH(L$8,REPORT_DATA_BY_DISTRICT!$A$1:$AI$1,0)), "")</f>
        <v>2</v>
      </c>
      <c r="M20" s="10">
        <f>IFERROR(INDEX(REPORT_DATA_BY_DISTRICT!$A:$AI,$D20,MATCH(M$8,REPORT_DATA_BY_DISTRICT!$A$1:$AI$1,0)), "")</f>
        <v>0</v>
      </c>
      <c r="N20" s="10">
        <f>IFERROR(INDEX(REPORT_DATA_BY_DISTRICT!$A:$AI,$D20,MATCH(N$8,REPORT_DATA_BY_DISTRICT!$A$1:$AI$1,0)), "")</f>
        <v>27</v>
      </c>
      <c r="O20" s="10">
        <f>IFERROR(INDEX(REPORT_DATA_BY_DISTRICT!$A:$AI,$D20,MATCH(O$8,REPORT_DATA_BY_DISTRICT!$A$1:$AI$1,0)), "")</f>
        <v>9</v>
      </c>
      <c r="P20" s="10">
        <f>IFERROR(INDEX(REPORT_DATA_BY_DISTRICT!$A:$AI,$D20,MATCH(P$8,REPORT_DATA_BY_DISTRICT!$A$1:$AI$1,0)), "")</f>
        <v>30</v>
      </c>
      <c r="Q20" s="10">
        <f>IFERROR(INDEX(REPORT_DATA_BY_DISTRICT!$A:$AI,$D20,MATCH(Q$8,REPORT_DATA_BY_DISTRICT!$A$1:$AI$1,0)), "")</f>
        <v>26</v>
      </c>
      <c r="R20" s="10">
        <f>IFERROR(INDEX(REPORT_DATA_BY_DISTRICT!$A:$AI,$D20,MATCH(R$8,REPORT_DATA_BY_DISTRICT!$A$1:$AI$1,0)), "")</f>
        <v>3</v>
      </c>
      <c r="S20" s="10">
        <f>IFERROR(INDEX(REPORT_DATA_BY_DISTRICT!$A:$AI,$D20,MATCH(S$8,REPORT_DATA_BY_DISTRICT!$A$1:$AI$1,0)), "")</f>
        <v>42</v>
      </c>
    </row>
    <row r="21" spans="3:19" ht="15" customHeight="1">
      <c r="C21" s="64" t="str">
        <f>CONCATENATE(YEAR,":",MONTH,":3:",WEEKLY_REPORT_DAY,":", $A$1)</f>
        <v>2016:5:3:7:XINZHU</v>
      </c>
      <c r="D21" s="64">
        <f>MATCH($C21,REPORT_DATA_BY_DISTRICT!$A:$A, 0)</f>
        <v>539</v>
      </c>
      <c r="E21" s="19" t="s">
        <v>784</v>
      </c>
      <c r="F21" s="13"/>
      <c r="G21" s="13"/>
      <c r="H21" s="10">
        <f>IFERROR(INDEX(REPORT_DATA_BY_DISTRICT!$A:$AI,$D21,MATCH(H$8,REPORT_DATA_BY_DISTRICT!$A$1:$AI$1,0)), "")</f>
        <v>0</v>
      </c>
      <c r="I21" s="10">
        <f>IFERROR(INDEX(REPORT_DATA_BY_DISTRICT!$A:$AI,$D21,MATCH(I$8,REPORT_DATA_BY_DISTRICT!$A$1:$AI$1,0)), "")</f>
        <v>0</v>
      </c>
      <c r="J21" s="10">
        <f>IFERROR(INDEX(REPORT_DATA_BY_DISTRICT!$A:$AI,$D21,MATCH(J$8,REPORT_DATA_BY_DISTRICT!$A$1:$AI$1,0)), "")</f>
        <v>4</v>
      </c>
      <c r="K21" s="10">
        <f>IFERROR(INDEX(REPORT_DATA_BY_DISTRICT!$A:$AI,$D21,MATCH(K$8,REPORT_DATA_BY_DISTRICT!$A$1:$AI$1,0)), "")</f>
        <v>13</v>
      </c>
      <c r="L21" s="10">
        <f>IFERROR(INDEX(REPORT_DATA_BY_DISTRICT!$A:$AI,$D21,MATCH(L$8,REPORT_DATA_BY_DISTRICT!$A$1:$AI$1,0)), "")</f>
        <v>0</v>
      </c>
      <c r="M21" s="10">
        <f>IFERROR(INDEX(REPORT_DATA_BY_DISTRICT!$A:$AI,$D21,MATCH(M$8,REPORT_DATA_BY_DISTRICT!$A$1:$AI$1,0)), "")</f>
        <v>2</v>
      </c>
      <c r="N21" s="10">
        <f>IFERROR(INDEX(REPORT_DATA_BY_DISTRICT!$A:$AI,$D21,MATCH(N$8,REPORT_DATA_BY_DISTRICT!$A$1:$AI$1,0)), "")</f>
        <v>22</v>
      </c>
      <c r="O21" s="10">
        <f>IFERROR(INDEX(REPORT_DATA_BY_DISTRICT!$A:$AI,$D21,MATCH(O$8,REPORT_DATA_BY_DISTRICT!$A$1:$AI$1,0)), "")</f>
        <v>7</v>
      </c>
      <c r="P21" s="10">
        <f>IFERROR(INDEX(REPORT_DATA_BY_DISTRICT!$A:$AI,$D21,MATCH(P$8,REPORT_DATA_BY_DISTRICT!$A$1:$AI$1,0)), "")</f>
        <v>31</v>
      </c>
      <c r="Q21" s="10">
        <f>IFERROR(INDEX(REPORT_DATA_BY_DISTRICT!$A:$AI,$D21,MATCH(Q$8,REPORT_DATA_BY_DISTRICT!$A$1:$AI$1,0)), "")</f>
        <v>21</v>
      </c>
      <c r="R21" s="10">
        <f>IFERROR(INDEX(REPORT_DATA_BY_DISTRICT!$A:$AI,$D21,MATCH(R$8,REPORT_DATA_BY_DISTRICT!$A$1:$AI$1,0)), "")</f>
        <v>3</v>
      </c>
      <c r="S21" s="10">
        <f>IFERROR(INDEX(REPORT_DATA_BY_DISTRICT!$A:$AI,$D21,MATCH(S$8,REPORT_DATA_BY_DISTRICT!$A$1:$AI$1,0)), "")</f>
        <v>26</v>
      </c>
    </row>
    <row r="22" spans="3:19" ht="15" customHeight="1">
      <c r="C22" s="64" t="str">
        <f>CONCATENATE(YEAR,":",MONTH,":4:",WEEKLY_REPORT_DAY,":", $A$1)</f>
        <v>2016:5:4:7:XINZHU</v>
      </c>
      <c r="D22" s="64" t="e">
        <f>MATCH($C22,REPORT_DATA_BY_DISTRICT!$A:$A, 0)</f>
        <v>#N/A</v>
      </c>
      <c r="E22" s="19" t="s">
        <v>785</v>
      </c>
      <c r="F22" s="13"/>
      <c r="G22" s="13"/>
      <c r="H22" s="10" t="str">
        <f>IFERROR(INDEX(REPORT_DATA_BY_DISTRICT!$A:$AI,$D22,MATCH(H$8,REPORT_DATA_BY_DISTRICT!$A$1:$AI$1,0)), "")</f>
        <v/>
      </c>
      <c r="I22" s="10" t="str">
        <f>IFERROR(INDEX(REPORT_DATA_BY_DISTRICT!$A:$AI,$D22,MATCH(I$8,REPORT_DATA_BY_DISTRICT!$A$1:$AI$1,0)), "")</f>
        <v/>
      </c>
      <c r="J22" s="10" t="str">
        <f>IFERROR(INDEX(REPORT_DATA_BY_DISTRICT!$A:$AI,$D22,MATCH(J$8,REPORT_DATA_BY_DISTRICT!$A$1:$AI$1,0)), "")</f>
        <v/>
      </c>
      <c r="K22" s="10" t="str">
        <f>IFERROR(INDEX(REPORT_DATA_BY_DISTRICT!$A:$AI,$D22,MATCH(K$8,REPORT_DATA_BY_DISTRICT!$A$1:$AI$1,0)), "")</f>
        <v/>
      </c>
      <c r="L22" s="10" t="str">
        <f>IFERROR(INDEX(REPORT_DATA_BY_DISTRICT!$A:$AI,$D22,MATCH(L$8,REPORT_DATA_BY_DISTRICT!$A$1:$AI$1,0)), "")</f>
        <v/>
      </c>
      <c r="M22" s="10" t="str">
        <f>IFERROR(INDEX(REPORT_DATA_BY_DISTRICT!$A:$AI,$D22,MATCH(M$8,REPORT_DATA_BY_DISTRICT!$A$1:$AI$1,0)), "")</f>
        <v/>
      </c>
      <c r="N22" s="10" t="str">
        <f>IFERROR(INDEX(REPORT_DATA_BY_DISTRICT!$A:$AI,$D22,MATCH(N$8,REPORT_DATA_BY_DISTRICT!$A$1:$AI$1,0)), "")</f>
        <v/>
      </c>
      <c r="O22" s="10" t="str">
        <f>IFERROR(INDEX(REPORT_DATA_BY_DISTRICT!$A:$AI,$D22,MATCH(O$8,REPORT_DATA_BY_DISTRICT!$A$1:$AI$1,0)), "")</f>
        <v/>
      </c>
      <c r="P22" s="10" t="str">
        <f>IFERROR(INDEX(REPORT_DATA_BY_DISTRICT!$A:$AI,$D22,MATCH(P$8,REPORT_DATA_BY_DISTRICT!$A$1:$AI$1,0)), "")</f>
        <v/>
      </c>
      <c r="Q22" s="10" t="str">
        <f>IFERROR(INDEX(REPORT_DATA_BY_DISTRICT!$A:$AI,$D22,MATCH(Q$8,REPORT_DATA_BY_DISTRICT!$A$1:$AI$1,0)), "")</f>
        <v/>
      </c>
      <c r="R22" s="10" t="str">
        <f>IFERROR(INDEX(REPORT_DATA_BY_DISTRICT!$A:$AI,$D22,MATCH(R$8,REPORT_DATA_BY_DISTRICT!$A$1:$AI$1,0)), "")</f>
        <v/>
      </c>
      <c r="S22" s="10" t="str">
        <f>IFERROR(INDEX(REPORT_DATA_BY_DISTRICT!$A:$AI,$D22,MATCH(S$8,REPORT_DATA_BY_DISTRICT!$A$1:$AI$1,0)), "")</f>
        <v/>
      </c>
    </row>
    <row r="23" spans="3:19" ht="15" customHeight="1">
      <c r="C23" s="64" t="str">
        <f>CONCATENATE(YEAR,":",MONTH,":5:",WEEKLY_REPORT_DAY,":", $A$1)</f>
        <v>2016:5:5:7:XINZHU</v>
      </c>
      <c r="D23" s="64" t="e">
        <f>MATCH($C23,REPORT_DATA_BY_DISTRICT!$A:$A, 0)</f>
        <v>#N/A</v>
      </c>
      <c r="E23" s="19" t="s">
        <v>786</v>
      </c>
      <c r="F23" s="13"/>
      <c r="G23" s="13"/>
      <c r="H23" s="10" t="str">
        <f>IFERROR(INDEX(REPORT_DATA_BY_DISTRICT!$A:$AI,$D23,MATCH(H$8,REPORT_DATA_BY_DISTRICT!$A$1:$AI$1,0)), "")</f>
        <v/>
      </c>
      <c r="I23" s="10" t="str">
        <f>IFERROR(INDEX(REPORT_DATA_BY_DISTRICT!$A:$AI,$D23,MATCH(I$8,REPORT_DATA_BY_DISTRICT!$A$1:$AI$1,0)), "")</f>
        <v/>
      </c>
      <c r="J23" s="10" t="str">
        <f>IFERROR(INDEX(REPORT_DATA_BY_DISTRICT!$A:$AI,$D23,MATCH(J$8,REPORT_DATA_BY_DISTRICT!$A$1:$AI$1,0)), "")</f>
        <v/>
      </c>
      <c r="K23" s="10" t="str">
        <f>IFERROR(INDEX(REPORT_DATA_BY_DISTRICT!$A:$AI,$D23,MATCH(K$8,REPORT_DATA_BY_DISTRICT!$A$1:$AI$1,0)), "")</f>
        <v/>
      </c>
      <c r="L23" s="10" t="str">
        <f>IFERROR(INDEX(REPORT_DATA_BY_DISTRICT!$A:$AI,$D23,MATCH(L$8,REPORT_DATA_BY_DISTRICT!$A$1:$AI$1,0)), "")</f>
        <v/>
      </c>
      <c r="M23" s="10" t="str">
        <f>IFERROR(INDEX(REPORT_DATA_BY_DISTRICT!$A:$AI,$D23,MATCH(M$8,REPORT_DATA_BY_DISTRICT!$A$1:$AI$1,0)), "")</f>
        <v/>
      </c>
      <c r="N23" s="10" t="str">
        <f>IFERROR(INDEX(REPORT_DATA_BY_DISTRICT!$A:$AI,$D23,MATCH(N$8,REPORT_DATA_BY_DISTRICT!$A$1:$AI$1,0)), "")</f>
        <v/>
      </c>
      <c r="O23" s="10" t="str">
        <f>IFERROR(INDEX(REPORT_DATA_BY_DISTRICT!$A:$AI,$D23,MATCH(O$8,REPORT_DATA_BY_DISTRICT!$A$1:$AI$1,0)), "")</f>
        <v/>
      </c>
      <c r="P23" s="10" t="str">
        <f>IFERROR(INDEX(REPORT_DATA_BY_DISTRICT!$A:$AI,$D23,MATCH(P$8,REPORT_DATA_BY_DISTRICT!$A$1:$AI$1,0)), "")</f>
        <v/>
      </c>
      <c r="Q23" s="10" t="str">
        <f>IFERROR(INDEX(REPORT_DATA_BY_DISTRICT!$A:$AI,$D23,MATCH(Q$8,REPORT_DATA_BY_DISTRICT!$A$1:$AI$1,0)), "")</f>
        <v/>
      </c>
      <c r="R23" s="10" t="str">
        <f>IFERROR(INDEX(REPORT_DATA_BY_DISTRICT!$A:$AI,$D23,MATCH(R$8,REPORT_DATA_BY_DISTRICT!$A$1:$AI$1,0)), "")</f>
        <v/>
      </c>
      <c r="S23" s="10" t="str">
        <f>IFERROR(INDEX(REPORT_DATA_BY_DISTRICT!$A:$AI,$D23,MATCH(S$8,REPORT_DATA_BY_DISTRICT!$A$1:$AI$1,0)), "")</f>
        <v/>
      </c>
    </row>
    <row r="24" spans="3:19" ht="15" customHeight="1">
      <c r="E24" s="16" t="s">
        <v>806</v>
      </c>
      <c r="F24" s="14"/>
      <c r="G24" s="14"/>
      <c r="H24" s="17">
        <f>SUM(H19:H23)</f>
        <v>1</v>
      </c>
      <c r="I24" s="17">
        <f t="shared" ref="I24:R24" si="1">SUM(I19:I23)</f>
        <v>4</v>
      </c>
      <c r="J24" s="17">
        <f t="shared" si="1"/>
        <v>11</v>
      </c>
      <c r="K24" s="17">
        <f t="shared" si="1"/>
        <v>34</v>
      </c>
      <c r="L24" s="49">
        <f t="shared" si="1"/>
        <v>4</v>
      </c>
      <c r="M24" s="17">
        <f t="shared" si="1"/>
        <v>2</v>
      </c>
      <c r="N24" s="52">
        <f t="shared" si="1"/>
        <v>69</v>
      </c>
      <c r="O24" s="17">
        <f t="shared" si="1"/>
        <v>24</v>
      </c>
      <c r="P24" s="17">
        <f t="shared" si="1"/>
        <v>91</v>
      </c>
      <c r="Q24" s="17">
        <f t="shared" si="1"/>
        <v>69</v>
      </c>
      <c r="R24" s="17">
        <f t="shared" si="1"/>
        <v>10</v>
      </c>
      <c r="S24" s="17">
        <f>SUM(S19:S23)</f>
        <v>92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2:S15">
    <cfRule type="expression" dxfId="71" priority="1">
      <formula>J12=""</formula>
    </cfRule>
    <cfRule type="expression" dxfId="70" priority="2">
      <formula>AND(M$9&lt;&gt;"",M12&gt;=M$9)</formula>
    </cfRule>
    <cfRule type="expression" dxfId="69" priority="3">
      <formula>AND(M$10&lt;&gt;"",M12&lt;M$10)</formula>
    </cfRule>
    <cfRule type="expression" dxfId="68" priority="4">
      <formula>AND(M$10&lt;&gt;"",M12&gt;=M$10)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8">
    <pageSetUpPr fitToPage="1"/>
  </sheetPr>
  <dimension ref="W1:BA109"/>
  <sheetViews>
    <sheetView zoomScale="85" zoomScaleNormal="85" workbookViewId="0">
      <selection activeCell="AV88" sqref="AV88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7109375" style="7" customWidth="1"/>
    <col min="49" max="49" width="10.42578125" style="7" bestFit="1" customWidth="1"/>
    <col min="50" max="50" width="9.42578125" style="7" bestFit="1" customWidth="1"/>
    <col min="51" max="51" width="10.28515625" style="7" bestFit="1" customWidth="1"/>
    <col min="52" max="52" width="18" style="7" bestFit="1" customWidth="1"/>
    <col min="53" max="53" width="16.5703125" style="7" bestFit="1" customWidth="1"/>
    <col min="54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3" ht="15" customHeight="1"/>
    <row r="50" spans="23:53" ht="15" customHeight="1"/>
    <row r="51" spans="23:53" ht="120">
      <c r="AC51" s="29" t="s">
        <v>437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440</v>
      </c>
      <c r="AT51" s="29" t="s">
        <v>33</v>
      </c>
      <c r="AU51" s="29" t="s">
        <v>34</v>
      </c>
      <c r="AV51" s="29"/>
    </row>
    <row r="52" spans="23:53">
      <c r="W52" s="7" t="s">
        <v>812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810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813</v>
      </c>
      <c r="AM52" s="7" t="s">
        <v>13</v>
      </c>
      <c r="AN52" s="27" t="s">
        <v>814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3964</v>
      </c>
      <c r="AW52" s="27" t="s">
        <v>44</v>
      </c>
      <c r="AX52" s="27" t="s">
        <v>45</v>
      </c>
      <c r="AY52" s="27" t="s">
        <v>46</v>
      </c>
      <c r="AZ52" s="27" t="s">
        <v>47</v>
      </c>
      <c r="BA52" s="27" t="s">
        <v>48</v>
      </c>
    </row>
    <row r="53" spans="23:53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2014:1:0:0:XINZHU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8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</row>
    <row r="54" spans="23:53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2014:2:0:0:XINZHU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</row>
    <row r="55" spans="23:53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2014:3:0:0:XINZHU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</row>
    <row r="56" spans="23:53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2014:4:0:0:XINZHU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</row>
    <row r="57" spans="23:53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2014:5:0:0:XINZHU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</row>
    <row r="58" spans="23:53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2014:6:0:0:XINZHU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</row>
    <row r="59" spans="23:53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2014:7:0:0:XINZHU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</row>
    <row r="60" spans="23:53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2014:8:0:0:XINZHU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</row>
    <row r="61" spans="23:53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2014:9:0:0:XINZHU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</row>
    <row r="62" spans="23:53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2014:10:0:0:XINZHU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</row>
    <row r="63" spans="23:53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2014:11:0:0:XINZHU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ca="1" si="7"/>
        <v/>
      </c>
      <c r="AG63" s="10" t="str">
        <f t="shared" ca="1" si="7"/>
        <v/>
      </c>
      <c r="AH63" s="10" t="str">
        <f t="shared" ca="1" si="7"/>
        <v/>
      </c>
      <c r="AI63" s="10" t="str">
        <f t="shared" ca="1" si="7"/>
        <v/>
      </c>
      <c r="AJ63" s="10" t="str">
        <f t="shared" ca="1" si="7"/>
        <v/>
      </c>
      <c r="AK63" s="10" t="str">
        <f t="shared" ca="1" si="7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</row>
    <row r="64" spans="23:53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2014:12:0:0:XINZHU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7"/>
        <v/>
      </c>
      <c r="AG64" s="10" t="str">
        <f t="shared" ca="1" si="7"/>
        <v/>
      </c>
      <c r="AH64" s="10" t="str">
        <f t="shared" ca="1" si="7"/>
        <v/>
      </c>
      <c r="AI64" s="10" t="str">
        <f t="shared" ca="1" si="7"/>
        <v/>
      </c>
      <c r="AJ64" s="10" t="str">
        <f t="shared" ca="1" si="7"/>
        <v/>
      </c>
      <c r="AK64" s="10" t="str">
        <f t="shared" ca="1" si="7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</row>
    <row r="65" spans="23:53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2015:1:0:0:XINZHU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7"/>
        <v/>
      </c>
      <c r="AG65" s="10" t="str">
        <f t="shared" ca="1" si="7"/>
        <v/>
      </c>
      <c r="AH65" s="10" t="str">
        <f t="shared" ca="1" si="7"/>
        <v/>
      </c>
      <c r="AI65" s="10" t="str">
        <f t="shared" ca="1" si="7"/>
        <v/>
      </c>
      <c r="AJ65" s="10" t="str">
        <f t="shared" ca="1" si="7"/>
        <v/>
      </c>
      <c r="AK65" s="10" t="str">
        <f t="shared" ca="1" si="7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</row>
    <row r="66" spans="23:53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2015:2:0:0:XINZHU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7"/>
        <v/>
      </c>
      <c r="AG66" s="10" t="str">
        <f t="shared" ca="1" si="7"/>
        <v/>
      </c>
      <c r="AH66" s="10" t="str">
        <f t="shared" ca="1" si="7"/>
        <v/>
      </c>
      <c r="AI66" s="10" t="str">
        <f t="shared" ca="1" si="7"/>
        <v/>
      </c>
      <c r="AJ66" s="10" t="str">
        <f t="shared" ca="1" si="7"/>
        <v/>
      </c>
      <c r="AK66" s="10" t="str">
        <f t="shared" ca="1" si="7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</row>
    <row r="67" spans="23:53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2015:3:0:0:XINZHU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7"/>
        <v/>
      </c>
      <c r="AG67" s="10" t="str">
        <f t="shared" ca="1" si="7"/>
        <v/>
      </c>
      <c r="AH67" s="10" t="str">
        <f t="shared" ca="1" si="7"/>
        <v/>
      </c>
      <c r="AI67" s="10" t="str">
        <f t="shared" ca="1" si="7"/>
        <v/>
      </c>
      <c r="AJ67" s="10" t="str">
        <f t="shared" ca="1" si="7"/>
        <v/>
      </c>
      <c r="AK67" s="10" t="str">
        <f t="shared" ca="1" si="7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</row>
    <row r="68" spans="23:53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2015:4:0:0:XINZHU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7"/>
        <v/>
      </c>
      <c r="AG68" s="10" t="str">
        <f t="shared" ca="1" si="7"/>
        <v/>
      </c>
      <c r="AH68" s="10" t="str">
        <f t="shared" ca="1" si="7"/>
        <v/>
      </c>
      <c r="AI68" s="10" t="str">
        <f t="shared" ca="1" si="7"/>
        <v/>
      </c>
      <c r="AJ68" s="10" t="str">
        <f t="shared" ca="1" si="7"/>
        <v/>
      </c>
      <c r="AK68" s="10" t="str">
        <f t="shared" ca="1" si="7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</row>
    <row r="69" spans="23:53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2015:5:0:0:XINZHU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ref="AF69:AK84" ca="1" si="8">IFERROR(INDEX(INDIRECT(CONCATENATE($X$95,"$A:$Z")),$AE69,MATCH(AF$52,INDIRECT(CONCATENATE($X$95,"$A1:$Z1")),0)),"")</f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</row>
    <row r="70" spans="23:53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2015:6:0:0:XINZHU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</row>
    <row r="71" spans="23:53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2015:7:0:0:XINZHU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</row>
    <row r="72" spans="23:53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2015:8:0:0:XINZHU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</row>
    <row r="73" spans="23:53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2015:9:0:0:XINZHU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ca="1" si="8"/>
        <v/>
      </c>
      <c r="AG73" s="10" t="str">
        <f t="shared" ca="1" si="8"/>
        <v/>
      </c>
      <c r="AH73" s="10" t="str">
        <f t="shared" ca="1" si="8"/>
        <v/>
      </c>
      <c r="AI73" s="10" t="str">
        <f t="shared" ca="1" si="8"/>
        <v/>
      </c>
      <c r="AJ73" s="10" t="str">
        <f t="shared" ca="1" si="8"/>
        <v/>
      </c>
      <c r="AK73" s="10" t="str">
        <f t="shared" ca="1" si="8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</row>
    <row r="74" spans="23:53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2015:10:0:0:XINZHU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8"/>
        <v/>
      </c>
      <c r="AG74" s="10" t="str">
        <f t="shared" ca="1" si="8"/>
        <v/>
      </c>
      <c r="AH74" s="10" t="str">
        <f t="shared" ca="1" si="8"/>
        <v/>
      </c>
      <c r="AI74" s="10" t="str">
        <f t="shared" ca="1" si="8"/>
        <v/>
      </c>
      <c r="AJ74" s="10" t="str">
        <f t="shared" ca="1" si="8"/>
        <v/>
      </c>
      <c r="AK74" s="10" t="str">
        <f t="shared" ca="1" si="8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</row>
    <row r="75" spans="23:53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2015:11:0:0:XINZHU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8"/>
        <v/>
      </c>
      <c r="AG75" s="10" t="str">
        <f t="shared" ca="1" si="8"/>
        <v/>
      </c>
      <c r="AH75" s="10" t="str">
        <f t="shared" ca="1" si="8"/>
        <v/>
      </c>
      <c r="AI75" s="10" t="str">
        <f t="shared" ca="1" si="8"/>
        <v/>
      </c>
      <c r="AJ75" s="10" t="str">
        <f t="shared" ca="1" si="8"/>
        <v/>
      </c>
      <c r="AK75" s="10" t="str">
        <f t="shared" ca="1" si="8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</row>
    <row r="76" spans="23:53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2015:12:0:0:XINZHU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8"/>
        <v/>
      </c>
      <c r="AG76" s="10" t="str">
        <f t="shared" ca="1" si="8"/>
        <v/>
      </c>
      <c r="AH76" s="10" t="str">
        <f t="shared" ca="1" si="8"/>
        <v/>
      </c>
      <c r="AI76" s="10" t="str">
        <f t="shared" ca="1" si="8"/>
        <v/>
      </c>
      <c r="AJ76" s="10" t="str">
        <f t="shared" ca="1" si="8"/>
        <v/>
      </c>
      <c r="AK76" s="10" t="str">
        <f t="shared" ca="1" si="8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</row>
    <row r="77" spans="23:53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2016:1:0:0:XINZHU</v>
      </c>
      <c r="AB77" s="27">
        <f t="shared" ca="1" si="3"/>
        <v>29</v>
      </c>
      <c r="AC77" s="21">
        <f t="shared" ca="1" si="4"/>
        <v>1</v>
      </c>
      <c r="AD77" s="21">
        <f t="shared" si="5"/>
        <v>0</v>
      </c>
      <c r="AE77" s="27" t="e">
        <f t="shared" ca="1" si="6"/>
        <v>#N/A</v>
      </c>
      <c r="AF77" s="10" t="str">
        <f t="shared" ca="1" si="8"/>
        <v/>
      </c>
      <c r="AG77" s="10" t="str">
        <f t="shared" ca="1" si="8"/>
        <v/>
      </c>
      <c r="AH77" s="10" t="str">
        <f t="shared" ca="1" si="8"/>
        <v/>
      </c>
      <c r="AI77" s="10" t="str">
        <f t="shared" ca="1" si="8"/>
        <v/>
      </c>
      <c r="AJ77" s="10" t="str">
        <f t="shared" ca="1" si="8"/>
        <v/>
      </c>
      <c r="AK77" s="10" t="str">
        <f t="shared" ca="1" si="8"/>
        <v/>
      </c>
      <c r="AL77" s="7">
        <v>-11</v>
      </c>
      <c r="AM77" s="28">
        <f t="shared" ref="AM77:AM88" si="9">DATE(YEAR, MONTH,DAY + 7*AL77 )</f>
        <v>42428</v>
      </c>
      <c r="AN77" s="27">
        <f>INT((DAY($AM77)-1)/7)+1</f>
        <v>4</v>
      </c>
      <c r="AO77" s="28" t="str">
        <f t="shared" ref="AO77:AO88" si="10">CONCATENATE(YEAR(AM77),":",MONTH(AM77),":",AN77,":",WEEKLY_REPORT_DAY,":", $X$90)</f>
        <v>2016:2:4:7:XINZHU</v>
      </c>
      <c r="AP77" s="27">
        <f t="shared" ref="AP77:AP88" ca="1" si="11">MATCH(AO77,INDIRECT(CONCATENATE($X$93,"$A:$A")),0)</f>
        <v>216</v>
      </c>
      <c r="AQ77" s="21">
        <f t="shared" ref="AQ77:AV88" ca="1" si="12">INDEX(INDIRECT(CONCATENATE($X$93,"$A:$AG")),$AP77,MATCH(AQ$52,INDIRECT(CONCATENATE($X$93,"$A1:$AG1")),0))</f>
        <v>0</v>
      </c>
      <c r="AR77" s="21">
        <f t="shared" ca="1" si="12"/>
        <v>19</v>
      </c>
      <c r="AS77" s="21">
        <f t="shared" ca="1" si="12"/>
        <v>3</v>
      </c>
      <c r="AT77" s="21">
        <f t="shared" ca="1" si="12"/>
        <v>25</v>
      </c>
      <c r="AU77" s="21">
        <f t="shared" ca="1" si="12"/>
        <v>1</v>
      </c>
      <c r="AV77" s="21">
        <f t="shared" ca="1" si="12"/>
        <v>0</v>
      </c>
      <c r="AW77" s="21">
        <f ca="1">ROUND(1*$AV77/$X$99,0)</f>
        <v>0</v>
      </c>
      <c r="AX77" s="21">
        <f ca="1">6*$AV77</f>
        <v>0</v>
      </c>
      <c r="AY77" s="21">
        <f ca="1">3*$AV77</f>
        <v>0</v>
      </c>
      <c r="AZ77" s="21">
        <f ca="1">5*$AV77</f>
        <v>0</v>
      </c>
      <c r="BA77" s="21">
        <f ca="1">1*$AV77</f>
        <v>0</v>
      </c>
    </row>
    <row r="78" spans="23:53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2016:2:0:0:XINZHU</v>
      </c>
      <c r="AB78" s="27">
        <f t="shared" ca="1" si="3"/>
        <v>62</v>
      </c>
      <c r="AC78" s="21">
        <f t="shared" ca="1" si="4"/>
        <v>1</v>
      </c>
      <c r="AD78" s="21">
        <f t="shared" si="5"/>
        <v>0</v>
      </c>
      <c r="AE78" s="27">
        <f t="shared" ca="1" si="6"/>
        <v>13</v>
      </c>
      <c r="AF78" s="10">
        <f t="shared" ca="1" si="8"/>
        <v>0</v>
      </c>
      <c r="AG78" s="10">
        <f t="shared" ca="1" si="8"/>
        <v>0</v>
      </c>
      <c r="AH78" s="10">
        <f t="shared" ca="1" si="8"/>
        <v>0</v>
      </c>
      <c r="AI78" s="10">
        <f t="shared" ca="1" si="8"/>
        <v>1</v>
      </c>
      <c r="AJ78" s="10">
        <f t="shared" ca="1" si="8"/>
        <v>0</v>
      </c>
      <c r="AK78" s="10">
        <f t="shared" ca="1" si="8"/>
        <v>0</v>
      </c>
      <c r="AL78" s="7">
        <v>-10</v>
      </c>
      <c r="AM78" s="28">
        <f t="shared" si="9"/>
        <v>42435</v>
      </c>
      <c r="AN78" s="27">
        <f t="shared" ref="AN78:AN88" si="13">INT((DAY($AM78)-1)/7)+1</f>
        <v>1</v>
      </c>
      <c r="AO78" s="28" t="str">
        <f t="shared" si="10"/>
        <v>2016:3:1:7:XINZHU</v>
      </c>
      <c r="AP78" s="27">
        <f t="shared" ca="1" si="11"/>
        <v>247</v>
      </c>
      <c r="AQ78" s="21">
        <f t="shared" ca="1" si="12"/>
        <v>0</v>
      </c>
      <c r="AR78" s="21">
        <f t="shared" ca="1" si="12"/>
        <v>20</v>
      </c>
      <c r="AS78" s="21">
        <f t="shared" ca="1" si="12"/>
        <v>8</v>
      </c>
      <c r="AT78" s="21">
        <f t="shared" ca="1" si="12"/>
        <v>26</v>
      </c>
      <c r="AU78" s="21">
        <f t="shared" ca="1" si="12"/>
        <v>0</v>
      </c>
      <c r="AV78" s="21">
        <f t="shared" ca="1" si="12"/>
        <v>0</v>
      </c>
      <c r="AW78" s="21">
        <f t="shared" ref="AW78:AW88" ca="1" si="14">ROUND(1*$AV78/$X$99,0)</f>
        <v>0</v>
      </c>
      <c r="AX78" s="21">
        <f t="shared" ref="AX78:AX88" ca="1" si="15">6*$AV78</f>
        <v>0</v>
      </c>
      <c r="AY78" s="21">
        <f t="shared" ref="AY78:AY88" ca="1" si="16">3*$AV78</f>
        <v>0</v>
      </c>
      <c r="AZ78" s="21">
        <f t="shared" ref="AZ78:AZ88" ca="1" si="17">5*$AV78</f>
        <v>0</v>
      </c>
      <c r="BA78" s="21">
        <f t="shared" ref="BA78:BA88" ca="1" si="18">1*$AV78</f>
        <v>0</v>
      </c>
    </row>
    <row r="79" spans="23:53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2016:3:0:0:XINZHU</v>
      </c>
      <c r="AB79" s="27">
        <f t="shared" ca="1" si="3"/>
        <v>94</v>
      </c>
      <c r="AC79" s="21">
        <f t="shared" ca="1" si="4"/>
        <v>1</v>
      </c>
      <c r="AD79" s="21">
        <f t="shared" si="5"/>
        <v>0</v>
      </c>
      <c r="AE79" s="27">
        <f t="shared" ca="1" si="6"/>
        <v>29</v>
      </c>
      <c r="AF79" s="10">
        <f t="shared" ca="1" si="8"/>
        <v>0</v>
      </c>
      <c r="AG79" s="10">
        <f t="shared" ca="1" si="8"/>
        <v>0</v>
      </c>
      <c r="AH79" s="10">
        <f t="shared" ca="1" si="8"/>
        <v>0</v>
      </c>
      <c r="AI79" s="10">
        <f t="shared" ca="1" si="8"/>
        <v>0</v>
      </c>
      <c r="AJ79" s="10">
        <f t="shared" ca="1" si="8"/>
        <v>0</v>
      </c>
      <c r="AK79" s="10">
        <f t="shared" ca="1" si="8"/>
        <v>0</v>
      </c>
      <c r="AL79" s="7">
        <v>-9</v>
      </c>
      <c r="AM79" s="28">
        <f t="shared" si="9"/>
        <v>42442</v>
      </c>
      <c r="AN79" s="27">
        <f t="shared" si="13"/>
        <v>2</v>
      </c>
      <c r="AO79" s="28" t="str">
        <f t="shared" si="10"/>
        <v>2016:3:2:7:XINZHU</v>
      </c>
      <c r="AP79" s="27">
        <f t="shared" ca="1" si="11"/>
        <v>276</v>
      </c>
      <c r="AQ79" s="21">
        <f t="shared" ca="1" si="12"/>
        <v>1</v>
      </c>
      <c r="AR79" s="21">
        <f t="shared" ca="1" si="12"/>
        <v>18</v>
      </c>
      <c r="AS79" s="21">
        <f t="shared" ca="1" si="12"/>
        <v>11</v>
      </c>
      <c r="AT79" s="21">
        <f t="shared" ca="1" si="12"/>
        <v>16</v>
      </c>
      <c r="AU79" s="21">
        <f t="shared" ca="1" si="12"/>
        <v>0</v>
      </c>
      <c r="AV79" s="21">
        <f t="shared" ca="1" si="12"/>
        <v>0</v>
      </c>
      <c r="AW79" s="21">
        <f t="shared" ca="1" si="14"/>
        <v>0</v>
      </c>
      <c r="AX79" s="21">
        <f t="shared" ca="1" si="15"/>
        <v>0</v>
      </c>
      <c r="AY79" s="21">
        <f t="shared" ca="1" si="16"/>
        <v>0</v>
      </c>
      <c r="AZ79" s="21">
        <f t="shared" ca="1" si="17"/>
        <v>0</v>
      </c>
      <c r="BA79" s="21">
        <f t="shared" ca="1" si="18"/>
        <v>0</v>
      </c>
    </row>
    <row r="80" spans="23:53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2016:4:0:0:XINZHU</v>
      </c>
      <c r="AB80" s="27">
        <f t="shared" ca="1" si="3"/>
        <v>123</v>
      </c>
      <c r="AC80" s="21">
        <f t="shared" ca="1" si="4"/>
        <v>1</v>
      </c>
      <c r="AD80" s="21">
        <f t="shared" si="5"/>
        <v>0</v>
      </c>
      <c r="AE80" s="27">
        <f t="shared" ca="1" si="6"/>
        <v>50</v>
      </c>
      <c r="AF80" s="10">
        <f t="shared" ca="1" si="8"/>
        <v>0</v>
      </c>
      <c r="AG80" s="10">
        <f t="shared" ca="1" si="8"/>
        <v>0</v>
      </c>
      <c r="AH80" s="10">
        <f t="shared" ca="1" si="8"/>
        <v>0</v>
      </c>
      <c r="AI80" s="10">
        <f t="shared" ca="1" si="8"/>
        <v>1</v>
      </c>
      <c r="AJ80" s="10">
        <f t="shared" ca="1" si="8"/>
        <v>0</v>
      </c>
      <c r="AK80" s="10">
        <f t="shared" ca="1" si="8"/>
        <v>0</v>
      </c>
      <c r="AL80" s="7">
        <v>-8</v>
      </c>
      <c r="AM80" s="28">
        <f t="shared" si="9"/>
        <v>42449</v>
      </c>
      <c r="AN80" s="27">
        <f t="shared" si="13"/>
        <v>3</v>
      </c>
      <c r="AO80" s="28" t="str">
        <f t="shared" si="10"/>
        <v>2016:3:3:7:XINZHU</v>
      </c>
      <c r="AP80" s="27">
        <f t="shared" ca="1" si="11"/>
        <v>306</v>
      </c>
      <c r="AQ80" s="21">
        <f t="shared" ca="1" si="12"/>
        <v>0</v>
      </c>
      <c r="AR80" s="21">
        <f t="shared" ca="1" si="12"/>
        <v>19</v>
      </c>
      <c r="AS80" s="21">
        <f t="shared" ca="1" si="12"/>
        <v>7</v>
      </c>
      <c r="AT80" s="21">
        <f t="shared" ca="1" si="12"/>
        <v>27</v>
      </c>
      <c r="AU80" s="21">
        <f t="shared" ca="1" si="12"/>
        <v>1</v>
      </c>
      <c r="AV80" s="21">
        <f t="shared" ca="1" si="12"/>
        <v>0</v>
      </c>
      <c r="AW80" s="21">
        <f t="shared" ca="1" si="14"/>
        <v>0</v>
      </c>
      <c r="AX80" s="21">
        <f t="shared" ca="1" si="15"/>
        <v>0</v>
      </c>
      <c r="AY80" s="21">
        <f t="shared" ca="1" si="16"/>
        <v>0</v>
      </c>
      <c r="AZ80" s="21">
        <f t="shared" ca="1" si="17"/>
        <v>0</v>
      </c>
      <c r="BA80" s="21">
        <f t="shared" ca="1" si="18"/>
        <v>0</v>
      </c>
    </row>
    <row r="81" spans="23:53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2016:5:0:0:XINZHU</v>
      </c>
      <c r="AB81" s="27">
        <f t="shared" ca="1" si="3"/>
        <v>153</v>
      </c>
      <c r="AC81" s="21">
        <f t="shared" ca="1" si="4"/>
        <v>2</v>
      </c>
      <c r="AD81" s="21">
        <f t="shared" si="5"/>
        <v>0</v>
      </c>
      <c r="AE81" s="27">
        <f t="shared" ca="1" si="6"/>
        <v>68</v>
      </c>
      <c r="AF81" s="10">
        <f t="shared" ca="1" si="8"/>
        <v>0</v>
      </c>
      <c r="AG81" s="10">
        <f t="shared" ca="1" si="8"/>
        <v>0</v>
      </c>
      <c r="AH81" s="10">
        <f t="shared" ca="1" si="8"/>
        <v>0</v>
      </c>
      <c r="AI81" s="10">
        <f t="shared" ca="1" si="8"/>
        <v>0</v>
      </c>
      <c r="AJ81" s="10">
        <f t="shared" ca="1" si="8"/>
        <v>0</v>
      </c>
      <c r="AK81" s="10">
        <f t="shared" ca="1" si="8"/>
        <v>0</v>
      </c>
      <c r="AL81" s="7">
        <v>-7</v>
      </c>
      <c r="AM81" s="28">
        <f t="shared" si="9"/>
        <v>42456</v>
      </c>
      <c r="AN81" s="27">
        <f t="shared" si="13"/>
        <v>4</v>
      </c>
      <c r="AO81" s="28" t="str">
        <f t="shared" si="10"/>
        <v>2016:3:4:7:XINZHU</v>
      </c>
      <c r="AP81" s="27">
        <f t="shared" ca="1" si="11"/>
        <v>335</v>
      </c>
      <c r="AQ81" s="21">
        <f t="shared" ca="1" si="12"/>
        <v>0</v>
      </c>
      <c r="AR81" s="21">
        <f t="shared" ca="1" si="12"/>
        <v>25</v>
      </c>
      <c r="AS81" s="21">
        <f t="shared" ca="1" si="12"/>
        <v>14</v>
      </c>
      <c r="AT81" s="21">
        <f t="shared" ca="1" si="12"/>
        <v>39</v>
      </c>
      <c r="AU81" s="21">
        <f t="shared" ca="1" si="12"/>
        <v>3</v>
      </c>
      <c r="AV81" s="21">
        <f t="shared" ca="1" si="12"/>
        <v>0</v>
      </c>
      <c r="AW81" s="21">
        <f t="shared" ca="1" si="14"/>
        <v>0</v>
      </c>
      <c r="AX81" s="21">
        <f t="shared" ca="1" si="15"/>
        <v>0</v>
      </c>
      <c r="AY81" s="21">
        <f t="shared" ca="1" si="16"/>
        <v>0</v>
      </c>
      <c r="AZ81" s="21">
        <f t="shared" ca="1" si="17"/>
        <v>0</v>
      </c>
      <c r="BA81" s="21">
        <f t="shared" ca="1" si="18"/>
        <v>0</v>
      </c>
    </row>
    <row r="82" spans="23:53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2016:6:0:0:XINZHU</v>
      </c>
      <c r="AB82" s="27" t="e">
        <f t="shared" ca="1" si="3"/>
        <v>#N/A</v>
      </c>
      <c r="AC82" s="21" t="e">
        <f t="shared" ca="1" si="4"/>
        <v>#N/A</v>
      </c>
      <c r="AD82" s="21">
        <f t="shared" si="5"/>
        <v>0</v>
      </c>
      <c r="AE82" s="27" t="e">
        <f t="shared" ca="1" si="6"/>
        <v>#N/A</v>
      </c>
      <c r="AF82" s="10" t="str">
        <f t="shared" ca="1" si="8"/>
        <v/>
      </c>
      <c r="AG82" s="10" t="str">
        <f t="shared" ca="1" si="8"/>
        <v/>
      </c>
      <c r="AH82" s="10" t="str">
        <f t="shared" ca="1" si="8"/>
        <v/>
      </c>
      <c r="AI82" s="10" t="str">
        <f t="shared" ca="1" si="8"/>
        <v/>
      </c>
      <c r="AJ82" s="10" t="str">
        <f t="shared" ca="1" si="8"/>
        <v/>
      </c>
      <c r="AK82" s="10" t="str">
        <f t="shared" ca="1" si="8"/>
        <v/>
      </c>
      <c r="AL82" s="7">
        <v>-6</v>
      </c>
      <c r="AM82" s="28">
        <f t="shared" si="9"/>
        <v>42463</v>
      </c>
      <c r="AN82" s="27">
        <f t="shared" si="13"/>
        <v>1</v>
      </c>
      <c r="AO82" s="28" t="str">
        <f t="shared" si="10"/>
        <v>2016:4:1:7:XINZHU</v>
      </c>
      <c r="AP82" s="27">
        <f t="shared" ca="1" si="11"/>
        <v>364</v>
      </c>
      <c r="AQ82" s="21">
        <f t="shared" ca="1" si="12"/>
        <v>1</v>
      </c>
      <c r="AR82" s="21">
        <f t="shared" ca="1" si="12"/>
        <v>26</v>
      </c>
      <c r="AS82" s="21">
        <f t="shared" ca="1" si="12"/>
        <v>12</v>
      </c>
      <c r="AT82" s="21">
        <f t="shared" ca="1" si="12"/>
        <v>21</v>
      </c>
      <c r="AU82" s="21">
        <f t="shared" ca="1" si="12"/>
        <v>3</v>
      </c>
      <c r="AV82" s="21">
        <f t="shared" ca="1" si="12"/>
        <v>0</v>
      </c>
      <c r="AW82" s="21">
        <f t="shared" ca="1" si="14"/>
        <v>0</v>
      </c>
      <c r="AX82" s="21">
        <f t="shared" ca="1" si="15"/>
        <v>0</v>
      </c>
      <c r="AY82" s="21">
        <f t="shared" ca="1" si="16"/>
        <v>0</v>
      </c>
      <c r="AZ82" s="21">
        <f t="shared" ca="1" si="17"/>
        <v>0</v>
      </c>
      <c r="BA82" s="21">
        <f t="shared" ca="1" si="18"/>
        <v>0</v>
      </c>
    </row>
    <row r="83" spans="23:53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2016:7:0:0:XINZHU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ca="1" si="8"/>
        <v/>
      </c>
      <c r="AG83" s="10" t="str">
        <f t="shared" ca="1" si="8"/>
        <v/>
      </c>
      <c r="AH83" s="10" t="str">
        <f t="shared" ca="1" si="8"/>
        <v/>
      </c>
      <c r="AI83" s="10" t="str">
        <f t="shared" ca="1" si="8"/>
        <v/>
      </c>
      <c r="AJ83" s="10" t="str">
        <f t="shared" ca="1" si="8"/>
        <v/>
      </c>
      <c r="AK83" s="10" t="str">
        <f t="shared" ca="1" si="8"/>
        <v/>
      </c>
      <c r="AL83" s="7">
        <v>-5</v>
      </c>
      <c r="AM83" s="28">
        <f t="shared" si="9"/>
        <v>42470</v>
      </c>
      <c r="AN83" s="27">
        <f t="shared" si="13"/>
        <v>2</v>
      </c>
      <c r="AO83" s="28" t="str">
        <f t="shared" si="10"/>
        <v>2016:4:2:7:XINZHU</v>
      </c>
      <c r="AP83" s="27">
        <f t="shared" ca="1" si="11"/>
        <v>393</v>
      </c>
      <c r="AQ83" s="21">
        <f t="shared" ca="1" si="12"/>
        <v>0</v>
      </c>
      <c r="AR83" s="21">
        <f t="shared" ca="1" si="12"/>
        <v>22</v>
      </c>
      <c r="AS83" s="21">
        <f t="shared" ca="1" si="12"/>
        <v>7</v>
      </c>
      <c r="AT83" s="21">
        <f t="shared" ca="1" si="12"/>
        <v>28</v>
      </c>
      <c r="AU83" s="21">
        <f t="shared" ca="1" si="12"/>
        <v>2</v>
      </c>
      <c r="AV83" s="21">
        <f t="shared" ca="1" si="12"/>
        <v>0</v>
      </c>
      <c r="AW83" s="21">
        <f t="shared" ca="1" si="14"/>
        <v>0</v>
      </c>
      <c r="AX83" s="21">
        <f t="shared" ca="1" si="15"/>
        <v>0</v>
      </c>
      <c r="AY83" s="21">
        <f t="shared" ca="1" si="16"/>
        <v>0</v>
      </c>
      <c r="AZ83" s="21">
        <f t="shared" ca="1" si="17"/>
        <v>0</v>
      </c>
      <c r="BA83" s="21">
        <f t="shared" ca="1" si="18"/>
        <v>0</v>
      </c>
    </row>
    <row r="84" spans="23:53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2016:8:0:0:XINZHU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8"/>
        <v/>
      </c>
      <c r="AG84" s="10" t="str">
        <f t="shared" ca="1" si="8"/>
        <v/>
      </c>
      <c r="AH84" s="10" t="str">
        <f t="shared" ca="1" si="8"/>
        <v/>
      </c>
      <c r="AI84" s="10" t="str">
        <f t="shared" ca="1" si="8"/>
        <v/>
      </c>
      <c r="AJ84" s="10" t="str">
        <f t="shared" ca="1" si="8"/>
        <v/>
      </c>
      <c r="AK84" s="10" t="str">
        <f t="shared" ca="1" si="8"/>
        <v/>
      </c>
      <c r="AL84" s="7">
        <v>-4</v>
      </c>
      <c r="AM84" s="28">
        <f t="shared" si="9"/>
        <v>42477</v>
      </c>
      <c r="AN84" s="27">
        <f t="shared" si="13"/>
        <v>3</v>
      </c>
      <c r="AO84" s="28" t="str">
        <f t="shared" si="10"/>
        <v>2016:4:3:7:XINZHU</v>
      </c>
      <c r="AP84" s="27">
        <f t="shared" ca="1" si="11"/>
        <v>422</v>
      </c>
      <c r="AQ84" s="21">
        <f t="shared" ca="1" si="12"/>
        <v>0</v>
      </c>
      <c r="AR84" s="21">
        <f t="shared" ca="1" si="12"/>
        <v>10</v>
      </c>
      <c r="AS84" s="21">
        <f t="shared" ca="1" si="12"/>
        <v>8</v>
      </c>
      <c r="AT84" s="21">
        <f t="shared" ca="1" si="12"/>
        <v>20</v>
      </c>
      <c r="AU84" s="21">
        <f t="shared" ca="1" si="12"/>
        <v>5</v>
      </c>
      <c r="AV84" s="21">
        <f t="shared" ca="1" si="12"/>
        <v>0</v>
      </c>
      <c r="AW84" s="21">
        <f t="shared" ca="1" si="14"/>
        <v>0</v>
      </c>
      <c r="AX84" s="21">
        <f t="shared" ca="1" si="15"/>
        <v>0</v>
      </c>
      <c r="AY84" s="21">
        <f t="shared" ca="1" si="16"/>
        <v>0</v>
      </c>
      <c r="AZ84" s="21">
        <f t="shared" ca="1" si="17"/>
        <v>0</v>
      </c>
      <c r="BA84" s="21">
        <f t="shared" ca="1" si="18"/>
        <v>0</v>
      </c>
    </row>
    <row r="85" spans="23:53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2016:9:0:0:XINZHU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ref="AF85:AK88" ca="1" si="19">IFERROR(INDEX(INDIRECT(CONCATENATE($X$95,"$A:$Z")),$AE85,MATCH(AF$52,INDIRECT(CONCATENATE($X$95,"$A1:$Z1")),0)),"")</f>
        <v/>
      </c>
      <c r="AG85" s="10" t="str">
        <f t="shared" ca="1" si="19"/>
        <v/>
      </c>
      <c r="AH85" s="10" t="str">
        <f t="shared" ca="1" si="19"/>
        <v/>
      </c>
      <c r="AI85" s="10" t="str">
        <f t="shared" ca="1" si="19"/>
        <v/>
      </c>
      <c r="AJ85" s="10" t="str">
        <f t="shared" ca="1" si="19"/>
        <v/>
      </c>
      <c r="AK85" s="10" t="str">
        <f t="shared" ca="1" si="19"/>
        <v/>
      </c>
      <c r="AL85" s="7">
        <v>-3</v>
      </c>
      <c r="AM85" s="28">
        <f t="shared" si="9"/>
        <v>42484</v>
      </c>
      <c r="AN85" s="27">
        <f t="shared" si="13"/>
        <v>4</v>
      </c>
      <c r="AO85" s="28" t="str">
        <f t="shared" si="10"/>
        <v>2016:4:4:7:XINZHU</v>
      </c>
      <c r="AP85" s="27">
        <f t="shared" ca="1" si="11"/>
        <v>451</v>
      </c>
      <c r="AQ85" s="21">
        <f t="shared" ca="1" si="12"/>
        <v>0</v>
      </c>
      <c r="AR85" s="21">
        <f t="shared" ca="1" si="12"/>
        <v>18</v>
      </c>
      <c r="AS85" s="21">
        <f t="shared" ca="1" si="12"/>
        <v>10</v>
      </c>
      <c r="AT85" s="21">
        <f t="shared" ca="1" si="12"/>
        <v>28</v>
      </c>
      <c r="AU85" s="21">
        <f t="shared" ca="1" si="12"/>
        <v>1</v>
      </c>
      <c r="AV85" s="21">
        <f t="shared" ca="1" si="12"/>
        <v>0</v>
      </c>
      <c r="AW85" s="21">
        <f t="shared" ca="1" si="14"/>
        <v>0</v>
      </c>
      <c r="AX85" s="21">
        <f t="shared" ca="1" si="15"/>
        <v>0</v>
      </c>
      <c r="AY85" s="21">
        <f t="shared" ca="1" si="16"/>
        <v>0</v>
      </c>
      <c r="AZ85" s="21">
        <f t="shared" ca="1" si="17"/>
        <v>0</v>
      </c>
      <c r="BA85" s="21">
        <f t="shared" ca="1" si="18"/>
        <v>0</v>
      </c>
    </row>
    <row r="86" spans="23:53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2016:10:0:0:XINZHU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19"/>
        <v/>
      </c>
      <c r="AG86" s="10" t="str">
        <f t="shared" ca="1" si="19"/>
        <v/>
      </c>
      <c r="AH86" s="10" t="str">
        <f t="shared" ca="1" si="19"/>
        <v/>
      </c>
      <c r="AI86" s="10" t="str">
        <f t="shared" ca="1" si="19"/>
        <v/>
      </c>
      <c r="AJ86" s="10" t="str">
        <f t="shared" ca="1" si="19"/>
        <v/>
      </c>
      <c r="AK86" s="10" t="str">
        <f t="shared" ca="1" si="19"/>
        <v/>
      </c>
      <c r="AL86" s="7">
        <v>-2</v>
      </c>
      <c r="AM86" s="28">
        <f t="shared" si="9"/>
        <v>42491</v>
      </c>
      <c r="AN86" s="27">
        <f t="shared" si="13"/>
        <v>1</v>
      </c>
      <c r="AO86" s="28" t="str">
        <f t="shared" si="10"/>
        <v>2016:5:1:7:XINZHU</v>
      </c>
      <c r="AP86" s="27">
        <f t="shared" ca="1" si="11"/>
        <v>480</v>
      </c>
      <c r="AQ86" s="21">
        <f t="shared" ca="1" si="12"/>
        <v>0</v>
      </c>
      <c r="AR86" s="21">
        <f t="shared" ca="1" si="12"/>
        <v>20</v>
      </c>
      <c r="AS86" s="21">
        <f t="shared" ca="1" si="12"/>
        <v>8</v>
      </c>
      <c r="AT86" s="21">
        <f t="shared" ca="1" si="12"/>
        <v>22</v>
      </c>
      <c r="AU86" s="21">
        <f t="shared" ca="1" si="12"/>
        <v>4</v>
      </c>
      <c r="AV86" s="21">
        <f t="shared" ca="1" si="12"/>
        <v>0</v>
      </c>
      <c r="AW86" s="21">
        <f t="shared" ca="1" si="14"/>
        <v>0</v>
      </c>
      <c r="AX86" s="21">
        <f t="shared" ca="1" si="15"/>
        <v>0</v>
      </c>
      <c r="AY86" s="21">
        <f t="shared" ca="1" si="16"/>
        <v>0</v>
      </c>
      <c r="AZ86" s="21">
        <f t="shared" ca="1" si="17"/>
        <v>0</v>
      </c>
      <c r="BA86" s="21">
        <f t="shared" ca="1" si="18"/>
        <v>0</v>
      </c>
    </row>
    <row r="87" spans="23:53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2016:11:0:0:XINZHU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19"/>
        <v/>
      </c>
      <c r="AG87" s="10" t="str">
        <f t="shared" ca="1" si="19"/>
        <v/>
      </c>
      <c r="AH87" s="10" t="str">
        <f t="shared" ca="1" si="19"/>
        <v/>
      </c>
      <c r="AI87" s="10" t="str">
        <f t="shared" ca="1" si="19"/>
        <v/>
      </c>
      <c r="AJ87" s="10" t="str">
        <f t="shared" ca="1" si="19"/>
        <v/>
      </c>
      <c r="AK87" s="10" t="str">
        <f t="shared" ca="1" si="19"/>
        <v/>
      </c>
      <c r="AL87" s="7">
        <v>-1</v>
      </c>
      <c r="AM87" s="28">
        <f t="shared" si="9"/>
        <v>42498</v>
      </c>
      <c r="AN87" s="27">
        <f t="shared" si="13"/>
        <v>2</v>
      </c>
      <c r="AO87" s="28" t="str">
        <f t="shared" si="10"/>
        <v>2016:5:2:7:XINZHU</v>
      </c>
      <c r="AP87" s="27">
        <f t="shared" ca="1" si="11"/>
        <v>509</v>
      </c>
      <c r="AQ87" s="21">
        <f t="shared" ca="1" si="12"/>
        <v>0</v>
      </c>
      <c r="AR87" s="21">
        <f t="shared" ca="1" si="12"/>
        <v>27</v>
      </c>
      <c r="AS87" s="21">
        <f t="shared" ca="1" si="12"/>
        <v>9</v>
      </c>
      <c r="AT87" s="21">
        <f t="shared" ca="1" si="12"/>
        <v>26</v>
      </c>
      <c r="AU87" s="21">
        <f t="shared" ca="1" si="12"/>
        <v>3</v>
      </c>
      <c r="AV87" s="21">
        <f t="shared" ca="1" si="12"/>
        <v>0</v>
      </c>
      <c r="AW87" s="21">
        <f t="shared" ca="1" si="14"/>
        <v>0</v>
      </c>
      <c r="AX87" s="21">
        <f t="shared" ca="1" si="15"/>
        <v>0</v>
      </c>
      <c r="AY87" s="21">
        <f t="shared" ca="1" si="16"/>
        <v>0</v>
      </c>
      <c r="AZ87" s="21">
        <f t="shared" ca="1" si="17"/>
        <v>0</v>
      </c>
      <c r="BA87" s="21">
        <f t="shared" ca="1" si="18"/>
        <v>0</v>
      </c>
    </row>
    <row r="88" spans="23:53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2016:12:0:0:XINZHU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19"/>
        <v/>
      </c>
      <c r="AG88" s="10" t="str">
        <f t="shared" ca="1" si="19"/>
        <v/>
      </c>
      <c r="AH88" s="10" t="str">
        <f t="shared" ca="1" si="19"/>
        <v/>
      </c>
      <c r="AI88" s="10" t="str">
        <f t="shared" ca="1" si="19"/>
        <v/>
      </c>
      <c r="AJ88" s="10" t="str">
        <f t="shared" ca="1" si="19"/>
        <v/>
      </c>
      <c r="AK88" s="10" t="str">
        <f t="shared" ca="1" si="19"/>
        <v/>
      </c>
      <c r="AL88" s="7">
        <v>0</v>
      </c>
      <c r="AM88" s="28">
        <f t="shared" si="9"/>
        <v>42505</v>
      </c>
      <c r="AN88" s="27">
        <f t="shared" si="13"/>
        <v>3</v>
      </c>
      <c r="AO88" s="28" t="str">
        <f t="shared" si="10"/>
        <v>2016:5:3:7:XINZHU</v>
      </c>
      <c r="AP88" s="27">
        <f t="shared" ca="1" si="11"/>
        <v>539</v>
      </c>
      <c r="AQ88" s="21">
        <f t="shared" ca="1" si="12"/>
        <v>2</v>
      </c>
      <c r="AR88" s="21">
        <f t="shared" ca="1" si="12"/>
        <v>22</v>
      </c>
      <c r="AS88" s="21">
        <f t="shared" ca="1" si="12"/>
        <v>7</v>
      </c>
      <c r="AT88" s="21">
        <f t="shared" ca="1" si="12"/>
        <v>21</v>
      </c>
      <c r="AU88" s="21">
        <f t="shared" ca="1" si="12"/>
        <v>3</v>
      </c>
      <c r="AV88" s="21">
        <f t="shared" ca="1" si="12"/>
        <v>4</v>
      </c>
      <c r="AW88" s="21">
        <f t="shared" ca="1" si="14"/>
        <v>1</v>
      </c>
      <c r="AX88" s="21">
        <f t="shared" ca="1" si="15"/>
        <v>24</v>
      </c>
      <c r="AY88" s="21">
        <f t="shared" ca="1" si="16"/>
        <v>12</v>
      </c>
      <c r="AZ88" s="21">
        <f t="shared" ca="1" si="17"/>
        <v>20</v>
      </c>
      <c r="BA88" s="21">
        <f t="shared" ca="1" si="18"/>
        <v>4</v>
      </c>
    </row>
    <row r="89" spans="23:53">
      <c r="AC89" s="7">
        <f ca="1">SUMIFS(AC53:AC88, $X53:$X88,YEAR,AC53:AC88,"&lt;&gt;#N/A")</f>
        <v>6</v>
      </c>
      <c r="AD89" s="27"/>
      <c r="AF89" s="7">
        <f t="shared" ref="AF89:AK89" ca="1" si="20">SUM(AF53:AF88)</f>
        <v>0</v>
      </c>
      <c r="AG89" s="7">
        <f t="shared" ca="1" si="20"/>
        <v>0</v>
      </c>
      <c r="AH89" s="7">
        <f t="shared" ca="1" si="20"/>
        <v>0</v>
      </c>
      <c r="AI89" s="7">
        <f t="shared" ca="1" si="20"/>
        <v>2</v>
      </c>
      <c r="AJ89" s="7">
        <f t="shared" ca="1" si="20"/>
        <v>0</v>
      </c>
      <c r="AK89" s="7">
        <f t="shared" ca="1" si="20"/>
        <v>0</v>
      </c>
      <c r="AN89" s="27"/>
    </row>
    <row r="90" spans="23:53">
      <c r="W90" s="7" t="s">
        <v>1456</v>
      </c>
      <c r="X90" s="2" t="s">
        <v>1989</v>
      </c>
      <c r="AD90" s="27"/>
      <c r="AE90" s="27"/>
      <c r="AH90" s="27"/>
      <c r="AI90" s="27"/>
      <c r="AJ90" s="27"/>
      <c r="AK90" s="27"/>
      <c r="AM90" s="28"/>
      <c r="AN90" s="27"/>
    </row>
    <row r="91" spans="23:53">
      <c r="W91" s="39" t="s">
        <v>2234</v>
      </c>
      <c r="X91" s="1" t="s">
        <v>2280</v>
      </c>
      <c r="AD91" s="27"/>
      <c r="AE91" s="27"/>
      <c r="AH91" s="27"/>
      <c r="AI91" s="27"/>
      <c r="AJ91" s="27"/>
      <c r="AK91" s="27"/>
      <c r="AM91" s="28"/>
      <c r="AN91" s="27"/>
    </row>
    <row r="92" spans="23:53">
      <c r="W92" s="7" t="s">
        <v>2235</v>
      </c>
      <c r="X92" s="1" t="s">
        <v>2281</v>
      </c>
      <c r="AD92" s="27"/>
      <c r="AN92" s="27"/>
    </row>
    <row r="93" spans="23:53">
      <c r="W93" s="7" t="s">
        <v>815</v>
      </c>
      <c r="X93" s="2" t="s">
        <v>2245</v>
      </c>
      <c r="Y93" s="27"/>
      <c r="Z93" s="27"/>
      <c r="AD93" s="27"/>
      <c r="AN93" s="27"/>
    </row>
    <row r="94" spans="23:53">
      <c r="W94" s="7" t="s">
        <v>816</v>
      </c>
      <c r="X94" s="2" t="s">
        <v>2246</v>
      </c>
      <c r="Y94" s="27"/>
      <c r="Z94" s="27"/>
      <c r="AD94" s="27"/>
      <c r="AN94" s="27"/>
    </row>
    <row r="95" spans="23:53">
      <c r="W95" s="39" t="s">
        <v>819</v>
      </c>
      <c r="X95" s="2" t="s">
        <v>2247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3">
      <c r="W96" s="39" t="s">
        <v>1455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1">
      <c r="W97" s="7" t="s">
        <v>811</v>
      </c>
      <c r="X97" s="1">
        <v>4</v>
      </c>
      <c r="AD97" s="27"/>
      <c r="AE97" s="27"/>
      <c r="AH97" s="27"/>
      <c r="AI97" s="27"/>
      <c r="AJ97" s="27"/>
      <c r="AK97" s="27"/>
      <c r="AN97" s="27"/>
    </row>
    <row r="98" spans="23:51">
      <c r="W98" s="7" t="s">
        <v>808</v>
      </c>
      <c r="X98" s="7">
        <f>ROUND($X$96/12,0)</f>
        <v>0</v>
      </c>
      <c r="AN98" s="27"/>
    </row>
    <row r="99" spans="23:51">
      <c r="W99" s="7" t="s">
        <v>807</v>
      </c>
      <c r="X99" s="7">
        <v>4</v>
      </c>
      <c r="AN99" s="27"/>
    </row>
    <row r="100" spans="23:51">
      <c r="W100" s="7" t="s">
        <v>438</v>
      </c>
      <c r="X100" s="7">
        <f ca="1">SUM($AI$89:$AK$89)</f>
        <v>2</v>
      </c>
      <c r="AN100" s="27"/>
    </row>
    <row r="101" spans="23:51">
      <c r="W101" s="7" t="s">
        <v>439</v>
      </c>
      <c r="X101" s="7">
        <f ca="1">SUM($AF$89:$AH$89)</f>
        <v>0</v>
      </c>
      <c r="AM101" s="28"/>
      <c r="AN101" s="27"/>
      <c r="AS101" s="29"/>
      <c r="AU101" s="29"/>
      <c r="AV101" s="29"/>
      <c r="AY101" s="29"/>
    </row>
    <row r="102" spans="23:51" ht="60">
      <c r="W102" s="7" t="s">
        <v>441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30">
        <f ca="1">IFERROR(X101/SUM(X100:X101),"0")</f>
        <v>0</v>
      </c>
      <c r="Z102" s="7" t="str">
        <f ca="1">TEXT(Y102,"00%")</f>
        <v>00%</v>
      </c>
      <c r="AN102" s="27"/>
    </row>
    <row r="103" spans="23:51" ht="30">
      <c r="W103" s="7" t="s">
        <v>442</v>
      </c>
      <c r="X103" s="29" t="str">
        <f ca="1">CONCATENATE("Annual Goal 年度目標:  ",$X$96,"
Actual CDE YTD 年度實際:    ",$AC$89)</f>
        <v>Annual Goal 年度目標:  
Actual CDE YTD 年度實際:    6</v>
      </c>
      <c r="AN103" s="27"/>
    </row>
    <row r="104" spans="23:51">
      <c r="W104" s="7" t="s">
        <v>1454</v>
      </c>
      <c r="X104" s="7" t="str">
        <f ca="1">CONCATENATE($X$53,"  ",SUMIF($AC$53:$AC$64,"&lt;&gt;#N/A"))</f>
        <v>2014  0</v>
      </c>
      <c r="AN104" s="27"/>
    </row>
    <row r="105" spans="23:51">
      <c r="W105" s="7" t="s">
        <v>1453</v>
      </c>
      <c r="X105" s="7" t="str">
        <f ca="1">CONCATENATE($X$65,"  ", SUMIF($AC$65:$AC$76,"&lt;&gt;#N/A"))</f>
        <v>2015  0</v>
      </c>
      <c r="AN105" s="27"/>
    </row>
    <row r="106" spans="23:51">
      <c r="W106" s="7" t="s">
        <v>1452</v>
      </c>
      <c r="X106" s="7" t="str">
        <f ca="1">CONCATENATE($X$77,"  ",SUMIF($AC$77:$AC$88,"&lt;&gt;#N/A"))</f>
        <v>2016  6</v>
      </c>
    </row>
    <row r="107" spans="23:51" ht="23.25">
      <c r="W107" s="7" t="s">
        <v>1451</v>
      </c>
      <c r="X107" s="42" t="str">
        <f>$X$91</f>
        <v>Xinzhu District</v>
      </c>
    </row>
    <row r="108" spans="23:51">
      <c r="X108" s="40" t="str">
        <f>$X$92</f>
        <v>新竹地區</v>
      </c>
    </row>
    <row r="109" spans="23:51">
      <c r="X109" s="41">
        <f>DATE</f>
        <v>42505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9">
    <pageSetUpPr fitToPage="1"/>
  </sheetPr>
  <dimension ref="A1:S22"/>
  <sheetViews>
    <sheetView topLeftCell="E1" zoomScaleNormal="100" zoomScaleSheetLayoutView="115" workbookViewId="0">
      <selection activeCell="E37" sqref="E37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2062</v>
      </c>
      <c r="E1" s="36" t="str">
        <f>$A$2</f>
        <v>Zhudong District</v>
      </c>
      <c r="F1" s="32"/>
      <c r="G1" s="33"/>
      <c r="H1" s="33"/>
      <c r="I1" s="33"/>
      <c r="J1" s="33"/>
      <c r="K1" s="33"/>
      <c r="L1" s="33"/>
      <c r="M1" s="93" t="s">
        <v>1739</v>
      </c>
      <c r="N1" s="96" t="s">
        <v>21</v>
      </c>
      <c r="O1" s="76" t="s">
        <v>22</v>
      </c>
      <c r="P1" s="76" t="s">
        <v>23</v>
      </c>
      <c r="Q1" s="76" t="s">
        <v>33</v>
      </c>
      <c r="R1" s="76" t="s">
        <v>34</v>
      </c>
      <c r="S1" s="76" t="s">
        <v>24</v>
      </c>
    </row>
    <row r="2" spans="1:19" ht="15" customHeight="1">
      <c r="A2" s="1" t="s">
        <v>2282</v>
      </c>
      <c r="E2" s="78" t="str">
        <f>$A$3</f>
        <v>竹東地區</v>
      </c>
      <c r="F2" s="26" t="s">
        <v>793</v>
      </c>
      <c r="G2" s="80">
        <f>$A$6</f>
        <v>0</v>
      </c>
      <c r="H2" s="82" t="s">
        <v>35</v>
      </c>
      <c r="I2" s="83"/>
      <c r="J2" s="83"/>
      <c r="K2" s="84"/>
      <c r="L2" s="72" t="s">
        <v>28</v>
      </c>
      <c r="M2" s="94"/>
      <c r="N2" s="97"/>
      <c r="O2" s="77"/>
      <c r="P2" s="77"/>
      <c r="Q2" s="77"/>
      <c r="R2" s="77"/>
      <c r="S2" s="77"/>
    </row>
    <row r="3" spans="1:19" ht="15" customHeight="1">
      <c r="A3" s="1" t="s">
        <v>2283</v>
      </c>
      <c r="E3" s="79"/>
      <c r="F3" s="25" t="s">
        <v>794</v>
      </c>
      <c r="G3" s="81"/>
      <c r="H3" s="82" t="s">
        <v>788</v>
      </c>
      <c r="I3" s="83"/>
      <c r="J3" s="83"/>
      <c r="K3" s="84"/>
      <c r="L3" s="72" t="s">
        <v>787</v>
      </c>
      <c r="M3" s="94"/>
      <c r="N3" s="97"/>
      <c r="O3" s="77"/>
      <c r="P3" s="77"/>
      <c r="Q3" s="77"/>
      <c r="R3" s="77"/>
      <c r="S3" s="77"/>
    </row>
    <row r="4" spans="1:19" ht="15" customHeight="1">
      <c r="A4" s="1" t="s">
        <v>2099</v>
      </c>
      <c r="E4" s="85">
        <f>DATE</f>
        <v>42505</v>
      </c>
      <c r="F4" s="23" t="s">
        <v>791</v>
      </c>
      <c r="G4" s="24"/>
      <c r="H4" s="87">
        <f>ROUND($G$2/12*MONTH,0)</f>
        <v>0</v>
      </c>
      <c r="I4" s="88"/>
      <c r="J4" s="88"/>
      <c r="K4" s="89"/>
      <c r="L4" s="44">
        <f>ROUND($G$2/12,0)</f>
        <v>0</v>
      </c>
      <c r="M4" s="94"/>
      <c r="N4" s="97"/>
      <c r="O4" s="77"/>
      <c r="P4" s="77"/>
      <c r="Q4" s="77"/>
      <c r="R4" s="77"/>
      <c r="S4" s="77"/>
    </row>
    <row r="5" spans="1:19" ht="15" customHeight="1">
      <c r="A5" s="1" t="s">
        <v>2100</v>
      </c>
      <c r="E5" s="86"/>
      <c r="F5" s="5" t="s">
        <v>792</v>
      </c>
      <c r="G5" s="6"/>
      <c r="H5" s="90">
        <f ca="1">ZHUDONG_DISTRICT_GRAPH!$AC$89</f>
        <v>3</v>
      </c>
      <c r="I5" s="91"/>
      <c r="J5" s="91"/>
      <c r="K5" s="92"/>
      <c r="L5" s="45">
        <f>$M$22</f>
        <v>0</v>
      </c>
      <c r="M5" s="95"/>
      <c r="N5" s="97"/>
      <c r="O5" s="77"/>
      <c r="P5" s="77"/>
      <c r="Q5" s="77"/>
      <c r="R5" s="77"/>
      <c r="S5" s="77"/>
    </row>
    <row r="6" spans="1:19" ht="15" customHeight="1">
      <c r="A6" s="1"/>
      <c r="E6" s="34" t="str">
        <f>$A$4</f>
        <v>Hsinchu Stake</v>
      </c>
      <c r="F6" s="25" t="s">
        <v>804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新竹支聯會</v>
      </c>
      <c r="F7" s="25" t="s">
        <v>789</v>
      </c>
      <c r="G7" s="25"/>
      <c r="H7" s="20"/>
      <c r="I7" s="20"/>
      <c r="J7" s="20"/>
      <c r="K7" s="20"/>
      <c r="L7" s="46" t="s">
        <v>790</v>
      </c>
      <c r="M7" s="61" t="s">
        <v>795</v>
      </c>
      <c r="N7" s="38" t="s">
        <v>796</v>
      </c>
      <c r="O7" s="38" t="s">
        <v>797</v>
      </c>
      <c r="P7" s="38" t="s">
        <v>798</v>
      </c>
      <c r="Q7" s="38" t="s">
        <v>799</v>
      </c>
      <c r="R7" s="38" t="s">
        <v>800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2106</v>
      </c>
      <c r="B11" s="1"/>
      <c r="E11" s="5" t="str">
        <f>$A11</f>
        <v>Zhudong 竹東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2061</v>
      </c>
      <c r="C12" s="64" t="str">
        <f>CONCATENATE(YEAR,":",MONTH,":",WEEK,":",WEEKDAY,":",$B12)</f>
        <v>2016:5:3:7:ZHUDONG_E</v>
      </c>
      <c r="D12" s="64">
        <f>MATCH($C12,REPORT_DATA_BY_COMP!$A:$A,0)</f>
        <v>1750</v>
      </c>
      <c r="E12" s="65" t="str">
        <f>SUBSTITUTE(VLOOKUP($B12,COMP_LIST!$A:$AC,5,FALSE),"EL","")</f>
        <v>E. Wadsworth DL / Wu</v>
      </c>
      <c r="F12" s="4" t="str">
        <f>VLOOKUP($B12,COMP_LIST!$A:$AC,3,FALSE)</f>
        <v>Zhudong E</v>
      </c>
      <c r="G12" s="4" t="str">
        <f>VLOOKUP($B12,COMP_LIST!$A:$AC,4,FALSE)</f>
        <v>竹東長老</v>
      </c>
      <c r="H12" s="10">
        <f>IFERROR(INDEX(REPORT_DATA_BY_COMP!$A:$AI,$D12,MATCH(H$8,REPORT_DATA_BY_COMP!$A$1:$AI$1,0)), "")</f>
        <v>0</v>
      </c>
      <c r="I12" s="10">
        <f>IFERROR(INDEX(REPORT_DATA_BY_COMP!$A:$AI,$D12,MATCH(I$8,REPORT_DATA_BY_COMP!$A$1:$AI$1,0)), "")</f>
        <v>0</v>
      </c>
      <c r="J12" s="10">
        <f>IFERROR(INDEX(REPORT_DATA_BY_COMP!$A:$AI,$D12,MATCH(J$8,REPORT_DATA_BY_COMP!$A$1:$AI$1,0)), "")</f>
        <v>2</v>
      </c>
      <c r="K12" s="10">
        <f>IFERROR(INDEX(REPORT_DATA_BY_COMP!$A:$AI,$D12,MATCH(K$8,REPORT_DATA_BY_COMP!$A$1:$AI$1,0)), "")</f>
        <v>0</v>
      </c>
      <c r="L12" s="47">
        <f>IFERROR(INDEX(REPORT_DATA_BY_COMP!$A:$AI,$D12,MATCH(L$8,REPORT_DATA_BY_COMP!$A$1:$AI$1,0)), "")</f>
        <v>1</v>
      </c>
      <c r="M12" s="56">
        <f>IFERROR(INDEX(REPORT_DATA_BY_COMP!$A:$AI,$D12,MATCH(M$8,REPORT_DATA_BY_COMP!$A$1:$AI$1,0)), "")</f>
        <v>0</v>
      </c>
      <c r="N12" s="50">
        <f>IFERROR(INDEX(REPORT_DATA_BY_COMP!$A:$AI,$D12,MATCH(N$8,REPORT_DATA_BY_COMP!$A$1:$AI$1,0)), "")</f>
        <v>5</v>
      </c>
      <c r="O12" s="10">
        <f>IFERROR(INDEX(REPORT_DATA_BY_COMP!$A:$AI,$D12,MATCH(O$8,REPORT_DATA_BY_COMP!$A$1:$AI$1,0)), "")</f>
        <v>3</v>
      </c>
      <c r="P12" s="10">
        <f>IFERROR(INDEX(REPORT_DATA_BY_COMP!$A:$AI,$D12,MATCH(P$8,REPORT_DATA_BY_COMP!$A$1:$AI$1,0)), "")</f>
        <v>7</v>
      </c>
      <c r="Q12" s="10">
        <f>IFERROR(INDEX(REPORT_DATA_BY_COMP!$A:$AI,$D12,MATCH(Q$8,REPORT_DATA_BY_COMP!$A$1:$AI$1,0)), "")</f>
        <v>1</v>
      </c>
      <c r="R12" s="10">
        <f>IFERROR(INDEX(REPORT_DATA_BY_COMP!$A:$AI,$D12,MATCH(R$8,REPORT_DATA_BY_COMP!$A$1:$AI$1,0)), "")</f>
        <v>1</v>
      </c>
      <c r="S12" s="10">
        <f>IFERROR(INDEX(REPORT_DATA_BY_COMP!$A:$AI,$D12,MATCH(S$8,REPORT_DATA_BY_COMP!$A$1:$AI$1,0)), "")</f>
        <v>2</v>
      </c>
    </row>
    <row r="13" spans="1:19" ht="15" customHeight="1">
      <c r="A13" s="1"/>
      <c r="B13" s="1" t="s">
        <v>2065</v>
      </c>
      <c r="C13" s="64" t="str">
        <f>CONCATENATE(YEAR,":",MONTH,":",WEEK,":",WEEKDAY,":",$B13)</f>
        <v>2016:5:3:7:ZHUDONG_S</v>
      </c>
      <c r="D13" s="64">
        <f>MATCH($C13,REPORT_DATA_BY_COMP!$A:$A,0)</f>
        <v>1751</v>
      </c>
      <c r="E13" s="65" t="str">
        <f>SUBSTITUTE(VLOOKUP($B13,COMP_LIST!$A:$AC,5,FALSE),"EL","")</f>
        <v>S. Haupt / Zang / Hsiao</v>
      </c>
      <c r="F13" s="4" t="str">
        <f>VLOOKUP($B13,COMP_LIST!$A:$AC,3,FALSE)</f>
        <v>Zhudong S</v>
      </c>
      <c r="G13" s="4" t="str">
        <f>VLOOKUP($B13,COMP_LIST!$A:$AC,4,FALSE)</f>
        <v>竹東姐妹</v>
      </c>
      <c r="H13" s="10">
        <f>IFERROR(INDEX(REPORT_DATA_BY_COMP!$A:$AI,$D13,MATCH(H$8,REPORT_DATA_BY_COMP!$A$1:$AI$1,0)), "")</f>
        <v>0</v>
      </c>
      <c r="I13" s="10">
        <f>IFERROR(INDEX(REPORT_DATA_BY_COMP!$A:$AI,$D13,MATCH(I$8,REPORT_DATA_BY_COMP!$A$1:$AI$1,0)), "")</f>
        <v>0</v>
      </c>
      <c r="J13" s="10">
        <f>IFERROR(INDEX(REPORT_DATA_BY_COMP!$A:$AI,$D13,MATCH(J$8,REPORT_DATA_BY_COMP!$A$1:$AI$1,0)), "")</f>
        <v>5</v>
      </c>
      <c r="K13" s="10">
        <f>IFERROR(INDEX(REPORT_DATA_BY_COMP!$A:$AI,$D13,MATCH(K$8,REPORT_DATA_BY_COMP!$A$1:$AI$1,0)), "")</f>
        <v>0</v>
      </c>
      <c r="L13" s="47">
        <f>IFERROR(INDEX(REPORT_DATA_BY_COMP!$A:$AI,$D13,MATCH(L$8,REPORT_DATA_BY_COMP!$A$1:$AI$1,0)), "")</f>
        <v>0</v>
      </c>
      <c r="M13" s="59">
        <f>IFERROR(INDEX(REPORT_DATA_BY_COMP!$A:$AI,$D13,MATCH(M$8,REPORT_DATA_BY_COMP!$A$1:$AI$1,0)), "")</f>
        <v>0</v>
      </c>
      <c r="N13" s="50">
        <f>IFERROR(INDEX(REPORT_DATA_BY_COMP!$A:$AI,$D13,MATCH(N$8,REPORT_DATA_BY_COMP!$A$1:$AI$1,0)), "")</f>
        <v>6</v>
      </c>
      <c r="O13" s="10">
        <f>IFERROR(INDEX(REPORT_DATA_BY_COMP!$A:$AI,$D13,MATCH(O$8,REPORT_DATA_BY_COMP!$A$1:$AI$1,0)), "")</f>
        <v>3</v>
      </c>
      <c r="P13" s="10">
        <f>IFERROR(INDEX(REPORT_DATA_BY_COMP!$A:$AI,$D13,MATCH(P$8,REPORT_DATA_BY_COMP!$A$1:$AI$1,0)), "")</f>
        <v>10</v>
      </c>
      <c r="Q13" s="10">
        <f>IFERROR(INDEX(REPORT_DATA_BY_COMP!$A:$AI,$D13,MATCH(Q$8,REPORT_DATA_BY_COMP!$A$1:$AI$1,0)), "")</f>
        <v>5</v>
      </c>
      <c r="R13" s="10">
        <f>IFERROR(INDEX(REPORT_DATA_BY_COMP!$A:$AI,$D13,MATCH(R$8,REPORT_DATA_BY_COMP!$A$1:$AI$1,0)), "")</f>
        <v>0</v>
      </c>
      <c r="S13" s="10">
        <f>IFERROR(INDEX(REPORT_DATA_BY_COMP!$A:$AI,$D13,MATCH(S$8,REPORT_DATA_BY_COMP!$A$1:$AI$1,0)), "")</f>
        <v>8</v>
      </c>
    </row>
    <row r="14" spans="1:19" ht="15" customHeight="1">
      <c r="A14" s="1"/>
      <c r="B14" s="1"/>
      <c r="E14" s="8" t="s">
        <v>806</v>
      </c>
      <c r="F14" s="9"/>
      <c r="G14" s="9"/>
      <c r="H14" s="11">
        <f t="shared" ref="H14:S14" si="0">SUM(H12:H13)</f>
        <v>0</v>
      </c>
      <c r="I14" s="11">
        <f t="shared" si="0"/>
        <v>0</v>
      </c>
      <c r="J14" s="11">
        <f t="shared" si="0"/>
        <v>7</v>
      </c>
      <c r="K14" s="11">
        <f t="shared" si="0"/>
        <v>0</v>
      </c>
      <c r="L14" s="48">
        <f t="shared" si="0"/>
        <v>1</v>
      </c>
      <c r="M14" s="57">
        <f t="shared" si="0"/>
        <v>0</v>
      </c>
      <c r="N14" s="51">
        <f t="shared" si="0"/>
        <v>11</v>
      </c>
      <c r="O14" s="11">
        <f t="shared" si="0"/>
        <v>6</v>
      </c>
      <c r="P14" s="11">
        <f t="shared" si="0"/>
        <v>17</v>
      </c>
      <c r="Q14" s="11">
        <f t="shared" si="0"/>
        <v>6</v>
      </c>
      <c r="R14" s="11">
        <f t="shared" si="0"/>
        <v>1</v>
      </c>
      <c r="S14" s="11">
        <f t="shared" si="0"/>
        <v>10</v>
      </c>
    </row>
    <row r="15" spans="1:19" ht="15" customHeight="1">
      <c r="E15" s="31"/>
      <c r="F15" s="22"/>
      <c r="G15" s="22"/>
      <c r="H15" s="22"/>
      <c r="I15" s="22"/>
      <c r="J15" s="22"/>
      <c r="K15" s="22"/>
      <c r="L15" s="22"/>
      <c r="M15" s="43"/>
      <c r="N15" s="22"/>
      <c r="O15" s="22"/>
      <c r="P15" s="22"/>
      <c r="Q15" s="22"/>
      <c r="R15" s="22"/>
      <c r="S15" s="22"/>
    </row>
    <row r="16" spans="1:19" ht="15" customHeight="1">
      <c r="E16" s="12" t="s">
        <v>2244</v>
      </c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</row>
    <row r="17" spans="3:19" ht="15" customHeight="1">
      <c r="C17" s="64" t="str">
        <f>CONCATENATE(YEAR,":",MONTH,":1:",WEEKLY_REPORT_DAY,":", $A$1)</f>
        <v>2016:5:1:7:ZHUDONG</v>
      </c>
      <c r="D17" s="64">
        <f>MATCH($C17,REPORT_DATA_BY_DISTRICT!$A:$A, 0)</f>
        <v>487</v>
      </c>
      <c r="E17" s="19" t="s">
        <v>783</v>
      </c>
      <c r="F17" s="13"/>
      <c r="G17" s="13"/>
      <c r="H17" s="10">
        <f>IFERROR(INDEX(REPORT_DATA_BY_DISTRICT!$A:$AI,$D17,MATCH(H$8,REPORT_DATA_BY_DISTRICT!$A$1:$AI$1,0)), "")</f>
        <v>0</v>
      </c>
      <c r="I17" s="10">
        <f>IFERROR(INDEX(REPORT_DATA_BY_DISTRICT!$A:$AI,$D17,MATCH(I$8,REPORT_DATA_BY_DISTRICT!$A$1:$AI$1,0)), "")</f>
        <v>0</v>
      </c>
      <c r="J17" s="10">
        <f>IFERROR(INDEX(REPORT_DATA_BY_DISTRICT!$A:$AI,$D17,MATCH(J$8,REPORT_DATA_BY_DISTRICT!$A$1:$AI$1,0)), "")</f>
        <v>8</v>
      </c>
      <c r="K17" s="10">
        <f>IFERROR(INDEX(REPORT_DATA_BY_DISTRICT!$A:$AI,$D17,MATCH(K$8,REPORT_DATA_BY_DISTRICT!$A$1:$AI$1,0)), "")</f>
        <v>2</v>
      </c>
      <c r="L17" s="10">
        <f>IFERROR(INDEX(REPORT_DATA_BY_DISTRICT!$A:$AI,$D17,MATCH(L$8,REPORT_DATA_BY_DISTRICT!$A$1:$AI$1,0)), "")</f>
        <v>0</v>
      </c>
      <c r="M17" s="10">
        <f>IFERROR(INDEX(REPORT_DATA_BY_DISTRICT!$A:$AI,$D17,MATCH(M$8,REPORT_DATA_BY_DISTRICT!$A$1:$AI$1,0)), "")</f>
        <v>0</v>
      </c>
      <c r="N17" s="10">
        <f>IFERROR(INDEX(REPORT_DATA_BY_DISTRICT!$A:$AI,$D17,MATCH(N$8,REPORT_DATA_BY_DISTRICT!$A$1:$AI$1,0)), "")</f>
        <v>10</v>
      </c>
      <c r="O17" s="10">
        <f>IFERROR(INDEX(REPORT_DATA_BY_DISTRICT!$A:$AI,$D17,MATCH(O$8,REPORT_DATA_BY_DISTRICT!$A$1:$AI$1,0)), "")</f>
        <v>2</v>
      </c>
      <c r="P17" s="10">
        <f>IFERROR(INDEX(REPORT_DATA_BY_DISTRICT!$A:$AI,$D17,MATCH(P$8,REPORT_DATA_BY_DISTRICT!$A$1:$AI$1,0)), "")</f>
        <v>19</v>
      </c>
      <c r="Q17" s="10">
        <f>IFERROR(INDEX(REPORT_DATA_BY_DISTRICT!$A:$AI,$D17,MATCH(Q$8,REPORT_DATA_BY_DISTRICT!$A$1:$AI$1,0)), "")</f>
        <v>11</v>
      </c>
      <c r="R17" s="10">
        <f>IFERROR(INDEX(REPORT_DATA_BY_DISTRICT!$A:$AI,$D17,MATCH(R$8,REPORT_DATA_BY_DISTRICT!$A$1:$AI$1,0)), "")</f>
        <v>0</v>
      </c>
      <c r="S17" s="10">
        <f>IFERROR(INDEX(REPORT_DATA_BY_DISTRICT!$A:$AI,$D17,MATCH(S$8,REPORT_DATA_BY_DISTRICT!$A$1:$AI$1,0)), "")</f>
        <v>15</v>
      </c>
    </row>
    <row r="18" spans="3:19" ht="15" customHeight="1">
      <c r="C18" s="64" t="str">
        <f>CONCATENATE(YEAR,":",MONTH,":2:",WEEKLY_REPORT_DAY,":", $A$1)</f>
        <v>2016:5:2:7:ZHUDONG</v>
      </c>
      <c r="D18" s="64">
        <f>MATCH($C18,REPORT_DATA_BY_DISTRICT!$A:$A, 0)</f>
        <v>516</v>
      </c>
      <c r="E18" s="19" t="s">
        <v>782</v>
      </c>
      <c r="F18" s="13"/>
      <c r="G18" s="13"/>
      <c r="H18" s="10">
        <f>IFERROR(INDEX(REPORT_DATA_BY_DISTRICT!$A:$AI,$D18,MATCH(H$8,REPORT_DATA_BY_DISTRICT!$A$1:$AI$1,0)), "")</f>
        <v>0</v>
      </c>
      <c r="I18" s="10">
        <f>IFERROR(INDEX(REPORT_DATA_BY_DISTRICT!$A:$AI,$D18,MATCH(I$8,REPORT_DATA_BY_DISTRICT!$A$1:$AI$1,0)), "")</f>
        <v>0</v>
      </c>
      <c r="J18" s="10">
        <f>IFERROR(INDEX(REPORT_DATA_BY_DISTRICT!$A:$AI,$D18,MATCH(J$8,REPORT_DATA_BY_DISTRICT!$A$1:$AI$1,0)), "")</f>
        <v>5</v>
      </c>
      <c r="K18" s="10">
        <f>IFERROR(INDEX(REPORT_DATA_BY_DISTRICT!$A:$AI,$D18,MATCH(K$8,REPORT_DATA_BY_DISTRICT!$A$1:$AI$1,0)), "")</f>
        <v>1</v>
      </c>
      <c r="L18" s="10">
        <f>IFERROR(INDEX(REPORT_DATA_BY_DISTRICT!$A:$AI,$D18,MATCH(L$8,REPORT_DATA_BY_DISTRICT!$A$1:$AI$1,0)), "")</f>
        <v>0</v>
      </c>
      <c r="M18" s="10">
        <f>IFERROR(INDEX(REPORT_DATA_BY_DISTRICT!$A:$AI,$D18,MATCH(M$8,REPORT_DATA_BY_DISTRICT!$A$1:$AI$1,0)), "")</f>
        <v>0</v>
      </c>
      <c r="N18" s="10">
        <f>IFERROR(INDEX(REPORT_DATA_BY_DISTRICT!$A:$AI,$D18,MATCH(N$8,REPORT_DATA_BY_DISTRICT!$A$1:$AI$1,0)), "")</f>
        <v>9</v>
      </c>
      <c r="O18" s="10">
        <f>IFERROR(INDEX(REPORT_DATA_BY_DISTRICT!$A:$AI,$D18,MATCH(O$8,REPORT_DATA_BY_DISTRICT!$A$1:$AI$1,0)), "")</f>
        <v>6</v>
      </c>
      <c r="P18" s="10">
        <f>IFERROR(INDEX(REPORT_DATA_BY_DISTRICT!$A:$AI,$D18,MATCH(P$8,REPORT_DATA_BY_DISTRICT!$A$1:$AI$1,0)), "")</f>
        <v>14</v>
      </c>
      <c r="Q18" s="10">
        <f>IFERROR(INDEX(REPORT_DATA_BY_DISTRICT!$A:$AI,$D18,MATCH(Q$8,REPORT_DATA_BY_DISTRICT!$A$1:$AI$1,0)), "")</f>
        <v>11</v>
      </c>
      <c r="R18" s="10">
        <f>IFERROR(INDEX(REPORT_DATA_BY_DISTRICT!$A:$AI,$D18,MATCH(R$8,REPORT_DATA_BY_DISTRICT!$A$1:$AI$1,0)), "")</f>
        <v>0</v>
      </c>
      <c r="S18" s="10">
        <f>IFERROR(INDEX(REPORT_DATA_BY_DISTRICT!$A:$AI,$D18,MATCH(S$8,REPORT_DATA_BY_DISTRICT!$A$1:$AI$1,0)), "")</f>
        <v>19</v>
      </c>
    </row>
    <row r="19" spans="3:19" ht="15" customHeight="1">
      <c r="C19" s="64" t="str">
        <f>CONCATENATE(YEAR,":",MONTH,":3:",WEEKLY_REPORT_DAY,":", $A$1)</f>
        <v>2016:5:3:7:ZHUDONG</v>
      </c>
      <c r="D19" s="64">
        <f>MATCH($C19,REPORT_DATA_BY_DISTRICT!$A:$A, 0)</f>
        <v>546</v>
      </c>
      <c r="E19" s="19" t="s">
        <v>784</v>
      </c>
      <c r="F19" s="13"/>
      <c r="G19" s="13"/>
      <c r="H19" s="10">
        <f>IFERROR(INDEX(REPORT_DATA_BY_DISTRICT!$A:$AI,$D19,MATCH(H$8,REPORT_DATA_BY_DISTRICT!$A$1:$AI$1,0)), "")</f>
        <v>0</v>
      </c>
      <c r="I19" s="10">
        <f>IFERROR(INDEX(REPORT_DATA_BY_DISTRICT!$A:$AI,$D19,MATCH(I$8,REPORT_DATA_BY_DISTRICT!$A$1:$AI$1,0)), "")</f>
        <v>0</v>
      </c>
      <c r="J19" s="10">
        <f>IFERROR(INDEX(REPORT_DATA_BY_DISTRICT!$A:$AI,$D19,MATCH(J$8,REPORT_DATA_BY_DISTRICT!$A$1:$AI$1,0)), "")</f>
        <v>7</v>
      </c>
      <c r="K19" s="10">
        <f>IFERROR(INDEX(REPORT_DATA_BY_DISTRICT!$A:$AI,$D19,MATCH(K$8,REPORT_DATA_BY_DISTRICT!$A$1:$AI$1,0)), "")</f>
        <v>0</v>
      </c>
      <c r="L19" s="10">
        <f>IFERROR(INDEX(REPORT_DATA_BY_DISTRICT!$A:$AI,$D19,MATCH(L$8,REPORT_DATA_BY_DISTRICT!$A$1:$AI$1,0)), "")</f>
        <v>1</v>
      </c>
      <c r="M19" s="10">
        <f>IFERROR(INDEX(REPORT_DATA_BY_DISTRICT!$A:$AI,$D19,MATCH(M$8,REPORT_DATA_BY_DISTRICT!$A$1:$AI$1,0)), "")</f>
        <v>0</v>
      </c>
      <c r="N19" s="10">
        <f>IFERROR(INDEX(REPORT_DATA_BY_DISTRICT!$A:$AI,$D19,MATCH(N$8,REPORT_DATA_BY_DISTRICT!$A$1:$AI$1,0)), "")</f>
        <v>11</v>
      </c>
      <c r="O19" s="10">
        <f>IFERROR(INDEX(REPORT_DATA_BY_DISTRICT!$A:$AI,$D19,MATCH(O$8,REPORT_DATA_BY_DISTRICT!$A$1:$AI$1,0)), "")</f>
        <v>6</v>
      </c>
      <c r="P19" s="10">
        <f>IFERROR(INDEX(REPORT_DATA_BY_DISTRICT!$A:$AI,$D19,MATCH(P$8,REPORT_DATA_BY_DISTRICT!$A$1:$AI$1,0)), "")</f>
        <v>17</v>
      </c>
      <c r="Q19" s="10">
        <f>IFERROR(INDEX(REPORT_DATA_BY_DISTRICT!$A:$AI,$D19,MATCH(Q$8,REPORT_DATA_BY_DISTRICT!$A$1:$AI$1,0)), "")</f>
        <v>6</v>
      </c>
      <c r="R19" s="10">
        <f>IFERROR(INDEX(REPORT_DATA_BY_DISTRICT!$A:$AI,$D19,MATCH(R$8,REPORT_DATA_BY_DISTRICT!$A$1:$AI$1,0)), "")</f>
        <v>1</v>
      </c>
      <c r="S19" s="10">
        <f>IFERROR(INDEX(REPORT_DATA_BY_DISTRICT!$A:$AI,$D19,MATCH(S$8,REPORT_DATA_BY_DISTRICT!$A$1:$AI$1,0)), "")</f>
        <v>10</v>
      </c>
    </row>
    <row r="20" spans="3:19" ht="15" customHeight="1">
      <c r="C20" s="64" t="str">
        <f>CONCATENATE(YEAR,":",MONTH,":4:",WEEKLY_REPORT_DAY,":", $A$1)</f>
        <v>2016:5:4:7:ZHUDONG</v>
      </c>
      <c r="D20" s="64" t="e">
        <f>MATCH($C20,REPORT_DATA_BY_DISTRICT!$A:$A, 0)</f>
        <v>#N/A</v>
      </c>
      <c r="E20" s="19" t="s">
        <v>785</v>
      </c>
      <c r="F20" s="13"/>
      <c r="G20" s="13"/>
      <c r="H20" s="10" t="str">
        <f>IFERROR(INDEX(REPORT_DATA_BY_DISTRICT!$A:$AI,$D20,MATCH(H$8,REPORT_DATA_BY_DISTRICT!$A$1:$AI$1,0)), "")</f>
        <v/>
      </c>
      <c r="I20" s="10" t="str">
        <f>IFERROR(INDEX(REPORT_DATA_BY_DISTRICT!$A:$AI,$D20,MATCH(I$8,REPORT_DATA_BY_DISTRICT!$A$1:$AI$1,0)), "")</f>
        <v/>
      </c>
      <c r="J20" s="10" t="str">
        <f>IFERROR(INDEX(REPORT_DATA_BY_DISTRICT!$A:$AI,$D20,MATCH(J$8,REPORT_DATA_BY_DISTRICT!$A$1:$AI$1,0)), "")</f>
        <v/>
      </c>
      <c r="K20" s="10" t="str">
        <f>IFERROR(INDEX(REPORT_DATA_BY_DISTRICT!$A:$AI,$D20,MATCH(K$8,REPORT_DATA_BY_DISTRICT!$A$1:$AI$1,0)), "")</f>
        <v/>
      </c>
      <c r="L20" s="10" t="str">
        <f>IFERROR(INDEX(REPORT_DATA_BY_DISTRICT!$A:$AI,$D20,MATCH(L$8,REPORT_DATA_BY_DISTRICT!$A$1:$AI$1,0)), "")</f>
        <v/>
      </c>
      <c r="M20" s="10" t="str">
        <f>IFERROR(INDEX(REPORT_DATA_BY_DISTRICT!$A:$AI,$D20,MATCH(M$8,REPORT_DATA_BY_DISTRICT!$A$1:$AI$1,0)), "")</f>
        <v/>
      </c>
      <c r="N20" s="10" t="str">
        <f>IFERROR(INDEX(REPORT_DATA_BY_DISTRICT!$A:$AI,$D20,MATCH(N$8,REPORT_DATA_BY_DISTRICT!$A$1:$AI$1,0)), "")</f>
        <v/>
      </c>
      <c r="O20" s="10" t="str">
        <f>IFERROR(INDEX(REPORT_DATA_BY_DISTRICT!$A:$AI,$D20,MATCH(O$8,REPORT_DATA_BY_DISTRICT!$A$1:$AI$1,0)), "")</f>
        <v/>
      </c>
      <c r="P20" s="10" t="str">
        <f>IFERROR(INDEX(REPORT_DATA_BY_DISTRICT!$A:$AI,$D20,MATCH(P$8,REPORT_DATA_BY_DISTRICT!$A$1:$AI$1,0)), "")</f>
        <v/>
      </c>
      <c r="Q20" s="10" t="str">
        <f>IFERROR(INDEX(REPORT_DATA_BY_DISTRICT!$A:$AI,$D20,MATCH(Q$8,REPORT_DATA_BY_DISTRICT!$A$1:$AI$1,0)), "")</f>
        <v/>
      </c>
      <c r="R20" s="10" t="str">
        <f>IFERROR(INDEX(REPORT_DATA_BY_DISTRICT!$A:$AI,$D20,MATCH(R$8,REPORT_DATA_BY_DISTRICT!$A$1:$AI$1,0)), "")</f>
        <v/>
      </c>
      <c r="S20" s="10" t="str">
        <f>IFERROR(INDEX(REPORT_DATA_BY_DISTRICT!$A:$AI,$D20,MATCH(S$8,REPORT_DATA_BY_DISTRICT!$A$1:$AI$1,0)), "")</f>
        <v/>
      </c>
    </row>
    <row r="21" spans="3:19" ht="15" customHeight="1">
      <c r="C21" s="64" t="str">
        <f>CONCATENATE(YEAR,":",MONTH,":5:",WEEKLY_REPORT_DAY,":", $A$1)</f>
        <v>2016:5:5:7:ZHUDONG</v>
      </c>
      <c r="D21" s="64" t="e">
        <f>MATCH($C21,REPORT_DATA_BY_DISTRICT!$A:$A, 0)</f>
        <v>#N/A</v>
      </c>
      <c r="E21" s="19" t="s">
        <v>786</v>
      </c>
      <c r="F21" s="13"/>
      <c r="G21" s="13"/>
      <c r="H21" s="10" t="str">
        <f>IFERROR(INDEX(REPORT_DATA_BY_DISTRICT!$A:$AI,$D21,MATCH(H$8,REPORT_DATA_BY_DISTRICT!$A$1:$AI$1,0)), "")</f>
        <v/>
      </c>
      <c r="I21" s="10" t="str">
        <f>IFERROR(INDEX(REPORT_DATA_BY_DISTRICT!$A:$AI,$D21,MATCH(I$8,REPORT_DATA_BY_DISTRICT!$A$1:$AI$1,0)), "")</f>
        <v/>
      </c>
      <c r="J21" s="10" t="str">
        <f>IFERROR(INDEX(REPORT_DATA_BY_DISTRICT!$A:$AI,$D21,MATCH(J$8,REPORT_DATA_BY_DISTRICT!$A$1:$AI$1,0)), "")</f>
        <v/>
      </c>
      <c r="K21" s="10" t="str">
        <f>IFERROR(INDEX(REPORT_DATA_BY_DISTRICT!$A:$AI,$D21,MATCH(K$8,REPORT_DATA_BY_DISTRICT!$A$1:$AI$1,0)), "")</f>
        <v/>
      </c>
      <c r="L21" s="10" t="str">
        <f>IFERROR(INDEX(REPORT_DATA_BY_DISTRICT!$A:$AI,$D21,MATCH(L$8,REPORT_DATA_BY_DISTRICT!$A$1:$AI$1,0)), "")</f>
        <v/>
      </c>
      <c r="M21" s="10" t="str">
        <f>IFERROR(INDEX(REPORT_DATA_BY_DISTRICT!$A:$AI,$D21,MATCH(M$8,REPORT_DATA_BY_DISTRICT!$A$1:$AI$1,0)), "")</f>
        <v/>
      </c>
      <c r="N21" s="10" t="str">
        <f>IFERROR(INDEX(REPORT_DATA_BY_DISTRICT!$A:$AI,$D21,MATCH(N$8,REPORT_DATA_BY_DISTRICT!$A$1:$AI$1,0)), "")</f>
        <v/>
      </c>
      <c r="O21" s="10" t="str">
        <f>IFERROR(INDEX(REPORT_DATA_BY_DISTRICT!$A:$AI,$D21,MATCH(O$8,REPORT_DATA_BY_DISTRICT!$A$1:$AI$1,0)), "")</f>
        <v/>
      </c>
      <c r="P21" s="10" t="str">
        <f>IFERROR(INDEX(REPORT_DATA_BY_DISTRICT!$A:$AI,$D21,MATCH(P$8,REPORT_DATA_BY_DISTRICT!$A$1:$AI$1,0)), "")</f>
        <v/>
      </c>
      <c r="Q21" s="10" t="str">
        <f>IFERROR(INDEX(REPORT_DATA_BY_DISTRICT!$A:$AI,$D21,MATCH(Q$8,REPORT_DATA_BY_DISTRICT!$A$1:$AI$1,0)), "")</f>
        <v/>
      </c>
      <c r="R21" s="10" t="str">
        <f>IFERROR(INDEX(REPORT_DATA_BY_DISTRICT!$A:$AI,$D21,MATCH(R$8,REPORT_DATA_BY_DISTRICT!$A$1:$AI$1,0)), "")</f>
        <v/>
      </c>
      <c r="S21" s="10" t="str">
        <f>IFERROR(INDEX(REPORT_DATA_BY_DISTRICT!$A:$AI,$D21,MATCH(S$8,REPORT_DATA_BY_DISTRICT!$A$1:$AI$1,0)), "")</f>
        <v/>
      </c>
    </row>
    <row r="22" spans="3:19" ht="15" customHeight="1">
      <c r="E22" s="16" t="s">
        <v>806</v>
      </c>
      <c r="F22" s="14"/>
      <c r="G22" s="14"/>
      <c r="H22" s="17">
        <f>SUM(H17:H21)</f>
        <v>0</v>
      </c>
      <c r="I22" s="17">
        <f t="shared" ref="I22:R22" si="1">SUM(I17:I21)</f>
        <v>0</v>
      </c>
      <c r="J22" s="17">
        <f t="shared" si="1"/>
        <v>20</v>
      </c>
      <c r="K22" s="17">
        <f t="shared" si="1"/>
        <v>3</v>
      </c>
      <c r="L22" s="49">
        <f t="shared" si="1"/>
        <v>1</v>
      </c>
      <c r="M22" s="17">
        <f t="shared" si="1"/>
        <v>0</v>
      </c>
      <c r="N22" s="52">
        <f t="shared" si="1"/>
        <v>30</v>
      </c>
      <c r="O22" s="17">
        <f t="shared" si="1"/>
        <v>14</v>
      </c>
      <c r="P22" s="17">
        <f t="shared" si="1"/>
        <v>50</v>
      </c>
      <c r="Q22" s="17">
        <f t="shared" si="1"/>
        <v>28</v>
      </c>
      <c r="R22" s="17">
        <f t="shared" si="1"/>
        <v>1</v>
      </c>
      <c r="S22" s="17">
        <f>SUM(S17:S21)</f>
        <v>44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2:S13">
    <cfRule type="expression" dxfId="67" priority="6">
      <formula>J12=""</formula>
    </cfRule>
    <cfRule type="expression" dxfId="66" priority="7">
      <formula>AND(M$9&lt;&gt;"",M12&gt;=M$9)</formula>
    </cfRule>
    <cfRule type="expression" dxfId="65" priority="8">
      <formula>AND(M$10&lt;&gt;"",M12&lt;M$10)</formula>
    </cfRule>
    <cfRule type="expression" dxfId="64" priority="9">
      <formula>AND(M$10&lt;&gt;"",M12&gt;=M$10)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0">
    <pageSetUpPr fitToPage="1"/>
  </sheetPr>
  <dimension ref="W1:BA109"/>
  <sheetViews>
    <sheetView zoomScale="85" zoomScaleNormal="85" workbookViewId="0">
      <selection activeCell="AV88" sqref="AV88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7109375" style="7" customWidth="1"/>
    <col min="49" max="49" width="10.42578125" style="7" bestFit="1" customWidth="1"/>
    <col min="50" max="50" width="9.42578125" style="7" bestFit="1" customWidth="1"/>
    <col min="51" max="51" width="10.28515625" style="7" bestFit="1" customWidth="1"/>
    <col min="52" max="52" width="18" style="7" bestFit="1" customWidth="1"/>
    <col min="53" max="53" width="16.5703125" style="7" bestFit="1" customWidth="1"/>
    <col min="54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3" ht="15" customHeight="1"/>
    <row r="50" spans="23:53" ht="15" customHeight="1"/>
    <row r="51" spans="23:53" ht="120">
      <c r="AC51" s="29" t="s">
        <v>437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440</v>
      </c>
      <c r="AT51" s="29" t="s">
        <v>33</v>
      </c>
      <c r="AU51" s="29" t="s">
        <v>34</v>
      </c>
      <c r="AV51" s="29"/>
    </row>
    <row r="52" spans="23:53">
      <c r="W52" s="7" t="s">
        <v>812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810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813</v>
      </c>
      <c r="AM52" s="7" t="s">
        <v>13</v>
      </c>
      <c r="AN52" s="27" t="s">
        <v>814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3964</v>
      </c>
      <c r="AW52" s="27" t="s">
        <v>44</v>
      </c>
      <c r="AX52" s="27" t="s">
        <v>45</v>
      </c>
      <c r="AY52" s="27" t="s">
        <v>46</v>
      </c>
      <c r="AZ52" s="27" t="s">
        <v>47</v>
      </c>
      <c r="BA52" s="27" t="s">
        <v>48</v>
      </c>
    </row>
    <row r="53" spans="23:53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2014:1:0:0:ZHUDONG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8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</row>
    <row r="54" spans="23:53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2014:2:0:0:ZHUDONG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</row>
    <row r="55" spans="23:53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2014:3:0:0:ZHUDONG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</row>
    <row r="56" spans="23:53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2014:4:0:0:ZHUDONG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</row>
    <row r="57" spans="23:53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2014:5:0:0:ZHUDONG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</row>
    <row r="58" spans="23:53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2014:6:0:0:ZHUDONG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</row>
    <row r="59" spans="23:53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2014:7:0:0:ZHUDONG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</row>
    <row r="60" spans="23:53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2014:8:0:0:ZHUDONG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</row>
    <row r="61" spans="23:53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2014:9:0:0:ZHUDONG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</row>
    <row r="62" spans="23:53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2014:10:0:0:ZHUDONG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</row>
    <row r="63" spans="23:53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2014:11:0:0:ZHUDONG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ca="1" si="7"/>
        <v/>
      </c>
      <c r="AG63" s="10" t="str">
        <f t="shared" ca="1" si="7"/>
        <v/>
      </c>
      <c r="AH63" s="10" t="str">
        <f t="shared" ca="1" si="7"/>
        <v/>
      </c>
      <c r="AI63" s="10" t="str">
        <f t="shared" ca="1" si="7"/>
        <v/>
      </c>
      <c r="AJ63" s="10" t="str">
        <f t="shared" ca="1" si="7"/>
        <v/>
      </c>
      <c r="AK63" s="10" t="str">
        <f t="shared" ca="1" si="7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</row>
    <row r="64" spans="23:53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2014:12:0:0:ZHUDONG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7"/>
        <v/>
      </c>
      <c r="AG64" s="10" t="str">
        <f t="shared" ca="1" si="7"/>
        <v/>
      </c>
      <c r="AH64" s="10" t="str">
        <f t="shared" ca="1" si="7"/>
        <v/>
      </c>
      <c r="AI64" s="10" t="str">
        <f t="shared" ca="1" si="7"/>
        <v/>
      </c>
      <c r="AJ64" s="10" t="str">
        <f t="shared" ca="1" si="7"/>
        <v/>
      </c>
      <c r="AK64" s="10" t="str">
        <f t="shared" ca="1" si="7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</row>
    <row r="65" spans="23:53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2015:1:0:0:ZHUDONG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7"/>
        <v/>
      </c>
      <c r="AG65" s="10" t="str">
        <f t="shared" ca="1" si="7"/>
        <v/>
      </c>
      <c r="AH65" s="10" t="str">
        <f t="shared" ca="1" si="7"/>
        <v/>
      </c>
      <c r="AI65" s="10" t="str">
        <f t="shared" ca="1" si="7"/>
        <v/>
      </c>
      <c r="AJ65" s="10" t="str">
        <f t="shared" ca="1" si="7"/>
        <v/>
      </c>
      <c r="AK65" s="10" t="str">
        <f t="shared" ca="1" si="7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</row>
    <row r="66" spans="23:53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2015:2:0:0:ZHUDONG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7"/>
        <v/>
      </c>
      <c r="AG66" s="10" t="str">
        <f t="shared" ca="1" si="7"/>
        <v/>
      </c>
      <c r="AH66" s="10" t="str">
        <f t="shared" ca="1" si="7"/>
        <v/>
      </c>
      <c r="AI66" s="10" t="str">
        <f t="shared" ca="1" si="7"/>
        <v/>
      </c>
      <c r="AJ66" s="10" t="str">
        <f t="shared" ca="1" si="7"/>
        <v/>
      </c>
      <c r="AK66" s="10" t="str">
        <f t="shared" ca="1" si="7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</row>
    <row r="67" spans="23:53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2015:3:0:0:ZHUDONG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7"/>
        <v/>
      </c>
      <c r="AG67" s="10" t="str">
        <f t="shared" ca="1" si="7"/>
        <v/>
      </c>
      <c r="AH67" s="10" t="str">
        <f t="shared" ca="1" si="7"/>
        <v/>
      </c>
      <c r="AI67" s="10" t="str">
        <f t="shared" ca="1" si="7"/>
        <v/>
      </c>
      <c r="AJ67" s="10" t="str">
        <f t="shared" ca="1" si="7"/>
        <v/>
      </c>
      <c r="AK67" s="10" t="str">
        <f t="shared" ca="1" si="7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</row>
    <row r="68" spans="23:53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2015:4:0:0:ZHUDONG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7"/>
        <v/>
      </c>
      <c r="AG68" s="10" t="str">
        <f t="shared" ca="1" si="7"/>
        <v/>
      </c>
      <c r="AH68" s="10" t="str">
        <f t="shared" ca="1" si="7"/>
        <v/>
      </c>
      <c r="AI68" s="10" t="str">
        <f t="shared" ca="1" si="7"/>
        <v/>
      </c>
      <c r="AJ68" s="10" t="str">
        <f t="shared" ca="1" si="7"/>
        <v/>
      </c>
      <c r="AK68" s="10" t="str">
        <f t="shared" ca="1" si="7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</row>
    <row r="69" spans="23:53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2015:5:0:0:ZHUDONG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ref="AF69:AK84" ca="1" si="8">IFERROR(INDEX(INDIRECT(CONCATENATE($X$95,"$A:$Z")),$AE69,MATCH(AF$52,INDIRECT(CONCATENATE($X$95,"$A1:$Z1")),0)),"")</f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</row>
    <row r="70" spans="23:53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2015:6:0:0:ZHUDONG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</row>
    <row r="71" spans="23:53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2015:7:0:0:ZHUDONG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</row>
    <row r="72" spans="23:53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2015:8:0:0:ZHUDONG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</row>
    <row r="73" spans="23:53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2015:9:0:0:ZHUDONG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ca="1" si="8"/>
        <v/>
      </c>
      <c r="AG73" s="10" t="str">
        <f t="shared" ca="1" si="8"/>
        <v/>
      </c>
      <c r="AH73" s="10" t="str">
        <f t="shared" ca="1" si="8"/>
        <v/>
      </c>
      <c r="AI73" s="10" t="str">
        <f t="shared" ca="1" si="8"/>
        <v/>
      </c>
      <c r="AJ73" s="10" t="str">
        <f t="shared" ca="1" si="8"/>
        <v/>
      </c>
      <c r="AK73" s="10" t="str">
        <f t="shared" ca="1" si="8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</row>
    <row r="74" spans="23:53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2015:10:0:0:ZHUDONG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8"/>
        <v/>
      </c>
      <c r="AG74" s="10" t="str">
        <f t="shared" ca="1" si="8"/>
        <v/>
      </c>
      <c r="AH74" s="10" t="str">
        <f t="shared" ca="1" si="8"/>
        <v/>
      </c>
      <c r="AI74" s="10" t="str">
        <f t="shared" ca="1" si="8"/>
        <v/>
      </c>
      <c r="AJ74" s="10" t="str">
        <f t="shared" ca="1" si="8"/>
        <v/>
      </c>
      <c r="AK74" s="10" t="str">
        <f t="shared" ca="1" si="8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</row>
    <row r="75" spans="23:53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2015:11:0:0:ZHUDONG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8"/>
        <v/>
      </c>
      <c r="AG75" s="10" t="str">
        <f t="shared" ca="1" si="8"/>
        <v/>
      </c>
      <c r="AH75" s="10" t="str">
        <f t="shared" ca="1" si="8"/>
        <v/>
      </c>
      <c r="AI75" s="10" t="str">
        <f t="shared" ca="1" si="8"/>
        <v/>
      </c>
      <c r="AJ75" s="10" t="str">
        <f t="shared" ca="1" si="8"/>
        <v/>
      </c>
      <c r="AK75" s="10" t="str">
        <f t="shared" ca="1" si="8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</row>
    <row r="76" spans="23:53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2015:12:0:0:ZHUDONG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8"/>
        <v/>
      </c>
      <c r="AG76" s="10" t="str">
        <f t="shared" ca="1" si="8"/>
        <v/>
      </c>
      <c r="AH76" s="10" t="str">
        <f t="shared" ca="1" si="8"/>
        <v/>
      </c>
      <c r="AI76" s="10" t="str">
        <f t="shared" ca="1" si="8"/>
        <v/>
      </c>
      <c r="AJ76" s="10" t="str">
        <f t="shared" ca="1" si="8"/>
        <v/>
      </c>
      <c r="AK76" s="10" t="str">
        <f t="shared" ca="1" si="8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</row>
    <row r="77" spans="23:53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2016:1:0:0:ZHUDONG</v>
      </c>
      <c r="AB77" s="27">
        <f t="shared" ca="1" si="3"/>
        <v>36</v>
      </c>
      <c r="AC77" s="21">
        <f t="shared" ca="1" si="4"/>
        <v>1</v>
      </c>
      <c r="AD77" s="21">
        <f t="shared" si="5"/>
        <v>0</v>
      </c>
      <c r="AE77" s="27" t="e">
        <f t="shared" ca="1" si="6"/>
        <v>#N/A</v>
      </c>
      <c r="AF77" s="10" t="str">
        <f t="shared" ca="1" si="8"/>
        <v/>
      </c>
      <c r="AG77" s="10" t="str">
        <f t="shared" ca="1" si="8"/>
        <v/>
      </c>
      <c r="AH77" s="10" t="str">
        <f t="shared" ca="1" si="8"/>
        <v/>
      </c>
      <c r="AI77" s="10" t="str">
        <f t="shared" ca="1" si="8"/>
        <v/>
      </c>
      <c r="AJ77" s="10" t="str">
        <f t="shared" ca="1" si="8"/>
        <v/>
      </c>
      <c r="AK77" s="10" t="str">
        <f t="shared" ca="1" si="8"/>
        <v/>
      </c>
      <c r="AL77" s="7">
        <v>-11</v>
      </c>
      <c r="AM77" s="28">
        <f t="shared" ref="AM77:AM88" si="9">DATE(YEAR, MONTH,DAY + 7*AL77 )</f>
        <v>42428</v>
      </c>
      <c r="AN77" s="27">
        <f>INT((DAY($AM77)-1)/7)+1</f>
        <v>4</v>
      </c>
      <c r="AO77" s="28" t="str">
        <f t="shared" ref="AO77:AO88" si="10">CONCATENATE(YEAR(AM77),":",MONTH(AM77),":",AN77,":",WEEKLY_REPORT_DAY,":", $X$90)</f>
        <v>2016:2:4:7:ZHUDONG</v>
      </c>
      <c r="AP77" s="27">
        <f t="shared" ref="AP77:AP88" ca="1" si="11">MATCH(AO77,INDIRECT(CONCATENATE($X$93,"$A:$A")),0)</f>
        <v>223</v>
      </c>
      <c r="AQ77" s="21">
        <f t="shared" ref="AQ77:AV88" ca="1" si="12">INDEX(INDIRECT(CONCATENATE($X$93,"$A:$AG")),$AP77,MATCH(AQ$52,INDIRECT(CONCATENATE($X$93,"$A1:$AG1")),0))</f>
        <v>0</v>
      </c>
      <c r="AR77" s="21">
        <f t="shared" ca="1" si="12"/>
        <v>4</v>
      </c>
      <c r="AS77" s="21">
        <f t="shared" ca="1" si="12"/>
        <v>5</v>
      </c>
      <c r="AT77" s="21">
        <f t="shared" ca="1" si="12"/>
        <v>8</v>
      </c>
      <c r="AU77" s="21">
        <f t="shared" ca="1" si="12"/>
        <v>0</v>
      </c>
      <c r="AV77" s="21">
        <f t="shared" ca="1" si="12"/>
        <v>0</v>
      </c>
      <c r="AW77" s="21">
        <f ca="1">ROUND(1*$AV77/$X$99,0)</f>
        <v>0</v>
      </c>
      <c r="AX77" s="21">
        <f ca="1">6*$AV77</f>
        <v>0</v>
      </c>
      <c r="AY77" s="21">
        <f ca="1">3*$AV77</f>
        <v>0</v>
      </c>
      <c r="AZ77" s="21">
        <f ca="1">5*$AV77</f>
        <v>0</v>
      </c>
      <c r="BA77" s="21">
        <f ca="1">1*$AV77</f>
        <v>0</v>
      </c>
    </row>
    <row r="78" spans="23:53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2016:2:0:0:ZHUDONG</v>
      </c>
      <c r="AB78" s="27">
        <f t="shared" ca="1" si="3"/>
        <v>69</v>
      </c>
      <c r="AC78" s="21">
        <f t="shared" ca="1" si="4"/>
        <v>1</v>
      </c>
      <c r="AD78" s="21">
        <f t="shared" si="5"/>
        <v>0</v>
      </c>
      <c r="AE78" s="27">
        <f t="shared" ca="1" si="6"/>
        <v>16</v>
      </c>
      <c r="AF78" s="10">
        <f t="shared" ca="1" si="8"/>
        <v>0</v>
      </c>
      <c r="AG78" s="10">
        <f t="shared" ca="1" si="8"/>
        <v>0</v>
      </c>
      <c r="AH78" s="10">
        <f t="shared" ca="1" si="8"/>
        <v>0</v>
      </c>
      <c r="AI78" s="10">
        <f t="shared" ca="1" si="8"/>
        <v>0</v>
      </c>
      <c r="AJ78" s="10">
        <f t="shared" ca="1" si="8"/>
        <v>0</v>
      </c>
      <c r="AK78" s="10">
        <f t="shared" ca="1" si="8"/>
        <v>0</v>
      </c>
      <c r="AL78" s="7">
        <v>-10</v>
      </c>
      <c r="AM78" s="28">
        <f t="shared" si="9"/>
        <v>42435</v>
      </c>
      <c r="AN78" s="27">
        <f t="shared" ref="AN78:AN88" si="13">INT((DAY($AM78)-1)/7)+1</f>
        <v>1</v>
      </c>
      <c r="AO78" s="28" t="str">
        <f t="shared" si="10"/>
        <v>2016:3:1:7:ZHUDONG</v>
      </c>
      <c r="AP78" s="27">
        <f t="shared" ca="1" si="11"/>
        <v>254</v>
      </c>
      <c r="AQ78" s="21">
        <f t="shared" ca="1" si="12"/>
        <v>0</v>
      </c>
      <c r="AR78" s="21">
        <f t="shared" ca="1" si="12"/>
        <v>5</v>
      </c>
      <c r="AS78" s="21">
        <f t="shared" ca="1" si="12"/>
        <v>5</v>
      </c>
      <c r="AT78" s="21">
        <f t="shared" ca="1" si="12"/>
        <v>8</v>
      </c>
      <c r="AU78" s="21">
        <f t="shared" ca="1" si="12"/>
        <v>0</v>
      </c>
      <c r="AV78" s="21">
        <f t="shared" ca="1" si="12"/>
        <v>0</v>
      </c>
      <c r="AW78" s="21">
        <f t="shared" ref="AW78:AW88" ca="1" si="14">ROUND(1*$AV78/$X$99,0)</f>
        <v>0</v>
      </c>
      <c r="AX78" s="21">
        <f t="shared" ref="AX78:AX88" ca="1" si="15">6*$AV78</f>
        <v>0</v>
      </c>
      <c r="AY78" s="21">
        <f t="shared" ref="AY78:AY88" ca="1" si="16">3*$AV78</f>
        <v>0</v>
      </c>
      <c r="AZ78" s="21">
        <f t="shared" ref="AZ78:AZ88" ca="1" si="17">5*$AV78</f>
        <v>0</v>
      </c>
      <c r="BA78" s="21">
        <f t="shared" ref="BA78:BA88" ca="1" si="18">1*$AV78</f>
        <v>0</v>
      </c>
    </row>
    <row r="79" spans="23:53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2016:3:0:0:ZHUDONG</v>
      </c>
      <c r="AB79" s="27">
        <f t="shared" ca="1" si="3"/>
        <v>101</v>
      </c>
      <c r="AC79" s="21">
        <f t="shared" ca="1" si="4"/>
        <v>0</v>
      </c>
      <c r="AD79" s="21">
        <f t="shared" si="5"/>
        <v>0</v>
      </c>
      <c r="AE79" s="27" t="e">
        <f t="shared" ca="1" si="6"/>
        <v>#N/A</v>
      </c>
      <c r="AF79" s="10" t="str">
        <f t="shared" ca="1" si="8"/>
        <v/>
      </c>
      <c r="AG79" s="10" t="str">
        <f t="shared" ca="1" si="8"/>
        <v/>
      </c>
      <c r="AH79" s="10" t="str">
        <f t="shared" ca="1" si="8"/>
        <v/>
      </c>
      <c r="AI79" s="10" t="str">
        <f t="shared" ca="1" si="8"/>
        <v/>
      </c>
      <c r="AJ79" s="10" t="str">
        <f t="shared" ca="1" si="8"/>
        <v/>
      </c>
      <c r="AK79" s="10" t="str">
        <f t="shared" ca="1" si="8"/>
        <v/>
      </c>
      <c r="AL79" s="7">
        <v>-9</v>
      </c>
      <c r="AM79" s="28">
        <f t="shared" si="9"/>
        <v>42442</v>
      </c>
      <c r="AN79" s="27">
        <f t="shared" si="13"/>
        <v>2</v>
      </c>
      <c r="AO79" s="28" t="str">
        <f t="shared" si="10"/>
        <v>2016:3:2:7:ZHUDONG</v>
      </c>
      <c r="AP79" s="27">
        <f t="shared" ca="1" si="11"/>
        <v>283</v>
      </c>
      <c r="AQ79" s="21">
        <f t="shared" ca="1" si="12"/>
        <v>0</v>
      </c>
      <c r="AR79" s="21">
        <f t="shared" ca="1" si="12"/>
        <v>6</v>
      </c>
      <c r="AS79" s="21">
        <f t="shared" ca="1" si="12"/>
        <v>0</v>
      </c>
      <c r="AT79" s="21">
        <f t="shared" ca="1" si="12"/>
        <v>4</v>
      </c>
      <c r="AU79" s="21">
        <f t="shared" ca="1" si="12"/>
        <v>0</v>
      </c>
      <c r="AV79" s="21">
        <f t="shared" ca="1" si="12"/>
        <v>0</v>
      </c>
      <c r="AW79" s="21">
        <f t="shared" ca="1" si="14"/>
        <v>0</v>
      </c>
      <c r="AX79" s="21">
        <f t="shared" ca="1" si="15"/>
        <v>0</v>
      </c>
      <c r="AY79" s="21">
        <f t="shared" ca="1" si="16"/>
        <v>0</v>
      </c>
      <c r="AZ79" s="21">
        <f t="shared" ca="1" si="17"/>
        <v>0</v>
      </c>
      <c r="BA79" s="21">
        <f t="shared" ca="1" si="18"/>
        <v>0</v>
      </c>
    </row>
    <row r="80" spans="23:53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2016:4:0:0:ZHUDONG</v>
      </c>
      <c r="AB80" s="27">
        <f t="shared" ca="1" si="3"/>
        <v>130</v>
      </c>
      <c r="AC80" s="21">
        <f t="shared" ca="1" si="4"/>
        <v>1</v>
      </c>
      <c r="AD80" s="21">
        <f t="shared" si="5"/>
        <v>0</v>
      </c>
      <c r="AE80" s="27">
        <f t="shared" ca="1" si="6"/>
        <v>57</v>
      </c>
      <c r="AF80" s="10">
        <f t="shared" ca="1" si="8"/>
        <v>0</v>
      </c>
      <c r="AG80" s="10">
        <f t="shared" ca="1" si="8"/>
        <v>0</v>
      </c>
      <c r="AH80" s="10">
        <f t="shared" ca="1" si="8"/>
        <v>0</v>
      </c>
      <c r="AI80" s="10">
        <f t="shared" ca="1" si="8"/>
        <v>0</v>
      </c>
      <c r="AJ80" s="10">
        <f t="shared" ca="1" si="8"/>
        <v>0</v>
      </c>
      <c r="AK80" s="10">
        <f t="shared" ca="1" si="8"/>
        <v>0</v>
      </c>
      <c r="AL80" s="7">
        <v>-8</v>
      </c>
      <c r="AM80" s="28">
        <f t="shared" si="9"/>
        <v>42449</v>
      </c>
      <c r="AN80" s="27">
        <f t="shared" si="13"/>
        <v>3</v>
      </c>
      <c r="AO80" s="28" t="str">
        <f t="shared" si="10"/>
        <v>2016:3:3:7:ZHUDONG</v>
      </c>
      <c r="AP80" s="27">
        <f t="shared" ca="1" si="11"/>
        <v>313</v>
      </c>
      <c r="AQ80" s="21">
        <f t="shared" ca="1" si="12"/>
        <v>0</v>
      </c>
      <c r="AR80" s="21">
        <f t="shared" ca="1" si="12"/>
        <v>6</v>
      </c>
      <c r="AS80" s="21">
        <f t="shared" ca="1" si="12"/>
        <v>10</v>
      </c>
      <c r="AT80" s="21">
        <f t="shared" ca="1" si="12"/>
        <v>8</v>
      </c>
      <c r="AU80" s="21">
        <f t="shared" ca="1" si="12"/>
        <v>0</v>
      </c>
      <c r="AV80" s="21">
        <f t="shared" ca="1" si="12"/>
        <v>0</v>
      </c>
      <c r="AW80" s="21">
        <f t="shared" ca="1" si="14"/>
        <v>0</v>
      </c>
      <c r="AX80" s="21">
        <f t="shared" ca="1" si="15"/>
        <v>0</v>
      </c>
      <c r="AY80" s="21">
        <f t="shared" ca="1" si="16"/>
        <v>0</v>
      </c>
      <c r="AZ80" s="21">
        <f t="shared" ca="1" si="17"/>
        <v>0</v>
      </c>
      <c r="BA80" s="21">
        <f t="shared" ca="1" si="18"/>
        <v>0</v>
      </c>
    </row>
    <row r="81" spans="23:53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2016:5:0:0:ZHUDONG</v>
      </c>
      <c r="AB81" s="27">
        <f t="shared" ca="1" si="3"/>
        <v>160</v>
      </c>
      <c r="AC81" s="21">
        <f t="shared" ca="1" si="4"/>
        <v>0</v>
      </c>
      <c r="AD81" s="21">
        <f t="shared" si="5"/>
        <v>0</v>
      </c>
      <c r="AE81" s="27" t="e">
        <f t="shared" ca="1" si="6"/>
        <v>#N/A</v>
      </c>
      <c r="AF81" s="10" t="str">
        <f t="shared" ca="1" si="8"/>
        <v/>
      </c>
      <c r="AG81" s="10" t="str">
        <f t="shared" ca="1" si="8"/>
        <v/>
      </c>
      <c r="AH81" s="10" t="str">
        <f t="shared" ca="1" si="8"/>
        <v/>
      </c>
      <c r="AI81" s="10" t="str">
        <f t="shared" ca="1" si="8"/>
        <v/>
      </c>
      <c r="AJ81" s="10" t="str">
        <f t="shared" ca="1" si="8"/>
        <v/>
      </c>
      <c r="AK81" s="10" t="str">
        <f t="shared" ca="1" si="8"/>
        <v/>
      </c>
      <c r="AL81" s="7">
        <v>-7</v>
      </c>
      <c r="AM81" s="28">
        <f t="shared" si="9"/>
        <v>42456</v>
      </c>
      <c r="AN81" s="27">
        <f t="shared" si="13"/>
        <v>4</v>
      </c>
      <c r="AO81" s="28" t="str">
        <f t="shared" si="10"/>
        <v>2016:3:4:7:ZHUDONG</v>
      </c>
      <c r="AP81" s="27">
        <f t="shared" ca="1" si="11"/>
        <v>342</v>
      </c>
      <c r="AQ81" s="21">
        <f t="shared" ca="1" si="12"/>
        <v>0</v>
      </c>
      <c r="AR81" s="21">
        <f t="shared" ca="1" si="12"/>
        <v>12</v>
      </c>
      <c r="AS81" s="21">
        <f t="shared" ca="1" si="12"/>
        <v>7</v>
      </c>
      <c r="AT81" s="21">
        <f t="shared" ca="1" si="12"/>
        <v>7</v>
      </c>
      <c r="AU81" s="21">
        <f t="shared" ca="1" si="12"/>
        <v>0</v>
      </c>
      <c r="AV81" s="21">
        <f t="shared" ca="1" si="12"/>
        <v>0</v>
      </c>
      <c r="AW81" s="21">
        <f t="shared" ca="1" si="14"/>
        <v>0</v>
      </c>
      <c r="AX81" s="21">
        <f t="shared" ca="1" si="15"/>
        <v>0</v>
      </c>
      <c r="AY81" s="21">
        <f t="shared" ca="1" si="16"/>
        <v>0</v>
      </c>
      <c r="AZ81" s="21">
        <f t="shared" ca="1" si="17"/>
        <v>0</v>
      </c>
      <c r="BA81" s="21">
        <f t="shared" ca="1" si="18"/>
        <v>0</v>
      </c>
    </row>
    <row r="82" spans="23:53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2016:6:0:0:ZHUDONG</v>
      </c>
      <c r="AB82" s="27" t="e">
        <f t="shared" ca="1" si="3"/>
        <v>#N/A</v>
      </c>
      <c r="AC82" s="21" t="e">
        <f t="shared" ca="1" si="4"/>
        <v>#N/A</v>
      </c>
      <c r="AD82" s="21">
        <f t="shared" si="5"/>
        <v>0</v>
      </c>
      <c r="AE82" s="27" t="e">
        <f t="shared" ca="1" si="6"/>
        <v>#N/A</v>
      </c>
      <c r="AF82" s="10" t="str">
        <f t="shared" ca="1" si="8"/>
        <v/>
      </c>
      <c r="AG82" s="10" t="str">
        <f t="shared" ca="1" si="8"/>
        <v/>
      </c>
      <c r="AH82" s="10" t="str">
        <f t="shared" ca="1" si="8"/>
        <v/>
      </c>
      <c r="AI82" s="10" t="str">
        <f t="shared" ca="1" si="8"/>
        <v/>
      </c>
      <c r="AJ82" s="10" t="str">
        <f t="shared" ca="1" si="8"/>
        <v/>
      </c>
      <c r="AK82" s="10" t="str">
        <f t="shared" ca="1" si="8"/>
        <v/>
      </c>
      <c r="AL82" s="7">
        <v>-6</v>
      </c>
      <c r="AM82" s="28">
        <f t="shared" si="9"/>
        <v>42463</v>
      </c>
      <c r="AN82" s="27">
        <f t="shared" si="13"/>
        <v>1</v>
      </c>
      <c r="AO82" s="28" t="str">
        <f t="shared" si="10"/>
        <v>2016:4:1:7:ZHUDONG</v>
      </c>
      <c r="AP82" s="27">
        <f t="shared" ca="1" si="11"/>
        <v>371</v>
      </c>
      <c r="AQ82" s="21">
        <f t="shared" ca="1" si="12"/>
        <v>0</v>
      </c>
      <c r="AR82" s="21">
        <f t="shared" ca="1" si="12"/>
        <v>9</v>
      </c>
      <c r="AS82" s="21">
        <f t="shared" ca="1" si="12"/>
        <v>2</v>
      </c>
      <c r="AT82" s="21">
        <f t="shared" ca="1" si="12"/>
        <v>5</v>
      </c>
      <c r="AU82" s="21">
        <f t="shared" ca="1" si="12"/>
        <v>0</v>
      </c>
      <c r="AV82" s="21">
        <f t="shared" ca="1" si="12"/>
        <v>0</v>
      </c>
      <c r="AW82" s="21">
        <f t="shared" ca="1" si="14"/>
        <v>0</v>
      </c>
      <c r="AX82" s="21">
        <f t="shared" ca="1" si="15"/>
        <v>0</v>
      </c>
      <c r="AY82" s="21">
        <f t="shared" ca="1" si="16"/>
        <v>0</v>
      </c>
      <c r="AZ82" s="21">
        <f t="shared" ca="1" si="17"/>
        <v>0</v>
      </c>
      <c r="BA82" s="21">
        <f t="shared" ca="1" si="18"/>
        <v>0</v>
      </c>
    </row>
    <row r="83" spans="23:53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2016:7:0:0:ZHUDONG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ca="1" si="8"/>
        <v/>
      </c>
      <c r="AG83" s="10" t="str">
        <f t="shared" ca="1" si="8"/>
        <v/>
      </c>
      <c r="AH83" s="10" t="str">
        <f t="shared" ca="1" si="8"/>
        <v/>
      </c>
      <c r="AI83" s="10" t="str">
        <f t="shared" ca="1" si="8"/>
        <v/>
      </c>
      <c r="AJ83" s="10" t="str">
        <f t="shared" ca="1" si="8"/>
        <v/>
      </c>
      <c r="AK83" s="10" t="str">
        <f t="shared" ca="1" si="8"/>
        <v/>
      </c>
      <c r="AL83" s="7">
        <v>-5</v>
      </c>
      <c r="AM83" s="28">
        <f t="shared" si="9"/>
        <v>42470</v>
      </c>
      <c r="AN83" s="27">
        <f t="shared" si="13"/>
        <v>2</v>
      </c>
      <c r="AO83" s="28" t="str">
        <f t="shared" si="10"/>
        <v>2016:4:2:7:ZHUDONG</v>
      </c>
      <c r="AP83" s="27">
        <f t="shared" ca="1" si="11"/>
        <v>400</v>
      </c>
      <c r="AQ83" s="21">
        <f t="shared" ca="1" si="12"/>
        <v>0</v>
      </c>
      <c r="AR83" s="21">
        <f t="shared" ca="1" si="12"/>
        <v>10</v>
      </c>
      <c r="AS83" s="21">
        <f t="shared" ca="1" si="12"/>
        <v>1</v>
      </c>
      <c r="AT83" s="21">
        <f t="shared" ca="1" si="12"/>
        <v>2</v>
      </c>
      <c r="AU83" s="21">
        <f t="shared" ca="1" si="12"/>
        <v>0</v>
      </c>
      <c r="AV83" s="21">
        <f t="shared" ca="1" si="12"/>
        <v>0</v>
      </c>
      <c r="AW83" s="21">
        <f t="shared" ca="1" si="14"/>
        <v>0</v>
      </c>
      <c r="AX83" s="21">
        <f t="shared" ca="1" si="15"/>
        <v>0</v>
      </c>
      <c r="AY83" s="21">
        <f t="shared" ca="1" si="16"/>
        <v>0</v>
      </c>
      <c r="AZ83" s="21">
        <f t="shared" ca="1" si="17"/>
        <v>0</v>
      </c>
      <c r="BA83" s="21">
        <f t="shared" ca="1" si="18"/>
        <v>0</v>
      </c>
    </row>
    <row r="84" spans="23:53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2016:8:0:0:ZHUDONG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8"/>
        <v/>
      </c>
      <c r="AG84" s="10" t="str">
        <f t="shared" ca="1" si="8"/>
        <v/>
      </c>
      <c r="AH84" s="10" t="str">
        <f t="shared" ca="1" si="8"/>
        <v/>
      </c>
      <c r="AI84" s="10" t="str">
        <f t="shared" ca="1" si="8"/>
        <v/>
      </c>
      <c r="AJ84" s="10" t="str">
        <f t="shared" ca="1" si="8"/>
        <v/>
      </c>
      <c r="AK84" s="10" t="str">
        <f t="shared" ca="1" si="8"/>
        <v/>
      </c>
      <c r="AL84" s="7">
        <v>-4</v>
      </c>
      <c r="AM84" s="28">
        <f t="shared" si="9"/>
        <v>42477</v>
      </c>
      <c r="AN84" s="27">
        <f t="shared" si="13"/>
        <v>3</v>
      </c>
      <c r="AO84" s="28" t="str">
        <f t="shared" si="10"/>
        <v>2016:4:3:7:ZHUDONG</v>
      </c>
      <c r="AP84" s="27">
        <f t="shared" ca="1" si="11"/>
        <v>429</v>
      </c>
      <c r="AQ84" s="21">
        <f t="shared" ca="1" si="12"/>
        <v>0</v>
      </c>
      <c r="AR84" s="21">
        <f t="shared" ca="1" si="12"/>
        <v>11</v>
      </c>
      <c r="AS84" s="21">
        <f t="shared" ca="1" si="12"/>
        <v>7</v>
      </c>
      <c r="AT84" s="21">
        <f t="shared" ca="1" si="12"/>
        <v>6</v>
      </c>
      <c r="AU84" s="21">
        <f t="shared" ca="1" si="12"/>
        <v>3</v>
      </c>
      <c r="AV84" s="21">
        <f t="shared" ca="1" si="12"/>
        <v>0</v>
      </c>
      <c r="AW84" s="21">
        <f t="shared" ca="1" si="14"/>
        <v>0</v>
      </c>
      <c r="AX84" s="21">
        <f t="shared" ca="1" si="15"/>
        <v>0</v>
      </c>
      <c r="AY84" s="21">
        <f t="shared" ca="1" si="16"/>
        <v>0</v>
      </c>
      <c r="AZ84" s="21">
        <f t="shared" ca="1" si="17"/>
        <v>0</v>
      </c>
      <c r="BA84" s="21">
        <f t="shared" ca="1" si="18"/>
        <v>0</v>
      </c>
    </row>
    <row r="85" spans="23:53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2016:9:0:0:ZHUDONG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ref="AF85:AK88" ca="1" si="19">IFERROR(INDEX(INDIRECT(CONCATENATE($X$95,"$A:$Z")),$AE85,MATCH(AF$52,INDIRECT(CONCATENATE($X$95,"$A1:$Z1")),0)),"")</f>
        <v/>
      </c>
      <c r="AG85" s="10" t="str">
        <f t="shared" ca="1" si="19"/>
        <v/>
      </c>
      <c r="AH85" s="10" t="str">
        <f t="shared" ca="1" si="19"/>
        <v/>
      </c>
      <c r="AI85" s="10" t="str">
        <f t="shared" ca="1" si="19"/>
        <v/>
      </c>
      <c r="AJ85" s="10" t="str">
        <f t="shared" ca="1" si="19"/>
        <v/>
      </c>
      <c r="AK85" s="10" t="str">
        <f t="shared" ca="1" si="19"/>
        <v/>
      </c>
      <c r="AL85" s="7">
        <v>-3</v>
      </c>
      <c r="AM85" s="28">
        <f t="shared" si="9"/>
        <v>42484</v>
      </c>
      <c r="AN85" s="27">
        <f t="shared" si="13"/>
        <v>4</v>
      </c>
      <c r="AO85" s="28" t="str">
        <f t="shared" si="10"/>
        <v>2016:4:4:7:ZHUDONG</v>
      </c>
      <c r="AP85" s="27">
        <f t="shared" ca="1" si="11"/>
        <v>458</v>
      </c>
      <c r="AQ85" s="21">
        <f t="shared" ca="1" si="12"/>
        <v>1</v>
      </c>
      <c r="AR85" s="21">
        <f t="shared" ca="1" si="12"/>
        <v>9</v>
      </c>
      <c r="AS85" s="21">
        <f t="shared" ca="1" si="12"/>
        <v>5</v>
      </c>
      <c r="AT85" s="21">
        <f t="shared" ca="1" si="12"/>
        <v>4</v>
      </c>
      <c r="AU85" s="21">
        <f t="shared" ca="1" si="12"/>
        <v>0</v>
      </c>
      <c r="AV85" s="21">
        <f t="shared" ca="1" si="12"/>
        <v>0</v>
      </c>
      <c r="AW85" s="21">
        <f t="shared" ca="1" si="14"/>
        <v>0</v>
      </c>
      <c r="AX85" s="21">
        <f t="shared" ca="1" si="15"/>
        <v>0</v>
      </c>
      <c r="AY85" s="21">
        <f t="shared" ca="1" si="16"/>
        <v>0</v>
      </c>
      <c r="AZ85" s="21">
        <f t="shared" ca="1" si="17"/>
        <v>0</v>
      </c>
      <c r="BA85" s="21">
        <f t="shared" ca="1" si="18"/>
        <v>0</v>
      </c>
    </row>
    <row r="86" spans="23:53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2016:10:0:0:ZHUDONG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19"/>
        <v/>
      </c>
      <c r="AG86" s="10" t="str">
        <f t="shared" ca="1" si="19"/>
        <v/>
      </c>
      <c r="AH86" s="10" t="str">
        <f t="shared" ca="1" si="19"/>
        <v/>
      </c>
      <c r="AI86" s="10" t="str">
        <f t="shared" ca="1" si="19"/>
        <v/>
      </c>
      <c r="AJ86" s="10" t="str">
        <f t="shared" ca="1" si="19"/>
        <v/>
      </c>
      <c r="AK86" s="10" t="str">
        <f t="shared" ca="1" si="19"/>
        <v/>
      </c>
      <c r="AL86" s="7">
        <v>-2</v>
      </c>
      <c r="AM86" s="28">
        <f t="shared" si="9"/>
        <v>42491</v>
      </c>
      <c r="AN86" s="27">
        <f t="shared" si="13"/>
        <v>1</v>
      </c>
      <c r="AO86" s="28" t="str">
        <f t="shared" si="10"/>
        <v>2016:5:1:7:ZHUDONG</v>
      </c>
      <c r="AP86" s="27">
        <f t="shared" ca="1" si="11"/>
        <v>487</v>
      </c>
      <c r="AQ86" s="21">
        <f t="shared" ca="1" si="12"/>
        <v>0</v>
      </c>
      <c r="AR86" s="21">
        <f t="shared" ca="1" si="12"/>
        <v>10</v>
      </c>
      <c r="AS86" s="21">
        <f t="shared" ca="1" si="12"/>
        <v>2</v>
      </c>
      <c r="AT86" s="21">
        <f t="shared" ca="1" si="12"/>
        <v>11</v>
      </c>
      <c r="AU86" s="21">
        <f t="shared" ca="1" si="12"/>
        <v>0</v>
      </c>
      <c r="AV86" s="21">
        <f t="shared" ca="1" si="12"/>
        <v>0</v>
      </c>
      <c r="AW86" s="21">
        <f t="shared" ca="1" si="14"/>
        <v>0</v>
      </c>
      <c r="AX86" s="21">
        <f t="shared" ca="1" si="15"/>
        <v>0</v>
      </c>
      <c r="AY86" s="21">
        <f t="shared" ca="1" si="16"/>
        <v>0</v>
      </c>
      <c r="AZ86" s="21">
        <f t="shared" ca="1" si="17"/>
        <v>0</v>
      </c>
      <c r="BA86" s="21">
        <f t="shared" ca="1" si="18"/>
        <v>0</v>
      </c>
    </row>
    <row r="87" spans="23:53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2016:11:0:0:ZHUDONG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19"/>
        <v/>
      </c>
      <c r="AG87" s="10" t="str">
        <f t="shared" ca="1" si="19"/>
        <v/>
      </c>
      <c r="AH87" s="10" t="str">
        <f t="shared" ca="1" si="19"/>
        <v/>
      </c>
      <c r="AI87" s="10" t="str">
        <f t="shared" ca="1" si="19"/>
        <v/>
      </c>
      <c r="AJ87" s="10" t="str">
        <f t="shared" ca="1" si="19"/>
        <v/>
      </c>
      <c r="AK87" s="10" t="str">
        <f t="shared" ca="1" si="19"/>
        <v/>
      </c>
      <c r="AL87" s="7">
        <v>-1</v>
      </c>
      <c r="AM87" s="28">
        <f t="shared" si="9"/>
        <v>42498</v>
      </c>
      <c r="AN87" s="27">
        <f t="shared" si="13"/>
        <v>2</v>
      </c>
      <c r="AO87" s="28" t="str">
        <f t="shared" si="10"/>
        <v>2016:5:2:7:ZHUDONG</v>
      </c>
      <c r="AP87" s="27">
        <f t="shared" ca="1" si="11"/>
        <v>516</v>
      </c>
      <c r="AQ87" s="21">
        <f t="shared" ca="1" si="12"/>
        <v>0</v>
      </c>
      <c r="AR87" s="21">
        <f t="shared" ca="1" si="12"/>
        <v>9</v>
      </c>
      <c r="AS87" s="21">
        <f t="shared" ca="1" si="12"/>
        <v>6</v>
      </c>
      <c r="AT87" s="21">
        <f t="shared" ca="1" si="12"/>
        <v>11</v>
      </c>
      <c r="AU87" s="21">
        <f t="shared" ca="1" si="12"/>
        <v>0</v>
      </c>
      <c r="AV87" s="21">
        <f t="shared" ca="1" si="12"/>
        <v>0</v>
      </c>
      <c r="AW87" s="21">
        <f t="shared" ca="1" si="14"/>
        <v>0</v>
      </c>
      <c r="AX87" s="21">
        <f t="shared" ca="1" si="15"/>
        <v>0</v>
      </c>
      <c r="AY87" s="21">
        <f t="shared" ca="1" si="16"/>
        <v>0</v>
      </c>
      <c r="AZ87" s="21">
        <f t="shared" ca="1" si="17"/>
        <v>0</v>
      </c>
      <c r="BA87" s="21">
        <f t="shared" ca="1" si="18"/>
        <v>0</v>
      </c>
    </row>
    <row r="88" spans="23:53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2016:12:0:0:ZHUDONG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19"/>
        <v/>
      </c>
      <c r="AG88" s="10" t="str">
        <f t="shared" ca="1" si="19"/>
        <v/>
      </c>
      <c r="AH88" s="10" t="str">
        <f t="shared" ca="1" si="19"/>
        <v/>
      </c>
      <c r="AI88" s="10" t="str">
        <f t="shared" ca="1" si="19"/>
        <v/>
      </c>
      <c r="AJ88" s="10" t="str">
        <f t="shared" ca="1" si="19"/>
        <v/>
      </c>
      <c r="AK88" s="10" t="str">
        <f t="shared" ca="1" si="19"/>
        <v/>
      </c>
      <c r="AL88" s="7">
        <v>0</v>
      </c>
      <c r="AM88" s="28">
        <f t="shared" si="9"/>
        <v>42505</v>
      </c>
      <c r="AN88" s="27">
        <f t="shared" si="13"/>
        <v>3</v>
      </c>
      <c r="AO88" s="28" t="str">
        <f t="shared" si="10"/>
        <v>2016:5:3:7:ZHUDONG</v>
      </c>
      <c r="AP88" s="27">
        <f t="shared" ca="1" si="11"/>
        <v>546</v>
      </c>
      <c r="AQ88" s="21">
        <f t="shared" ca="1" si="12"/>
        <v>0</v>
      </c>
      <c r="AR88" s="21">
        <f t="shared" ca="1" si="12"/>
        <v>11</v>
      </c>
      <c r="AS88" s="21">
        <f t="shared" ca="1" si="12"/>
        <v>6</v>
      </c>
      <c r="AT88" s="21">
        <f t="shared" ca="1" si="12"/>
        <v>6</v>
      </c>
      <c r="AU88" s="21">
        <f t="shared" ca="1" si="12"/>
        <v>1</v>
      </c>
      <c r="AV88" s="21">
        <f t="shared" ca="1" si="12"/>
        <v>2</v>
      </c>
      <c r="AW88" s="21">
        <f t="shared" ca="1" si="14"/>
        <v>1</v>
      </c>
      <c r="AX88" s="21">
        <f t="shared" ca="1" si="15"/>
        <v>12</v>
      </c>
      <c r="AY88" s="21">
        <f t="shared" ca="1" si="16"/>
        <v>6</v>
      </c>
      <c r="AZ88" s="21">
        <f t="shared" ca="1" si="17"/>
        <v>10</v>
      </c>
      <c r="BA88" s="21">
        <f t="shared" ca="1" si="18"/>
        <v>2</v>
      </c>
    </row>
    <row r="89" spans="23:53">
      <c r="AC89" s="7">
        <f ca="1">SUMIFS(AC53:AC88, $X53:$X88,YEAR,AC53:AC88,"&lt;&gt;#N/A")</f>
        <v>3</v>
      </c>
      <c r="AD89" s="27"/>
      <c r="AF89" s="7">
        <f t="shared" ref="AF89:AK89" ca="1" si="20">SUM(AF53:AF88)</f>
        <v>0</v>
      </c>
      <c r="AG89" s="7">
        <f t="shared" ca="1" si="20"/>
        <v>0</v>
      </c>
      <c r="AH89" s="7">
        <f t="shared" ca="1" si="20"/>
        <v>0</v>
      </c>
      <c r="AI89" s="7">
        <f t="shared" ca="1" si="20"/>
        <v>0</v>
      </c>
      <c r="AJ89" s="7">
        <f t="shared" ca="1" si="20"/>
        <v>0</v>
      </c>
      <c r="AK89" s="7">
        <f t="shared" ca="1" si="20"/>
        <v>0</v>
      </c>
      <c r="AN89" s="27"/>
    </row>
    <row r="90" spans="23:53">
      <c r="W90" s="7" t="s">
        <v>1456</v>
      </c>
      <c r="X90" s="2" t="s">
        <v>2062</v>
      </c>
      <c r="AD90" s="27"/>
      <c r="AE90" s="27"/>
      <c r="AH90" s="27"/>
      <c r="AI90" s="27"/>
      <c r="AJ90" s="27"/>
      <c r="AK90" s="27"/>
      <c r="AM90" s="28"/>
      <c r="AN90" s="27"/>
    </row>
    <row r="91" spans="23:53">
      <c r="W91" s="39" t="s">
        <v>2234</v>
      </c>
      <c r="X91" s="1" t="s">
        <v>2282</v>
      </c>
      <c r="AD91" s="27"/>
      <c r="AE91" s="27"/>
      <c r="AH91" s="27"/>
      <c r="AI91" s="27"/>
      <c r="AJ91" s="27"/>
      <c r="AK91" s="27"/>
      <c r="AM91" s="28"/>
      <c r="AN91" s="27"/>
    </row>
    <row r="92" spans="23:53">
      <c r="W92" s="7" t="s">
        <v>2235</v>
      </c>
      <c r="X92" s="1" t="s">
        <v>2283</v>
      </c>
      <c r="AD92" s="27"/>
      <c r="AN92" s="27"/>
    </row>
    <row r="93" spans="23:53">
      <c r="W93" s="7" t="s">
        <v>815</v>
      </c>
      <c r="X93" s="2" t="s">
        <v>2245</v>
      </c>
      <c r="Y93" s="27"/>
      <c r="Z93" s="27"/>
      <c r="AD93" s="27"/>
      <c r="AN93" s="27"/>
    </row>
    <row r="94" spans="23:53">
      <c r="W94" s="7" t="s">
        <v>816</v>
      </c>
      <c r="X94" s="2" t="s">
        <v>2246</v>
      </c>
      <c r="Y94" s="27"/>
      <c r="Z94" s="27"/>
      <c r="AD94" s="27"/>
      <c r="AN94" s="27"/>
    </row>
    <row r="95" spans="23:53">
      <c r="W95" s="39" t="s">
        <v>819</v>
      </c>
      <c r="X95" s="2" t="s">
        <v>2247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3">
      <c r="W96" s="39" t="s">
        <v>1455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1">
      <c r="W97" s="7" t="s">
        <v>811</v>
      </c>
      <c r="X97" s="1">
        <v>2</v>
      </c>
      <c r="AD97" s="27"/>
      <c r="AE97" s="27"/>
      <c r="AH97" s="27"/>
      <c r="AI97" s="27"/>
      <c r="AJ97" s="27"/>
      <c r="AK97" s="27"/>
      <c r="AN97" s="27"/>
    </row>
    <row r="98" spans="23:51">
      <c r="W98" s="7" t="s">
        <v>808</v>
      </c>
      <c r="X98" s="7">
        <f>ROUND($X$96/12,0)</f>
        <v>0</v>
      </c>
      <c r="AN98" s="27"/>
    </row>
    <row r="99" spans="23:51">
      <c r="W99" s="7" t="s">
        <v>807</v>
      </c>
      <c r="X99" s="7">
        <v>4</v>
      </c>
      <c r="AN99" s="27"/>
    </row>
    <row r="100" spans="23:51">
      <c r="W100" s="7" t="s">
        <v>438</v>
      </c>
      <c r="X100" s="7">
        <f ca="1">SUM($AI$89:$AK$89)</f>
        <v>0</v>
      </c>
      <c r="AN100" s="27"/>
    </row>
    <row r="101" spans="23:51">
      <c r="W101" s="7" t="s">
        <v>439</v>
      </c>
      <c r="X101" s="7">
        <f ca="1">SUM($AF$89:$AH$89)</f>
        <v>0</v>
      </c>
      <c r="AM101" s="28"/>
      <c r="AN101" s="27"/>
      <c r="AS101" s="29"/>
      <c r="AU101" s="29"/>
      <c r="AV101" s="29"/>
      <c r="AY101" s="29"/>
    </row>
    <row r="102" spans="23:51" ht="60">
      <c r="W102" s="7" t="s">
        <v>441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30" t="str">
        <f ca="1">IFERROR(X101/SUM(X100:X101),"0")</f>
        <v>0</v>
      </c>
      <c r="Z102" s="7" t="str">
        <f ca="1">TEXT(Y102,"00%")</f>
        <v>00%</v>
      </c>
      <c r="AN102" s="27"/>
    </row>
    <row r="103" spans="23:51" ht="30">
      <c r="W103" s="7" t="s">
        <v>442</v>
      </c>
      <c r="X103" s="29" t="str">
        <f ca="1">CONCATENATE("Annual Goal 年度目標:  ",$X$96,"
Actual CDE YTD 年度實際:    ",$AC$89)</f>
        <v>Annual Goal 年度目標:  
Actual CDE YTD 年度實際:    3</v>
      </c>
      <c r="AN103" s="27"/>
    </row>
    <row r="104" spans="23:51">
      <c r="W104" s="7" t="s">
        <v>1454</v>
      </c>
      <c r="X104" s="7" t="str">
        <f ca="1">CONCATENATE($X$53,"  ",SUMIF($AC$53:$AC$64,"&lt;&gt;#N/A"))</f>
        <v>2014  0</v>
      </c>
      <c r="AN104" s="27"/>
    </row>
    <row r="105" spans="23:51">
      <c r="W105" s="7" t="s">
        <v>1453</v>
      </c>
      <c r="X105" s="7" t="str">
        <f ca="1">CONCATENATE($X$65,"  ", SUMIF($AC$65:$AC$76,"&lt;&gt;#N/A"))</f>
        <v>2015  0</v>
      </c>
      <c r="AN105" s="27"/>
    </row>
    <row r="106" spans="23:51">
      <c r="W106" s="7" t="s">
        <v>1452</v>
      </c>
      <c r="X106" s="7" t="str">
        <f ca="1">CONCATENATE($X$77,"  ",SUMIF($AC$77:$AC$88,"&lt;&gt;#N/A"))</f>
        <v>2016  3</v>
      </c>
    </row>
    <row r="107" spans="23:51" ht="23.25">
      <c r="W107" s="7" t="s">
        <v>1451</v>
      </c>
      <c r="X107" s="42" t="str">
        <f>$X$91</f>
        <v>Zhudong District</v>
      </c>
    </row>
    <row r="108" spans="23:51">
      <c r="X108" s="40" t="str">
        <f>$X$92</f>
        <v>竹東地區</v>
      </c>
    </row>
    <row r="109" spans="23:51">
      <c r="X109" s="41">
        <f>DATE</f>
        <v>42505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1">
    <pageSetUpPr fitToPage="1"/>
  </sheetPr>
  <dimension ref="A1:S24"/>
  <sheetViews>
    <sheetView topLeftCell="E1" zoomScaleNormal="100" zoomScaleSheetLayoutView="115" workbookViewId="0">
      <selection activeCell="E37" sqref="E37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2048</v>
      </c>
      <c r="E1" s="36" t="str">
        <f>$A$2</f>
        <v>Zhubei District</v>
      </c>
      <c r="F1" s="32"/>
      <c r="G1" s="33"/>
      <c r="H1" s="33"/>
      <c r="I1" s="33"/>
      <c r="J1" s="33"/>
      <c r="K1" s="33"/>
      <c r="L1" s="33"/>
      <c r="M1" s="93" t="s">
        <v>1739</v>
      </c>
      <c r="N1" s="96" t="s">
        <v>21</v>
      </c>
      <c r="O1" s="76" t="s">
        <v>22</v>
      </c>
      <c r="P1" s="76" t="s">
        <v>23</v>
      </c>
      <c r="Q1" s="76" t="s">
        <v>33</v>
      </c>
      <c r="R1" s="76" t="s">
        <v>34</v>
      </c>
      <c r="S1" s="76" t="s">
        <v>24</v>
      </c>
    </row>
    <row r="2" spans="1:19" ht="15" customHeight="1">
      <c r="A2" s="1" t="s">
        <v>2284</v>
      </c>
      <c r="E2" s="78" t="str">
        <f>$A$3</f>
        <v>竹北地區</v>
      </c>
      <c r="F2" s="26" t="s">
        <v>793</v>
      </c>
      <c r="G2" s="80">
        <f>$A$6</f>
        <v>0</v>
      </c>
      <c r="H2" s="82" t="s">
        <v>35</v>
      </c>
      <c r="I2" s="83"/>
      <c r="J2" s="83"/>
      <c r="K2" s="84"/>
      <c r="L2" s="72" t="s">
        <v>28</v>
      </c>
      <c r="M2" s="94"/>
      <c r="N2" s="97"/>
      <c r="O2" s="77"/>
      <c r="P2" s="77"/>
      <c r="Q2" s="77"/>
      <c r="R2" s="77"/>
      <c r="S2" s="77"/>
    </row>
    <row r="3" spans="1:19" ht="15" customHeight="1">
      <c r="A3" s="1" t="s">
        <v>2285</v>
      </c>
      <c r="E3" s="79"/>
      <c r="F3" s="25" t="s">
        <v>794</v>
      </c>
      <c r="G3" s="81"/>
      <c r="H3" s="82" t="s">
        <v>788</v>
      </c>
      <c r="I3" s="83"/>
      <c r="J3" s="83"/>
      <c r="K3" s="84"/>
      <c r="L3" s="72" t="s">
        <v>787</v>
      </c>
      <c r="M3" s="94"/>
      <c r="N3" s="97"/>
      <c r="O3" s="77"/>
      <c r="P3" s="77"/>
      <c r="Q3" s="77"/>
      <c r="R3" s="77"/>
      <c r="S3" s="77"/>
    </row>
    <row r="4" spans="1:19" ht="15" customHeight="1">
      <c r="A4" s="1" t="s">
        <v>2099</v>
      </c>
      <c r="E4" s="85">
        <f>DATE</f>
        <v>42505</v>
      </c>
      <c r="F4" s="23" t="s">
        <v>791</v>
      </c>
      <c r="G4" s="24"/>
      <c r="H4" s="87">
        <f>ROUND($G$2/12*MONTH,0)</f>
        <v>0</v>
      </c>
      <c r="I4" s="88"/>
      <c r="J4" s="88"/>
      <c r="K4" s="89"/>
      <c r="L4" s="44">
        <f>ROUND($G$2/12,0)</f>
        <v>0</v>
      </c>
      <c r="M4" s="94"/>
      <c r="N4" s="97"/>
      <c r="O4" s="77"/>
      <c r="P4" s="77"/>
      <c r="Q4" s="77"/>
      <c r="R4" s="77"/>
      <c r="S4" s="77"/>
    </row>
    <row r="5" spans="1:19" ht="15" customHeight="1">
      <c r="A5" s="1" t="s">
        <v>2100</v>
      </c>
      <c r="E5" s="86"/>
      <c r="F5" s="5" t="s">
        <v>792</v>
      </c>
      <c r="G5" s="6"/>
      <c r="H5" s="90">
        <f ca="1">ZHUBEI_DISTRICT_GRAPH!$AC$89</f>
        <v>11</v>
      </c>
      <c r="I5" s="91"/>
      <c r="J5" s="91"/>
      <c r="K5" s="92"/>
      <c r="L5" s="45">
        <f>$M$24</f>
        <v>1</v>
      </c>
      <c r="M5" s="95"/>
      <c r="N5" s="97"/>
      <c r="O5" s="77"/>
      <c r="P5" s="77"/>
      <c r="Q5" s="77"/>
      <c r="R5" s="77"/>
      <c r="S5" s="77"/>
    </row>
    <row r="6" spans="1:19" ht="15" customHeight="1">
      <c r="A6" s="1"/>
      <c r="E6" s="34" t="str">
        <f>$A$4</f>
        <v>Hsinchu Stake</v>
      </c>
      <c r="F6" s="25" t="s">
        <v>804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新竹支聯會</v>
      </c>
      <c r="F7" s="25" t="s">
        <v>789</v>
      </c>
      <c r="G7" s="25"/>
      <c r="H7" s="20"/>
      <c r="I7" s="20"/>
      <c r="J7" s="20"/>
      <c r="K7" s="20"/>
      <c r="L7" s="46" t="s">
        <v>790</v>
      </c>
      <c r="M7" s="61" t="s">
        <v>795</v>
      </c>
      <c r="N7" s="38" t="s">
        <v>796</v>
      </c>
      <c r="O7" s="38" t="s">
        <v>797</v>
      </c>
      <c r="P7" s="38" t="s">
        <v>798</v>
      </c>
      <c r="Q7" s="38" t="s">
        <v>799</v>
      </c>
      <c r="R7" s="38" t="s">
        <v>800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2107</v>
      </c>
      <c r="B11" s="1"/>
      <c r="E11" s="5" t="str">
        <f>$A11</f>
        <v>Zhubei 竹北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3161</v>
      </c>
      <c r="C12" s="64" t="str">
        <f>CONCATENATE(YEAR,":",MONTH,":",WEEK,":",WEEKDAY,":",$B12)</f>
        <v>2016:5:3:7:ZHUBEI_1_E</v>
      </c>
      <c r="D12" s="64">
        <f>MATCH($C12,REPORT_DATA_BY_COMP!$A:$A,0)</f>
        <v>1746</v>
      </c>
      <c r="E12" s="65" t="str">
        <f>SUBSTITUTE(VLOOKUP($B12,COMP_LIST!$A:$AC,5,FALSE),"EL","")</f>
        <v>E. Hsiao DL / McNeil</v>
      </c>
      <c r="F12" s="4" t="str">
        <f>VLOOKUP($B12,COMP_LIST!$A:$AC,3,FALSE)</f>
        <v>Zhubei 1 E</v>
      </c>
      <c r="G12" s="4" t="str">
        <f>VLOOKUP($B12,COMP_LIST!$A:$AC,4,FALSE)</f>
        <v>竹北 1 長老</v>
      </c>
      <c r="H12" s="10">
        <f>IFERROR(INDEX(REPORT_DATA_BY_COMP!$A:$AI,$D12,MATCH(H$8,REPORT_DATA_BY_COMP!$A$1:$AI$1,0)), "")</f>
        <v>0</v>
      </c>
      <c r="I12" s="10">
        <f>IFERROR(INDEX(REPORT_DATA_BY_COMP!$A:$AI,$D12,MATCH(I$8,REPORT_DATA_BY_COMP!$A$1:$AI$1,0)), "")</f>
        <v>0</v>
      </c>
      <c r="J12" s="10">
        <f>IFERROR(INDEX(REPORT_DATA_BY_COMP!$A:$AI,$D12,MATCH(J$8,REPORT_DATA_BY_COMP!$A$1:$AI$1,0)), "")</f>
        <v>1</v>
      </c>
      <c r="K12" s="10">
        <f>IFERROR(INDEX(REPORT_DATA_BY_COMP!$A:$AI,$D12,MATCH(K$8,REPORT_DATA_BY_COMP!$A$1:$AI$1,0)), "")</f>
        <v>1</v>
      </c>
      <c r="L12" s="47">
        <f>IFERROR(INDEX(REPORT_DATA_BY_COMP!$A:$AI,$D12,MATCH(L$8,REPORT_DATA_BY_COMP!$A$1:$AI$1,0)), "")</f>
        <v>0</v>
      </c>
      <c r="M12" s="56">
        <f>IFERROR(INDEX(REPORT_DATA_BY_COMP!$A:$AI,$D12,MATCH(M$8,REPORT_DATA_BY_COMP!$A$1:$AI$1,0)), "")</f>
        <v>0</v>
      </c>
      <c r="N12" s="50">
        <f>IFERROR(INDEX(REPORT_DATA_BY_COMP!$A:$AI,$D12,MATCH(N$8,REPORT_DATA_BY_COMP!$A$1:$AI$1,0)), "")</f>
        <v>2</v>
      </c>
      <c r="O12" s="10">
        <f>IFERROR(INDEX(REPORT_DATA_BY_COMP!$A:$AI,$D12,MATCH(O$8,REPORT_DATA_BY_COMP!$A$1:$AI$1,0)), "")</f>
        <v>1</v>
      </c>
      <c r="P12" s="10">
        <f>IFERROR(INDEX(REPORT_DATA_BY_COMP!$A:$AI,$D12,MATCH(P$8,REPORT_DATA_BY_COMP!$A$1:$AI$1,0)), "")</f>
        <v>8</v>
      </c>
      <c r="Q12" s="10">
        <f>IFERROR(INDEX(REPORT_DATA_BY_COMP!$A:$AI,$D12,MATCH(Q$8,REPORT_DATA_BY_COMP!$A$1:$AI$1,0)), "")</f>
        <v>5</v>
      </c>
      <c r="R12" s="10">
        <f>IFERROR(INDEX(REPORT_DATA_BY_COMP!$A:$AI,$D12,MATCH(R$8,REPORT_DATA_BY_COMP!$A$1:$AI$1,0)), "")</f>
        <v>1</v>
      </c>
      <c r="S12" s="10">
        <f>IFERROR(INDEX(REPORT_DATA_BY_COMP!$A:$AI,$D12,MATCH(S$8,REPORT_DATA_BY_COMP!$A$1:$AI$1,0)), "")</f>
        <v>6</v>
      </c>
    </row>
    <row r="13" spans="1:19" ht="15" customHeight="1">
      <c r="A13" s="1"/>
      <c r="B13" s="1" t="s">
        <v>2052</v>
      </c>
      <c r="C13" s="64" t="str">
        <f>CONCATENATE(YEAR,":",MONTH,":",WEEK,":",WEEKDAY,":",$B13)</f>
        <v>2016:5:3:7:ZHUBEI_2_E</v>
      </c>
      <c r="D13" s="64">
        <f>MATCH($C13,REPORT_DATA_BY_COMP!$A:$A,0)</f>
        <v>1747</v>
      </c>
      <c r="E13" s="65" t="str">
        <f>SUBSTITUTE(VLOOKUP($B13,COMP_LIST!$A:$AC,5,FALSE),"EL","")</f>
        <v>E. Hawkes / James</v>
      </c>
      <c r="F13" s="4" t="str">
        <f>VLOOKUP($B13,COMP_LIST!$A:$AC,3,FALSE)</f>
        <v>Zhubei 2 E</v>
      </c>
      <c r="G13" s="4" t="str">
        <f>VLOOKUP($B13,COMP_LIST!$A:$AC,4,FALSE)</f>
        <v>竹北 2 長老</v>
      </c>
      <c r="H13" s="10">
        <f>IFERROR(INDEX(REPORT_DATA_BY_COMP!$A:$AI,$D13,MATCH(H$8,REPORT_DATA_BY_COMP!$A$1:$AI$1,0)), "")</f>
        <v>0</v>
      </c>
      <c r="I13" s="10">
        <f>IFERROR(INDEX(REPORT_DATA_BY_COMP!$A:$AI,$D13,MATCH(I$8,REPORT_DATA_BY_COMP!$A$1:$AI$1,0)), "")</f>
        <v>0</v>
      </c>
      <c r="J13" s="10">
        <f>IFERROR(INDEX(REPORT_DATA_BY_COMP!$A:$AI,$D13,MATCH(J$8,REPORT_DATA_BY_COMP!$A$1:$AI$1,0)), "")</f>
        <v>0</v>
      </c>
      <c r="K13" s="10">
        <f>IFERROR(INDEX(REPORT_DATA_BY_COMP!$A:$AI,$D13,MATCH(K$8,REPORT_DATA_BY_COMP!$A$1:$AI$1,0)), "")</f>
        <v>6</v>
      </c>
      <c r="L13" s="47">
        <f>IFERROR(INDEX(REPORT_DATA_BY_COMP!$A:$AI,$D13,MATCH(L$8,REPORT_DATA_BY_COMP!$A$1:$AI$1,0)), "")</f>
        <v>0</v>
      </c>
      <c r="M13" s="59">
        <f>IFERROR(INDEX(REPORT_DATA_BY_COMP!$A:$AI,$D13,MATCH(M$8,REPORT_DATA_BY_COMP!$A$1:$AI$1,0)), "")</f>
        <v>0</v>
      </c>
      <c r="N13" s="50">
        <f>IFERROR(INDEX(REPORT_DATA_BY_COMP!$A:$AI,$D13,MATCH(N$8,REPORT_DATA_BY_COMP!$A$1:$AI$1,0)), "")</f>
        <v>6</v>
      </c>
      <c r="O13" s="10">
        <f>IFERROR(INDEX(REPORT_DATA_BY_COMP!$A:$AI,$D13,MATCH(O$8,REPORT_DATA_BY_COMP!$A$1:$AI$1,0)), "")</f>
        <v>0</v>
      </c>
      <c r="P13" s="10">
        <f>IFERROR(INDEX(REPORT_DATA_BY_COMP!$A:$AI,$D13,MATCH(P$8,REPORT_DATA_BY_COMP!$A$1:$AI$1,0)), "")</f>
        <v>3</v>
      </c>
      <c r="Q13" s="10">
        <f>IFERROR(INDEX(REPORT_DATA_BY_COMP!$A:$AI,$D13,MATCH(Q$8,REPORT_DATA_BY_COMP!$A$1:$AI$1,0)), "")</f>
        <v>13</v>
      </c>
      <c r="R13" s="10">
        <f>IFERROR(INDEX(REPORT_DATA_BY_COMP!$A:$AI,$D13,MATCH(R$8,REPORT_DATA_BY_COMP!$A$1:$AI$1,0)), "")</f>
        <v>0</v>
      </c>
      <c r="S13" s="10">
        <f>IFERROR(INDEX(REPORT_DATA_BY_COMP!$A:$AI,$D13,MATCH(S$8,REPORT_DATA_BY_COMP!$A$1:$AI$1,0)), "")</f>
        <v>18</v>
      </c>
    </row>
    <row r="14" spans="1:19" ht="15" customHeight="1">
      <c r="A14" s="1"/>
      <c r="B14" s="1" t="s">
        <v>2056</v>
      </c>
      <c r="C14" s="64" t="str">
        <f>CONCATENATE(YEAR,":",MONTH,":",WEEK,":",WEEKDAY,":",$B14)</f>
        <v>2016:5:3:7:ZHUBEI_2_S</v>
      </c>
      <c r="D14" s="64">
        <f>MATCH($C14,REPORT_DATA_BY_COMP!$A:$A,0)</f>
        <v>1748</v>
      </c>
      <c r="E14" s="65" t="str">
        <f>SUBSTITUTE(VLOOKUP($B14,COMP_LIST!$A:$AC,5,FALSE),"EL","")</f>
        <v>S. Meyers / Toronto</v>
      </c>
      <c r="F14" s="4" t="str">
        <f>VLOOKUP($B14,COMP_LIST!$A:$AC,3,FALSE)</f>
        <v>Zhubei 2 S</v>
      </c>
      <c r="G14" s="4" t="str">
        <f>VLOOKUP($B14,COMP_LIST!$A:$AC,4,FALSE)</f>
        <v>竹北 2 姐妹</v>
      </c>
      <c r="H14" s="10">
        <f>IFERROR(INDEX(REPORT_DATA_BY_COMP!$A:$AI,$D14,MATCH(H$8,REPORT_DATA_BY_COMP!$A$1:$AI$1,0)), "")</f>
        <v>0</v>
      </c>
      <c r="I14" s="10">
        <f>IFERROR(INDEX(REPORT_DATA_BY_COMP!$A:$AI,$D14,MATCH(I$8,REPORT_DATA_BY_COMP!$A$1:$AI$1,0)), "")</f>
        <v>0</v>
      </c>
      <c r="J14" s="10">
        <f>IFERROR(INDEX(REPORT_DATA_BY_COMP!$A:$AI,$D14,MATCH(J$8,REPORT_DATA_BY_COMP!$A$1:$AI$1,0)), "")</f>
        <v>2</v>
      </c>
      <c r="K14" s="10">
        <f>IFERROR(INDEX(REPORT_DATA_BY_COMP!$A:$AI,$D14,MATCH(K$8,REPORT_DATA_BY_COMP!$A$1:$AI$1,0)), "")</f>
        <v>0</v>
      </c>
      <c r="L14" s="47">
        <f>IFERROR(INDEX(REPORT_DATA_BY_COMP!$A:$AI,$D14,MATCH(L$8,REPORT_DATA_BY_COMP!$A$1:$AI$1,0)), "")</f>
        <v>0</v>
      </c>
      <c r="M14" s="59">
        <f>IFERROR(INDEX(REPORT_DATA_BY_COMP!$A:$AI,$D14,MATCH(M$8,REPORT_DATA_BY_COMP!$A$1:$AI$1,0)), "")</f>
        <v>0</v>
      </c>
      <c r="N14" s="50">
        <f>IFERROR(INDEX(REPORT_DATA_BY_COMP!$A:$AI,$D14,MATCH(N$8,REPORT_DATA_BY_COMP!$A$1:$AI$1,0)), "")</f>
        <v>5</v>
      </c>
      <c r="O14" s="10">
        <f>IFERROR(INDEX(REPORT_DATA_BY_COMP!$A:$AI,$D14,MATCH(O$8,REPORT_DATA_BY_COMP!$A$1:$AI$1,0)), "")</f>
        <v>0</v>
      </c>
      <c r="P14" s="10">
        <f>IFERROR(INDEX(REPORT_DATA_BY_COMP!$A:$AI,$D14,MATCH(P$8,REPORT_DATA_BY_COMP!$A$1:$AI$1,0)), "")</f>
        <v>2</v>
      </c>
      <c r="Q14" s="10">
        <f>IFERROR(INDEX(REPORT_DATA_BY_COMP!$A:$AI,$D14,MATCH(Q$8,REPORT_DATA_BY_COMP!$A$1:$AI$1,0)), "")</f>
        <v>9</v>
      </c>
      <c r="R14" s="10">
        <f>IFERROR(INDEX(REPORT_DATA_BY_COMP!$A:$AI,$D14,MATCH(R$8,REPORT_DATA_BY_COMP!$A$1:$AI$1,0)), "")</f>
        <v>1</v>
      </c>
      <c r="S14" s="10">
        <f>IFERROR(INDEX(REPORT_DATA_BY_COMP!$A:$AI,$D14,MATCH(S$8,REPORT_DATA_BY_COMP!$A$1:$AI$1,0)), "")</f>
        <v>13</v>
      </c>
    </row>
    <row r="15" spans="1:19" ht="15" customHeight="1">
      <c r="A15" s="1"/>
      <c r="B15" s="1" t="s">
        <v>3164</v>
      </c>
      <c r="C15" s="64" t="str">
        <f>CONCATENATE(YEAR,":",MONTH,":",WEEK,":",WEEKDAY,":",$B15)</f>
        <v>2016:5:3:7:ZHUBEI_3_S</v>
      </c>
      <c r="D15" s="64">
        <f>MATCH($C15,REPORT_DATA_BY_COMP!$A:$A,0)</f>
        <v>1749</v>
      </c>
      <c r="E15" s="65" t="str">
        <f>SUBSTITUTE(VLOOKUP($B15,COMP_LIST!$A:$AC,5,FALSE),"EL","")</f>
        <v>S. Harvey</v>
      </c>
      <c r="F15" s="4" t="str">
        <f>VLOOKUP($B15,COMP_LIST!$A:$AC,3,FALSE)</f>
        <v>Zhubei 3 S</v>
      </c>
      <c r="G15" s="4" t="str">
        <f>VLOOKUP($B15,COMP_LIST!$A:$AC,4,FALSE)</f>
        <v>竹北 3 姐妹</v>
      </c>
      <c r="H15" s="10">
        <f>IFERROR(INDEX(REPORT_DATA_BY_COMP!$A:$AI,$D15,MATCH(H$8,REPORT_DATA_BY_COMP!$A$1:$AI$1,0)), "")</f>
        <v>0</v>
      </c>
      <c r="I15" s="10">
        <f>IFERROR(INDEX(REPORT_DATA_BY_COMP!$A:$AI,$D15,MATCH(I$8,REPORT_DATA_BY_COMP!$A$1:$AI$1,0)), "")</f>
        <v>0</v>
      </c>
      <c r="J15" s="10">
        <f>IFERROR(INDEX(REPORT_DATA_BY_COMP!$A:$AI,$D15,MATCH(J$8,REPORT_DATA_BY_COMP!$A$1:$AI$1,0)), "")</f>
        <v>2</v>
      </c>
      <c r="K15" s="10">
        <f>IFERROR(INDEX(REPORT_DATA_BY_COMP!$A:$AI,$D15,MATCH(K$8,REPORT_DATA_BY_COMP!$A$1:$AI$1,0)), "")</f>
        <v>0</v>
      </c>
      <c r="L15" s="47">
        <f>IFERROR(INDEX(REPORT_DATA_BY_COMP!$A:$AI,$D15,MATCH(L$8,REPORT_DATA_BY_COMP!$A$1:$AI$1,0)), "")</f>
        <v>0</v>
      </c>
      <c r="M15" s="59">
        <f>IFERROR(INDEX(REPORT_DATA_BY_COMP!$A:$AI,$D15,MATCH(M$8,REPORT_DATA_BY_COMP!$A$1:$AI$1,0)), "")</f>
        <v>0</v>
      </c>
      <c r="N15" s="50">
        <f>IFERROR(INDEX(REPORT_DATA_BY_COMP!$A:$AI,$D15,MATCH(N$8,REPORT_DATA_BY_COMP!$A$1:$AI$1,0)), "")</f>
        <v>2</v>
      </c>
      <c r="O15" s="10">
        <f>IFERROR(INDEX(REPORT_DATA_BY_COMP!$A:$AI,$D15,MATCH(O$8,REPORT_DATA_BY_COMP!$A$1:$AI$1,0)), "")</f>
        <v>1</v>
      </c>
      <c r="P15" s="10">
        <f>IFERROR(INDEX(REPORT_DATA_BY_COMP!$A:$AI,$D15,MATCH(P$8,REPORT_DATA_BY_COMP!$A$1:$AI$1,0)), "")</f>
        <v>8</v>
      </c>
      <c r="Q15" s="10">
        <f>IFERROR(INDEX(REPORT_DATA_BY_COMP!$A:$AI,$D15,MATCH(Q$8,REPORT_DATA_BY_COMP!$A$1:$AI$1,0)), "")</f>
        <v>4</v>
      </c>
      <c r="R15" s="10">
        <f>IFERROR(INDEX(REPORT_DATA_BY_COMP!$A:$AI,$D15,MATCH(R$8,REPORT_DATA_BY_COMP!$A$1:$AI$1,0)), "")</f>
        <v>0</v>
      </c>
      <c r="S15" s="10">
        <f>IFERROR(INDEX(REPORT_DATA_BY_COMP!$A:$AI,$D15,MATCH(S$8,REPORT_DATA_BY_COMP!$A$1:$AI$1,0)), "")</f>
        <v>12</v>
      </c>
    </row>
    <row r="16" spans="1:19" ht="15" customHeight="1">
      <c r="A16" s="1"/>
      <c r="B16" s="1"/>
      <c r="E16" s="8" t="s">
        <v>806</v>
      </c>
      <c r="F16" s="9"/>
      <c r="G16" s="9"/>
      <c r="H16" s="11">
        <f t="shared" ref="H16:S16" si="0">SUM(H12:H15)</f>
        <v>0</v>
      </c>
      <c r="I16" s="11">
        <f t="shared" si="0"/>
        <v>0</v>
      </c>
      <c r="J16" s="11">
        <f t="shared" si="0"/>
        <v>5</v>
      </c>
      <c r="K16" s="11">
        <f t="shared" si="0"/>
        <v>7</v>
      </c>
      <c r="L16" s="48">
        <f t="shared" si="0"/>
        <v>0</v>
      </c>
      <c r="M16" s="57">
        <f t="shared" si="0"/>
        <v>0</v>
      </c>
      <c r="N16" s="51">
        <f t="shared" si="0"/>
        <v>15</v>
      </c>
      <c r="O16" s="11">
        <f t="shared" si="0"/>
        <v>2</v>
      </c>
      <c r="P16" s="11">
        <f t="shared" si="0"/>
        <v>21</v>
      </c>
      <c r="Q16" s="11">
        <f t="shared" si="0"/>
        <v>31</v>
      </c>
      <c r="R16" s="11">
        <f t="shared" si="0"/>
        <v>2</v>
      </c>
      <c r="S16" s="11">
        <f t="shared" si="0"/>
        <v>49</v>
      </c>
    </row>
    <row r="17" spans="3:19" ht="15" customHeight="1">
      <c r="E17" s="31"/>
      <c r="F17" s="22"/>
      <c r="G17" s="22"/>
      <c r="H17" s="22"/>
      <c r="I17" s="22"/>
      <c r="J17" s="22"/>
      <c r="K17" s="22"/>
      <c r="L17" s="22"/>
      <c r="M17" s="43"/>
      <c r="N17" s="22"/>
      <c r="O17" s="22"/>
      <c r="P17" s="22"/>
      <c r="Q17" s="22"/>
      <c r="R17" s="22"/>
      <c r="S17" s="22"/>
    </row>
    <row r="18" spans="3:19" ht="15" customHeight="1">
      <c r="E18" s="12" t="s">
        <v>2244</v>
      </c>
      <c r="F18" s="15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</row>
    <row r="19" spans="3:19" ht="15" customHeight="1">
      <c r="C19" s="64" t="str">
        <f>CONCATENATE(YEAR,":",MONTH,":1:",WEEKLY_REPORT_DAY,":", $A$1)</f>
        <v>2016:5:1:7:ZHUBEI</v>
      </c>
      <c r="D19" s="64">
        <f>MATCH($C19,REPORT_DATA_BY_DISTRICT!$A:$A, 0)</f>
        <v>486</v>
      </c>
      <c r="E19" s="19" t="s">
        <v>783</v>
      </c>
      <c r="F19" s="13"/>
      <c r="G19" s="13"/>
      <c r="H19" s="10">
        <f>IFERROR(INDEX(REPORT_DATA_BY_DISTRICT!$A:$AI,$D19,MATCH(H$8,REPORT_DATA_BY_DISTRICT!$A$1:$AI$1,0)), "")</f>
        <v>0</v>
      </c>
      <c r="I19" s="10">
        <f>IFERROR(INDEX(REPORT_DATA_BY_DISTRICT!$A:$AI,$D19,MATCH(I$8,REPORT_DATA_BY_DISTRICT!$A$1:$AI$1,0)), "")</f>
        <v>0</v>
      </c>
      <c r="J19" s="10">
        <f>IFERROR(INDEX(REPORT_DATA_BY_DISTRICT!$A:$AI,$D19,MATCH(J$8,REPORT_DATA_BY_DISTRICT!$A$1:$AI$1,0)), "")</f>
        <v>4</v>
      </c>
      <c r="K19" s="10">
        <f>IFERROR(INDEX(REPORT_DATA_BY_DISTRICT!$A:$AI,$D19,MATCH(K$8,REPORT_DATA_BY_DISTRICT!$A$1:$AI$1,0)), "")</f>
        <v>5</v>
      </c>
      <c r="L19" s="10">
        <f>IFERROR(INDEX(REPORT_DATA_BY_DISTRICT!$A:$AI,$D19,MATCH(L$8,REPORT_DATA_BY_DISTRICT!$A$1:$AI$1,0)), "")</f>
        <v>0</v>
      </c>
      <c r="M19" s="10">
        <f>IFERROR(INDEX(REPORT_DATA_BY_DISTRICT!$A:$AI,$D19,MATCH(M$8,REPORT_DATA_BY_DISTRICT!$A$1:$AI$1,0)), "")</f>
        <v>1</v>
      </c>
      <c r="N19" s="10">
        <f>IFERROR(INDEX(REPORT_DATA_BY_DISTRICT!$A:$AI,$D19,MATCH(N$8,REPORT_DATA_BY_DISTRICT!$A$1:$AI$1,0)), "")</f>
        <v>14</v>
      </c>
      <c r="O19" s="10">
        <f>IFERROR(INDEX(REPORT_DATA_BY_DISTRICT!$A:$AI,$D19,MATCH(O$8,REPORT_DATA_BY_DISTRICT!$A$1:$AI$1,0)), "")</f>
        <v>9</v>
      </c>
      <c r="P19" s="10">
        <f>IFERROR(INDEX(REPORT_DATA_BY_DISTRICT!$A:$AI,$D19,MATCH(P$8,REPORT_DATA_BY_DISTRICT!$A$1:$AI$1,0)), "")</f>
        <v>27</v>
      </c>
      <c r="Q19" s="10">
        <f>IFERROR(INDEX(REPORT_DATA_BY_DISTRICT!$A:$AI,$D19,MATCH(Q$8,REPORT_DATA_BY_DISTRICT!$A$1:$AI$1,0)), "")</f>
        <v>23</v>
      </c>
      <c r="R19" s="10">
        <f>IFERROR(INDEX(REPORT_DATA_BY_DISTRICT!$A:$AI,$D19,MATCH(R$8,REPORT_DATA_BY_DISTRICT!$A$1:$AI$1,0)), "")</f>
        <v>2</v>
      </c>
      <c r="S19" s="10">
        <f>IFERROR(INDEX(REPORT_DATA_BY_DISTRICT!$A:$AI,$D19,MATCH(S$8,REPORT_DATA_BY_DISTRICT!$A$1:$AI$1,0)), "")</f>
        <v>29</v>
      </c>
    </row>
    <row r="20" spans="3:19" ht="15" customHeight="1">
      <c r="C20" s="64" t="str">
        <f>CONCATENATE(YEAR,":",MONTH,":2:",WEEKLY_REPORT_DAY,":", $A$1)</f>
        <v>2016:5:2:7:ZHUBEI</v>
      </c>
      <c r="D20" s="64">
        <f>MATCH($C20,REPORT_DATA_BY_DISTRICT!$A:$A, 0)</f>
        <v>515</v>
      </c>
      <c r="E20" s="19" t="s">
        <v>782</v>
      </c>
      <c r="F20" s="13"/>
      <c r="G20" s="13"/>
      <c r="H20" s="10">
        <f>IFERROR(INDEX(REPORT_DATA_BY_DISTRICT!$A:$AI,$D20,MATCH(H$8,REPORT_DATA_BY_DISTRICT!$A$1:$AI$1,0)), "")</f>
        <v>0</v>
      </c>
      <c r="I20" s="10">
        <f>IFERROR(INDEX(REPORT_DATA_BY_DISTRICT!$A:$AI,$D20,MATCH(I$8,REPORT_DATA_BY_DISTRICT!$A$1:$AI$1,0)), "")</f>
        <v>0</v>
      </c>
      <c r="J20" s="10">
        <f>IFERROR(INDEX(REPORT_DATA_BY_DISTRICT!$A:$AI,$D20,MATCH(J$8,REPORT_DATA_BY_DISTRICT!$A$1:$AI$1,0)), "")</f>
        <v>5</v>
      </c>
      <c r="K20" s="10">
        <f>IFERROR(INDEX(REPORT_DATA_BY_DISTRICT!$A:$AI,$D20,MATCH(K$8,REPORT_DATA_BY_DISTRICT!$A$1:$AI$1,0)), "")</f>
        <v>4</v>
      </c>
      <c r="L20" s="10">
        <f>IFERROR(INDEX(REPORT_DATA_BY_DISTRICT!$A:$AI,$D20,MATCH(L$8,REPORT_DATA_BY_DISTRICT!$A$1:$AI$1,0)), "")</f>
        <v>0</v>
      </c>
      <c r="M20" s="10">
        <f>IFERROR(INDEX(REPORT_DATA_BY_DISTRICT!$A:$AI,$D20,MATCH(M$8,REPORT_DATA_BY_DISTRICT!$A$1:$AI$1,0)), "")</f>
        <v>0</v>
      </c>
      <c r="N20" s="10">
        <f>IFERROR(INDEX(REPORT_DATA_BY_DISTRICT!$A:$AI,$D20,MATCH(N$8,REPORT_DATA_BY_DISTRICT!$A$1:$AI$1,0)), "")</f>
        <v>11</v>
      </c>
      <c r="O20" s="10">
        <f>IFERROR(INDEX(REPORT_DATA_BY_DISTRICT!$A:$AI,$D20,MATCH(O$8,REPORT_DATA_BY_DISTRICT!$A$1:$AI$1,0)), "")</f>
        <v>5</v>
      </c>
      <c r="P20" s="10">
        <f>IFERROR(INDEX(REPORT_DATA_BY_DISTRICT!$A:$AI,$D20,MATCH(P$8,REPORT_DATA_BY_DISTRICT!$A$1:$AI$1,0)), "")</f>
        <v>19</v>
      </c>
      <c r="Q20" s="10">
        <f>IFERROR(INDEX(REPORT_DATA_BY_DISTRICT!$A:$AI,$D20,MATCH(Q$8,REPORT_DATA_BY_DISTRICT!$A$1:$AI$1,0)), "")</f>
        <v>14</v>
      </c>
      <c r="R20" s="10">
        <f>IFERROR(INDEX(REPORT_DATA_BY_DISTRICT!$A:$AI,$D20,MATCH(R$8,REPORT_DATA_BY_DISTRICT!$A$1:$AI$1,0)), "")</f>
        <v>3</v>
      </c>
      <c r="S20" s="10">
        <f>IFERROR(INDEX(REPORT_DATA_BY_DISTRICT!$A:$AI,$D20,MATCH(S$8,REPORT_DATA_BY_DISTRICT!$A$1:$AI$1,0)), "")</f>
        <v>19</v>
      </c>
    </row>
    <row r="21" spans="3:19" ht="15" customHeight="1">
      <c r="C21" s="64" t="str">
        <f>CONCATENATE(YEAR,":",MONTH,":3:",WEEKLY_REPORT_DAY,":", $A$1)</f>
        <v>2016:5:3:7:ZHUBEI</v>
      </c>
      <c r="D21" s="64">
        <f>MATCH($C21,REPORT_DATA_BY_DISTRICT!$A:$A, 0)</f>
        <v>545</v>
      </c>
      <c r="E21" s="19" t="s">
        <v>784</v>
      </c>
      <c r="F21" s="13"/>
      <c r="G21" s="13"/>
      <c r="H21" s="10">
        <f>IFERROR(INDEX(REPORT_DATA_BY_DISTRICT!$A:$AI,$D21,MATCH(H$8,REPORT_DATA_BY_DISTRICT!$A$1:$AI$1,0)), "")</f>
        <v>0</v>
      </c>
      <c r="I21" s="10">
        <f>IFERROR(INDEX(REPORT_DATA_BY_DISTRICT!$A:$AI,$D21,MATCH(I$8,REPORT_DATA_BY_DISTRICT!$A$1:$AI$1,0)), "")</f>
        <v>0</v>
      </c>
      <c r="J21" s="10">
        <f>IFERROR(INDEX(REPORT_DATA_BY_DISTRICT!$A:$AI,$D21,MATCH(J$8,REPORT_DATA_BY_DISTRICT!$A$1:$AI$1,0)), "")</f>
        <v>5</v>
      </c>
      <c r="K21" s="10">
        <f>IFERROR(INDEX(REPORT_DATA_BY_DISTRICT!$A:$AI,$D21,MATCH(K$8,REPORT_DATA_BY_DISTRICT!$A$1:$AI$1,0)), "")</f>
        <v>7</v>
      </c>
      <c r="L21" s="10">
        <f>IFERROR(INDEX(REPORT_DATA_BY_DISTRICT!$A:$AI,$D21,MATCH(L$8,REPORT_DATA_BY_DISTRICT!$A$1:$AI$1,0)), "")</f>
        <v>0</v>
      </c>
      <c r="M21" s="10">
        <f>IFERROR(INDEX(REPORT_DATA_BY_DISTRICT!$A:$AI,$D21,MATCH(M$8,REPORT_DATA_BY_DISTRICT!$A$1:$AI$1,0)), "")</f>
        <v>0</v>
      </c>
      <c r="N21" s="10">
        <f>IFERROR(INDEX(REPORT_DATA_BY_DISTRICT!$A:$AI,$D21,MATCH(N$8,REPORT_DATA_BY_DISTRICT!$A$1:$AI$1,0)), "")</f>
        <v>15</v>
      </c>
      <c r="O21" s="10">
        <f>IFERROR(INDEX(REPORT_DATA_BY_DISTRICT!$A:$AI,$D21,MATCH(O$8,REPORT_DATA_BY_DISTRICT!$A$1:$AI$1,0)), "")</f>
        <v>2</v>
      </c>
      <c r="P21" s="10">
        <f>IFERROR(INDEX(REPORT_DATA_BY_DISTRICT!$A:$AI,$D21,MATCH(P$8,REPORT_DATA_BY_DISTRICT!$A$1:$AI$1,0)), "")</f>
        <v>21</v>
      </c>
      <c r="Q21" s="10">
        <f>IFERROR(INDEX(REPORT_DATA_BY_DISTRICT!$A:$AI,$D21,MATCH(Q$8,REPORT_DATA_BY_DISTRICT!$A$1:$AI$1,0)), "")</f>
        <v>31</v>
      </c>
      <c r="R21" s="10">
        <f>IFERROR(INDEX(REPORT_DATA_BY_DISTRICT!$A:$AI,$D21,MATCH(R$8,REPORT_DATA_BY_DISTRICT!$A$1:$AI$1,0)), "")</f>
        <v>2</v>
      </c>
      <c r="S21" s="10">
        <f>IFERROR(INDEX(REPORT_DATA_BY_DISTRICT!$A:$AI,$D21,MATCH(S$8,REPORT_DATA_BY_DISTRICT!$A$1:$AI$1,0)), "")</f>
        <v>49</v>
      </c>
    </row>
    <row r="22" spans="3:19" ht="15" customHeight="1">
      <c r="C22" s="64" t="str">
        <f>CONCATENATE(YEAR,":",MONTH,":4:",WEEKLY_REPORT_DAY,":", $A$1)</f>
        <v>2016:5:4:7:ZHUBEI</v>
      </c>
      <c r="D22" s="64" t="e">
        <f>MATCH($C22,REPORT_DATA_BY_DISTRICT!$A:$A, 0)</f>
        <v>#N/A</v>
      </c>
      <c r="E22" s="19" t="s">
        <v>785</v>
      </c>
      <c r="F22" s="13"/>
      <c r="G22" s="13"/>
      <c r="H22" s="10" t="str">
        <f>IFERROR(INDEX(REPORT_DATA_BY_DISTRICT!$A:$AI,$D22,MATCH(H$8,REPORT_DATA_BY_DISTRICT!$A$1:$AI$1,0)), "")</f>
        <v/>
      </c>
      <c r="I22" s="10" t="str">
        <f>IFERROR(INDEX(REPORT_DATA_BY_DISTRICT!$A:$AI,$D22,MATCH(I$8,REPORT_DATA_BY_DISTRICT!$A$1:$AI$1,0)), "")</f>
        <v/>
      </c>
      <c r="J22" s="10" t="str">
        <f>IFERROR(INDEX(REPORT_DATA_BY_DISTRICT!$A:$AI,$D22,MATCH(J$8,REPORT_DATA_BY_DISTRICT!$A$1:$AI$1,0)), "")</f>
        <v/>
      </c>
      <c r="K22" s="10" t="str">
        <f>IFERROR(INDEX(REPORT_DATA_BY_DISTRICT!$A:$AI,$D22,MATCH(K$8,REPORT_DATA_BY_DISTRICT!$A$1:$AI$1,0)), "")</f>
        <v/>
      </c>
      <c r="L22" s="10" t="str">
        <f>IFERROR(INDEX(REPORT_DATA_BY_DISTRICT!$A:$AI,$D22,MATCH(L$8,REPORT_DATA_BY_DISTRICT!$A$1:$AI$1,0)), "")</f>
        <v/>
      </c>
      <c r="M22" s="10" t="str">
        <f>IFERROR(INDEX(REPORT_DATA_BY_DISTRICT!$A:$AI,$D22,MATCH(M$8,REPORT_DATA_BY_DISTRICT!$A$1:$AI$1,0)), "")</f>
        <v/>
      </c>
      <c r="N22" s="10" t="str">
        <f>IFERROR(INDEX(REPORT_DATA_BY_DISTRICT!$A:$AI,$D22,MATCH(N$8,REPORT_DATA_BY_DISTRICT!$A$1:$AI$1,0)), "")</f>
        <v/>
      </c>
      <c r="O22" s="10" t="str">
        <f>IFERROR(INDEX(REPORT_DATA_BY_DISTRICT!$A:$AI,$D22,MATCH(O$8,REPORT_DATA_BY_DISTRICT!$A$1:$AI$1,0)), "")</f>
        <v/>
      </c>
      <c r="P22" s="10" t="str">
        <f>IFERROR(INDEX(REPORT_DATA_BY_DISTRICT!$A:$AI,$D22,MATCH(P$8,REPORT_DATA_BY_DISTRICT!$A$1:$AI$1,0)), "")</f>
        <v/>
      </c>
      <c r="Q22" s="10" t="str">
        <f>IFERROR(INDEX(REPORT_DATA_BY_DISTRICT!$A:$AI,$D22,MATCH(Q$8,REPORT_DATA_BY_DISTRICT!$A$1:$AI$1,0)), "")</f>
        <v/>
      </c>
      <c r="R22" s="10" t="str">
        <f>IFERROR(INDEX(REPORT_DATA_BY_DISTRICT!$A:$AI,$D22,MATCH(R$8,REPORT_DATA_BY_DISTRICT!$A$1:$AI$1,0)), "")</f>
        <v/>
      </c>
      <c r="S22" s="10" t="str">
        <f>IFERROR(INDEX(REPORT_DATA_BY_DISTRICT!$A:$AI,$D22,MATCH(S$8,REPORT_DATA_BY_DISTRICT!$A$1:$AI$1,0)), "")</f>
        <v/>
      </c>
    </row>
    <row r="23" spans="3:19" ht="15" customHeight="1">
      <c r="C23" s="64" t="str">
        <f>CONCATENATE(YEAR,":",MONTH,":5:",WEEKLY_REPORT_DAY,":", $A$1)</f>
        <v>2016:5:5:7:ZHUBEI</v>
      </c>
      <c r="D23" s="64" t="e">
        <f>MATCH($C23,REPORT_DATA_BY_DISTRICT!$A:$A, 0)</f>
        <v>#N/A</v>
      </c>
      <c r="E23" s="19" t="s">
        <v>786</v>
      </c>
      <c r="F23" s="13"/>
      <c r="G23" s="13"/>
      <c r="H23" s="10" t="str">
        <f>IFERROR(INDEX(REPORT_DATA_BY_DISTRICT!$A:$AI,$D23,MATCH(H$8,REPORT_DATA_BY_DISTRICT!$A$1:$AI$1,0)), "")</f>
        <v/>
      </c>
      <c r="I23" s="10" t="str">
        <f>IFERROR(INDEX(REPORT_DATA_BY_DISTRICT!$A:$AI,$D23,MATCH(I$8,REPORT_DATA_BY_DISTRICT!$A$1:$AI$1,0)), "")</f>
        <v/>
      </c>
      <c r="J23" s="10" t="str">
        <f>IFERROR(INDEX(REPORT_DATA_BY_DISTRICT!$A:$AI,$D23,MATCH(J$8,REPORT_DATA_BY_DISTRICT!$A$1:$AI$1,0)), "")</f>
        <v/>
      </c>
      <c r="K23" s="10" t="str">
        <f>IFERROR(INDEX(REPORT_DATA_BY_DISTRICT!$A:$AI,$D23,MATCH(K$8,REPORT_DATA_BY_DISTRICT!$A$1:$AI$1,0)), "")</f>
        <v/>
      </c>
      <c r="L23" s="10" t="str">
        <f>IFERROR(INDEX(REPORT_DATA_BY_DISTRICT!$A:$AI,$D23,MATCH(L$8,REPORT_DATA_BY_DISTRICT!$A$1:$AI$1,0)), "")</f>
        <v/>
      </c>
      <c r="M23" s="10" t="str">
        <f>IFERROR(INDEX(REPORT_DATA_BY_DISTRICT!$A:$AI,$D23,MATCH(M$8,REPORT_DATA_BY_DISTRICT!$A$1:$AI$1,0)), "")</f>
        <v/>
      </c>
      <c r="N23" s="10" t="str">
        <f>IFERROR(INDEX(REPORT_DATA_BY_DISTRICT!$A:$AI,$D23,MATCH(N$8,REPORT_DATA_BY_DISTRICT!$A$1:$AI$1,0)), "")</f>
        <v/>
      </c>
      <c r="O23" s="10" t="str">
        <f>IFERROR(INDEX(REPORT_DATA_BY_DISTRICT!$A:$AI,$D23,MATCH(O$8,REPORT_DATA_BY_DISTRICT!$A$1:$AI$1,0)), "")</f>
        <v/>
      </c>
      <c r="P23" s="10" t="str">
        <f>IFERROR(INDEX(REPORT_DATA_BY_DISTRICT!$A:$AI,$D23,MATCH(P$8,REPORT_DATA_BY_DISTRICT!$A$1:$AI$1,0)), "")</f>
        <v/>
      </c>
      <c r="Q23" s="10" t="str">
        <f>IFERROR(INDEX(REPORT_DATA_BY_DISTRICT!$A:$AI,$D23,MATCH(Q$8,REPORT_DATA_BY_DISTRICT!$A$1:$AI$1,0)), "")</f>
        <v/>
      </c>
      <c r="R23" s="10" t="str">
        <f>IFERROR(INDEX(REPORT_DATA_BY_DISTRICT!$A:$AI,$D23,MATCH(R$8,REPORT_DATA_BY_DISTRICT!$A$1:$AI$1,0)), "")</f>
        <v/>
      </c>
      <c r="S23" s="10" t="str">
        <f>IFERROR(INDEX(REPORT_DATA_BY_DISTRICT!$A:$AI,$D23,MATCH(S$8,REPORT_DATA_BY_DISTRICT!$A$1:$AI$1,0)), "")</f>
        <v/>
      </c>
    </row>
    <row r="24" spans="3:19" ht="15" customHeight="1">
      <c r="E24" s="16" t="s">
        <v>806</v>
      </c>
      <c r="F24" s="14"/>
      <c r="G24" s="14"/>
      <c r="H24" s="17">
        <f>SUM(H19:H23)</f>
        <v>0</v>
      </c>
      <c r="I24" s="17">
        <f t="shared" ref="I24:R24" si="1">SUM(I19:I23)</f>
        <v>0</v>
      </c>
      <c r="J24" s="17">
        <f t="shared" si="1"/>
        <v>14</v>
      </c>
      <c r="K24" s="17">
        <f t="shared" si="1"/>
        <v>16</v>
      </c>
      <c r="L24" s="49">
        <f t="shared" si="1"/>
        <v>0</v>
      </c>
      <c r="M24" s="17">
        <f t="shared" si="1"/>
        <v>1</v>
      </c>
      <c r="N24" s="52">
        <f t="shared" si="1"/>
        <v>40</v>
      </c>
      <c r="O24" s="17">
        <f t="shared" si="1"/>
        <v>16</v>
      </c>
      <c r="P24" s="17">
        <f t="shared" si="1"/>
        <v>67</v>
      </c>
      <c r="Q24" s="17">
        <f t="shared" si="1"/>
        <v>68</v>
      </c>
      <c r="R24" s="17">
        <f t="shared" si="1"/>
        <v>7</v>
      </c>
      <c r="S24" s="17">
        <f>SUM(S19:S23)</f>
        <v>97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2:S15">
    <cfRule type="expression" dxfId="63" priority="2">
      <formula>J12=""</formula>
    </cfRule>
    <cfRule type="expression" dxfId="62" priority="3">
      <formula>AND(M$10&lt;&gt;"",M12&lt;M$10)</formula>
    </cfRule>
    <cfRule type="expression" dxfId="61" priority="4">
      <formula>AND(M$10&lt;&gt;"",M12&gt;=M$10)</formula>
    </cfRule>
    <cfRule type="expression" dxfId="60" priority="5">
      <formula>AND(M$9&lt;&gt;"",M12&gt;=M$9)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2">
    <pageSetUpPr fitToPage="1"/>
  </sheetPr>
  <dimension ref="W1:BA109"/>
  <sheetViews>
    <sheetView zoomScale="85" zoomScaleNormal="85" workbookViewId="0">
      <selection activeCell="AV88" sqref="AV88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7109375" style="7" customWidth="1"/>
    <col min="49" max="49" width="10.42578125" style="7" bestFit="1" customWidth="1"/>
    <col min="50" max="50" width="9.42578125" style="7" bestFit="1" customWidth="1"/>
    <col min="51" max="51" width="10.28515625" style="7" bestFit="1" customWidth="1"/>
    <col min="52" max="52" width="18" style="7" bestFit="1" customWidth="1"/>
    <col min="53" max="53" width="16.5703125" style="7" bestFit="1" customWidth="1"/>
    <col min="54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3" ht="15" customHeight="1"/>
    <row r="50" spans="23:53" ht="15" customHeight="1"/>
    <row r="51" spans="23:53" ht="120">
      <c r="AC51" s="29" t="s">
        <v>437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440</v>
      </c>
      <c r="AT51" s="29" t="s">
        <v>33</v>
      </c>
      <c r="AU51" s="29" t="s">
        <v>34</v>
      </c>
      <c r="AV51" s="29"/>
    </row>
    <row r="52" spans="23:53">
      <c r="W52" s="7" t="s">
        <v>812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810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813</v>
      </c>
      <c r="AM52" s="7" t="s">
        <v>13</v>
      </c>
      <c r="AN52" s="27" t="s">
        <v>814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3964</v>
      </c>
      <c r="AW52" s="27" t="s">
        <v>44</v>
      </c>
      <c r="AX52" s="27" t="s">
        <v>45</v>
      </c>
      <c r="AY52" s="27" t="s">
        <v>46</v>
      </c>
      <c r="AZ52" s="27" t="s">
        <v>47</v>
      </c>
      <c r="BA52" s="27" t="s">
        <v>48</v>
      </c>
    </row>
    <row r="53" spans="23:53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2014:1:0:0:ZHUBEI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8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</row>
    <row r="54" spans="23:53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2014:2:0:0:ZHUBEI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</row>
    <row r="55" spans="23:53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2014:3:0:0:ZHUBEI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</row>
    <row r="56" spans="23:53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2014:4:0:0:ZHUBEI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</row>
    <row r="57" spans="23:53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2014:5:0:0:ZHUBEI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</row>
    <row r="58" spans="23:53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2014:6:0:0:ZHUBEI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</row>
    <row r="59" spans="23:53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2014:7:0:0:ZHUBEI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</row>
    <row r="60" spans="23:53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2014:8:0:0:ZHUBEI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</row>
    <row r="61" spans="23:53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2014:9:0:0:ZHUBEI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</row>
    <row r="62" spans="23:53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2014:10:0:0:ZHUBEI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</row>
    <row r="63" spans="23:53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2014:11:0:0:ZHUBEI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ca="1" si="7"/>
        <v/>
      </c>
      <c r="AG63" s="10" t="str">
        <f t="shared" ca="1" si="7"/>
        <v/>
      </c>
      <c r="AH63" s="10" t="str">
        <f t="shared" ca="1" si="7"/>
        <v/>
      </c>
      <c r="AI63" s="10" t="str">
        <f t="shared" ca="1" si="7"/>
        <v/>
      </c>
      <c r="AJ63" s="10" t="str">
        <f t="shared" ca="1" si="7"/>
        <v/>
      </c>
      <c r="AK63" s="10" t="str">
        <f t="shared" ca="1" si="7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</row>
    <row r="64" spans="23:53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2014:12:0:0:ZHUBEI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7"/>
        <v/>
      </c>
      <c r="AG64" s="10" t="str">
        <f t="shared" ca="1" si="7"/>
        <v/>
      </c>
      <c r="AH64" s="10" t="str">
        <f t="shared" ca="1" si="7"/>
        <v/>
      </c>
      <c r="AI64" s="10" t="str">
        <f t="shared" ca="1" si="7"/>
        <v/>
      </c>
      <c r="AJ64" s="10" t="str">
        <f t="shared" ca="1" si="7"/>
        <v/>
      </c>
      <c r="AK64" s="10" t="str">
        <f t="shared" ca="1" si="7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</row>
    <row r="65" spans="23:53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2015:1:0:0:ZHUBEI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7"/>
        <v/>
      </c>
      <c r="AG65" s="10" t="str">
        <f t="shared" ca="1" si="7"/>
        <v/>
      </c>
      <c r="AH65" s="10" t="str">
        <f t="shared" ca="1" si="7"/>
        <v/>
      </c>
      <c r="AI65" s="10" t="str">
        <f t="shared" ca="1" si="7"/>
        <v/>
      </c>
      <c r="AJ65" s="10" t="str">
        <f t="shared" ca="1" si="7"/>
        <v/>
      </c>
      <c r="AK65" s="10" t="str">
        <f t="shared" ca="1" si="7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</row>
    <row r="66" spans="23:53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2015:2:0:0:ZHUBEI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7"/>
        <v/>
      </c>
      <c r="AG66" s="10" t="str">
        <f t="shared" ca="1" si="7"/>
        <v/>
      </c>
      <c r="AH66" s="10" t="str">
        <f t="shared" ca="1" si="7"/>
        <v/>
      </c>
      <c r="AI66" s="10" t="str">
        <f t="shared" ca="1" si="7"/>
        <v/>
      </c>
      <c r="AJ66" s="10" t="str">
        <f t="shared" ca="1" si="7"/>
        <v/>
      </c>
      <c r="AK66" s="10" t="str">
        <f t="shared" ca="1" si="7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</row>
    <row r="67" spans="23:53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2015:3:0:0:ZHUBEI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7"/>
        <v/>
      </c>
      <c r="AG67" s="10" t="str">
        <f t="shared" ca="1" si="7"/>
        <v/>
      </c>
      <c r="AH67" s="10" t="str">
        <f t="shared" ca="1" si="7"/>
        <v/>
      </c>
      <c r="AI67" s="10" t="str">
        <f t="shared" ca="1" si="7"/>
        <v/>
      </c>
      <c r="AJ67" s="10" t="str">
        <f t="shared" ca="1" si="7"/>
        <v/>
      </c>
      <c r="AK67" s="10" t="str">
        <f t="shared" ca="1" si="7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</row>
    <row r="68" spans="23:53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2015:4:0:0:ZHUBEI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7"/>
        <v/>
      </c>
      <c r="AG68" s="10" t="str">
        <f t="shared" ca="1" si="7"/>
        <v/>
      </c>
      <c r="AH68" s="10" t="str">
        <f t="shared" ca="1" si="7"/>
        <v/>
      </c>
      <c r="AI68" s="10" t="str">
        <f t="shared" ca="1" si="7"/>
        <v/>
      </c>
      <c r="AJ68" s="10" t="str">
        <f t="shared" ca="1" si="7"/>
        <v/>
      </c>
      <c r="AK68" s="10" t="str">
        <f t="shared" ca="1" si="7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</row>
    <row r="69" spans="23:53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2015:5:0:0:ZHUBEI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ref="AF69:AK84" ca="1" si="8">IFERROR(INDEX(INDIRECT(CONCATENATE($X$95,"$A:$Z")),$AE69,MATCH(AF$52,INDIRECT(CONCATENATE($X$95,"$A1:$Z1")),0)),"")</f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</row>
    <row r="70" spans="23:53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2015:6:0:0:ZHUBEI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</row>
    <row r="71" spans="23:53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2015:7:0:0:ZHUBEI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</row>
    <row r="72" spans="23:53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2015:8:0:0:ZHUBEI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</row>
    <row r="73" spans="23:53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2015:9:0:0:ZHUBEI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ca="1" si="8"/>
        <v/>
      </c>
      <c r="AG73" s="10" t="str">
        <f t="shared" ca="1" si="8"/>
        <v/>
      </c>
      <c r="AH73" s="10" t="str">
        <f t="shared" ca="1" si="8"/>
        <v/>
      </c>
      <c r="AI73" s="10" t="str">
        <f t="shared" ca="1" si="8"/>
        <v/>
      </c>
      <c r="AJ73" s="10" t="str">
        <f t="shared" ca="1" si="8"/>
        <v/>
      </c>
      <c r="AK73" s="10" t="str">
        <f t="shared" ca="1" si="8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</row>
    <row r="74" spans="23:53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2015:10:0:0:ZHUBEI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8"/>
        <v/>
      </c>
      <c r="AG74" s="10" t="str">
        <f t="shared" ca="1" si="8"/>
        <v/>
      </c>
      <c r="AH74" s="10" t="str">
        <f t="shared" ca="1" si="8"/>
        <v/>
      </c>
      <c r="AI74" s="10" t="str">
        <f t="shared" ca="1" si="8"/>
        <v/>
      </c>
      <c r="AJ74" s="10" t="str">
        <f t="shared" ca="1" si="8"/>
        <v/>
      </c>
      <c r="AK74" s="10" t="str">
        <f t="shared" ca="1" si="8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</row>
    <row r="75" spans="23:53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2015:11:0:0:ZHUBEI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8"/>
        <v/>
      </c>
      <c r="AG75" s="10" t="str">
        <f t="shared" ca="1" si="8"/>
        <v/>
      </c>
      <c r="AH75" s="10" t="str">
        <f t="shared" ca="1" si="8"/>
        <v/>
      </c>
      <c r="AI75" s="10" t="str">
        <f t="shared" ca="1" si="8"/>
        <v/>
      </c>
      <c r="AJ75" s="10" t="str">
        <f t="shared" ca="1" si="8"/>
        <v/>
      </c>
      <c r="AK75" s="10" t="str">
        <f t="shared" ca="1" si="8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</row>
    <row r="76" spans="23:53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2015:12:0:0:ZHUBEI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8"/>
        <v/>
      </c>
      <c r="AG76" s="10" t="str">
        <f t="shared" ca="1" si="8"/>
        <v/>
      </c>
      <c r="AH76" s="10" t="str">
        <f t="shared" ca="1" si="8"/>
        <v/>
      </c>
      <c r="AI76" s="10" t="str">
        <f t="shared" ca="1" si="8"/>
        <v/>
      </c>
      <c r="AJ76" s="10" t="str">
        <f t="shared" ca="1" si="8"/>
        <v/>
      </c>
      <c r="AK76" s="10" t="str">
        <f t="shared" ca="1" si="8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</row>
    <row r="77" spans="23:53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2016:1:0:0:ZHUBEI</v>
      </c>
      <c r="AB77" s="27">
        <f t="shared" ca="1" si="3"/>
        <v>35</v>
      </c>
      <c r="AC77" s="21">
        <f t="shared" ca="1" si="4"/>
        <v>3</v>
      </c>
      <c r="AD77" s="21">
        <f t="shared" si="5"/>
        <v>0</v>
      </c>
      <c r="AE77" s="27" t="e">
        <f t="shared" ca="1" si="6"/>
        <v>#N/A</v>
      </c>
      <c r="AF77" s="10" t="str">
        <f t="shared" ca="1" si="8"/>
        <v/>
      </c>
      <c r="AG77" s="10" t="str">
        <f t="shared" ca="1" si="8"/>
        <v/>
      </c>
      <c r="AH77" s="10" t="str">
        <f t="shared" ca="1" si="8"/>
        <v/>
      </c>
      <c r="AI77" s="10" t="str">
        <f t="shared" ca="1" si="8"/>
        <v/>
      </c>
      <c r="AJ77" s="10" t="str">
        <f t="shared" ca="1" si="8"/>
        <v/>
      </c>
      <c r="AK77" s="10" t="str">
        <f t="shared" ca="1" si="8"/>
        <v/>
      </c>
      <c r="AL77" s="7">
        <v>-11</v>
      </c>
      <c r="AM77" s="28">
        <f t="shared" ref="AM77:AM88" si="9">DATE(YEAR, MONTH,DAY + 7*AL77 )</f>
        <v>42428</v>
      </c>
      <c r="AN77" s="27">
        <f>INT((DAY($AM77)-1)/7)+1</f>
        <v>4</v>
      </c>
      <c r="AO77" s="28" t="str">
        <f t="shared" ref="AO77:AO88" si="10">CONCATENATE(YEAR(AM77),":",MONTH(AM77),":",AN77,":",WEEKLY_REPORT_DAY,":", $X$90)</f>
        <v>2016:2:4:7:ZHUBEI</v>
      </c>
      <c r="AP77" s="27">
        <f t="shared" ref="AP77:AP88" ca="1" si="11">MATCH(AO77,INDIRECT(CONCATENATE($X$93,"$A:$A")),0)</f>
        <v>222</v>
      </c>
      <c r="AQ77" s="21">
        <f t="shared" ref="AQ77:AV88" ca="1" si="12">INDEX(INDIRECT(CONCATENATE($X$93,"$A:$AG")),$AP77,MATCH(AQ$52,INDIRECT(CONCATENATE($X$93,"$A1:$AG1")),0))</f>
        <v>3</v>
      </c>
      <c r="AR77" s="21">
        <f t="shared" ca="1" si="12"/>
        <v>9</v>
      </c>
      <c r="AS77" s="21">
        <f t="shared" ca="1" si="12"/>
        <v>8</v>
      </c>
      <c r="AT77" s="21">
        <f t="shared" ca="1" si="12"/>
        <v>17</v>
      </c>
      <c r="AU77" s="21">
        <f t="shared" ca="1" si="12"/>
        <v>1</v>
      </c>
      <c r="AV77" s="21">
        <f t="shared" ca="1" si="12"/>
        <v>0</v>
      </c>
      <c r="AW77" s="21">
        <f ca="1">ROUND(1*$AV77/$X$99,0)</f>
        <v>0</v>
      </c>
      <c r="AX77" s="21">
        <f ca="1">6*$AV77</f>
        <v>0</v>
      </c>
      <c r="AY77" s="21">
        <f ca="1">3*$AV77</f>
        <v>0</v>
      </c>
      <c r="AZ77" s="21">
        <f ca="1">5*$AV77</f>
        <v>0</v>
      </c>
      <c r="BA77" s="21">
        <f ca="1">1*$AV77</f>
        <v>0</v>
      </c>
    </row>
    <row r="78" spans="23:53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2016:2:0:0:ZHUBEI</v>
      </c>
      <c r="AB78" s="27">
        <f t="shared" ca="1" si="3"/>
        <v>68</v>
      </c>
      <c r="AC78" s="21">
        <f t="shared" ca="1" si="4"/>
        <v>3</v>
      </c>
      <c r="AD78" s="21">
        <f t="shared" si="5"/>
        <v>0</v>
      </c>
      <c r="AE78" s="27">
        <f t="shared" ca="1" si="6"/>
        <v>15</v>
      </c>
      <c r="AF78" s="10">
        <f t="shared" ca="1" si="8"/>
        <v>0</v>
      </c>
      <c r="AG78" s="10">
        <f t="shared" ca="1" si="8"/>
        <v>0</v>
      </c>
      <c r="AH78" s="10">
        <f t="shared" ca="1" si="8"/>
        <v>0</v>
      </c>
      <c r="AI78" s="10">
        <f t="shared" ca="1" si="8"/>
        <v>1</v>
      </c>
      <c r="AJ78" s="10">
        <f t="shared" ca="1" si="8"/>
        <v>1</v>
      </c>
      <c r="AK78" s="10">
        <f t="shared" ca="1" si="8"/>
        <v>0</v>
      </c>
      <c r="AL78" s="7">
        <v>-10</v>
      </c>
      <c r="AM78" s="28">
        <f t="shared" si="9"/>
        <v>42435</v>
      </c>
      <c r="AN78" s="27">
        <f t="shared" ref="AN78:AN88" si="13">INT((DAY($AM78)-1)/7)+1</f>
        <v>1</v>
      </c>
      <c r="AO78" s="28" t="str">
        <f t="shared" si="10"/>
        <v>2016:3:1:7:ZHUBEI</v>
      </c>
      <c r="AP78" s="27">
        <f t="shared" ca="1" si="11"/>
        <v>253</v>
      </c>
      <c r="AQ78" s="21">
        <f t="shared" ca="1" si="12"/>
        <v>0</v>
      </c>
      <c r="AR78" s="21">
        <f t="shared" ca="1" si="12"/>
        <v>6</v>
      </c>
      <c r="AS78" s="21">
        <f t="shared" ca="1" si="12"/>
        <v>7</v>
      </c>
      <c r="AT78" s="21">
        <f t="shared" ca="1" si="12"/>
        <v>11</v>
      </c>
      <c r="AU78" s="21">
        <f t="shared" ca="1" si="12"/>
        <v>1</v>
      </c>
      <c r="AV78" s="21">
        <f t="shared" ca="1" si="12"/>
        <v>0</v>
      </c>
      <c r="AW78" s="21">
        <f t="shared" ref="AW78:AW88" ca="1" si="14">ROUND(1*$AV78/$X$99,0)</f>
        <v>0</v>
      </c>
      <c r="AX78" s="21">
        <f t="shared" ref="AX78:AX88" ca="1" si="15">6*$AV78</f>
        <v>0</v>
      </c>
      <c r="AY78" s="21">
        <f t="shared" ref="AY78:AY88" ca="1" si="16">3*$AV78</f>
        <v>0</v>
      </c>
      <c r="AZ78" s="21">
        <f t="shared" ref="AZ78:AZ88" ca="1" si="17">5*$AV78</f>
        <v>0</v>
      </c>
      <c r="BA78" s="21">
        <f t="shared" ref="BA78:BA88" ca="1" si="18">1*$AV78</f>
        <v>0</v>
      </c>
    </row>
    <row r="79" spans="23:53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2016:3:0:0:ZHUBEI</v>
      </c>
      <c r="AB79" s="27">
        <f t="shared" ca="1" si="3"/>
        <v>100</v>
      </c>
      <c r="AC79" s="21">
        <f t="shared" ca="1" si="4"/>
        <v>1</v>
      </c>
      <c r="AD79" s="21">
        <f t="shared" si="5"/>
        <v>0</v>
      </c>
      <c r="AE79" s="27">
        <f t="shared" ca="1" si="6"/>
        <v>33</v>
      </c>
      <c r="AF79" s="10">
        <f t="shared" ca="1" si="8"/>
        <v>0</v>
      </c>
      <c r="AG79" s="10">
        <f t="shared" ca="1" si="8"/>
        <v>0</v>
      </c>
      <c r="AH79" s="10">
        <f t="shared" ca="1" si="8"/>
        <v>0</v>
      </c>
      <c r="AI79" s="10">
        <f t="shared" ca="1" si="8"/>
        <v>1</v>
      </c>
      <c r="AJ79" s="10">
        <f t="shared" ca="1" si="8"/>
        <v>0</v>
      </c>
      <c r="AK79" s="10">
        <f t="shared" ca="1" si="8"/>
        <v>0</v>
      </c>
      <c r="AL79" s="7">
        <v>-9</v>
      </c>
      <c r="AM79" s="28">
        <f t="shared" si="9"/>
        <v>42442</v>
      </c>
      <c r="AN79" s="27">
        <f t="shared" si="13"/>
        <v>2</v>
      </c>
      <c r="AO79" s="28" t="str">
        <f t="shared" si="10"/>
        <v>2016:3:2:7:ZHUBEI</v>
      </c>
      <c r="AP79" s="27">
        <f t="shared" ca="1" si="11"/>
        <v>282</v>
      </c>
      <c r="AQ79" s="21">
        <f t="shared" ca="1" si="12"/>
        <v>0</v>
      </c>
      <c r="AR79" s="21">
        <f t="shared" ca="1" si="12"/>
        <v>6</v>
      </c>
      <c r="AS79" s="21">
        <f t="shared" ca="1" si="12"/>
        <v>3</v>
      </c>
      <c r="AT79" s="21">
        <f t="shared" ca="1" si="12"/>
        <v>10</v>
      </c>
      <c r="AU79" s="21">
        <f t="shared" ca="1" si="12"/>
        <v>0</v>
      </c>
      <c r="AV79" s="21">
        <f t="shared" ca="1" si="12"/>
        <v>0</v>
      </c>
      <c r="AW79" s="21">
        <f t="shared" ca="1" si="14"/>
        <v>0</v>
      </c>
      <c r="AX79" s="21">
        <f t="shared" ca="1" si="15"/>
        <v>0</v>
      </c>
      <c r="AY79" s="21">
        <f t="shared" ca="1" si="16"/>
        <v>0</v>
      </c>
      <c r="AZ79" s="21">
        <f t="shared" ca="1" si="17"/>
        <v>0</v>
      </c>
      <c r="BA79" s="21">
        <f t="shared" ca="1" si="18"/>
        <v>0</v>
      </c>
    </row>
    <row r="80" spans="23:53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2016:4:0:0:ZHUBEI</v>
      </c>
      <c r="AB80" s="27">
        <f t="shared" ca="1" si="3"/>
        <v>129</v>
      </c>
      <c r="AC80" s="21">
        <f t="shared" ca="1" si="4"/>
        <v>3</v>
      </c>
      <c r="AD80" s="21">
        <f t="shared" si="5"/>
        <v>0</v>
      </c>
      <c r="AE80" s="27">
        <f t="shared" ca="1" si="6"/>
        <v>56</v>
      </c>
      <c r="AF80" s="10">
        <f t="shared" ca="1" si="8"/>
        <v>0</v>
      </c>
      <c r="AG80" s="10">
        <f t="shared" ca="1" si="8"/>
        <v>2</v>
      </c>
      <c r="AH80" s="10">
        <f t="shared" ca="1" si="8"/>
        <v>0</v>
      </c>
      <c r="AI80" s="10">
        <f t="shared" ca="1" si="8"/>
        <v>1</v>
      </c>
      <c r="AJ80" s="10">
        <f t="shared" ca="1" si="8"/>
        <v>0</v>
      </c>
      <c r="AK80" s="10">
        <f t="shared" ca="1" si="8"/>
        <v>0</v>
      </c>
      <c r="AL80" s="7">
        <v>-8</v>
      </c>
      <c r="AM80" s="28">
        <f t="shared" si="9"/>
        <v>42449</v>
      </c>
      <c r="AN80" s="27">
        <f t="shared" si="13"/>
        <v>3</v>
      </c>
      <c r="AO80" s="28" t="str">
        <f t="shared" si="10"/>
        <v>2016:3:3:7:ZHUBEI</v>
      </c>
      <c r="AP80" s="27">
        <f t="shared" ca="1" si="11"/>
        <v>312</v>
      </c>
      <c r="AQ80" s="21">
        <f t="shared" ca="1" si="12"/>
        <v>0</v>
      </c>
      <c r="AR80" s="21">
        <f t="shared" ca="1" si="12"/>
        <v>10</v>
      </c>
      <c r="AS80" s="21">
        <f t="shared" ca="1" si="12"/>
        <v>8</v>
      </c>
      <c r="AT80" s="21">
        <f t="shared" ca="1" si="12"/>
        <v>18</v>
      </c>
      <c r="AU80" s="21">
        <f t="shared" ca="1" si="12"/>
        <v>1</v>
      </c>
      <c r="AV80" s="21">
        <f t="shared" ca="1" si="12"/>
        <v>0</v>
      </c>
      <c r="AW80" s="21">
        <f t="shared" ca="1" si="14"/>
        <v>0</v>
      </c>
      <c r="AX80" s="21">
        <f t="shared" ca="1" si="15"/>
        <v>0</v>
      </c>
      <c r="AY80" s="21">
        <f t="shared" ca="1" si="16"/>
        <v>0</v>
      </c>
      <c r="AZ80" s="21">
        <f t="shared" ca="1" si="17"/>
        <v>0</v>
      </c>
      <c r="BA80" s="21">
        <f t="shared" ca="1" si="18"/>
        <v>0</v>
      </c>
    </row>
    <row r="81" spans="23:53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2016:5:0:0:ZHUBEI</v>
      </c>
      <c r="AB81" s="27">
        <f t="shared" ca="1" si="3"/>
        <v>159</v>
      </c>
      <c r="AC81" s="21">
        <f t="shared" ca="1" si="4"/>
        <v>1</v>
      </c>
      <c r="AD81" s="21">
        <f t="shared" si="5"/>
        <v>0</v>
      </c>
      <c r="AE81" s="27">
        <f t="shared" ca="1" si="6"/>
        <v>70</v>
      </c>
      <c r="AF81" s="10">
        <f t="shared" ca="1" si="8"/>
        <v>0</v>
      </c>
      <c r="AG81" s="10">
        <f t="shared" ca="1" si="8"/>
        <v>0</v>
      </c>
      <c r="AH81" s="10">
        <f t="shared" ca="1" si="8"/>
        <v>0</v>
      </c>
      <c r="AI81" s="10">
        <f t="shared" ca="1" si="8"/>
        <v>1</v>
      </c>
      <c r="AJ81" s="10">
        <f t="shared" ca="1" si="8"/>
        <v>0</v>
      </c>
      <c r="AK81" s="10">
        <f t="shared" ca="1" si="8"/>
        <v>0</v>
      </c>
      <c r="AL81" s="7">
        <v>-7</v>
      </c>
      <c r="AM81" s="28">
        <f t="shared" si="9"/>
        <v>42456</v>
      </c>
      <c r="AN81" s="27">
        <f t="shared" si="13"/>
        <v>4</v>
      </c>
      <c r="AO81" s="28" t="str">
        <f t="shared" si="10"/>
        <v>2016:3:4:7:ZHUBEI</v>
      </c>
      <c r="AP81" s="27">
        <f t="shared" ca="1" si="11"/>
        <v>341</v>
      </c>
      <c r="AQ81" s="21">
        <f t="shared" ca="1" si="12"/>
        <v>1</v>
      </c>
      <c r="AR81" s="21">
        <f t="shared" ca="1" si="12"/>
        <v>8</v>
      </c>
      <c r="AS81" s="21">
        <f t="shared" ca="1" si="12"/>
        <v>8</v>
      </c>
      <c r="AT81" s="21">
        <f t="shared" ca="1" si="12"/>
        <v>16</v>
      </c>
      <c r="AU81" s="21">
        <f t="shared" ca="1" si="12"/>
        <v>1</v>
      </c>
      <c r="AV81" s="21">
        <f t="shared" ca="1" si="12"/>
        <v>0</v>
      </c>
      <c r="AW81" s="21">
        <f t="shared" ca="1" si="14"/>
        <v>0</v>
      </c>
      <c r="AX81" s="21">
        <f t="shared" ca="1" si="15"/>
        <v>0</v>
      </c>
      <c r="AY81" s="21">
        <f t="shared" ca="1" si="16"/>
        <v>0</v>
      </c>
      <c r="AZ81" s="21">
        <f t="shared" ca="1" si="17"/>
        <v>0</v>
      </c>
      <c r="BA81" s="21">
        <f t="shared" ca="1" si="18"/>
        <v>0</v>
      </c>
    </row>
    <row r="82" spans="23:53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2016:6:0:0:ZHUBEI</v>
      </c>
      <c r="AB82" s="27" t="e">
        <f t="shared" ca="1" si="3"/>
        <v>#N/A</v>
      </c>
      <c r="AC82" s="21" t="e">
        <f t="shared" ca="1" si="4"/>
        <v>#N/A</v>
      </c>
      <c r="AD82" s="21">
        <f t="shared" si="5"/>
        <v>0</v>
      </c>
      <c r="AE82" s="27" t="e">
        <f t="shared" ca="1" si="6"/>
        <v>#N/A</v>
      </c>
      <c r="AF82" s="10" t="str">
        <f t="shared" ca="1" si="8"/>
        <v/>
      </c>
      <c r="AG82" s="10" t="str">
        <f t="shared" ca="1" si="8"/>
        <v/>
      </c>
      <c r="AH82" s="10" t="str">
        <f t="shared" ca="1" si="8"/>
        <v/>
      </c>
      <c r="AI82" s="10" t="str">
        <f t="shared" ca="1" si="8"/>
        <v/>
      </c>
      <c r="AJ82" s="10" t="str">
        <f t="shared" ca="1" si="8"/>
        <v/>
      </c>
      <c r="AK82" s="10" t="str">
        <f t="shared" ca="1" si="8"/>
        <v/>
      </c>
      <c r="AL82" s="7">
        <v>-6</v>
      </c>
      <c r="AM82" s="28">
        <f t="shared" si="9"/>
        <v>42463</v>
      </c>
      <c r="AN82" s="27">
        <f t="shared" si="13"/>
        <v>1</v>
      </c>
      <c r="AO82" s="28" t="str">
        <f t="shared" si="10"/>
        <v>2016:4:1:7:ZHUBEI</v>
      </c>
      <c r="AP82" s="27">
        <f t="shared" ca="1" si="11"/>
        <v>370</v>
      </c>
      <c r="AQ82" s="21">
        <f t="shared" ca="1" si="12"/>
        <v>0</v>
      </c>
      <c r="AR82" s="21">
        <f t="shared" ca="1" si="12"/>
        <v>17</v>
      </c>
      <c r="AS82" s="21">
        <f t="shared" ca="1" si="12"/>
        <v>3</v>
      </c>
      <c r="AT82" s="21">
        <f t="shared" ca="1" si="12"/>
        <v>19</v>
      </c>
      <c r="AU82" s="21">
        <f t="shared" ca="1" si="12"/>
        <v>0</v>
      </c>
      <c r="AV82" s="21">
        <f t="shared" ca="1" si="12"/>
        <v>0</v>
      </c>
      <c r="AW82" s="21">
        <f t="shared" ca="1" si="14"/>
        <v>0</v>
      </c>
      <c r="AX82" s="21">
        <f t="shared" ca="1" si="15"/>
        <v>0</v>
      </c>
      <c r="AY82" s="21">
        <f t="shared" ca="1" si="16"/>
        <v>0</v>
      </c>
      <c r="AZ82" s="21">
        <f t="shared" ca="1" si="17"/>
        <v>0</v>
      </c>
      <c r="BA82" s="21">
        <f t="shared" ca="1" si="18"/>
        <v>0</v>
      </c>
    </row>
    <row r="83" spans="23:53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2016:7:0:0:ZHUBEI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ca="1" si="8"/>
        <v/>
      </c>
      <c r="AG83" s="10" t="str">
        <f t="shared" ca="1" si="8"/>
        <v/>
      </c>
      <c r="AH83" s="10" t="str">
        <f t="shared" ca="1" si="8"/>
        <v/>
      </c>
      <c r="AI83" s="10" t="str">
        <f t="shared" ca="1" si="8"/>
        <v/>
      </c>
      <c r="AJ83" s="10" t="str">
        <f t="shared" ca="1" si="8"/>
        <v/>
      </c>
      <c r="AK83" s="10" t="str">
        <f t="shared" ca="1" si="8"/>
        <v/>
      </c>
      <c r="AL83" s="7">
        <v>-5</v>
      </c>
      <c r="AM83" s="28">
        <f t="shared" si="9"/>
        <v>42470</v>
      </c>
      <c r="AN83" s="27">
        <f t="shared" si="13"/>
        <v>2</v>
      </c>
      <c r="AO83" s="28" t="str">
        <f t="shared" si="10"/>
        <v>2016:4:2:7:ZHUBEI</v>
      </c>
      <c r="AP83" s="27">
        <f t="shared" ca="1" si="11"/>
        <v>399</v>
      </c>
      <c r="AQ83" s="21">
        <f t="shared" ca="1" si="12"/>
        <v>0</v>
      </c>
      <c r="AR83" s="21">
        <f t="shared" ca="1" si="12"/>
        <v>16</v>
      </c>
      <c r="AS83" s="21">
        <f t="shared" ca="1" si="12"/>
        <v>3</v>
      </c>
      <c r="AT83" s="21">
        <f t="shared" ca="1" si="12"/>
        <v>9</v>
      </c>
      <c r="AU83" s="21">
        <f t="shared" ca="1" si="12"/>
        <v>2</v>
      </c>
      <c r="AV83" s="21">
        <f t="shared" ca="1" si="12"/>
        <v>0</v>
      </c>
      <c r="AW83" s="21">
        <f t="shared" ca="1" si="14"/>
        <v>0</v>
      </c>
      <c r="AX83" s="21">
        <f t="shared" ca="1" si="15"/>
        <v>0</v>
      </c>
      <c r="AY83" s="21">
        <f t="shared" ca="1" si="16"/>
        <v>0</v>
      </c>
      <c r="AZ83" s="21">
        <f t="shared" ca="1" si="17"/>
        <v>0</v>
      </c>
      <c r="BA83" s="21">
        <f t="shared" ca="1" si="18"/>
        <v>0</v>
      </c>
    </row>
    <row r="84" spans="23:53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2016:8:0:0:ZHUBEI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8"/>
        <v/>
      </c>
      <c r="AG84" s="10" t="str">
        <f t="shared" ca="1" si="8"/>
        <v/>
      </c>
      <c r="AH84" s="10" t="str">
        <f t="shared" ca="1" si="8"/>
        <v/>
      </c>
      <c r="AI84" s="10" t="str">
        <f t="shared" ca="1" si="8"/>
        <v/>
      </c>
      <c r="AJ84" s="10" t="str">
        <f t="shared" ca="1" si="8"/>
        <v/>
      </c>
      <c r="AK84" s="10" t="str">
        <f t="shared" ca="1" si="8"/>
        <v/>
      </c>
      <c r="AL84" s="7">
        <v>-4</v>
      </c>
      <c r="AM84" s="28">
        <f t="shared" si="9"/>
        <v>42477</v>
      </c>
      <c r="AN84" s="27">
        <f t="shared" si="13"/>
        <v>3</v>
      </c>
      <c r="AO84" s="28" t="str">
        <f t="shared" si="10"/>
        <v>2016:4:3:7:ZHUBEI</v>
      </c>
      <c r="AP84" s="27">
        <f t="shared" ca="1" si="11"/>
        <v>428</v>
      </c>
      <c r="AQ84" s="21">
        <f t="shared" ca="1" si="12"/>
        <v>3</v>
      </c>
      <c r="AR84" s="21">
        <f t="shared" ca="1" si="12"/>
        <v>3</v>
      </c>
      <c r="AS84" s="21">
        <f t="shared" ca="1" si="12"/>
        <v>3</v>
      </c>
      <c r="AT84" s="21">
        <f t="shared" ca="1" si="12"/>
        <v>18</v>
      </c>
      <c r="AU84" s="21">
        <f t="shared" ca="1" si="12"/>
        <v>0</v>
      </c>
      <c r="AV84" s="21">
        <f t="shared" ca="1" si="12"/>
        <v>0</v>
      </c>
      <c r="AW84" s="21">
        <f t="shared" ca="1" si="14"/>
        <v>0</v>
      </c>
      <c r="AX84" s="21">
        <f t="shared" ca="1" si="15"/>
        <v>0</v>
      </c>
      <c r="AY84" s="21">
        <f t="shared" ca="1" si="16"/>
        <v>0</v>
      </c>
      <c r="AZ84" s="21">
        <f t="shared" ca="1" si="17"/>
        <v>0</v>
      </c>
      <c r="BA84" s="21">
        <f t="shared" ca="1" si="18"/>
        <v>0</v>
      </c>
    </row>
    <row r="85" spans="23:53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2016:9:0:0:ZHUBEI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ref="AF85:AK88" ca="1" si="19">IFERROR(INDEX(INDIRECT(CONCATENATE($X$95,"$A:$Z")),$AE85,MATCH(AF$52,INDIRECT(CONCATENATE($X$95,"$A1:$Z1")),0)),"")</f>
        <v/>
      </c>
      <c r="AG85" s="10" t="str">
        <f t="shared" ca="1" si="19"/>
        <v/>
      </c>
      <c r="AH85" s="10" t="str">
        <f t="shared" ca="1" si="19"/>
        <v/>
      </c>
      <c r="AI85" s="10" t="str">
        <f t="shared" ca="1" si="19"/>
        <v/>
      </c>
      <c r="AJ85" s="10" t="str">
        <f t="shared" ca="1" si="19"/>
        <v/>
      </c>
      <c r="AK85" s="10" t="str">
        <f t="shared" ca="1" si="19"/>
        <v/>
      </c>
      <c r="AL85" s="7">
        <v>-3</v>
      </c>
      <c r="AM85" s="28">
        <f t="shared" si="9"/>
        <v>42484</v>
      </c>
      <c r="AN85" s="27">
        <f t="shared" si="13"/>
        <v>4</v>
      </c>
      <c r="AO85" s="28" t="str">
        <f t="shared" si="10"/>
        <v>2016:4:4:7:ZHUBEI</v>
      </c>
      <c r="AP85" s="27">
        <f t="shared" ca="1" si="11"/>
        <v>457</v>
      </c>
      <c r="AQ85" s="21">
        <f t="shared" ca="1" si="12"/>
        <v>0</v>
      </c>
      <c r="AR85" s="21">
        <f t="shared" ca="1" si="12"/>
        <v>7</v>
      </c>
      <c r="AS85" s="21">
        <f t="shared" ca="1" si="12"/>
        <v>5</v>
      </c>
      <c r="AT85" s="21">
        <f t="shared" ca="1" si="12"/>
        <v>19</v>
      </c>
      <c r="AU85" s="21">
        <f t="shared" ca="1" si="12"/>
        <v>0</v>
      </c>
      <c r="AV85" s="21">
        <f t="shared" ca="1" si="12"/>
        <v>0</v>
      </c>
      <c r="AW85" s="21">
        <f t="shared" ca="1" si="14"/>
        <v>0</v>
      </c>
      <c r="AX85" s="21">
        <f t="shared" ca="1" si="15"/>
        <v>0</v>
      </c>
      <c r="AY85" s="21">
        <f t="shared" ca="1" si="16"/>
        <v>0</v>
      </c>
      <c r="AZ85" s="21">
        <f t="shared" ca="1" si="17"/>
        <v>0</v>
      </c>
      <c r="BA85" s="21">
        <f t="shared" ca="1" si="18"/>
        <v>0</v>
      </c>
    </row>
    <row r="86" spans="23:53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2016:10:0:0:ZHUBEI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19"/>
        <v/>
      </c>
      <c r="AG86" s="10" t="str">
        <f t="shared" ca="1" si="19"/>
        <v/>
      </c>
      <c r="AH86" s="10" t="str">
        <f t="shared" ca="1" si="19"/>
        <v/>
      </c>
      <c r="AI86" s="10" t="str">
        <f t="shared" ca="1" si="19"/>
        <v/>
      </c>
      <c r="AJ86" s="10" t="str">
        <f t="shared" ca="1" si="19"/>
        <v/>
      </c>
      <c r="AK86" s="10" t="str">
        <f t="shared" ca="1" si="19"/>
        <v/>
      </c>
      <c r="AL86" s="7">
        <v>-2</v>
      </c>
      <c r="AM86" s="28">
        <f t="shared" si="9"/>
        <v>42491</v>
      </c>
      <c r="AN86" s="27">
        <f t="shared" si="13"/>
        <v>1</v>
      </c>
      <c r="AO86" s="28" t="str">
        <f t="shared" si="10"/>
        <v>2016:5:1:7:ZHUBEI</v>
      </c>
      <c r="AP86" s="27">
        <f t="shared" ca="1" si="11"/>
        <v>486</v>
      </c>
      <c r="AQ86" s="21">
        <f t="shared" ca="1" si="12"/>
        <v>1</v>
      </c>
      <c r="AR86" s="21">
        <f t="shared" ca="1" si="12"/>
        <v>14</v>
      </c>
      <c r="AS86" s="21">
        <f t="shared" ca="1" si="12"/>
        <v>9</v>
      </c>
      <c r="AT86" s="21">
        <f t="shared" ca="1" si="12"/>
        <v>23</v>
      </c>
      <c r="AU86" s="21">
        <f t="shared" ca="1" si="12"/>
        <v>2</v>
      </c>
      <c r="AV86" s="21">
        <f t="shared" ca="1" si="12"/>
        <v>0</v>
      </c>
      <c r="AW86" s="21">
        <f t="shared" ca="1" si="14"/>
        <v>0</v>
      </c>
      <c r="AX86" s="21">
        <f t="shared" ca="1" si="15"/>
        <v>0</v>
      </c>
      <c r="AY86" s="21">
        <f t="shared" ca="1" si="16"/>
        <v>0</v>
      </c>
      <c r="AZ86" s="21">
        <f t="shared" ca="1" si="17"/>
        <v>0</v>
      </c>
      <c r="BA86" s="21">
        <f t="shared" ca="1" si="18"/>
        <v>0</v>
      </c>
    </row>
    <row r="87" spans="23:53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2016:11:0:0:ZHUBEI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19"/>
        <v/>
      </c>
      <c r="AG87" s="10" t="str">
        <f t="shared" ca="1" si="19"/>
        <v/>
      </c>
      <c r="AH87" s="10" t="str">
        <f t="shared" ca="1" si="19"/>
        <v/>
      </c>
      <c r="AI87" s="10" t="str">
        <f t="shared" ca="1" si="19"/>
        <v/>
      </c>
      <c r="AJ87" s="10" t="str">
        <f t="shared" ca="1" si="19"/>
        <v/>
      </c>
      <c r="AK87" s="10" t="str">
        <f t="shared" ca="1" si="19"/>
        <v/>
      </c>
      <c r="AL87" s="7">
        <v>-1</v>
      </c>
      <c r="AM87" s="28">
        <f t="shared" si="9"/>
        <v>42498</v>
      </c>
      <c r="AN87" s="27">
        <f t="shared" si="13"/>
        <v>2</v>
      </c>
      <c r="AO87" s="28" t="str">
        <f t="shared" si="10"/>
        <v>2016:5:2:7:ZHUBEI</v>
      </c>
      <c r="AP87" s="27">
        <f t="shared" ca="1" si="11"/>
        <v>515</v>
      </c>
      <c r="AQ87" s="21">
        <f t="shared" ca="1" si="12"/>
        <v>0</v>
      </c>
      <c r="AR87" s="21">
        <f t="shared" ca="1" si="12"/>
        <v>11</v>
      </c>
      <c r="AS87" s="21">
        <f t="shared" ca="1" si="12"/>
        <v>5</v>
      </c>
      <c r="AT87" s="21">
        <f t="shared" ca="1" si="12"/>
        <v>14</v>
      </c>
      <c r="AU87" s="21">
        <f t="shared" ca="1" si="12"/>
        <v>3</v>
      </c>
      <c r="AV87" s="21">
        <f t="shared" ca="1" si="12"/>
        <v>0</v>
      </c>
      <c r="AW87" s="21">
        <f t="shared" ca="1" si="14"/>
        <v>0</v>
      </c>
      <c r="AX87" s="21">
        <f t="shared" ca="1" si="15"/>
        <v>0</v>
      </c>
      <c r="AY87" s="21">
        <f t="shared" ca="1" si="16"/>
        <v>0</v>
      </c>
      <c r="AZ87" s="21">
        <f t="shared" ca="1" si="17"/>
        <v>0</v>
      </c>
      <c r="BA87" s="21">
        <f t="shared" ca="1" si="18"/>
        <v>0</v>
      </c>
    </row>
    <row r="88" spans="23:53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2016:12:0:0:ZHUBEI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19"/>
        <v/>
      </c>
      <c r="AG88" s="10" t="str">
        <f t="shared" ca="1" si="19"/>
        <v/>
      </c>
      <c r="AH88" s="10" t="str">
        <f t="shared" ca="1" si="19"/>
        <v/>
      </c>
      <c r="AI88" s="10" t="str">
        <f t="shared" ca="1" si="19"/>
        <v/>
      </c>
      <c r="AJ88" s="10" t="str">
        <f t="shared" ca="1" si="19"/>
        <v/>
      </c>
      <c r="AK88" s="10" t="str">
        <f t="shared" ca="1" si="19"/>
        <v/>
      </c>
      <c r="AL88" s="7">
        <v>0</v>
      </c>
      <c r="AM88" s="28">
        <f t="shared" si="9"/>
        <v>42505</v>
      </c>
      <c r="AN88" s="27">
        <f t="shared" si="13"/>
        <v>3</v>
      </c>
      <c r="AO88" s="28" t="str">
        <f t="shared" si="10"/>
        <v>2016:5:3:7:ZHUBEI</v>
      </c>
      <c r="AP88" s="27">
        <f t="shared" ca="1" si="11"/>
        <v>545</v>
      </c>
      <c r="AQ88" s="21">
        <f t="shared" ca="1" si="12"/>
        <v>0</v>
      </c>
      <c r="AR88" s="21">
        <f t="shared" ca="1" si="12"/>
        <v>15</v>
      </c>
      <c r="AS88" s="21">
        <f t="shared" ca="1" si="12"/>
        <v>2</v>
      </c>
      <c r="AT88" s="21">
        <f t="shared" ca="1" si="12"/>
        <v>31</v>
      </c>
      <c r="AU88" s="21">
        <f t="shared" ca="1" si="12"/>
        <v>2</v>
      </c>
      <c r="AV88" s="21">
        <f t="shared" ca="1" si="12"/>
        <v>4</v>
      </c>
      <c r="AW88" s="21">
        <f t="shared" ca="1" si="14"/>
        <v>1</v>
      </c>
      <c r="AX88" s="21">
        <f t="shared" ca="1" si="15"/>
        <v>24</v>
      </c>
      <c r="AY88" s="21">
        <f t="shared" ca="1" si="16"/>
        <v>12</v>
      </c>
      <c r="AZ88" s="21">
        <f t="shared" ca="1" si="17"/>
        <v>20</v>
      </c>
      <c r="BA88" s="21">
        <f t="shared" ca="1" si="18"/>
        <v>4</v>
      </c>
    </row>
    <row r="89" spans="23:53">
      <c r="AC89" s="7">
        <f ca="1">SUMIFS(AC53:AC88, $X53:$X88,YEAR,AC53:AC88,"&lt;&gt;#N/A")</f>
        <v>11</v>
      </c>
      <c r="AD89" s="27"/>
      <c r="AF89" s="7">
        <f t="shared" ref="AF89:AK89" ca="1" si="20">SUM(AF53:AF88)</f>
        <v>0</v>
      </c>
      <c r="AG89" s="7">
        <f t="shared" ca="1" si="20"/>
        <v>2</v>
      </c>
      <c r="AH89" s="7">
        <f t="shared" ca="1" si="20"/>
        <v>0</v>
      </c>
      <c r="AI89" s="7">
        <f t="shared" ca="1" si="20"/>
        <v>4</v>
      </c>
      <c r="AJ89" s="7">
        <f t="shared" ca="1" si="20"/>
        <v>1</v>
      </c>
      <c r="AK89" s="7">
        <f t="shared" ca="1" si="20"/>
        <v>0</v>
      </c>
      <c r="AN89" s="27"/>
    </row>
    <row r="90" spans="23:53">
      <c r="W90" s="7" t="s">
        <v>1456</v>
      </c>
      <c r="X90" s="2" t="s">
        <v>2048</v>
      </c>
      <c r="AD90" s="27"/>
      <c r="AE90" s="27"/>
      <c r="AH90" s="27"/>
      <c r="AI90" s="27"/>
      <c r="AJ90" s="27"/>
      <c r="AK90" s="27"/>
      <c r="AM90" s="28"/>
      <c r="AN90" s="27"/>
    </row>
    <row r="91" spans="23:53">
      <c r="W91" s="39" t="s">
        <v>2234</v>
      </c>
      <c r="X91" s="1" t="s">
        <v>2284</v>
      </c>
      <c r="AD91" s="27"/>
      <c r="AE91" s="27"/>
      <c r="AH91" s="27"/>
      <c r="AI91" s="27"/>
      <c r="AJ91" s="27"/>
      <c r="AK91" s="27"/>
      <c r="AM91" s="28"/>
      <c r="AN91" s="27"/>
    </row>
    <row r="92" spans="23:53">
      <c r="W92" s="7" t="s">
        <v>2235</v>
      </c>
      <c r="X92" s="1" t="s">
        <v>2285</v>
      </c>
      <c r="AD92" s="27"/>
      <c r="AN92" s="27"/>
    </row>
    <row r="93" spans="23:53">
      <c r="W93" s="7" t="s">
        <v>815</v>
      </c>
      <c r="X93" s="2" t="s">
        <v>2245</v>
      </c>
      <c r="Y93" s="27"/>
      <c r="Z93" s="27"/>
      <c r="AD93" s="27"/>
      <c r="AN93" s="27"/>
    </row>
    <row r="94" spans="23:53">
      <c r="W94" s="7" t="s">
        <v>816</v>
      </c>
      <c r="X94" s="2" t="s">
        <v>2246</v>
      </c>
      <c r="Y94" s="27"/>
      <c r="Z94" s="27"/>
      <c r="AD94" s="27"/>
      <c r="AN94" s="27"/>
    </row>
    <row r="95" spans="23:53">
      <c r="W95" s="39" t="s">
        <v>819</v>
      </c>
      <c r="X95" s="2" t="s">
        <v>2247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3">
      <c r="W96" s="39" t="s">
        <v>1455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1">
      <c r="W97" s="7" t="s">
        <v>811</v>
      </c>
      <c r="X97" s="1">
        <v>4</v>
      </c>
      <c r="AD97" s="27"/>
      <c r="AE97" s="27"/>
      <c r="AH97" s="27"/>
      <c r="AI97" s="27"/>
      <c r="AJ97" s="27"/>
      <c r="AK97" s="27"/>
      <c r="AN97" s="27"/>
    </row>
    <row r="98" spans="23:51">
      <c r="W98" s="7" t="s">
        <v>808</v>
      </c>
      <c r="X98" s="7">
        <f>ROUND($X$96/12,0)</f>
        <v>0</v>
      </c>
      <c r="AN98" s="27"/>
    </row>
    <row r="99" spans="23:51">
      <c r="W99" s="7" t="s">
        <v>807</v>
      </c>
      <c r="X99" s="7">
        <v>4</v>
      </c>
      <c r="AN99" s="27"/>
    </row>
    <row r="100" spans="23:51">
      <c r="W100" s="7" t="s">
        <v>438</v>
      </c>
      <c r="X100" s="7">
        <f ca="1">SUM($AI$89:$AK$89)</f>
        <v>5</v>
      </c>
      <c r="AN100" s="27"/>
    </row>
    <row r="101" spans="23:51">
      <c r="W101" s="7" t="s">
        <v>439</v>
      </c>
      <c r="X101" s="7">
        <f ca="1">SUM($AF$89:$AH$89)</f>
        <v>2</v>
      </c>
      <c r="AM101" s="28"/>
      <c r="AN101" s="27"/>
      <c r="AS101" s="29"/>
      <c r="AU101" s="29"/>
      <c r="AV101" s="29"/>
      <c r="AY101" s="29"/>
    </row>
    <row r="102" spans="23:51" ht="60">
      <c r="W102" s="7" t="s">
        <v>441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29%</v>
      </c>
      <c r="Y102" s="30">
        <f ca="1">IFERROR(X101/SUM(X100:X101),"0")</f>
        <v>0.2857142857142857</v>
      </c>
      <c r="Z102" s="7" t="str">
        <f ca="1">TEXT(Y102,"00%")</f>
        <v>29%</v>
      </c>
      <c r="AN102" s="27"/>
    </row>
    <row r="103" spans="23:51" ht="30">
      <c r="W103" s="7" t="s">
        <v>442</v>
      </c>
      <c r="X103" s="29" t="str">
        <f ca="1">CONCATENATE("Annual Goal 年度目標:  ",$X$96,"
Actual CDE YTD 年度實際:    ",$AC$89)</f>
        <v>Annual Goal 年度目標:  
Actual CDE YTD 年度實際:    11</v>
      </c>
      <c r="AN103" s="27"/>
    </row>
    <row r="104" spans="23:51">
      <c r="W104" s="7" t="s">
        <v>1454</v>
      </c>
      <c r="X104" s="7" t="str">
        <f ca="1">CONCATENATE($X$53,"  ",SUMIF($AC$53:$AC$64,"&lt;&gt;#N/A"))</f>
        <v>2014  0</v>
      </c>
      <c r="AN104" s="27"/>
    </row>
    <row r="105" spans="23:51">
      <c r="W105" s="7" t="s">
        <v>1453</v>
      </c>
      <c r="X105" s="7" t="str">
        <f ca="1">CONCATENATE($X$65,"  ", SUMIF($AC$65:$AC$76,"&lt;&gt;#N/A"))</f>
        <v>2015  0</v>
      </c>
      <c r="AN105" s="27"/>
    </row>
    <row r="106" spans="23:51">
      <c r="W106" s="7" t="s">
        <v>1452</v>
      </c>
      <c r="X106" s="7" t="str">
        <f ca="1">CONCATENATE($X$77,"  ",SUMIF($AC$77:$AC$88,"&lt;&gt;#N/A"))</f>
        <v>2016  11</v>
      </c>
    </row>
    <row r="107" spans="23:51" ht="23.25">
      <c r="W107" s="7" t="s">
        <v>1451</v>
      </c>
      <c r="X107" s="42" t="str">
        <f>$X$91</f>
        <v>Zhubei District</v>
      </c>
    </row>
    <row r="108" spans="23:51">
      <c r="X108" s="40" t="str">
        <f>$X$92</f>
        <v>竹北地區</v>
      </c>
    </row>
    <row r="109" spans="23:51">
      <c r="X109" s="41">
        <f>DATE</f>
        <v>42505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3">
    <pageSetUpPr fitToPage="1"/>
  </sheetPr>
  <dimension ref="A1:S36"/>
  <sheetViews>
    <sheetView topLeftCell="G1" zoomScaleNormal="100" zoomScaleSheetLayoutView="115" workbookViewId="0">
      <selection activeCell="T7" sqref="T7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1762</v>
      </c>
      <c r="E1" s="36" t="str">
        <f>$A$2</f>
        <v>Central Zone</v>
      </c>
      <c r="F1" s="32"/>
      <c r="G1" s="33"/>
      <c r="H1" s="33"/>
      <c r="I1" s="33"/>
      <c r="J1" s="33"/>
      <c r="K1" s="33"/>
      <c r="L1" s="33"/>
      <c r="M1" s="93" t="s">
        <v>1739</v>
      </c>
      <c r="N1" s="96" t="s">
        <v>21</v>
      </c>
      <c r="O1" s="76" t="s">
        <v>22</v>
      </c>
      <c r="P1" s="76" t="s">
        <v>23</v>
      </c>
      <c r="Q1" s="76" t="s">
        <v>33</v>
      </c>
      <c r="R1" s="76" t="s">
        <v>34</v>
      </c>
      <c r="S1" s="76" t="s">
        <v>24</v>
      </c>
    </row>
    <row r="2" spans="1:19" ht="15" customHeight="1">
      <c r="A2" s="1" t="s">
        <v>2108</v>
      </c>
      <c r="E2" s="78" t="str">
        <f>$A$3</f>
        <v>中臺北地帶</v>
      </c>
      <c r="F2" s="26" t="s">
        <v>793</v>
      </c>
      <c r="G2" s="80">
        <f>$A$6</f>
        <v>89</v>
      </c>
      <c r="H2" s="82" t="s">
        <v>35</v>
      </c>
      <c r="I2" s="83"/>
      <c r="J2" s="83"/>
      <c r="K2" s="84"/>
      <c r="L2" s="66" t="s">
        <v>28</v>
      </c>
      <c r="M2" s="94"/>
      <c r="N2" s="97"/>
      <c r="O2" s="77"/>
      <c r="P2" s="77"/>
      <c r="Q2" s="77"/>
      <c r="R2" s="77"/>
      <c r="S2" s="77"/>
    </row>
    <row r="3" spans="1:19" ht="15" customHeight="1">
      <c r="A3" s="1" t="s">
        <v>2109</v>
      </c>
      <c r="E3" s="79"/>
      <c r="F3" s="25" t="s">
        <v>794</v>
      </c>
      <c r="G3" s="81"/>
      <c r="H3" s="82" t="s">
        <v>788</v>
      </c>
      <c r="I3" s="83"/>
      <c r="J3" s="83"/>
      <c r="K3" s="84"/>
      <c r="L3" s="66" t="s">
        <v>787</v>
      </c>
      <c r="M3" s="94"/>
      <c r="N3" s="97"/>
      <c r="O3" s="77"/>
      <c r="P3" s="77"/>
      <c r="Q3" s="77"/>
      <c r="R3" s="77"/>
      <c r="S3" s="77"/>
    </row>
    <row r="4" spans="1:19" ht="15" customHeight="1">
      <c r="A4" s="1" t="s">
        <v>2110</v>
      </c>
      <c r="E4" s="85">
        <f>DATE</f>
        <v>42505</v>
      </c>
      <c r="F4" s="23" t="s">
        <v>791</v>
      </c>
      <c r="G4" s="24"/>
      <c r="H4" s="87">
        <f>ROUND($G$2/12*MONTH,0)</f>
        <v>37</v>
      </c>
      <c r="I4" s="88"/>
      <c r="J4" s="88"/>
      <c r="K4" s="89"/>
      <c r="L4" s="44">
        <f>ROUND($G$2/12,0)</f>
        <v>7</v>
      </c>
      <c r="M4" s="94"/>
      <c r="N4" s="97"/>
      <c r="O4" s="77"/>
      <c r="P4" s="77"/>
      <c r="Q4" s="77"/>
      <c r="R4" s="77"/>
      <c r="S4" s="77"/>
    </row>
    <row r="5" spans="1:19" ht="15" customHeight="1">
      <c r="A5" s="1" t="s">
        <v>2111</v>
      </c>
      <c r="E5" s="86"/>
      <c r="F5" s="5" t="s">
        <v>792</v>
      </c>
      <c r="G5" s="6"/>
      <c r="H5" s="90">
        <f ca="1">CENTRAL_ZONE_GRAPH!$AC$89</f>
        <v>18</v>
      </c>
      <c r="I5" s="91"/>
      <c r="J5" s="91"/>
      <c r="K5" s="92"/>
      <c r="L5" s="45">
        <f>$M$36</f>
        <v>0</v>
      </c>
      <c r="M5" s="95"/>
      <c r="N5" s="97"/>
      <c r="O5" s="77"/>
      <c r="P5" s="77"/>
      <c r="Q5" s="77"/>
      <c r="R5" s="77"/>
      <c r="S5" s="77"/>
    </row>
    <row r="6" spans="1:19" ht="15" customHeight="1">
      <c r="A6" s="1">
        <v>89</v>
      </c>
      <c r="E6" s="34" t="str">
        <f>$A$4</f>
        <v>Central Stake</v>
      </c>
      <c r="F6" s="25" t="s">
        <v>804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中臺北支聯會</v>
      </c>
      <c r="F7" s="25" t="s">
        <v>789</v>
      </c>
      <c r="G7" s="25"/>
      <c r="H7" s="20"/>
      <c r="I7" s="20"/>
      <c r="J7" s="20"/>
      <c r="K7" s="20"/>
      <c r="L7" s="46" t="s">
        <v>790</v>
      </c>
      <c r="M7" s="61" t="s">
        <v>795</v>
      </c>
      <c r="N7" s="38" t="s">
        <v>796</v>
      </c>
      <c r="O7" s="38" t="s">
        <v>797</v>
      </c>
      <c r="P7" s="38" t="s">
        <v>798</v>
      </c>
      <c r="Q7" s="38" t="s">
        <v>799</v>
      </c>
      <c r="R7" s="38" t="s">
        <v>800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2112</v>
      </c>
      <c r="B11" s="1"/>
      <c r="E11" s="5" t="str">
        <f>$A11</f>
        <v>Jinhua 金華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1879</v>
      </c>
      <c r="C12" s="64" t="str">
        <f>CONCATENATE(YEAR,":",MONTH,":",WEEK,":",WEEKDAY,":",$B12)</f>
        <v>2016:5:3:7:JINHUA_ZL</v>
      </c>
      <c r="D12" s="64">
        <f>MATCH($C12,REPORT_DATA_BY_COMP!$A:$A,0)</f>
        <v>1680</v>
      </c>
      <c r="E12" s="65" t="str">
        <f>SUBSTITUTE(VLOOKUP($B12,COMP_LIST!$A:$AC,5,FALSE),"EL","")</f>
        <v>E. Hansen / Zhou ZL</v>
      </c>
      <c r="F12" s="4" t="str">
        <f>VLOOKUP($B12,COMP_LIST!$A:$AC,3,FALSE)</f>
        <v>Jinhua ZL</v>
      </c>
      <c r="G12" s="4" t="str">
        <f>VLOOKUP($B12,COMP_LIST!$A:$AC,4,FALSE)</f>
        <v>金華 ZL</v>
      </c>
      <c r="H12" s="10">
        <f>IFERROR(INDEX(REPORT_DATA_BY_COMP!$A:$AI,$D12,MATCH(H$8,REPORT_DATA_BY_COMP!$A$1:$AI$1,0)), "")</f>
        <v>2</v>
      </c>
      <c r="I12" s="10">
        <f>IFERROR(INDEX(REPORT_DATA_BY_COMP!$A:$AI,$D12,MATCH(I$8,REPORT_DATA_BY_COMP!$A$1:$AI$1,0)), "")</f>
        <v>0</v>
      </c>
      <c r="J12" s="10">
        <f>IFERROR(INDEX(REPORT_DATA_BY_COMP!$A:$AI,$D12,MATCH(J$8,REPORT_DATA_BY_COMP!$A$1:$AI$1,0)), "")</f>
        <v>4</v>
      </c>
      <c r="K12" s="10">
        <f>IFERROR(INDEX(REPORT_DATA_BY_COMP!$A:$AI,$D12,MATCH(K$8,REPORT_DATA_BY_COMP!$A$1:$AI$1,0)), "")</f>
        <v>9</v>
      </c>
      <c r="L12" s="47">
        <f>IFERROR(INDEX(REPORT_DATA_BY_COMP!$A:$AI,$D12,MATCH(L$8,REPORT_DATA_BY_COMP!$A$1:$AI$1,0)), "")</f>
        <v>2</v>
      </c>
      <c r="M12" s="59">
        <f>IFERROR(INDEX(REPORT_DATA_BY_COMP!$A:$AI,$D12,MATCH(M$8,REPORT_DATA_BY_COMP!$A$1:$AI$1,0)), "")</f>
        <v>0</v>
      </c>
      <c r="N12" s="50">
        <f>IFERROR(INDEX(REPORT_DATA_BY_COMP!$A:$AI,$D12,MATCH(N$8,REPORT_DATA_BY_COMP!$A$1:$AI$1,0)), "")</f>
        <v>21</v>
      </c>
      <c r="O12" s="10">
        <f>IFERROR(INDEX(REPORT_DATA_BY_COMP!$A:$AI,$D12,MATCH(O$8,REPORT_DATA_BY_COMP!$A$1:$AI$1,0)), "")</f>
        <v>3</v>
      </c>
      <c r="P12" s="10">
        <f>IFERROR(INDEX(REPORT_DATA_BY_COMP!$A:$AI,$D12,MATCH(P$8,REPORT_DATA_BY_COMP!$A$1:$AI$1,0)), "")</f>
        <v>7</v>
      </c>
      <c r="Q12" s="10">
        <f>IFERROR(INDEX(REPORT_DATA_BY_COMP!$A:$AI,$D12,MATCH(Q$8,REPORT_DATA_BY_COMP!$A$1:$AI$1,0)), "")</f>
        <v>5</v>
      </c>
      <c r="R12" s="10">
        <f>IFERROR(INDEX(REPORT_DATA_BY_COMP!$A:$AI,$D12,MATCH(R$8,REPORT_DATA_BY_COMP!$A$1:$AI$1,0)), "")</f>
        <v>0</v>
      </c>
      <c r="S12" s="10">
        <f>IFERROR(INDEX(REPORT_DATA_BY_COMP!$A:$AI,$D12,MATCH(S$8,REPORT_DATA_BY_COMP!$A$1:$AI$1,0)), "")</f>
        <v>10</v>
      </c>
    </row>
    <row r="13" spans="1:19" ht="15" customHeight="1">
      <c r="A13" s="1"/>
      <c r="B13" s="1" t="s">
        <v>1839</v>
      </c>
      <c r="C13" s="64" t="str">
        <f>CONCATENATE(YEAR,":",MONTH,":",WEEK,":",WEEKDAY,":",$B13)</f>
        <v>2016:5:3:7:JINHUA_S</v>
      </c>
      <c r="D13" s="64">
        <f>MATCH($C13,REPORT_DATA_BY_COMP!$A:$A,0)</f>
        <v>1679</v>
      </c>
      <c r="E13" s="65" t="str">
        <f>SUBSTITUTE(VLOOKUP($B13,COMP_LIST!$A:$AC,5,FALSE),"EL","")</f>
        <v>S. Wang / Menzie</v>
      </c>
      <c r="F13" s="4" t="str">
        <f>VLOOKUP($B13,COMP_LIST!$A:$AC,3,FALSE)</f>
        <v>Jinhua S</v>
      </c>
      <c r="G13" s="4" t="str">
        <f>VLOOKUP($B13,COMP_LIST!$A:$AC,4,FALSE)</f>
        <v>金華姐妹</v>
      </c>
      <c r="H13" s="10">
        <f>IFERROR(INDEX(REPORT_DATA_BY_COMP!$A:$AI,$D13,MATCH(H$8,REPORT_DATA_BY_COMP!$A$1:$AI$1,0)), "")</f>
        <v>0</v>
      </c>
      <c r="I13" s="10">
        <f>IFERROR(INDEX(REPORT_DATA_BY_COMP!$A:$AI,$D13,MATCH(I$8,REPORT_DATA_BY_COMP!$A$1:$AI$1,0)), "")</f>
        <v>0</v>
      </c>
      <c r="J13" s="10">
        <f>IFERROR(INDEX(REPORT_DATA_BY_COMP!$A:$AI,$D13,MATCH(J$8,REPORT_DATA_BY_COMP!$A$1:$AI$1,0)), "")</f>
        <v>0</v>
      </c>
      <c r="K13" s="10">
        <f>IFERROR(INDEX(REPORT_DATA_BY_COMP!$A:$AI,$D13,MATCH(K$8,REPORT_DATA_BY_COMP!$A$1:$AI$1,0)), "")</f>
        <v>0</v>
      </c>
      <c r="L13" s="47">
        <f>IFERROR(INDEX(REPORT_DATA_BY_COMP!$A:$AI,$D13,MATCH(L$8,REPORT_DATA_BY_COMP!$A$1:$AI$1,0)), "")</f>
        <v>0</v>
      </c>
      <c r="M13" s="56">
        <f>IFERROR(INDEX(REPORT_DATA_BY_COMP!$A:$AI,$D13,MATCH(M$8,REPORT_DATA_BY_COMP!$A$1:$AI$1,0)), "")</f>
        <v>0</v>
      </c>
      <c r="N13" s="50">
        <f>IFERROR(INDEX(REPORT_DATA_BY_COMP!$A:$AI,$D13,MATCH(N$8,REPORT_DATA_BY_COMP!$A$1:$AI$1,0)), "")</f>
        <v>2</v>
      </c>
      <c r="O13" s="10">
        <f>IFERROR(INDEX(REPORT_DATA_BY_COMP!$A:$AI,$D13,MATCH(O$8,REPORT_DATA_BY_COMP!$A$1:$AI$1,0)), "")</f>
        <v>2</v>
      </c>
      <c r="P13" s="10">
        <f>IFERROR(INDEX(REPORT_DATA_BY_COMP!$A:$AI,$D13,MATCH(P$8,REPORT_DATA_BY_COMP!$A$1:$AI$1,0)), "")</f>
        <v>4</v>
      </c>
      <c r="Q13" s="10">
        <f>IFERROR(INDEX(REPORT_DATA_BY_COMP!$A:$AI,$D13,MATCH(Q$8,REPORT_DATA_BY_COMP!$A$1:$AI$1,0)), "")</f>
        <v>3</v>
      </c>
      <c r="R13" s="10">
        <f>IFERROR(INDEX(REPORT_DATA_BY_COMP!$A:$AI,$D13,MATCH(R$8,REPORT_DATA_BY_COMP!$A$1:$AI$1,0)), "")</f>
        <v>0</v>
      </c>
      <c r="S13" s="10">
        <f>IFERROR(INDEX(REPORT_DATA_BY_COMP!$A:$AI,$D13,MATCH(S$8,REPORT_DATA_BY_COMP!$A$1:$AI$1,0)), "")</f>
        <v>16</v>
      </c>
    </row>
    <row r="14" spans="1:19" ht="15" customHeight="1">
      <c r="A14" s="1"/>
      <c r="B14" s="1" t="s">
        <v>1958</v>
      </c>
      <c r="C14" s="64" t="str">
        <f>CONCATENATE(YEAR,":",MONTH,":",WEEK,":",WEEKDAY,":",$B14)</f>
        <v>2016:5:3:7:TOUR_S</v>
      </c>
      <c r="D14" s="64">
        <f>MATCH($C14,REPORT_DATA_BY_COMP!$A:$A,0)</f>
        <v>1717</v>
      </c>
      <c r="E14" s="65" t="str">
        <f>SUBSTITUTE(VLOOKUP($B14,COMP_LIST!$A:$AC,5,FALSE),"EL","")</f>
        <v>S. Guan / Cullen</v>
      </c>
      <c r="F14" s="4" t="str">
        <f>VLOOKUP($B14,COMP_LIST!$A:$AC,3,FALSE)</f>
        <v>Tour S</v>
      </c>
      <c r="G14" s="4" t="str">
        <f>VLOOKUP($B14,COMP_LIST!$A:$AC,4,FALSE)</f>
        <v>導覽姐妹</v>
      </c>
      <c r="H14" s="10">
        <f>IFERROR(INDEX(REPORT_DATA_BY_COMP!$A:$AI,$D14,MATCH(H$8,REPORT_DATA_BY_COMP!$A$1:$AI$1,0)), "")</f>
        <v>0</v>
      </c>
      <c r="I14" s="10">
        <f>IFERROR(INDEX(REPORT_DATA_BY_COMP!$A:$AI,$D14,MATCH(I$8,REPORT_DATA_BY_COMP!$A$1:$AI$1,0)), "")</f>
        <v>0</v>
      </c>
      <c r="J14" s="10">
        <f>IFERROR(INDEX(REPORT_DATA_BY_COMP!$A:$AI,$D14,MATCH(J$8,REPORT_DATA_BY_COMP!$A$1:$AI$1,0)), "")</f>
        <v>1</v>
      </c>
      <c r="K14" s="10">
        <f>IFERROR(INDEX(REPORT_DATA_BY_COMP!$A:$AI,$D14,MATCH(K$8,REPORT_DATA_BY_COMP!$A$1:$AI$1,0)), "")</f>
        <v>1</v>
      </c>
      <c r="L14" s="47">
        <f>IFERROR(INDEX(REPORT_DATA_BY_COMP!$A:$AI,$D14,MATCH(L$8,REPORT_DATA_BY_COMP!$A$1:$AI$1,0)), "")</f>
        <v>0</v>
      </c>
      <c r="M14" s="56">
        <f>IFERROR(INDEX(REPORT_DATA_BY_COMP!$A:$AI,$D14,MATCH(M$8,REPORT_DATA_BY_COMP!$A$1:$AI$1,0)), "")</f>
        <v>0</v>
      </c>
      <c r="N14" s="50">
        <f>IFERROR(INDEX(REPORT_DATA_BY_COMP!$A:$AI,$D14,MATCH(N$8,REPORT_DATA_BY_COMP!$A$1:$AI$1,0)), "")</f>
        <v>4</v>
      </c>
      <c r="O14" s="10">
        <f>IFERROR(INDEX(REPORT_DATA_BY_COMP!$A:$AI,$D14,MATCH(O$8,REPORT_DATA_BY_COMP!$A$1:$AI$1,0)), "")</f>
        <v>3</v>
      </c>
      <c r="P14" s="10">
        <f>IFERROR(INDEX(REPORT_DATA_BY_COMP!$A:$AI,$D14,MATCH(P$8,REPORT_DATA_BY_COMP!$A$1:$AI$1,0)), "")</f>
        <v>7</v>
      </c>
      <c r="Q14" s="10">
        <f>IFERROR(INDEX(REPORT_DATA_BY_COMP!$A:$AI,$D14,MATCH(Q$8,REPORT_DATA_BY_COMP!$A$1:$AI$1,0)), "")</f>
        <v>4</v>
      </c>
      <c r="R14" s="10">
        <f>IFERROR(INDEX(REPORT_DATA_BY_COMP!$A:$AI,$D14,MATCH(R$8,REPORT_DATA_BY_COMP!$A$1:$AI$1,0)), "")</f>
        <v>0</v>
      </c>
      <c r="S14" s="10">
        <f>IFERROR(INDEX(REPORT_DATA_BY_COMP!$A:$AI,$D14,MATCH(S$8,REPORT_DATA_BY_COMP!$A$1:$AI$1,0)), "")</f>
        <v>11</v>
      </c>
    </row>
    <row r="15" spans="1:19" ht="15" customHeight="1">
      <c r="A15" s="1"/>
      <c r="B15" s="1" t="s">
        <v>1882</v>
      </c>
      <c r="C15" s="64" t="str">
        <f>CONCATENATE(YEAR,":",MONTH,":",WEEK,":",WEEKDAY,":",$B15)</f>
        <v>2016:5:3:7:OFFICE_E</v>
      </c>
      <c r="D15" s="64">
        <f>MATCH($C15,REPORT_DATA_BY_COMP!$A:$A,0)</f>
        <v>1691</v>
      </c>
      <c r="E15" s="65" t="str">
        <f>SUBSTITUTE(VLOOKUP($B15,COMP_LIST!$A:$AC,5,FALSE),"EL","")</f>
        <v>E. Elliott OA / Smith RE</v>
      </c>
      <c r="F15" s="4" t="str">
        <f>VLOOKUP($B15,COMP_LIST!$A:$AC,3,FALSE)</f>
        <v>Office E</v>
      </c>
      <c r="G15" s="4" t="str">
        <f>VLOOKUP($B15,COMP_LIST!$A:$AC,4,FALSE)</f>
        <v>辦公室長老</v>
      </c>
      <c r="H15" s="10">
        <f>IFERROR(INDEX(REPORT_DATA_BY_COMP!$A:$AI,$D15,MATCH(H$8,REPORT_DATA_BY_COMP!$A$1:$AI$1,0)), "")</f>
        <v>0</v>
      </c>
      <c r="I15" s="10">
        <f>IFERROR(INDEX(REPORT_DATA_BY_COMP!$A:$AI,$D15,MATCH(I$8,REPORT_DATA_BY_COMP!$A$1:$AI$1,0)), "")</f>
        <v>0</v>
      </c>
      <c r="J15" s="10">
        <f>IFERROR(INDEX(REPORT_DATA_BY_COMP!$A:$AI,$D15,MATCH(J$8,REPORT_DATA_BY_COMP!$A$1:$AI$1,0)), "")</f>
        <v>2</v>
      </c>
      <c r="K15" s="10">
        <f>IFERROR(INDEX(REPORT_DATA_BY_COMP!$A:$AI,$D15,MATCH(K$8,REPORT_DATA_BY_COMP!$A$1:$AI$1,0)), "")</f>
        <v>0</v>
      </c>
      <c r="L15" s="47">
        <f>IFERROR(INDEX(REPORT_DATA_BY_COMP!$A:$AI,$D15,MATCH(L$8,REPORT_DATA_BY_COMP!$A$1:$AI$1,0)), "")</f>
        <v>0</v>
      </c>
      <c r="M15" s="56">
        <f>IFERROR(INDEX(REPORT_DATA_BY_COMP!$A:$AI,$D15,MATCH(M$8,REPORT_DATA_BY_COMP!$A$1:$AI$1,0)), "")</f>
        <v>0</v>
      </c>
      <c r="N15" s="50">
        <f>IFERROR(INDEX(REPORT_DATA_BY_COMP!$A:$AI,$D15,MATCH(N$8,REPORT_DATA_BY_COMP!$A$1:$AI$1,0)), "")</f>
        <v>2</v>
      </c>
      <c r="O15" s="10">
        <f>IFERROR(INDEX(REPORT_DATA_BY_COMP!$A:$AI,$D15,MATCH(O$8,REPORT_DATA_BY_COMP!$A$1:$AI$1,0)), "")</f>
        <v>0</v>
      </c>
      <c r="P15" s="10">
        <f>IFERROR(INDEX(REPORT_DATA_BY_COMP!$A:$AI,$D15,MATCH(P$8,REPORT_DATA_BY_COMP!$A$1:$AI$1,0)), "")</f>
        <v>1</v>
      </c>
      <c r="Q15" s="10">
        <f>IFERROR(INDEX(REPORT_DATA_BY_COMP!$A:$AI,$D15,MATCH(Q$8,REPORT_DATA_BY_COMP!$A$1:$AI$1,0)), "")</f>
        <v>3</v>
      </c>
      <c r="R15" s="10">
        <f>IFERROR(INDEX(REPORT_DATA_BY_COMP!$A:$AI,$D15,MATCH(R$8,REPORT_DATA_BY_COMP!$A$1:$AI$1,0)), "")</f>
        <v>0</v>
      </c>
      <c r="S15" s="10">
        <f>IFERROR(INDEX(REPORT_DATA_BY_COMP!$A:$AI,$D15,MATCH(S$8,REPORT_DATA_BY_COMP!$A$1:$AI$1,0)), "")</f>
        <v>1</v>
      </c>
    </row>
    <row r="16" spans="1:19" ht="15" customHeight="1">
      <c r="A16" s="1"/>
      <c r="B16" s="1"/>
      <c r="E16" s="8" t="s">
        <v>806</v>
      </c>
      <c r="F16" s="9"/>
      <c r="G16" s="9"/>
      <c r="H16" s="11">
        <f t="shared" ref="H16:S16" si="0">SUM(H12:H15)</f>
        <v>2</v>
      </c>
      <c r="I16" s="11">
        <f t="shared" si="0"/>
        <v>0</v>
      </c>
      <c r="J16" s="11">
        <f t="shared" si="0"/>
        <v>7</v>
      </c>
      <c r="K16" s="11">
        <f t="shared" si="0"/>
        <v>10</v>
      </c>
      <c r="L16" s="48">
        <f t="shared" si="0"/>
        <v>2</v>
      </c>
      <c r="M16" s="57">
        <f t="shared" si="0"/>
        <v>0</v>
      </c>
      <c r="N16" s="51">
        <f t="shared" si="0"/>
        <v>29</v>
      </c>
      <c r="O16" s="11">
        <f t="shared" si="0"/>
        <v>8</v>
      </c>
      <c r="P16" s="11">
        <f t="shared" si="0"/>
        <v>19</v>
      </c>
      <c r="Q16" s="11">
        <f t="shared" si="0"/>
        <v>15</v>
      </c>
      <c r="R16" s="11">
        <f t="shared" si="0"/>
        <v>0</v>
      </c>
      <c r="S16" s="11">
        <f t="shared" si="0"/>
        <v>38</v>
      </c>
    </row>
    <row r="17" spans="1:19" ht="15" customHeight="1">
      <c r="A17" s="1" t="s">
        <v>2113</v>
      </c>
      <c r="B17" s="1"/>
      <c r="E17" s="5" t="str">
        <f>$A17</f>
        <v>Xin'an 信安</v>
      </c>
      <c r="F17" s="6"/>
      <c r="G17" s="6"/>
      <c r="H17" s="6"/>
      <c r="I17" s="6"/>
      <c r="J17" s="6"/>
      <c r="K17" s="6"/>
      <c r="L17" s="6"/>
      <c r="M17" s="55"/>
      <c r="N17" s="6"/>
      <c r="O17" s="6"/>
      <c r="P17" s="6"/>
      <c r="Q17" s="6"/>
      <c r="R17" s="6"/>
      <c r="S17" s="6"/>
    </row>
    <row r="18" spans="1:19" ht="15" customHeight="1">
      <c r="A18" s="1"/>
      <c r="B18" s="1" t="s">
        <v>1760</v>
      </c>
      <c r="C18" s="64" t="str">
        <f>CONCATENATE(YEAR,":",MONTH,":",WEEK,":",WEEKDAY,":",$B18)</f>
        <v>2016:5:3:7:ASSISTANTS</v>
      </c>
      <c r="D18" s="64">
        <f>MATCH($C18,REPORT_DATA_BY_COMP!$A:$A,0)</f>
        <v>1659</v>
      </c>
      <c r="E18" s="65" t="str">
        <f>SUBSTITUTE(VLOOKUP($B18,COMP_LIST!$A:$AC,5,FALSE),"EL","")</f>
        <v>E. Roe / Liston AP</v>
      </c>
      <c r="F18" s="4" t="str">
        <f>VLOOKUP($B18,COMP_LIST!$A:$AC,3,FALSE)</f>
        <v>Assistants</v>
      </c>
      <c r="G18" s="4" t="str">
        <f>VLOOKUP($B18,COMP_LIST!$A:$AC,4,FALSE)</f>
        <v>助理</v>
      </c>
      <c r="H18" s="10">
        <f>IFERROR(INDEX(REPORT_DATA_BY_COMP!$A:$AI,$D18,MATCH(H$8,REPORT_DATA_BY_COMP!$A$1:$AI$1,0)), "")</f>
        <v>0</v>
      </c>
      <c r="I18" s="10">
        <f>IFERROR(INDEX(REPORT_DATA_BY_COMP!$A:$AI,$D18,MATCH(I$8,REPORT_DATA_BY_COMP!$A$1:$AI$1,0)), "")</f>
        <v>0</v>
      </c>
      <c r="J18" s="10">
        <f>IFERROR(INDEX(REPORT_DATA_BY_COMP!$A:$AI,$D18,MATCH(J$8,REPORT_DATA_BY_COMP!$A$1:$AI$1,0)), "")</f>
        <v>5</v>
      </c>
      <c r="K18" s="10">
        <f>IFERROR(INDEX(REPORT_DATA_BY_COMP!$A:$AI,$D18,MATCH(K$8,REPORT_DATA_BY_COMP!$A$1:$AI$1,0)), "")</f>
        <v>8</v>
      </c>
      <c r="L18" s="47">
        <f>IFERROR(INDEX(REPORT_DATA_BY_COMP!$A:$AI,$D18,MATCH(L$8,REPORT_DATA_BY_COMP!$A$1:$AI$1,0)), "")</f>
        <v>0</v>
      </c>
      <c r="M18" s="56">
        <f>IFERROR(INDEX(REPORT_DATA_BY_COMP!$A:$AI,$D18,MATCH(M$8,REPORT_DATA_BY_COMP!$A$1:$AI$1,0)), "")</f>
        <v>0</v>
      </c>
      <c r="N18" s="50">
        <f>IFERROR(INDEX(REPORT_DATA_BY_COMP!$A:$AI,$D18,MATCH(N$8,REPORT_DATA_BY_COMP!$A$1:$AI$1,0)), "")</f>
        <v>18</v>
      </c>
      <c r="O18" s="10">
        <f>IFERROR(INDEX(REPORT_DATA_BY_COMP!$A:$AI,$D18,MATCH(O$8,REPORT_DATA_BY_COMP!$A$1:$AI$1,0)), "")</f>
        <v>4</v>
      </c>
      <c r="P18" s="10">
        <f>IFERROR(INDEX(REPORT_DATA_BY_COMP!$A:$AI,$D18,MATCH(P$8,REPORT_DATA_BY_COMP!$A$1:$AI$1,0)), "")</f>
        <v>8</v>
      </c>
      <c r="Q18" s="10">
        <f>IFERROR(INDEX(REPORT_DATA_BY_COMP!$A:$AI,$D18,MATCH(Q$8,REPORT_DATA_BY_COMP!$A$1:$AI$1,0)), "")</f>
        <v>9</v>
      </c>
      <c r="R18" s="10">
        <f>IFERROR(INDEX(REPORT_DATA_BY_COMP!$A:$AI,$D18,MATCH(R$8,REPORT_DATA_BY_COMP!$A$1:$AI$1,0)), "")</f>
        <v>1</v>
      </c>
      <c r="S18" s="10">
        <f>IFERROR(INDEX(REPORT_DATA_BY_COMP!$A:$AI,$D18,MATCH(S$8,REPORT_DATA_BY_COMP!$A$1:$AI$1,0)), "")</f>
        <v>10</v>
      </c>
    </row>
    <row r="19" spans="1:19" ht="15" customHeight="1">
      <c r="A19" s="1"/>
      <c r="B19" s="1" t="s">
        <v>1966</v>
      </c>
      <c r="C19" s="64" t="str">
        <f>CONCATENATE(YEAR,":",MONTH,":",WEEK,":",WEEKDAY,":",$B19)</f>
        <v>2016:5:3:7:WANDA_E</v>
      </c>
      <c r="D19" s="64">
        <f>MATCH($C19,REPORT_DATA_BY_COMP!$A:$A,0)</f>
        <v>1720</v>
      </c>
      <c r="E19" s="65" t="str">
        <f>SUBSTITUTE(VLOOKUP($B19,COMP_LIST!$A:$AC,5,FALSE),"EL","")</f>
        <v>E. Lin DL / Holloway</v>
      </c>
      <c r="F19" s="4" t="str">
        <f>VLOOKUP($B19,COMP_LIST!$A:$AC,3,FALSE)</f>
        <v>Wanda E</v>
      </c>
      <c r="G19" s="4" t="str">
        <f>VLOOKUP($B19,COMP_LIST!$A:$AC,4,FALSE)</f>
        <v>萬大長老</v>
      </c>
      <c r="H19" s="10">
        <f>IFERROR(INDEX(REPORT_DATA_BY_COMP!$A:$AI,$D19,MATCH(H$8,REPORT_DATA_BY_COMP!$A$1:$AI$1,0)), "")</f>
        <v>1</v>
      </c>
      <c r="I19" s="10">
        <f>IFERROR(INDEX(REPORT_DATA_BY_COMP!$A:$AI,$D19,MATCH(I$8,REPORT_DATA_BY_COMP!$A$1:$AI$1,0)), "")</f>
        <v>0</v>
      </c>
      <c r="J19" s="10">
        <f>IFERROR(INDEX(REPORT_DATA_BY_COMP!$A:$AI,$D19,MATCH(J$8,REPORT_DATA_BY_COMP!$A$1:$AI$1,0)), "")</f>
        <v>1</v>
      </c>
      <c r="K19" s="10">
        <f>IFERROR(INDEX(REPORT_DATA_BY_COMP!$A:$AI,$D19,MATCH(K$8,REPORT_DATA_BY_COMP!$A$1:$AI$1,0)), "")</f>
        <v>4</v>
      </c>
      <c r="L19" s="47">
        <f>IFERROR(INDEX(REPORT_DATA_BY_COMP!$A:$AI,$D19,MATCH(L$8,REPORT_DATA_BY_COMP!$A$1:$AI$1,0)), "")</f>
        <v>1</v>
      </c>
      <c r="M19" s="56">
        <f>IFERROR(INDEX(REPORT_DATA_BY_COMP!$A:$AI,$D19,MATCH(M$8,REPORT_DATA_BY_COMP!$A$1:$AI$1,0)), "")</f>
        <v>0</v>
      </c>
      <c r="N19" s="50">
        <f>IFERROR(INDEX(REPORT_DATA_BY_COMP!$A:$AI,$D19,MATCH(N$8,REPORT_DATA_BY_COMP!$A$1:$AI$1,0)), "")</f>
        <v>10</v>
      </c>
      <c r="O19" s="10">
        <f>IFERROR(INDEX(REPORT_DATA_BY_COMP!$A:$AI,$D19,MATCH(O$8,REPORT_DATA_BY_COMP!$A$1:$AI$1,0)), "")</f>
        <v>1</v>
      </c>
      <c r="P19" s="10">
        <f>IFERROR(INDEX(REPORT_DATA_BY_COMP!$A:$AI,$D19,MATCH(P$8,REPORT_DATA_BY_COMP!$A$1:$AI$1,0)), "")</f>
        <v>3</v>
      </c>
      <c r="Q19" s="10">
        <f>IFERROR(INDEX(REPORT_DATA_BY_COMP!$A:$AI,$D19,MATCH(Q$8,REPORT_DATA_BY_COMP!$A$1:$AI$1,0)), "")</f>
        <v>5</v>
      </c>
      <c r="R19" s="10">
        <f>IFERROR(INDEX(REPORT_DATA_BY_COMP!$A:$AI,$D19,MATCH(R$8,REPORT_DATA_BY_COMP!$A$1:$AI$1,0)), "")</f>
        <v>1</v>
      </c>
      <c r="S19" s="10">
        <f>IFERROR(INDEX(REPORT_DATA_BY_COMP!$A:$AI,$D19,MATCH(S$8,REPORT_DATA_BY_COMP!$A$1:$AI$1,0)), "")</f>
        <v>18</v>
      </c>
    </row>
    <row r="20" spans="1:19" ht="15" customHeight="1">
      <c r="A20" s="1"/>
      <c r="B20" s="1" t="s">
        <v>1968</v>
      </c>
      <c r="C20" s="64" t="str">
        <f>CONCATENATE(YEAR,":",MONTH,":",WEEK,":",WEEKDAY,":",$B20)</f>
        <v>2016:5:3:7:WANDA_S</v>
      </c>
      <c r="D20" s="64">
        <f>MATCH($C20,REPORT_DATA_BY_COMP!$A:$A,0)</f>
        <v>1721</v>
      </c>
      <c r="E20" s="65" t="str">
        <f>SUBSTITUTE(VLOOKUP($B20,COMP_LIST!$A:$AC,5,FALSE),"EL","")</f>
        <v>S. Knapp / Scharman</v>
      </c>
      <c r="F20" s="4" t="str">
        <f>VLOOKUP($B20,COMP_LIST!$A:$AC,3,FALSE)</f>
        <v>Wanda S</v>
      </c>
      <c r="G20" s="4" t="str">
        <f>VLOOKUP($B20,COMP_LIST!$A:$AC,4,FALSE)</f>
        <v>萬大姐妹</v>
      </c>
      <c r="H20" s="10">
        <f>IFERROR(INDEX(REPORT_DATA_BY_COMP!$A:$AI,$D20,MATCH(H$8,REPORT_DATA_BY_COMP!$A$1:$AI$1,0)), "")</f>
        <v>0</v>
      </c>
      <c r="I20" s="10">
        <f>IFERROR(INDEX(REPORT_DATA_BY_COMP!$A:$AI,$D20,MATCH(I$8,REPORT_DATA_BY_COMP!$A$1:$AI$1,0)), "")</f>
        <v>0</v>
      </c>
      <c r="J20" s="10">
        <f>IFERROR(INDEX(REPORT_DATA_BY_COMP!$A:$AI,$D20,MATCH(J$8,REPORT_DATA_BY_COMP!$A$1:$AI$1,0)), "")</f>
        <v>1</v>
      </c>
      <c r="K20" s="10">
        <f>IFERROR(INDEX(REPORT_DATA_BY_COMP!$A:$AI,$D20,MATCH(K$8,REPORT_DATA_BY_COMP!$A$1:$AI$1,0)), "")</f>
        <v>2</v>
      </c>
      <c r="L20" s="47">
        <f>IFERROR(INDEX(REPORT_DATA_BY_COMP!$A:$AI,$D20,MATCH(L$8,REPORT_DATA_BY_COMP!$A$1:$AI$1,0)), "")</f>
        <v>0</v>
      </c>
      <c r="M20" s="56">
        <f>IFERROR(INDEX(REPORT_DATA_BY_COMP!$A:$AI,$D20,MATCH(M$8,REPORT_DATA_BY_COMP!$A$1:$AI$1,0)), "")</f>
        <v>0</v>
      </c>
      <c r="N20" s="50">
        <f>IFERROR(INDEX(REPORT_DATA_BY_COMP!$A:$AI,$D20,MATCH(N$8,REPORT_DATA_BY_COMP!$A$1:$AI$1,0)), "")</f>
        <v>3</v>
      </c>
      <c r="O20" s="10">
        <f>IFERROR(INDEX(REPORT_DATA_BY_COMP!$A:$AI,$D20,MATCH(O$8,REPORT_DATA_BY_COMP!$A$1:$AI$1,0)), "")</f>
        <v>1</v>
      </c>
      <c r="P20" s="10">
        <f>IFERROR(INDEX(REPORT_DATA_BY_COMP!$A:$AI,$D20,MATCH(P$8,REPORT_DATA_BY_COMP!$A$1:$AI$1,0)), "")</f>
        <v>7</v>
      </c>
      <c r="Q20" s="10">
        <f>IFERROR(INDEX(REPORT_DATA_BY_COMP!$A:$AI,$D20,MATCH(Q$8,REPORT_DATA_BY_COMP!$A$1:$AI$1,0)), "")</f>
        <v>2</v>
      </c>
      <c r="R20" s="10">
        <f>IFERROR(INDEX(REPORT_DATA_BY_COMP!$A:$AI,$D20,MATCH(R$8,REPORT_DATA_BY_COMP!$A$1:$AI$1,0)), "")</f>
        <v>0</v>
      </c>
      <c r="S20" s="10">
        <f>IFERROR(INDEX(REPORT_DATA_BY_COMP!$A:$AI,$D20,MATCH(S$8,REPORT_DATA_BY_COMP!$A$1:$AI$1,0)), "")</f>
        <v>11</v>
      </c>
    </row>
    <row r="21" spans="1:19" ht="15" customHeight="1">
      <c r="A21" s="1"/>
      <c r="B21" s="1" t="s">
        <v>1975</v>
      </c>
      <c r="C21" s="64" t="str">
        <f>CONCATENATE(YEAR,":",MONTH,":",WEEK,":",WEEKDAY,":",$B21)</f>
        <v>2016:5:3:7:XINAN_S</v>
      </c>
      <c r="D21" s="64">
        <f>MATCH($C21,REPORT_DATA_BY_COMP!$A:$A,0)</f>
        <v>1723</v>
      </c>
      <c r="E21" s="65" t="str">
        <f>SUBSTITUTE(VLOOKUP($B21,COMP_LIST!$A:$AC,5,FALSE),"EL","")</f>
        <v>S. Sylvester / Hickman</v>
      </c>
      <c r="F21" s="4" t="str">
        <f>VLOOKUP($B21,COMP_LIST!$A:$AC,3,FALSE)</f>
        <v>Xinan S</v>
      </c>
      <c r="G21" s="4" t="str">
        <f>VLOOKUP($B21,COMP_LIST!$A:$AC,4,FALSE)</f>
        <v>信安姐妹</v>
      </c>
      <c r="H21" s="10">
        <f>IFERROR(INDEX(REPORT_DATA_BY_COMP!$A:$AI,$D21,MATCH(H$8,REPORT_DATA_BY_COMP!$A$1:$AI$1,0)), "")</f>
        <v>2</v>
      </c>
      <c r="I21" s="10">
        <f>IFERROR(INDEX(REPORT_DATA_BY_COMP!$A:$AI,$D21,MATCH(I$8,REPORT_DATA_BY_COMP!$A$1:$AI$1,0)), "")</f>
        <v>0</v>
      </c>
      <c r="J21" s="10">
        <f>IFERROR(INDEX(REPORT_DATA_BY_COMP!$A:$AI,$D21,MATCH(J$8,REPORT_DATA_BY_COMP!$A$1:$AI$1,0)), "")</f>
        <v>1</v>
      </c>
      <c r="K21" s="10">
        <f>IFERROR(INDEX(REPORT_DATA_BY_COMP!$A:$AI,$D21,MATCH(K$8,REPORT_DATA_BY_COMP!$A$1:$AI$1,0)), "")</f>
        <v>3</v>
      </c>
      <c r="L21" s="47">
        <f>IFERROR(INDEX(REPORT_DATA_BY_COMP!$A:$AI,$D21,MATCH(L$8,REPORT_DATA_BY_COMP!$A$1:$AI$1,0)), "")</f>
        <v>2</v>
      </c>
      <c r="M21" s="56">
        <f>IFERROR(INDEX(REPORT_DATA_BY_COMP!$A:$AI,$D21,MATCH(M$8,REPORT_DATA_BY_COMP!$A$1:$AI$1,0)), "")</f>
        <v>0</v>
      </c>
      <c r="N21" s="50">
        <f>IFERROR(INDEX(REPORT_DATA_BY_COMP!$A:$AI,$D21,MATCH(N$8,REPORT_DATA_BY_COMP!$A$1:$AI$1,0)), "")</f>
        <v>8</v>
      </c>
      <c r="O21" s="10">
        <f>IFERROR(INDEX(REPORT_DATA_BY_COMP!$A:$AI,$D21,MATCH(O$8,REPORT_DATA_BY_COMP!$A$1:$AI$1,0)), "")</f>
        <v>4</v>
      </c>
      <c r="P21" s="10">
        <f>IFERROR(INDEX(REPORT_DATA_BY_COMP!$A:$AI,$D21,MATCH(P$8,REPORT_DATA_BY_COMP!$A$1:$AI$1,0)), "")</f>
        <v>11</v>
      </c>
      <c r="Q21" s="10">
        <f>IFERROR(INDEX(REPORT_DATA_BY_COMP!$A:$AI,$D21,MATCH(Q$8,REPORT_DATA_BY_COMP!$A$1:$AI$1,0)), "")</f>
        <v>8</v>
      </c>
      <c r="R21" s="10">
        <f>IFERROR(INDEX(REPORT_DATA_BY_COMP!$A:$AI,$D21,MATCH(R$8,REPORT_DATA_BY_COMP!$A$1:$AI$1,0)), "")</f>
        <v>0</v>
      </c>
      <c r="S21" s="10">
        <f>IFERROR(INDEX(REPORT_DATA_BY_COMP!$A:$AI,$D21,MATCH(S$8,REPORT_DATA_BY_COMP!$A$1:$AI$1,0)), "")</f>
        <v>22</v>
      </c>
    </row>
    <row r="22" spans="1:19" ht="15" customHeight="1">
      <c r="A22" s="1"/>
      <c r="B22" s="1"/>
      <c r="E22" s="8" t="s">
        <v>806</v>
      </c>
      <c r="F22" s="9"/>
      <c r="G22" s="9"/>
      <c r="H22" s="11">
        <f t="shared" ref="H22:R22" si="1">SUM(H18:H21)</f>
        <v>3</v>
      </c>
      <c r="I22" s="11">
        <f t="shared" si="1"/>
        <v>0</v>
      </c>
      <c r="J22" s="11">
        <f t="shared" si="1"/>
        <v>8</v>
      </c>
      <c r="K22" s="11">
        <f t="shared" si="1"/>
        <v>17</v>
      </c>
      <c r="L22" s="48">
        <f t="shared" si="1"/>
        <v>3</v>
      </c>
      <c r="M22" s="71">
        <f t="shared" si="1"/>
        <v>0</v>
      </c>
      <c r="N22" s="51">
        <f t="shared" si="1"/>
        <v>39</v>
      </c>
      <c r="O22" s="11">
        <f t="shared" si="1"/>
        <v>10</v>
      </c>
      <c r="P22" s="11">
        <f t="shared" si="1"/>
        <v>29</v>
      </c>
      <c r="Q22" s="11">
        <f t="shared" si="1"/>
        <v>24</v>
      </c>
      <c r="R22" s="11">
        <f t="shared" si="1"/>
        <v>2</v>
      </c>
      <c r="S22" s="11">
        <f>SUM(S18:S21)</f>
        <v>61</v>
      </c>
    </row>
    <row r="23" spans="1:19" ht="15" customHeight="1">
      <c r="A23" s="1" t="s">
        <v>2114</v>
      </c>
      <c r="B23" s="1"/>
      <c r="E23" s="5" t="str">
        <f>$A23</f>
        <v>Sanchong 三重</v>
      </c>
      <c r="F23" s="6"/>
      <c r="G23" s="6"/>
      <c r="H23" s="6"/>
      <c r="I23" s="6"/>
      <c r="J23" s="6"/>
      <c r="K23" s="6"/>
      <c r="L23" s="6"/>
      <c r="M23" s="60"/>
      <c r="N23" s="6"/>
      <c r="O23" s="6"/>
      <c r="P23" s="6"/>
      <c r="Q23" s="6"/>
      <c r="R23" s="6"/>
      <c r="S23" s="6"/>
    </row>
    <row r="24" spans="1:19" ht="15" customHeight="1">
      <c r="A24" s="1"/>
      <c r="B24" s="1" t="s">
        <v>1885</v>
      </c>
      <c r="C24" s="64" t="str">
        <f>CONCATENATE(YEAR,":",MONTH,":",WEEK,":",WEEKDAY,":",$B24)</f>
        <v>2016:5:3:7:SANCHONG_E</v>
      </c>
      <c r="D24" s="64">
        <f>MATCH($C24,REPORT_DATA_BY_COMP!$A:$A,0)</f>
        <v>1692</v>
      </c>
      <c r="E24" s="65" t="str">
        <f>SUBSTITUTE(VLOOKUP($B24,COMP_LIST!$A:$AC,5,FALSE),"EL","")</f>
        <v>E. Luther / Smith</v>
      </c>
      <c r="F24" s="4" t="str">
        <f>VLOOKUP($B24,COMP_LIST!$A:$AC,3,FALSE)</f>
        <v>Sanchong E</v>
      </c>
      <c r="G24" s="4" t="str">
        <f>VLOOKUP($B24,COMP_LIST!$A:$AC,4,FALSE)</f>
        <v>三重長老</v>
      </c>
      <c r="H24" s="10">
        <f>IFERROR(INDEX(REPORT_DATA_BY_COMP!$A:$AI,$D24,MATCH(H$8,REPORT_DATA_BY_COMP!$A$1:$AI$1,0)), "")</f>
        <v>0</v>
      </c>
      <c r="I24" s="10">
        <f>IFERROR(INDEX(REPORT_DATA_BY_COMP!$A:$AI,$D24,MATCH(I$8,REPORT_DATA_BY_COMP!$A$1:$AI$1,0)), "")</f>
        <v>1</v>
      </c>
      <c r="J24" s="10">
        <f>IFERROR(INDEX(REPORT_DATA_BY_COMP!$A:$AI,$D24,MATCH(J$8,REPORT_DATA_BY_COMP!$A$1:$AI$1,0)), "")</f>
        <v>3</v>
      </c>
      <c r="K24" s="10">
        <f>IFERROR(INDEX(REPORT_DATA_BY_COMP!$A:$AI,$D24,MATCH(K$8,REPORT_DATA_BY_COMP!$A$1:$AI$1,0)), "")</f>
        <v>1</v>
      </c>
      <c r="L24" s="47">
        <f>IFERROR(INDEX(REPORT_DATA_BY_COMP!$A:$AI,$D24,MATCH(L$8,REPORT_DATA_BY_COMP!$A$1:$AI$1,0)), "")</f>
        <v>1</v>
      </c>
      <c r="M24" s="59">
        <f>IFERROR(INDEX(REPORT_DATA_BY_COMP!$A:$AI,$D24,MATCH(M$8,REPORT_DATA_BY_COMP!$A$1:$AI$1,0)), "")</f>
        <v>0</v>
      </c>
      <c r="N24" s="50">
        <f>IFERROR(INDEX(REPORT_DATA_BY_COMP!$A:$AI,$D24,MATCH(N$8,REPORT_DATA_BY_COMP!$A$1:$AI$1,0)), "")</f>
        <v>5</v>
      </c>
      <c r="O24" s="10">
        <f>IFERROR(INDEX(REPORT_DATA_BY_COMP!$A:$AI,$D24,MATCH(O$8,REPORT_DATA_BY_COMP!$A$1:$AI$1,0)), "")</f>
        <v>1</v>
      </c>
      <c r="P24" s="10">
        <f>IFERROR(INDEX(REPORT_DATA_BY_COMP!$A:$AI,$D24,MATCH(P$8,REPORT_DATA_BY_COMP!$A$1:$AI$1,0)), "")</f>
        <v>9</v>
      </c>
      <c r="Q24" s="10">
        <f>IFERROR(INDEX(REPORT_DATA_BY_COMP!$A:$AI,$D24,MATCH(Q$8,REPORT_DATA_BY_COMP!$A$1:$AI$1,0)), "")</f>
        <v>8</v>
      </c>
      <c r="R24" s="10">
        <f>IFERROR(INDEX(REPORT_DATA_BY_COMP!$A:$AI,$D24,MATCH(R$8,REPORT_DATA_BY_COMP!$A$1:$AI$1,0)), "")</f>
        <v>0</v>
      </c>
      <c r="S24" s="10">
        <f>IFERROR(INDEX(REPORT_DATA_BY_COMP!$A:$AI,$D24,MATCH(S$8,REPORT_DATA_BY_COMP!$A$1:$AI$1,0)), "")</f>
        <v>8</v>
      </c>
    </row>
    <row r="25" spans="1:19" ht="15" customHeight="1">
      <c r="A25" s="1"/>
      <c r="B25" s="1" t="s">
        <v>1888</v>
      </c>
      <c r="C25" s="64" t="str">
        <f>CONCATENATE(YEAR,":",MONTH,":",WEEK,":",WEEKDAY,":",$B25)</f>
        <v>2016:5:3:7:SANCHONG_S</v>
      </c>
      <c r="D25" s="64">
        <f>MATCH($C25,REPORT_DATA_BY_COMP!$A:$A,0)</f>
        <v>1693</v>
      </c>
      <c r="E25" s="65" t="str">
        <f>SUBSTITUTE(VLOOKUP($B25,COMP_LIST!$A:$AC,5,FALSE),"EL","")</f>
        <v>E. Roberts / Wong</v>
      </c>
      <c r="F25" s="4" t="str">
        <f>VLOOKUP($B25,COMP_LIST!$A:$AC,3,FALSE)</f>
        <v>Sanchong S</v>
      </c>
      <c r="G25" s="4" t="str">
        <f>VLOOKUP($B25,COMP_LIST!$A:$AC,4,FALSE)</f>
        <v>三重姐妹</v>
      </c>
      <c r="H25" s="10">
        <f>IFERROR(INDEX(REPORT_DATA_BY_COMP!$A:$AI,$D25,MATCH(H$8,REPORT_DATA_BY_COMP!$A$1:$AI$1,0)), "")</f>
        <v>0</v>
      </c>
      <c r="I25" s="10">
        <f>IFERROR(INDEX(REPORT_DATA_BY_COMP!$A:$AI,$D25,MATCH(I$8,REPORT_DATA_BY_COMP!$A$1:$AI$1,0)), "")</f>
        <v>0</v>
      </c>
      <c r="J25" s="10">
        <f>IFERROR(INDEX(REPORT_DATA_BY_COMP!$A:$AI,$D25,MATCH(J$8,REPORT_DATA_BY_COMP!$A$1:$AI$1,0)), "")</f>
        <v>1</v>
      </c>
      <c r="K25" s="10">
        <f>IFERROR(INDEX(REPORT_DATA_BY_COMP!$A:$AI,$D25,MATCH(K$8,REPORT_DATA_BY_COMP!$A$1:$AI$1,0)), "")</f>
        <v>1</v>
      </c>
      <c r="L25" s="47">
        <f>IFERROR(INDEX(REPORT_DATA_BY_COMP!$A:$AI,$D25,MATCH(L$8,REPORT_DATA_BY_COMP!$A$1:$AI$1,0)), "")</f>
        <v>0</v>
      </c>
      <c r="M25" s="56">
        <f>IFERROR(INDEX(REPORT_DATA_BY_COMP!$A:$AI,$D25,MATCH(M$8,REPORT_DATA_BY_COMP!$A$1:$AI$1,0)), "")</f>
        <v>0</v>
      </c>
      <c r="N25" s="50">
        <f>IFERROR(INDEX(REPORT_DATA_BY_COMP!$A:$AI,$D25,MATCH(N$8,REPORT_DATA_BY_COMP!$A$1:$AI$1,0)), "")</f>
        <v>2</v>
      </c>
      <c r="O25" s="10">
        <f>IFERROR(INDEX(REPORT_DATA_BY_COMP!$A:$AI,$D25,MATCH(O$8,REPORT_DATA_BY_COMP!$A$1:$AI$1,0)), "")</f>
        <v>2</v>
      </c>
      <c r="P25" s="10">
        <f>IFERROR(INDEX(REPORT_DATA_BY_COMP!$A:$AI,$D25,MATCH(P$8,REPORT_DATA_BY_COMP!$A$1:$AI$1,0)), "")</f>
        <v>6</v>
      </c>
      <c r="Q25" s="10">
        <f>IFERROR(INDEX(REPORT_DATA_BY_COMP!$A:$AI,$D25,MATCH(Q$8,REPORT_DATA_BY_COMP!$A$1:$AI$1,0)), "")</f>
        <v>6</v>
      </c>
      <c r="R25" s="10">
        <f>IFERROR(INDEX(REPORT_DATA_BY_COMP!$A:$AI,$D25,MATCH(R$8,REPORT_DATA_BY_COMP!$A$1:$AI$1,0)), "")</f>
        <v>1</v>
      </c>
      <c r="S25" s="10">
        <f>IFERROR(INDEX(REPORT_DATA_BY_COMP!$A:$AI,$D25,MATCH(S$8,REPORT_DATA_BY_COMP!$A$1:$AI$1,0)), "")</f>
        <v>5</v>
      </c>
    </row>
    <row r="26" spans="1:19" ht="15" customHeight="1">
      <c r="A26" s="1"/>
      <c r="B26" s="1" t="s">
        <v>1853</v>
      </c>
      <c r="C26" s="64" t="str">
        <f>CONCATENATE(YEAR,":",MONTH,":",WEEK,":",WEEKDAY,":",$B26)</f>
        <v>2016:5:3:7:LUZHOU_A_E</v>
      </c>
      <c r="D26" s="64">
        <f>MATCH($C26,REPORT_DATA_BY_COMP!$A:$A,0)</f>
        <v>1684</v>
      </c>
      <c r="E26" s="65" t="str">
        <f>SUBSTITUTE(VLOOKUP($B26,COMP_LIST!$A:$AC,5,FALSE),"EL","")</f>
        <v>E. Loke / Rasmussen</v>
      </c>
      <c r="F26" s="4" t="str">
        <f>VLOOKUP($B26,COMP_LIST!$A:$AC,3,FALSE)</f>
        <v>Luzhou A E</v>
      </c>
      <c r="G26" s="4" t="str">
        <f>VLOOKUP($B26,COMP_LIST!$A:$AC,4,FALSE)</f>
        <v>蘆洲 A 長老</v>
      </c>
      <c r="H26" s="10">
        <f>IFERROR(INDEX(REPORT_DATA_BY_COMP!$A:$AI,$D26,MATCH(H$8,REPORT_DATA_BY_COMP!$A$1:$AI$1,0)), "")</f>
        <v>0</v>
      </c>
      <c r="I26" s="10">
        <f>IFERROR(INDEX(REPORT_DATA_BY_COMP!$A:$AI,$D26,MATCH(I$8,REPORT_DATA_BY_COMP!$A$1:$AI$1,0)), "")</f>
        <v>1</v>
      </c>
      <c r="J26" s="10">
        <f>IFERROR(INDEX(REPORT_DATA_BY_COMP!$A:$AI,$D26,MATCH(J$8,REPORT_DATA_BY_COMP!$A$1:$AI$1,0)), "")</f>
        <v>4</v>
      </c>
      <c r="K26" s="10">
        <f>IFERROR(INDEX(REPORT_DATA_BY_COMP!$A:$AI,$D26,MATCH(K$8,REPORT_DATA_BY_COMP!$A$1:$AI$1,0)), "")</f>
        <v>4</v>
      </c>
      <c r="L26" s="47">
        <f>IFERROR(INDEX(REPORT_DATA_BY_COMP!$A:$AI,$D26,MATCH(L$8,REPORT_DATA_BY_COMP!$A$1:$AI$1,0)), "")</f>
        <v>1</v>
      </c>
      <c r="M26" s="56">
        <f>IFERROR(INDEX(REPORT_DATA_BY_COMP!$A:$AI,$D26,MATCH(M$8,REPORT_DATA_BY_COMP!$A$1:$AI$1,0)), "")</f>
        <v>0</v>
      </c>
      <c r="N26" s="50">
        <f>IFERROR(INDEX(REPORT_DATA_BY_COMP!$A:$AI,$D26,MATCH(N$8,REPORT_DATA_BY_COMP!$A$1:$AI$1,0)), "")</f>
        <v>9</v>
      </c>
      <c r="O26" s="10">
        <f>IFERROR(INDEX(REPORT_DATA_BY_COMP!$A:$AI,$D26,MATCH(O$8,REPORT_DATA_BY_COMP!$A$1:$AI$1,0)), "")</f>
        <v>4</v>
      </c>
      <c r="P26" s="10">
        <f>IFERROR(INDEX(REPORT_DATA_BY_COMP!$A:$AI,$D26,MATCH(P$8,REPORT_DATA_BY_COMP!$A$1:$AI$1,0)), "")</f>
        <v>14</v>
      </c>
      <c r="Q26" s="10">
        <f>IFERROR(INDEX(REPORT_DATA_BY_COMP!$A:$AI,$D26,MATCH(Q$8,REPORT_DATA_BY_COMP!$A$1:$AI$1,0)), "")</f>
        <v>5</v>
      </c>
      <c r="R26" s="10">
        <f>IFERROR(INDEX(REPORT_DATA_BY_COMP!$A:$AI,$D26,MATCH(R$8,REPORT_DATA_BY_COMP!$A$1:$AI$1,0)), "")</f>
        <v>0</v>
      </c>
      <c r="S26" s="10">
        <f>IFERROR(INDEX(REPORT_DATA_BY_COMP!$A:$AI,$D26,MATCH(S$8,REPORT_DATA_BY_COMP!$A$1:$AI$1,0)), "")</f>
        <v>9</v>
      </c>
    </row>
    <row r="27" spans="1:19" ht="15" customHeight="1">
      <c r="A27" s="1"/>
      <c r="B27" s="1" t="s">
        <v>1858</v>
      </c>
      <c r="C27" s="64" t="str">
        <f>CONCATENATE(YEAR,":",MONTH,":",WEEK,":",WEEKDAY,":",$B27)</f>
        <v>2016:5:3:7:LUZHOU_B_E</v>
      </c>
      <c r="D27" s="64">
        <f>MATCH($C27,REPORT_DATA_BY_COMP!$A:$A,0)</f>
        <v>1685</v>
      </c>
      <c r="E27" s="65" t="str">
        <f>SUBSTITUTE(VLOOKUP($B27,COMP_LIST!$A:$AC,5,FALSE),"EL","")</f>
        <v>E. Anderton  / King DL</v>
      </c>
      <c r="F27" s="4" t="str">
        <f>VLOOKUP($B27,COMP_LIST!$A:$AC,3,FALSE)</f>
        <v>Luzhou B E</v>
      </c>
      <c r="G27" s="4" t="str">
        <f>VLOOKUP($B27,COMP_LIST!$A:$AC,4,FALSE)</f>
        <v>蘆洲 B 長老</v>
      </c>
      <c r="H27" s="10">
        <f>IFERROR(INDEX(REPORT_DATA_BY_COMP!$A:$AI,$D27,MATCH(H$8,REPORT_DATA_BY_COMP!$A$1:$AI$1,0)), "")</f>
        <v>2</v>
      </c>
      <c r="I27" s="10">
        <f>IFERROR(INDEX(REPORT_DATA_BY_COMP!$A:$AI,$D27,MATCH(I$8,REPORT_DATA_BY_COMP!$A$1:$AI$1,0)), "")</f>
        <v>0</v>
      </c>
      <c r="J27" s="10">
        <f>IFERROR(INDEX(REPORT_DATA_BY_COMP!$A:$AI,$D27,MATCH(J$8,REPORT_DATA_BY_COMP!$A$1:$AI$1,0)), "")</f>
        <v>0</v>
      </c>
      <c r="K27" s="10">
        <f>IFERROR(INDEX(REPORT_DATA_BY_COMP!$A:$AI,$D27,MATCH(K$8,REPORT_DATA_BY_COMP!$A$1:$AI$1,0)), "")</f>
        <v>0</v>
      </c>
      <c r="L27" s="47">
        <f>IFERROR(INDEX(REPORT_DATA_BY_COMP!$A:$AI,$D27,MATCH(L$8,REPORT_DATA_BY_COMP!$A$1:$AI$1,0)), "")</f>
        <v>2</v>
      </c>
      <c r="M27" s="56">
        <f>IFERROR(INDEX(REPORT_DATA_BY_COMP!$A:$AI,$D27,MATCH(M$8,REPORT_DATA_BY_COMP!$A$1:$AI$1,0)), "")</f>
        <v>0</v>
      </c>
      <c r="N27" s="50">
        <f>IFERROR(INDEX(REPORT_DATA_BY_COMP!$A:$AI,$D27,MATCH(N$8,REPORT_DATA_BY_COMP!$A$1:$AI$1,0)), "")</f>
        <v>5</v>
      </c>
      <c r="O27" s="10">
        <f>IFERROR(INDEX(REPORT_DATA_BY_COMP!$A:$AI,$D27,MATCH(O$8,REPORT_DATA_BY_COMP!$A$1:$AI$1,0)), "")</f>
        <v>1</v>
      </c>
      <c r="P27" s="10">
        <f>IFERROR(INDEX(REPORT_DATA_BY_COMP!$A:$AI,$D27,MATCH(P$8,REPORT_DATA_BY_COMP!$A$1:$AI$1,0)), "")</f>
        <v>8</v>
      </c>
      <c r="Q27" s="10">
        <f>IFERROR(INDEX(REPORT_DATA_BY_COMP!$A:$AI,$D27,MATCH(Q$8,REPORT_DATA_BY_COMP!$A$1:$AI$1,0)), "")</f>
        <v>4</v>
      </c>
      <c r="R27" s="10">
        <f>IFERROR(INDEX(REPORT_DATA_BY_COMP!$A:$AI,$D27,MATCH(R$8,REPORT_DATA_BY_COMP!$A$1:$AI$1,0)), "")</f>
        <v>0</v>
      </c>
      <c r="S27" s="10">
        <f>IFERROR(INDEX(REPORT_DATA_BY_COMP!$A:$AI,$D27,MATCH(S$8,REPORT_DATA_BY_COMP!$A$1:$AI$1,0)), "")</f>
        <v>2</v>
      </c>
    </row>
    <row r="28" spans="1:19" ht="15" customHeight="1" thickBot="1">
      <c r="A28" s="1"/>
      <c r="B28" s="1"/>
      <c r="E28" s="8" t="s">
        <v>806</v>
      </c>
      <c r="F28" s="9"/>
      <c r="G28" s="9"/>
      <c r="H28" s="11">
        <f t="shared" ref="H28:S28" si="2">SUM(H24:H27)</f>
        <v>2</v>
      </c>
      <c r="I28" s="11">
        <f t="shared" si="2"/>
        <v>2</v>
      </c>
      <c r="J28" s="11">
        <f t="shared" si="2"/>
        <v>8</v>
      </c>
      <c r="K28" s="11">
        <f t="shared" si="2"/>
        <v>6</v>
      </c>
      <c r="L28" s="48">
        <f t="shared" si="2"/>
        <v>4</v>
      </c>
      <c r="M28" s="69">
        <f t="shared" si="2"/>
        <v>0</v>
      </c>
      <c r="N28" s="51">
        <f t="shared" si="2"/>
        <v>21</v>
      </c>
      <c r="O28" s="11">
        <f t="shared" si="2"/>
        <v>8</v>
      </c>
      <c r="P28" s="11">
        <f t="shared" si="2"/>
        <v>37</v>
      </c>
      <c r="Q28" s="11">
        <f t="shared" si="2"/>
        <v>23</v>
      </c>
      <c r="R28" s="11">
        <f t="shared" si="2"/>
        <v>1</v>
      </c>
      <c r="S28" s="11">
        <f t="shared" si="2"/>
        <v>24</v>
      </c>
    </row>
    <row r="29" spans="1:19" ht="15" customHeight="1" thickTop="1">
      <c r="E29" s="31"/>
      <c r="F29" s="22"/>
      <c r="G29" s="22"/>
      <c r="H29" s="22"/>
      <c r="I29" s="22"/>
      <c r="J29" s="22"/>
      <c r="K29" s="22"/>
      <c r="L29" s="22"/>
      <c r="M29" s="70"/>
      <c r="N29" s="22"/>
      <c r="O29" s="22"/>
      <c r="P29" s="22"/>
      <c r="Q29" s="22"/>
      <c r="R29" s="22"/>
      <c r="S29" s="22"/>
    </row>
    <row r="30" spans="1:19" ht="15" customHeight="1">
      <c r="E30" s="12" t="s">
        <v>805</v>
      </c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</row>
    <row r="31" spans="1:19" ht="15" customHeight="1">
      <c r="C31" s="64" t="str">
        <f>CONCATENATE(YEAR,":",MONTH,":1:",WEEKLY_REPORT_DAY,":", $A$1)</f>
        <v>2016:5:1:7:CENTRAL</v>
      </c>
      <c r="D31" s="64">
        <f>MATCH($C31,REPORT_DATA_BY_ZONE!$A:$A, 0)</f>
        <v>161</v>
      </c>
      <c r="E31" s="19" t="s">
        <v>783</v>
      </c>
      <c r="F31" s="13"/>
      <c r="G31" s="13"/>
      <c r="H31" s="10">
        <f>IFERROR(INDEX(REPORT_DATA_BY_ZONE!$A:$AI,$D31,MATCH(H$8,REPORT_DATA_BY_ZONE!$A$1:$AI$1,0)), "")</f>
        <v>2</v>
      </c>
      <c r="I31" s="10">
        <f>IFERROR(INDEX(REPORT_DATA_BY_ZONE!$A:$AI,$D31,MATCH(I$8,REPORT_DATA_BY_ZONE!$A$1:$AI$1,0)), "")</f>
        <v>3</v>
      </c>
      <c r="J31" s="10">
        <f>IFERROR(INDEX(REPORT_DATA_BY_ZONE!$A:$AI,$D31,MATCH(J$8,REPORT_DATA_BY_ZONE!$A$1:$AI$1,0)), "")</f>
        <v>28</v>
      </c>
      <c r="K31" s="10">
        <f>IFERROR(INDEX(REPORT_DATA_BY_ZONE!$A:$AI,$D31,MATCH(K$8,REPORT_DATA_BY_ZONE!$A$1:$AI$1,0)), "")</f>
        <v>38</v>
      </c>
      <c r="L31" s="47">
        <f>IFERROR(INDEX(REPORT_DATA_BY_ZONE!$A:$AI,$D31,MATCH(L$8,REPORT_DATA_BY_ZONE!$A$1:$AI$1,0)), "")</f>
        <v>0</v>
      </c>
      <c r="M31" s="10">
        <f>IFERROR(INDEX(REPORT_DATA_BY_ZONE!$A:$AI,$D31,MATCH(M$8,REPORT_DATA_BY_ZONE!$A$1:$AI$1,0)), "")</f>
        <v>0</v>
      </c>
      <c r="N31" s="50">
        <f>IFERROR(INDEX(REPORT_DATA_BY_ZONE!$A:$AI,$D31,MATCH(N$8,REPORT_DATA_BY_ZONE!$A$1:$AI$1,0)), "")</f>
        <v>88</v>
      </c>
      <c r="O31" s="10">
        <f>IFERROR(INDEX(REPORT_DATA_BY_ZONE!$A:$AI,$D31,MATCH(O$8,REPORT_DATA_BY_ZONE!$A$1:$AI$1,0)), "")</f>
        <v>21</v>
      </c>
      <c r="P31" s="10">
        <f>IFERROR(INDEX(REPORT_DATA_BY_ZONE!$A:$AI,$D31,MATCH(P$8,REPORT_DATA_BY_ZONE!$A$1:$AI$1,0)), "")</f>
        <v>89</v>
      </c>
      <c r="Q31" s="10">
        <f>IFERROR(INDEX(REPORT_DATA_BY_ZONE!$A:$AI,$D31,MATCH(Q$8,REPORT_DATA_BY_ZONE!$A$1:$AI$1,0)), "")</f>
        <v>65</v>
      </c>
      <c r="R31" s="10">
        <f>IFERROR(INDEX(REPORT_DATA_BY_ZONE!$A:$AI,$D31,MATCH(R$8,REPORT_DATA_BY_ZONE!$A$1:$AI$1,0)), "")</f>
        <v>1</v>
      </c>
      <c r="S31" s="10">
        <f>IFERROR(INDEX(REPORT_DATA_BY_ZONE!$A:$AI,$D31,MATCH(S$8,REPORT_DATA_BY_ZONE!$A$1:$AI$1,0)), "")</f>
        <v>130</v>
      </c>
    </row>
    <row r="32" spans="1:19" ht="15" customHeight="1">
      <c r="C32" s="64" t="str">
        <f>CONCATENATE(YEAR,":",MONTH,":2:",WEEKLY_REPORT_DAY,":", $A$1)</f>
        <v>2016:5:2:7:CENTRAL</v>
      </c>
      <c r="D32" s="64">
        <f>MATCH($C32,REPORT_DATA_BY_ZONE!$A:$A, 0)</f>
        <v>171</v>
      </c>
      <c r="E32" s="19" t="s">
        <v>782</v>
      </c>
      <c r="F32" s="13"/>
      <c r="G32" s="13"/>
      <c r="H32" s="10">
        <f>IFERROR(INDEX(REPORT_DATA_BY_ZONE!$A:$AI,$D32,MATCH(H$8,REPORT_DATA_BY_ZONE!$A$1:$AI$1,0)), "")</f>
        <v>2</v>
      </c>
      <c r="I32" s="10">
        <f>IFERROR(INDEX(REPORT_DATA_BY_ZONE!$A:$AI,$D32,MATCH(I$8,REPORT_DATA_BY_ZONE!$A$1:$AI$1,0)), "")</f>
        <v>6</v>
      </c>
      <c r="J32" s="10">
        <f>IFERROR(INDEX(REPORT_DATA_BY_ZONE!$A:$AI,$D32,MATCH(J$8,REPORT_DATA_BY_ZONE!$A$1:$AI$1,0)), "")</f>
        <v>24</v>
      </c>
      <c r="K32" s="10">
        <f>IFERROR(INDEX(REPORT_DATA_BY_ZONE!$A:$AI,$D32,MATCH(K$8,REPORT_DATA_BY_ZONE!$A$1:$AI$1,0)), "")</f>
        <v>34</v>
      </c>
      <c r="L32" s="47">
        <f>IFERROR(INDEX(REPORT_DATA_BY_ZONE!$A:$AI,$D32,MATCH(L$8,REPORT_DATA_BY_ZONE!$A$1:$AI$1,0)), "")</f>
        <v>0</v>
      </c>
      <c r="M32" s="10">
        <f>IFERROR(INDEX(REPORT_DATA_BY_ZONE!$A:$AI,$D32,MATCH(M$8,REPORT_DATA_BY_ZONE!$A$1:$AI$1,0)), "")</f>
        <v>0</v>
      </c>
      <c r="N32" s="50">
        <f>IFERROR(INDEX(REPORT_DATA_BY_ZONE!$A:$AI,$D32,MATCH(N$8,REPORT_DATA_BY_ZONE!$A$1:$AI$1,0)), "")</f>
        <v>85</v>
      </c>
      <c r="O32" s="10">
        <f>IFERROR(INDEX(REPORT_DATA_BY_ZONE!$A:$AI,$D32,MATCH(O$8,REPORT_DATA_BY_ZONE!$A$1:$AI$1,0)), "")</f>
        <v>32</v>
      </c>
      <c r="P32" s="10">
        <f>IFERROR(INDEX(REPORT_DATA_BY_ZONE!$A:$AI,$D32,MATCH(P$8,REPORT_DATA_BY_ZONE!$A$1:$AI$1,0)), "")</f>
        <v>87</v>
      </c>
      <c r="Q32" s="10">
        <f>IFERROR(INDEX(REPORT_DATA_BY_ZONE!$A:$AI,$D32,MATCH(Q$8,REPORT_DATA_BY_ZONE!$A$1:$AI$1,0)), "")</f>
        <v>49</v>
      </c>
      <c r="R32" s="10">
        <f>IFERROR(INDEX(REPORT_DATA_BY_ZONE!$A:$AI,$D32,MATCH(R$8,REPORT_DATA_BY_ZONE!$A$1:$AI$1,0)), "")</f>
        <v>5</v>
      </c>
      <c r="S32" s="10">
        <f>IFERROR(INDEX(REPORT_DATA_BY_ZONE!$A:$AI,$D32,MATCH(S$8,REPORT_DATA_BY_ZONE!$A$1:$AI$1,0)), "")</f>
        <v>127</v>
      </c>
    </row>
    <row r="33" spans="3:19" ht="15" customHeight="1">
      <c r="C33" s="64" t="str">
        <f>CONCATENATE(YEAR,":",MONTH,":3:",WEEKLY_REPORT_DAY,":", $A$1)</f>
        <v>2016:5:3:7:CENTRAL</v>
      </c>
      <c r="D33" s="64">
        <f>MATCH($C33,REPORT_DATA_BY_ZONE!$A:$A, 0)</f>
        <v>181</v>
      </c>
      <c r="E33" s="19" t="s">
        <v>784</v>
      </c>
      <c r="F33" s="13"/>
      <c r="G33" s="13"/>
      <c r="H33" s="10">
        <f>IFERROR(INDEX(REPORT_DATA_BY_ZONE!$A:$AI,$D33,MATCH(H$8,REPORT_DATA_BY_ZONE!$A$1:$AI$1,0)), "")</f>
        <v>7</v>
      </c>
      <c r="I33" s="10">
        <f>IFERROR(INDEX(REPORT_DATA_BY_ZONE!$A:$AI,$D33,MATCH(I$8,REPORT_DATA_BY_ZONE!$A$1:$AI$1,0)), "")</f>
        <v>2</v>
      </c>
      <c r="J33" s="10">
        <f>IFERROR(INDEX(REPORT_DATA_BY_ZONE!$A:$AI,$D33,MATCH(J$8,REPORT_DATA_BY_ZONE!$A$1:$AI$1,0)), "")</f>
        <v>23</v>
      </c>
      <c r="K33" s="10">
        <f>IFERROR(INDEX(REPORT_DATA_BY_ZONE!$A:$AI,$D33,MATCH(K$8,REPORT_DATA_BY_ZONE!$A$1:$AI$1,0)), "")</f>
        <v>33</v>
      </c>
      <c r="L33" s="47">
        <f>IFERROR(INDEX(REPORT_DATA_BY_ZONE!$A:$AI,$D33,MATCH(L$8,REPORT_DATA_BY_ZONE!$A$1:$AI$1,0)), "")</f>
        <v>9</v>
      </c>
      <c r="M33" s="10">
        <f>IFERROR(INDEX(REPORT_DATA_BY_ZONE!$A:$AI,$D33,MATCH(M$8,REPORT_DATA_BY_ZONE!$A$1:$AI$1,0)), "")</f>
        <v>0</v>
      </c>
      <c r="N33" s="50">
        <f>IFERROR(INDEX(REPORT_DATA_BY_ZONE!$A:$AI,$D33,MATCH(N$8,REPORT_DATA_BY_ZONE!$A$1:$AI$1,0)), "")</f>
        <v>89</v>
      </c>
      <c r="O33" s="10">
        <f>IFERROR(INDEX(REPORT_DATA_BY_ZONE!$A:$AI,$D33,MATCH(O$8,REPORT_DATA_BY_ZONE!$A$1:$AI$1,0)), "")</f>
        <v>26</v>
      </c>
      <c r="P33" s="10">
        <f>IFERROR(INDEX(REPORT_DATA_BY_ZONE!$A:$AI,$D33,MATCH(P$8,REPORT_DATA_BY_ZONE!$A$1:$AI$1,0)), "")</f>
        <v>85</v>
      </c>
      <c r="Q33" s="10">
        <f>IFERROR(INDEX(REPORT_DATA_BY_ZONE!$A:$AI,$D33,MATCH(Q$8,REPORT_DATA_BY_ZONE!$A$1:$AI$1,0)), "")</f>
        <v>62</v>
      </c>
      <c r="R33" s="10">
        <f>IFERROR(INDEX(REPORT_DATA_BY_ZONE!$A:$AI,$D33,MATCH(R$8,REPORT_DATA_BY_ZONE!$A$1:$AI$1,0)), "")</f>
        <v>3</v>
      </c>
      <c r="S33" s="10">
        <f>IFERROR(INDEX(REPORT_DATA_BY_ZONE!$A:$AI,$D33,MATCH(S$8,REPORT_DATA_BY_ZONE!$A$1:$AI$1,0)), "")</f>
        <v>123</v>
      </c>
    </row>
    <row r="34" spans="3:19" ht="15" customHeight="1">
      <c r="C34" s="64" t="str">
        <f>CONCATENATE(YEAR,":",MONTH,":4:",WEEKLY_REPORT_DAY,":", $A$1)</f>
        <v>2016:5:4:7:CENTRAL</v>
      </c>
      <c r="D34" s="64" t="e">
        <f>MATCH($C34,REPORT_DATA_BY_ZONE!$A:$A, 0)</f>
        <v>#N/A</v>
      </c>
      <c r="E34" s="19" t="s">
        <v>785</v>
      </c>
      <c r="F34" s="13"/>
      <c r="G34" s="13"/>
      <c r="H34" s="10" t="str">
        <f>IFERROR(INDEX(REPORT_DATA_BY_ZONE!$A:$AI,$D34,MATCH(H$8,REPORT_DATA_BY_ZONE!$A$1:$AI$1,0)), "")</f>
        <v/>
      </c>
      <c r="I34" s="10" t="str">
        <f>IFERROR(INDEX(REPORT_DATA_BY_ZONE!$A:$AI,$D34,MATCH(I$8,REPORT_DATA_BY_ZONE!$A$1:$AI$1,0)), "")</f>
        <v/>
      </c>
      <c r="J34" s="10" t="str">
        <f>IFERROR(INDEX(REPORT_DATA_BY_ZONE!$A:$AI,$D34,MATCH(J$8,REPORT_DATA_BY_ZONE!$A$1:$AI$1,0)), "")</f>
        <v/>
      </c>
      <c r="K34" s="10" t="str">
        <f>IFERROR(INDEX(REPORT_DATA_BY_ZONE!$A:$AI,$D34,MATCH(K$8,REPORT_DATA_BY_ZONE!$A$1:$AI$1,0)), "")</f>
        <v/>
      </c>
      <c r="L34" s="47" t="str">
        <f>IFERROR(INDEX(REPORT_DATA_BY_ZONE!$A:$AI,$D34,MATCH(L$8,REPORT_DATA_BY_ZONE!$A$1:$AI$1,0)), "")</f>
        <v/>
      </c>
      <c r="M34" s="10" t="str">
        <f>IFERROR(INDEX(REPORT_DATA_BY_ZONE!$A:$AI,$D34,MATCH(M$8,REPORT_DATA_BY_ZONE!$A$1:$AI$1,0)), "")</f>
        <v/>
      </c>
      <c r="N34" s="50" t="str">
        <f>IFERROR(INDEX(REPORT_DATA_BY_ZONE!$A:$AI,$D34,MATCH(N$8,REPORT_DATA_BY_ZONE!$A$1:$AI$1,0)), "")</f>
        <v/>
      </c>
      <c r="O34" s="10" t="str">
        <f>IFERROR(INDEX(REPORT_DATA_BY_ZONE!$A:$AI,$D34,MATCH(O$8,REPORT_DATA_BY_ZONE!$A$1:$AI$1,0)), "")</f>
        <v/>
      </c>
      <c r="P34" s="10" t="str">
        <f>IFERROR(INDEX(REPORT_DATA_BY_ZONE!$A:$AI,$D34,MATCH(P$8,REPORT_DATA_BY_ZONE!$A$1:$AI$1,0)), "")</f>
        <v/>
      </c>
      <c r="Q34" s="10" t="str">
        <f>IFERROR(INDEX(REPORT_DATA_BY_ZONE!$A:$AI,$D34,MATCH(Q$8,REPORT_DATA_BY_ZONE!$A$1:$AI$1,0)), "")</f>
        <v/>
      </c>
      <c r="R34" s="10" t="str">
        <f>IFERROR(INDEX(REPORT_DATA_BY_ZONE!$A:$AI,$D34,MATCH(R$8,REPORT_DATA_BY_ZONE!$A$1:$AI$1,0)), "")</f>
        <v/>
      </c>
      <c r="S34" s="10" t="str">
        <f>IFERROR(INDEX(REPORT_DATA_BY_ZONE!$A:$AI,$D34,MATCH(S$8,REPORT_DATA_BY_ZONE!$A$1:$AI$1,0)), "")</f>
        <v/>
      </c>
    </row>
    <row r="35" spans="3:19" ht="15" customHeight="1">
      <c r="C35" s="64" t="str">
        <f>CONCATENATE(YEAR,":",MONTH,":5:",WEEKLY_REPORT_DAY,":", $A$1)</f>
        <v>2016:5:5:7:CENTRAL</v>
      </c>
      <c r="D35" s="64" t="e">
        <f>MATCH($C35,REPORT_DATA_BY_ZONE!$A:$A, 0)</f>
        <v>#N/A</v>
      </c>
      <c r="E35" s="19" t="s">
        <v>786</v>
      </c>
      <c r="F35" s="13"/>
      <c r="G35" s="13"/>
      <c r="H35" s="10" t="str">
        <f>IFERROR(INDEX(REPORT_DATA_BY_ZONE!$A:$AI,$D35,MATCH(H$8,REPORT_DATA_BY_ZONE!$A$1:$AI$1,0)), "")</f>
        <v/>
      </c>
      <c r="I35" s="10" t="str">
        <f>IFERROR(INDEX(REPORT_DATA_BY_ZONE!$A:$AI,$D35,MATCH(I$8,REPORT_DATA_BY_ZONE!$A$1:$AI$1,0)), "")</f>
        <v/>
      </c>
      <c r="J35" s="10" t="str">
        <f>IFERROR(INDEX(REPORT_DATA_BY_ZONE!$A:$AI,$D35,MATCH(J$8,REPORT_DATA_BY_ZONE!$A$1:$AI$1,0)), "")</f>
        <v/>
      </c>
      <c r="K35" s="10" t="str">
        <f>IFERROR(INDEX(REPORT_DATA_BY_ZONE!$A:$AI,$D35,MATCH(K$8,REPORT_DATA_BY_ZONE!$A$1:$AI$1,0)), "")</f>
        <v/>
      </c>
      <c r="L35" s="47" t="str">
        <f>IFERROR(INDEX(REPORT_DATA_BY_ZONE!$A:$AI,$D35,MATCH(L$8,REPORT_DATA_BY_ZONE!$A$1:$AI$1,0)), "")</f>
        <v/>
      </c>
      <c r="M35" s="10" t="str">
        <f>IFERROR(INDEX(REPORT_DATA_BY_ZONE!$A:$AI,$D35,MATCH(M$8,REPORT_DATA_BY_ZONE!$A$1:$AI$1,0)), "")</f>
        <v/>
      </c>
      <c r="N35" s="50" t="str">
        <f>IFERROR(INDEX(REPORT_DATA_BY_ZONE!$A:$AI,$D35,MATCH(N$8,REPORT_DATA_BY_ZONE!$A$1:$AI$1,0)), "")</f>
        <v/>
      </c>
      <c r="O35" s="10" t="str">
        <f>IFERROR(INDEX(REPORT_DATA_BY_ZONE!$A:$AI,$D35,MATCH(O$8,REPORT_DATA_BY_ZONE!$A$1:$AI$1,0)), "")</f>
        <v/>
      </c>
      <c r="P35" s="10" t="str">
        <f>IFERROR(INDEX(REPORT_DATA_BY_ZONE!$A:$AI,$D35,MATCH(P$8,REPORT_DATA_BY_ZONE!$A$1:$AI$1,0)), "")</f>
        <v/>
      </c>
      <c r="Q35" s="10" t="str">
        <f>IFERROR(INDEX(REPORT_DATA_BY_ZONE!$A:$AI,$D35,MATCH(Q$8,REPORT_DATA_BY_ZONE!$A$1:$AI$1,0)), "")</f>
        <v/>
      </c>
      <c r="R35" s="10" t="str">
        <f>IFERROR(INDEX(REPORT_DATA_BY_ZONE!$A:$AI,$D35,MATCH(R$8,REPORT_DATA_BY_ZONE!$A$1:$AI$1,0)), "")</f>
        <v/>
      </c>
      <c r="S35" s="10" t="str">
        <f>IFERROR(INDEX(REPORT_DATA_BY_ZONE!$A:$AI,$D35,MATCH(S$8,REPORT_DATA_BY_ZONE!$A$1:$AI$1,0)), "")</f>
        <v/>
      </c>
    </row>
    <row r="36" spans="3:19" ht="15" customHeight="1">
      <c r="E36" s="16" t="s">
        <v>806</v>
      </c>
      <c r="F36" s="14"/>
      <c r="G36" s="14"/>
      <c r="H36" s="17">
        <f>SUM(H31:H35)</f>
        <v>11</v>
      </c>
      <c r="I36" s="17">
        <f t="shared" ref="I36:R36" si="3">SUM(I31:I35)</f>
        <v>11</v>
      </c>
      <c r="J36" s="17">
        <f t="shared" si="3"/>
        <v>75</v>
      </c>
      <c r="K36" s="17">
        <f t="shared" si="3"/>
        <v>105</v>
      </c>
      <c r="L36" s="49">
        <f t="shared" si="3"/>
        <v>9</v>
      </c>
      <c r="M36" s="17">
        <f t="shared" si="3"/>
        <v>0</v>
      </c>
      <c r="N36" s="52">
        <f t="shared" si="3"/>
        <v>262</v>
      </c>
      <c r="O36" s="17">
        <f t="shared" si="3"/>
        <v>79</v>
      </c>
      <c r="P36" s="17">
        <f t="shared" si="3"/>
        <v>261</v>
      </c>
      <c r="Q36" s="17">
        <f t="shared" si="3"/>
        <v>176</v>
      </c>
      <c r="R36" s="17">
        <f t="shared" si="3"/>
        <v>9</v>
      </c>
      <c r="S36" s="17">
        <f>SUM(S31:S35)</f>
        <v>380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2:S15 M18:S21 M24:S27">
    <cfRule type="expression" dxfId="59" priority="1">
      <formula>J12=""</formula>
    </cfRule>
    <cfRule type="expression" dxfId="58" priority="2">
      <formula>AND(M$9&lt;&gt;"",M12&gt;=M$9)</formula>
    </cfRule>
    <cfRule type="expression" dxfId="57" priority="3">
      <formula>AND(M$10&lt;&gt;"",M12&lt;M$10)</formula>
    </cfRule>
    <cfRule type="expression" dxfId="56" priority="4">
      <formula>AND(M$10&lt;&gt;"",M12&gt;=M$10)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79" orientation="landscape" r:id="rId1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4">
    <pageSetUpPr fitToPage="1"/>
  </sheetPr>
  <dimension ref="W1:BA109"/>
  <sheetViews>
    <sheetView zoomScale="85" zoomScaleNormal="85" workbookViewId="0">
      <selection activeCell="AV88" sqref="AV88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7109375" style="7" customWidth="1"/>
    <col min="49" max="49" width="10.42578125" style="7" bestFit="1" customWidth="1"/>
    <col min="50" max="50" width="9.42578125" style="7" bestFit="1" customWidth="1"/>
    <col min="51" max="51" width="10.28515625" style="7" bestFit="1" customWidth="1"/>
    <col min="52" max="52" width="18" style="7" bestFit="1" customWidth="1"/>
    <col min="53" max="53" width="16.5703125" style="7" bestFit="1" customWidth="1"/>
    <col min="54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3" ht="15" customHeight="1"/>
    <row r="50" spans="23:53" ht="15" customHeight="1"/>
    <row r="51" spans="23:53" ht="120">
      <c r="AC51" s="29" t="s">
        <v>437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440</v>
      </c>
      <c r="AT51" s="29" t="s">
        <v>33</v>
      </c>
      <c r="AU51" s="29" t="s">
        <v>34</v>
      </c>
      <c r="AV51" s="29"/>
    </row>
    <row r="52" spans="23:53">
      <c r="W52" s="7" t="s">
        <v>812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810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813</v>
      </c>
      <c r="AM52" s="7" t="s">
        <v>13</v>
      </c>
      <c r="AN52" s="27" t="s">
        <v>814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3964</v>
      </c>
      <c r="AW52" s="27" t="s">
        <v>44</v>
      </c>
      <c r="AX52" s="27" t="s">
        <v>45</v>
      </c>
      <c r="AY52" s="27" t="s">
        <v>46</v>
      </c>
      <c r="AZ52" s="27" t="s">
        <v>47</v>
      </c>
      <c r="BA52" s="27" t="s">
        <v>48</v>
      </c>
    </row>
    <row r="53" spans="23:53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2014:1:0:0:CENTRAL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7</v>
      </c>
      <c r="AE53" s="27" t="e">
        <f t="shared" ref="AE53:AE88" ca="1" si="6">MATCH($AA53,INDIRECT(CONCATENATE($X$95,"$A:$A")), 0)</f>
        <v>#N/A</v>
      </c>
      <c r="AF53" s="10" t="str">
        <f t="shared" ref="AF53:AK62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</row>
    <row r="54" spans="23:53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2014:2:0:0:CENTRAL</v>
      </c>
      <c r="AB54" s="27">
        <f t="shared" ca="1" si="3"/>
        <v>29</v>
      </c>
      <c r="AC54" s="21">
        <f t="shared" ca="1" si="4"/>
        <v>2</v>
      </c>
      <c r="AD54" s="21">
        <f t="shared" si="5"/>
        <v>7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</row>
    <row r="55" spans="23:53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2014:3:0:0:CENTRAL</v>
      </c>
      <c r="AB55" s="27">
        <f t="shared" ca="1" si="3"/>
        <v>37</v>
      </c>
      <c r="AC55" s="21">
        <f t="shared" ca="1" si="4"/>
        <v>11</v>
      </c>
      <c r="AD55" s="21">
        <f t="shared" si="5"/>
        <v>7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</row>
    <row r="56" spans="23:53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2014:4:0:0:CENTRAL</v>
      </c>
      <c r="AB56" s="27">
        <f t="shared" ca="1" si="3"/>
        <v>45</v>
      </c>
      <c r="AC56" s="21">
        <f t="shared" ca="1" si="4"/>
        <v>8</v>
      </c>
      <c r="AD56" s="21">
        <f t="shared" si="5"/>
        <v>7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</row>
    <row r="57" spans="23:53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2014:5:0:0:CENTRAL</v>
      </c>
      <c r="AB57" s="27">
        <f t="shared" ca="1" si="3"/>
        <v>53</v>
      </c>
      <c r="AC57" s="21">
        <f t="shared" ca="1" si="4"/>
        <v>10</v>
      </c>
      <c r="AD57" s="21">
        <f t="shared" si="5"/>
        <v>7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</row>
    <row r="58" spans="23:53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2014:6:0:0:CENTRAL</v>
      </c>
      <c r="AB58" s="27">
        <f t="shared" ca="1" si="3"/>
        <v>61</v>
      </c>
      <c r="AC58" s="21">
        <f t="shared" ca="1" si="4"/>
        <v>8</v>
      </c>
      <c r="AD58" s="21">
        <f t="shared" si="5"/>
        <v>7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</row>
    <row r="59" spans="23:53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2014:7:0:0:CENTRAL</v>
      </c>
      <c r="AB59" s="27">
        <f t="shared" ca="1" si="3"/>
        <v>69</v>
      </c>
      <c r="AC59" s="21">
        <f t="shared" ca="1" si="4"/>
        <v>7</v>
      </c>
      <c r="AD59" s="21">
        <f t="shared" si="5"/>
        <v>7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</row>
    <row r="60" spans="23:53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2014:8:0:0:CENTRAL</v>
      </c>
      <c r="AB60" s="27">
        <f t="shared" ca="1" si="3"/>
        <v>77</v>
      </c>
      <c r="AC60" s="21">
        <f t="shared" ca="1" si="4"/>
        <v>4</v>
      </c>
      <c r="AD60" s="21">
        <f t="shared" si="5"/>
        <v>7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</row>
    <row r="61" spans="23:53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2014:9:0:0:CENTRAL</v>
      </c>
      <c r="AB61" s="27">
        <f t="shared" ca="1" si="3"/>
        <v>85</v>
      </c>
      <c r="AC61" s="21">
        <f t="shared" ca="1" si="4"/>
        <v>3</v>
      </c>
      <c r="AD61" s="21">
        <f t="shared" si="5"/>
        <v>7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</row>
    <row r="62" spans="23:53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2014:10:0:0:CENTRAL</v>
      </c>
      <c r="AB62" s="27">
        <f t="shared" ca="1" si="3"/>
        <v>2</v>
      </c>
      <c r="AC62" s="21">
        <f t="shared" ca="1" si="4"/>
        <v>5</v>
      </c>
      <c r="AD62" s="21">
        <f t="shared" si="5"/>
        <v>7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</row>
    <row r="63" spans="23:53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2014:11:0:0:CENTRAL</v>
      </c>
      <c r="AB63" s="27">
        <f t="shared" ca="1" si="3"/>
        <v>11</v>
      </c>
      <c r="AC63" s="21">
        <f t="shared" ca="1" si="4"/>
        <v>3</v>
      </c>
      <c r="AD63" s="21">
        <f t="shared" si="5"/>
        <v>7</v>
      </c>
      <c r="AE63" s="27" t="e">
        <f t="shared" ca="1" si="6"/>
        <v>#N/A</v>
      </c>
      <c r="AF63" s="10" t="str">
        <f t="shared" ref="AF63:AK72" ca="1" si="8">IFERROR(INDEX(INDIRECT(CONCATENATE($X$95,"$A:$Z")),$AE63,MATCH(AF$52,INDIRECT(CONCATENATE($X$95,"$A1:$Z1")),0)),"")</f>
        <v/>
      </c>
      <c r="AG63" s="10" t="str">
        <f t="shared" ca="1" si="8"/>
        <v/>
      </c>
      <c r="AH63" s="10" t="str">
        <f t="shared" ca="1" si="8"/>
        <v/>
      </c>
      <c r="AI63" s="10" t="str">
        <f t="shared" ca="1" si="8"/>
        <v/>
      </c>
      <c r="AJ63" s="10" t="str">
        <f t="shared" ca="1" si="8"/>
        <v/>
      </c>
      <c r="AK63" s="10" t="str">
        <f t="shared" ca="1" si="8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</row>
    <row r="64" spans="23:53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2014:12:0:0:CENTRAL</v>
      </c>
      <c r="AB64" s="27">
        <f t="shared" ca="1" si="3"/>
        <v>20</v>
      </c>
      <c r="AC64" s="21">
        <f t="shared" ca="1" si="4"/>
        <v>7</v>
      </c>
      <c r="AD64" s="21">
        <f t="shared" si="5"/>
        <v>7</v>
      </c>
      <c r="AE64" s="27" t="e">
        <f t="shared" ca="1" si="6"/>
        <v>#N/A</v>
      </c>
      <c r="AF64" s="10" t="str">
        <f t="shared" ca="1" si="8"/>
        <v/>
      </c>
      <c r="AG64" s="10" t="str">
        <f t="shared" ca="1" si="8"/>
        <v/>
      </c>
      <c r="AH64" s="10" t="str">
        <f t="shared" ca="1" si="8"/>
        <v/>
      </c>
      <c r="AI64" s="10" t="str">
        <f t="shared" ca="1" si="8"/>
        <v/>
      </c>
      <c r="AJ64" s="10" t="str">
        <f t="shared" ca="1" si="8"/>
        <v/>
      </c>
      <c r="AK64" s="10" t="str">
        <f t="shared" ca="1" si="8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</row>
    <row r="65" spans="23:53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2015:1:0:0:CENTRAL</v>
      </c>
      <c r="AB65" s="27">
        <f t="shared" ca="1" si="3"/>
        <v>124</v>
      </c>
      <c r="AC65" s="21">
        <f t="shared" ca="1" si="4"/>
        <v>4</v>
      </c>
      <c r="AD65" s="21">
        <f t="shared" si="5"/>
        <v>7</v>
      </c>
      <c r="AE65" s="27" t="e">
        <f t="shared" ca="1" si="6"/>
        <v>#N/A</v>
      </c>
      <c r="AF65" s="10" t="str">
        <f t="shared" ca="1" si="8"/>
        <v/>
      </c>
      <c r="AG65" s="10" t="str">
        <f t="shared" ca="1" si="8"/>
        <v/>
      </c>
      <c r="AH65" s="10" t="str">
        <f t="shared" ca="1" si="8"/>
        <v/>
      </c>
      <c r="AI65" s="10" t="str">
        <f t="shared" ca="1" si="8"/>
        <v/>
      </c>
      <c r="AJ65" s="10" t="str">
        <f t="shared" ca="1" si="8"/>
        <v/>
      </c>
      <c r="AK65" s="10" t="str">
        <f t="shared" ca="1" si="8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</row>
    <row r="66" spans="23:53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2015:2:0:0:CENTRAL</v>
      </c>
      <c r="AB66" s="27">
        <f t="shared" ca="1" si="3"/>
        <v>133</v>
      </c>
      <c r="AC66" s="21">
        <f t="shared" ca="1" si="4"/>
        <v>10</v>
      </c>
      <c r="AD66" s="21">
        <f t="shared" si="5"/>
        <v>7</v>
      </c>
      <c r="AE66" s="27" t="e">
        <f t="shared" ca="1" si="6"/>
        <v>#N/A</v>
      </c>
      <c r="AF66" s="10" t="str">
        <f t="shared" ca="1" si="8"/>
        <v/>
      </c>
      <c r="AG66" s="10" t="str">
        <f t="shared" ca="1" si="8"/>
        <v/>
      </c>
      <c r="AH66" s="10" t="str">
        <f t="shared" ca="1" si="8"/>
        <v/>
      </c>
      <c r="AI66" s="10" t="str">
        <f t="shared" ca="1" si="8"/>
        <v/>
      </c>
      <c r="AJ66" s="10" t="str">
        <f t="shared" ca="1" si="8"/>
        <v/>
      </c>
      <c r="AK66" s="10" t="str">
        <f t="shared" ca="1" si="8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</row>
    <row r="67" spans="23:53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2015:3:0:0:CENTRAL</v>
      </c>
      <c r="AB67" s="27">
        <f t="shared" ca="1" si="3"/>
        <v>143</v>
      </c>
      <c r="AC67" s="21">
        <f t="shared" ca="1" si="4"/>
        <v>3</v>
      </c>
      <c r="AD67" s="21">
        <f t="shared" si="5"/>
        <v>7</v>
      </c>
      <c r="AE67" s="27" t="e">
        <f t="shared" ca="1" si="6"/>
        <v>#N/A</v>
      </c>
      <c r="AF67" s="10" t="str">
        <f t="shared" ca="1" si="8"/>
        <v/>
      </c>
      <c r="AG67" s="10" t="str">
        <f t="shared" ca="1" si="8"/>
        <v/>
      </c>
      <c r="AH67" s="10" t="str">
        <f t="shared" ca="1" si="8"/>
        <v/>
      </c>
      <c r="AI67" s="10" t="str">
        <f t="shared" ca="1" si="8"/>
        <v/>
      </c>
      <c r="AJ67" s="10" t="str">
        <f t="shared" ca="1" si="8"/>
        <v/>
      </c>
      <c r="AK67" s="10" t="str">
        <f t="shared" ca="1" si="8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</row>
    <row r="68" spans="23:53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2015:4:0:0:CENTRAL</v>
      </c>
      <c r="AB68" s="27">
        <f t="shared" ca="1" si="3"/>
        <v>153</v>
      </c>
      <c r="AC68" s="21">
        <f t="shared" ca="1" si="4"/>
        <v>10</v>
      </c>
      <c r="AD68" s="21">
        <f t="shared" si="5"/>
        <v>7</v>
      </c>
      <c r="AE68" s="27" t="e">
        <f t="shared" ca="1" si="6"/>
        <v>#N/A</v>
      </c>
      <c r="AF68" s="10" t="str">
        <f t="shared" ca="1" si="8"/>
        <v/>
      </c>
      <c r="AG68" s="10" t="str">
        <f t="shared" ca="1" si="8"/>
        <v/>
      </c>
      <c r="AH68" s="10" t="str">
        <f t="shared" ca="1" si="8"/>
        <v/>
      </c>
      <c r="AI68" s="10" t="str">
        <f t="shared" ca="1" si="8"/>
        <v/>
      </c>
      <c r="AJ68" s="10" t="str">
        <f t="shared" ca="1" si="8"/>
        <v/>
      </c>
      <c r="AK68" s="10" t="str">
        <f t="shared" ca="1" si="8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</row>
    <row r="69" spans="23:53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2015:5:0:0:CENTRAL</v>
      </c>
      <c r="AB69" s="27">
        <f t="shared" ca="1" si="3"/>
        <v>163</v>
      </c>
      <c r="AC69" s="21">
        <f t="shared" ca="1" si="4"/>
        <v>10</v>
      </c>
      <c r="AD69" s="21">
        <f t="shared" si="5"/>
        <v>7</v>
      </c>
      <c r="AE69" s="27" t="e">
        <f t="shared" ca="1" si="6"/>
        <v>#N/A</v>
      </c>
      <c r="AF69" s="10" t="str">
        <f t="shared" ca="1" si="8"/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</row>
    <row r="70" spans="23:53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2015:6:0:0:CENTRAL</v>
      </c>
      <c r="AB70" s="27">
        <f t="shared" ca="1" si="3"/>
        <v>173</v>
      </c>
      <c r="AC70" s="21">
        <f t="shared" ca="1" si="4"/>
        <v>5</v>
      </c>
      <c r="AD70" s="21">
        <f t="shared" si="5"/>
        <v>7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</row>
    <row r="71" spans="23:53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2015:7:0:0:CENTRAL</v>
      </c>
      <c r="AB71" s="27">
        <f t="shared" ca="1" si="3"/>
        <v>183</v>
      </c>
      <c r="AC71" s="21">
        <f t="shared" ca="1" si="4"/>
        <v>4</v>
      </c>
      <c r="AD71" s="21">
        <f t="shared" si="5"/>
        <v>7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</row>
    <row r="72" spans="23:53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2015:8:0:0:CENTRAL</v>
      </c>
      <c r="AB72" s="27">
        <f t="shared" ca="1" si="3"/>
        <v>193</v>
      </c>
      <c r="AC72" s="21">
        <f t="shared" ca="1" si="4"/>
        <v>6</v>
      </c>
      <c r="AD72" s="21">
        <f t="shared" si="5"/>
        <v>7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</row>
    <row r="73" spans="23:53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2015:9:0:0:CENTRAL</v>
      </c>
      <c r="AB73" s="27">
        <f t="shared" ca="1" si="3"/>
        <v>203</v>
      </c>
      <c r="AC73" s="21">
        <f t="shared" ca="1" si="4"/>
        <v>8</v>
      </c>
      <c r="AD73" s="21">
        <f t="shared" si="5"/>
        <v>7</v>
      </c>
      <c r="AE73" s="27" t="e">
        <f t="shared" ca="1" si="6"/>
        <v>#N/A</v>
      </c>
      <c r="AF73" s="10" t="str">
        <f t="shared" ref="AF73:AK82" ca="1" si="9">IFERROR(INDEX(INDIRECT(CONCATENATE($X$95,"$A:$Z")),$AE73,MATCH(AF$52,INDIRECT(CONCATENATE($X$95,"$A1:$Z1")),0)),"")</f>
        <v/>
      </c>
      <c r="AG73" s="10" t="str">
        <f t="shared" ca="1" si="9"/>
        <v/>
      </c>
      <c r="AH73" s="10" t="str">
        <f t="shared" ca="1" si="9"/>
        <v/>
      </c>
      <c r="AI73" s="10" t="str">
        <f t="shared" ca="1" si="9"/>
        <v/>
      </c>
      <c r="AJ73" s="10" t="str">
        <f t="shared" ca="1" si="9"/>
        <v/>
      </c>
      <c r="AK73" s="10" t="str">
        <f t="shared" ca="1" si="9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</row>
    <row r="74" spans="23:53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2015:10:0:0:CENTRAL</v>
      </c>
      <c r="AB74" s="27">
        <f t="shared" ca="1" si="3"/>
        <v>93</v>
      </c>
      <c r="AC74" s="21">
        <f t="shared" ca="1" si="4"/>
        <v>4</v>
      </c>
      <c r="AD74" s="21">
        <f t="shared" si="5"/>
        <v>7</v>
      </c>
      <c r="AE74" s="27" t="e">
        <f t="shared" ca="1" si="6"/>
        <v>#N/A</v>
      </c>
      <c r="AF74" s="10" t="str">
        <f t="shared" ca="1" si="9"/>
        <v/>
      </c>
      <c r="AG74" s="10" t="str">
        <f t="shared" ca="1" si="9"/>
        <v/>
      </c>
      <c r="AH74" s="10" t="str">
        <f t="shared" ca="1" si="9"/>
        <v/>
      </c>
      <c r="AI74" s="10" t="str">
        <f t="shared" ca="1" si="9"/>
        <v/>
      </c>
      <c r="AJ74" s="10" t="str">
        <f t="shared" ca="1" si="9"/>
        <v/>
      </c>
      <c r="AK74" s="10" t="str">
        <f t="shared" ca="1" si="9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</row>
    <row r="75" spans="23:53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2015:11:0:0:CENTRAL</v>
      </c>
      <c r="AB75" s="27">
        <f t="shared" ca="1" si="3"/>
        <v>103</v>
      </c>
      <c r="AC75" s="21">
        <f t="shared" ca="1" si="4"/>
        <v>6</v>
      </c>
      <c r="AD75" s="21">
        <f t="shared" si="5"/>
        <v>7</v>
      </c>
      <c r="AE75" s="27" t="e">
        <f t="shared" ca="1" si="6"/>
        <v>#N/A</v>
      </c>
      <c r="AF75" s="10" t="str">
        <f t="shared" ca="1" si="9"/>
        <v/>
      </c>
      <c r="AG75" s="10" t="str">
        <f t="shared" ca="1" si="9"/>
        <v/>
      </c>
      <c r="AH75" s="10" t="str">
        <f t="shared" ca="1" si="9"/>
        <v/>
      </c>
      <c r="AI75" s="10" t="str">
        <f t="shared" ca="1" si="9"/>
        <v/>
      </c>
      <c r="AJ75" s="10" t="str">
        <f t="shared" ca="1" si="9"/>
        <v/>
      </c>
      <c r="AK75" s="10" t="str">
        <f t="shared" ca="1" si="9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</row>
    <row r="76" spans="23:53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2015:12:0:0:CENTRAL</v>
      </c>
      <c r="AB76" s="27">
        <f t="shared" ca="1" si="3"/>
        <v>113</v>
      </c>
      <c r="AC76" s="21">
        <f t="shared" ca="1" si="4"/>
        <v>10</v>
      </c>
      <c r="AD76" s="21">
        <f t="shared" si="5"/>
        <v>7</v>
      </c>
      <c r="AE76" s="27" t="e">
        <f t="shared" ca="1" si="6"/>
        <v>#N/A</v>
      </c>
      <c r="AF76" s="10" t="str">
        <f t="shared" ca="1" si="9"/>
        <v/>
      </c>
      <c r="AG76" s="10" t="str">
        <f t="shared" ca="1" si="9"/>
        <v/>
      </c>
      <c r="AH76" s="10" t="str">
        <f t="shared" ca="1" si="9"/>
        <v/>
      </c>
      <c r="AI76" s="10" t="str">
        <f t="shared" ca="1" si="9"/>
        <v/>
      </c>
      <c r="AJ76" s="10" t="str">
        <f t="shared" ca="1" si="9"/>
        <v/>
      </c>
      <c r="AK76" s="10" t="str">
        <f t="shared" ca="1" si="9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</row>
    <row r="77" spans="23:53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2016:1:0:0:CENTRAL</v>
      </c>
      <c r="AB77" s="27">
        <f t="shared" ca="1" si="3"/>
        <v>213</v>
      </c>
      <c r="AC77" s="21">
        <f t="shared" ca="1" si="4"/>
        <v>8</v>
      </c>
      <c r="AD77" s="21">
        <f t="shared" si="5"/>
        <v>7</v>
      </c>
      <c r="AE77" s="27">
        <f t="shared" ca="1" si="6"/>
        <v>2</v>
      </c>
      <c r="AF77" s="10">
        <f t="shared" ca="1" si="9"/>
        <v>8</v>
      </c>
      <c r="AG77" s="10">
        <f t="shared" ca="1" si="9"/>
        <v>0</v>
      </c>
      <c r="AH77" s="10">
        <f t="shared" ca="1" si="9"/>
        <v>0</v>
      </c>
      <c r="AI77" s="10">
        <f t="shared" ca="1" si="9"/>
        <v>8</v>
      </c>
      <c r="AJ77" s="10">
        <f t="shared" ca="1" si="9"/>
        <v>0</v>
      </c>
      <c r="AK77" s="10">
        <f t="shared" ca="1" si="9"/>
        <v>0</v>
      </c>
      <c r="AL77" s="7">
        <v>-11</v>
      </c>
      <c r="AM77" s="28">
        <f t="shared" ref="AM77:AM88" si="10">DATE(YEAR, MONTH,DAY + 7*AL77 )</f>
        <v>42428</v>
      </c>
      <c r="AN77" s="27">
        <f>INT((DAY($AM77)-1)/7)+1</f>
        <v>4</v>
      </c>
      <c r="AO77" s="28" t="str">
        <f t="shared" ref="AO77:AO88" si="11">CONCATENATE(YEAR(AM77),":",MONTH(AM77),":",AN77,":",WEEKLY_REPORT_DAY,":", $X$90)</f>
        <v>2016:2:4:7:CENTRAL</v>
      </c>
      <c r="AP77" s="27">
        <f t="shared" ref="AP77:AP88" ca="1" si="12">MATCH(AO77,INDIRECT(CONCATENATE($X$93,"$A:$A")),0)</f>
        <v>68</v>
      </c>
      <c r="AQ77" s="21">
        <f t="shared" ref="AQ77:AV88" ca="1" si="13">INDEX(INDIRECT(CONCATENATE($X$93,"$A:$AG")),$AP77,MATCH(AQ$52,INDIRECT(CONCATENATE($X$93,"$A1:$AG1")),0))</f>
        <v>1</v>
      </c>
      <c r="AR77" s="21">
        <f t="shared" ca="1" si="13"/>
        <v>63</v>
      </c>
      <c r="AS77" s="21">
        <f t="shared" ca="1" si="13"/>
        <v>24</v>
      </c>
      <c r="AT77" s="21">
        <f t="shared" ca="1" si="13"/>
        <v>45</v>
      </c>
      <c r="AU77" s="21">
        <f t="shared" ca="1" si="13"/>
        <v>5</v>
      </c>
      <c r="AV77" s="21">
        <f t="shared" ca="1" si="13"/>
        <v>0</v>
      </c>
      <c r="AW77" s="21">
        <f ca="1">ROUND(1*$AV77/$X$99,0)</f>
        <v>0</v>
      </c>
      <c r="AX77" s="21">
        <f ca="1">6*$AV77</f>
        <v>0</v>
      </c>
      <c r="AY77" s="21">
        <f ca="1">3*$AV77</f>
        <v>0</v>
      </c>
      <c r="AZ77" s="21">
        <f ca="1">5*$AV77</f>
        <v>0</v>
      </c>
      <c r="BA77" s="21">
        <f ca="1">1*$AV77</f>
        <v>0</v>
      </c>
    </row>
    <row r="78" spans="23:53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2016:2:0:0:CENTRAL</v>
      </c>
      <c r="AB78" s="27">
        <f t="shared" ca="1" si="3"/>
        <v>224</v>
      </c>
      <c r="AC78" s="21">
        <f t="shared" ca="1" si="4"/>
        <v>2</v>
      </c>
      <c r="AD78" s="21">
        <f t="shared" si="5"/>
        <v>7</v>
      </c>
      <c r="AE78" s="27">
        <f t="shared" ca="1" si="6"/>
        <v>13</v>
      </c>
      <c r="AF78" s="10">
        <f t="shared" ca="1" si="9"/>
        <v>0</v>
      </c>
      <c r="AG78" s="10">
        <f t="shared" ca="1" si="9"/>
        <v>0</v>
      </c>
      <c r="AH78" s="10">
        <f t="shared" ca="1" si="9"/>
        <v>0</v>
      </c>
      <c r="AI78" s="10">
        <f t="shared" ca="1" si="9"/>
        <v>0</v>
      </c>
      <c r="AJ78" s="10">
        <f t="shared" ca="1" si="9"/>
        <v>0</v>
      </c>
      <c r="AK78" s="10">
        <f t="shared" ca="1" si="9"/>
        <v>1</v>
      </c>
      <c r="AL78" s="7">
        <v>-10</v>
      </c>
      <c r="AM78" s="28">
        <f t="shared" si="10"/>
        <v>42435</v>
      </c>
      <c r="AN78" s="27">
        <f t="shared" ref="AN78:AN88" si="14">INT((DAY($AM78)-1)/7)+1</f>
        <v>1</v>
      </c>
      <c r="AO78" s="28" t="str">
        <f t="shared" si="11"/>
        <v>2016:3:1:7:CENTRAL</v>
      </c>
      <c r="AP78" s="27">
        <f t="shared" ca="1" si="12"/>
        <v>79</v>
      </c>
      <c r="AQ78" s="21">
        <f t="shared" ca="1" si="13"/>
        <v>0</v>
      </c>
      <c r="AR78" s="21">
        <f t="shared" ca="1" si="13"/>
        <v>58</v>
      </c>
      <c r="AS78" s="21">
        <f t="shared" ca="1" si="13"/>
        <v>30</v>
      </c>
      <c r="AT78" s="21">
        <f t="shared" ca="1" si="13"/>
        <v>45</v>
      </c>
      <c r="AU78" s="21">
        <f t="shared" ca="1" si="13"/>
        <v>6</v>
      </c>
      <c r="AV78" s="21">
        <f t="shared" ca="1" si="13"/>
        <v>0</v>
      </c>
      <c r="AW78" s="21">
        <f t="shared" ref="AW78:AW88" ca="1" si="15">ROUND(1*$AV78/$X$99,0)</f>
        <v>0</v>
      </c>
      <c r="AX78" s="21">
        <f t="shared" ref="AX78:AX88" ca="1" si="16">6*$AV78</f>
        <v>0</v>
      </c>
      <c r="AY78" s="21">
        <f t="shared" ref="AY78:AY88" ca="1" si="17">3*$AV78</f>
        <v>0</v>
      </c>
      <c r="AZ78" s="21">
        <f t="shared" ref="AZ78:AZ88" ca="1" si="18">5*$AV78</f>
        <v>0</v>
      </c>
      <c r="BA78" s="21">
        <f t="shared" ref="BA78:BA88" ca="1" si="19">1*$AV78</f>
        <v>0</v>
      </c>
    </row>
    <row r="79" spans="23:53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2016:3:0:0:CENTRAL</v>
      </c>
      <c r="AB79" s="27">
        <f t="shared" ca="1" si="3"/>
        <v>235</v>
      </c>
      <c r="AC79" s="21">
        <f t="shared" ca="1" si="4"/>
        <v>4</v>
      </c>
      <c r="AD79" s="21">
        <f t="shared" si="5"/>
        <v>7</v>
      </c>
      <c r="AE79" s="27">
        <f t="shared" ca="1" si="6"/>
        <v>22</v>
      </c>
      <c r="AF79" s="10">
        <f t="shared" ca="1" si="9"/>
        <v>0</v>
      </c>
      <c r="AG79" s="10">
        <f t="shared" ca="1" si="9"/>
        <v>0</v>
      </c>
      <c r="AH79" s="10">
        <f t="shared" ca="1" si="9"/>
        <v>1</v>
      </c>
      <c r="AI79" s="10">
        <f t="shared" ca="1" si="9"/>
        <v>0</v>
      </c>
      <c r="AJ79" s="10">
        <f t="shared" ca="1" si="9"/>
        <v>0</v>
      </c>
      <c r="AK79" s="10">
        <f t="shared" ca="1" si="9"/>
        <v>0</v>
      </c>
      <c r="AL79" s="7">
        <v>-9</v>
      </c>
      <c r="AM79" s="28">
        <f t="shared" si="10"/>
        <v>42442</v>
      </c>
      <c r="AN79" s="27">
        <f t="shared" si="14"/>
        <v>2</v>
      </c>
      <c r="AO79" s="28" t="str">
        <f t="shared" si="11"/>
        <v>2016:3:2:7:CENTRAL</v>
      </c>
      <c r="AP79" s="27">
        <f t="shared" ca="1" si="12"/>
        <v>90</v>
      </c>
      <c r="AQ79" s="21">
        <f t="shared" ca="1" si="13"/>
        <v>1</v>
      </c>
      <c r="AR79" s="21">
        <f t="shared" ca="1" si="13"/>
        <v>78</v>
      </c>
      <c r="AS79" s="21">
        <f t="shared" ca="1" si="13"/>
        <v>21</v>
      </c>
      <c r="AT79" s="21">
        <f t="shared" ca="1" si="13"/>
        <v>71</v>
      </c>
      <c r="AU79" s="21">
        <f t="shared" ca="1" si="13"/>
        <v>4</v>
      </c>
      <c r="AV79" s="21">
        <f t="shared" ca="1" si="13"/>
        <v>0</v>
      </c>
      <c r="AW79" s="21">
        <f t="shared" ca="1" si="15"/>
        <v>0</v>
      </c>
      <c r="AX79" s="21">
        <f t="shared" ca="1" si="16"/>
        <v>0</v>
      </c>
      <c r="AY79" s="21">
        <f t="shared" ca="1" si="17"/>
        <v>0</v>
      </c>
      <c r="AZ79" s="21">
        <f t="shared" ca="1" si="18"/>
        <v>0</v>
      </c>
      <c r="BA79" s="21">
        <f t="shared" ca="1" si="19"/>
        <v>0</v>
      </c>
    </row>
    <row r="80" spans="23:53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2016:4:0:0:CENTRAL</v>
      </c>
      <c r="AB80" s="27">
        <f t="shared" ca="1" si="3"/>
        <v>247</v>
      </c>
      <c r="AC80" s="21">
        <f t="shared" ca="1" si="4"/>
        <v>4</v>
      </c>
      <c r="AD80" s="21">
        <f t="shared" si="5"/>
        <v>7</v>
      </c>
      <c r="AE80" s="27">
        <f t="shared" ca="1" si="6"/>
        <v>33</v>
      </c>
      <c r="AF80" s="10">
        <f t="shared" ca="1" si="9"/>
        <v>1</v>
      </c>
      <c r="AG80" s="10">
        <f t="shared" ca="1" si="9"/>
        <v>0</v>
      </c>
      <c r="AH80" s="10">
        <f t="shared" ca="1" si="9"/>
        <v>0</v>
      </c>
      <c r="AI80" s="10">
        <f t="shared" ca="1" si="9"/>
        <v>0</v>
      </c>
      <c r="AJ80" s="10">
        <f t="shared" ca="1" si="9"/>
        <v>1</v>
      </c>
      <c r="AK80" s="10">
        <f t="shared" ca="1" si="9"/>
        <v>0</v>
      </c>
      <c r="AL80" s="7">
        <v>-8</v>
      </c>
      <c r="AM80" s="28">
        <f t="shared" si="10"/>
        <v>42449</v>
      </c>
      <c r="AN80" s="27">
        <f t="shared" si="14"/>
        <v>3</v>
      </c>
      <c r="AO80" s="28" t="str">
        <f t="shared" si="11"/>
        <v>2016:3:3:7:CENTRAL</v>
      </c>
      <c r="AP80" s="27">
        <f t="shared" ca="1" si="12"/>
        <v>100</v>
      </c>
      <c r="AQ80" s="21">
        <f t="shared" ca="1" si="13"/>
        <v>2</v>
      </c>
      <c r="AR80" s="21">
        <f t="shared" ca="1" si="13"/>
        <v>75</v>
      </c>
      <c r="AS80" s="21">
        <f t="shared" ca="1" si="13"/>
        <v>23</v>
      </c>
      <c r="AT80" s="21">
        <f t="shared" ca="1" si="13"/>
        <v>64</v>
      </c>
      <c r="AU80" s="21">
        <f t="shared" ca="1" si="13"/>
        <v>7</v>
      </c>
      <c r="AV80" s="21">
        <f t="shared" ca="1" si="13"/>
        <v>0</v>
      </c>
      <c r="AW80" s="21">
        <f t="shared" ca="1" si="15"/>
        <v>0</v>
      </c>
      <c r="AX80" s="21">
        <f t="shared" ca="1" si="16"/>
        <v>0</v>
      </c>
      <c r="AY80" s="21">
        <f t="shared" ca="1" si="17"/>
        <v>0</v>
      </c>
      <c r="AZ80" s="21">
        <f t="shared" ca="1" si="18"/>
        <v>0</v>
      </c>
      <c r="BA80" s="21">
        <f t="shared" ca="1" si="19"/>
        <v>0</v>
      </c>
    </row>
    <row r="81" spans="23:53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2016:5:0:0:CENTRAL</v>
      </c>
      <c r="AB81" s="27">
        <f t="shared" ca="1" si="3"/>
        <v>257</v>
      </c>
      <c r="AC81" s="21">
        <f t="shared" ca="1" si="4"/>
        <v>0</v>
      </c>
      <c r="AD81" s="21">
        <f t="shared" si="5"/>
        <v>7</v>
      </c>
      <c r="AE81" s="27" t="e">
        <f t="shared" ca="1" si="6"/>
        <v>#N/A</v>
      </c>
      <c r="AF81" s="10" t="str">
        <f t="shared" ca="1" si="9"/>
        <v/>
      </c>
      <c r="AG81" s="10" t="str">
        <f t="shared" ca="1" si="9"/>
        <v/>
      </c>
      <c r="AH81" s="10" t="str">
        <f t="shared" ca="1" si="9"/>
        <v/>
      </c>
      <c r="AI81" s="10" t="str">
        <f t="shared" ca="1" si="9"/>
        <v/>
      </c>
      <c r="AJ81" s="10" t="str">
        <f t="shared" ca="1" si="9"/>
        <v/>
      </c>
      <c r="AK81" s="10" t="str">
        <f t="shared" ca="1" si="9"/>
        <v/>
      </c>
      <c r="AL81" s="7">
        <v>-7</v>
      </c>
      <c r="AM81" s="28">
        <f t="shared" si="10"/>
        <v>42456</v>
      </c>
      <c r="AN81" s="27">
        <f t="shared" si="14"/>
        <v>4</v>
      </c>
      <c r="AO81" s="28" t="str">
        <f t="shared" si="11"/>
        <v>2016:3:4:7:CENTRAL</v>
      </c>
      <c r="AP81" s="27">
        <f t="shared" ca="1" si="12"/>
        <v>111</v>
      </c>
      <c r="AQ81" s="21">
        <f t="shared" ca="1" si="13"/>
        <v>1</v>
      </c>
      <c r="AR81" s="21">
        <f t="shared" ca="1" si="13"/>
        <v>69</v>
      </c>
      <c r="AS81" s="21">
        <f t="shared" ca="1" si="13"/>
        <v>28</v>
      </c>
      <c r="AT81" s="21">
        <f t="shared" ca="1" si="13"/>
        <v>65</v>
      </c>
      <c r="AU81" s="21">
        <f t="shared" ca="1" si="13"/>
        <v>4</v>
      </c>
      <c r="AV81" s="21">
        <f t="shared" ca="1" si="13"/>
        <v>0</v>
      </c>
      <c r="AW81" s="21">
        <f t="shared" ca="1" si="15"/>
        <v>0</v>
      </c>
      <c r="AX81" s="21">
        <f t="shared" ca="1" si="16"/>
        <v>0</v>
      </c>
      <c r="AY81" s="21">
        <f t="shared" ca="1" si="17"/>
        <v>0</v>
      </c>
      <c r="AZ81" s="21">
        <f t="shared" ca="1" si="18"/>
        <v>0</v>
      </c>
      <c r="BA81" s="21">
        <f t="shared" ca="1" si="19"/>
        <v>0</v>
      </c>
    </row>
    <row r="82" spans="23:53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2016:6:0:0:CENTRAL</v>
      </c>
      <c r="AB82" s="27" t="e">
        <f t="shared" ca="1" si="3"/>
        <v>#N/A</v>
      </c>
      <c r="AC82" s="21" t="e">
        <f t="shared" ca="1" si="4"/>
        <v>#N/A</v>
      </c>
      <c r="AD82" s="21">
        <f t="shared" si="5"/>
        <v>7</v>
      </c>
      <c r="AE82" s="27" t="e">
        <f t="shared" ca="1" si="6"/>
        <v>#N/A</v>
      </c>
      <c r="AF82" s="10" t="str">
        <f t="shared" ca="1" si="9"/>
        <v/>
      </c>
      <c r="AG82" s="10" t="str">
        <f t="shared" ca="1" si="9"/>
        <v/>
      </c>
      <c r="AH82" s="10" t="str">
        <f t="shared" ca="1" si="9"/>
        <v/>
      </c>
      <c r="AI82" s="10" t="str">
        <f t="shared" ca="1" si="9"/>
        <v/>
      </c>
      <c r="AJ82" s="10" t="str">
        <f t="shared" ca="1" si="9"/>
        <v/>
      </c>
      <c r="AK82" s="10" t="str">
        <f t="shared" ca="1" si="9"/>
        <v/>
      </c>
      <c r="AL82" s="7">
        <v>-6</v>
      </c>
      <c r="AM82" s="28">
        <f t="shared" si="10"/>
        <v>42463</v>
      </c>
      <c r="AN82" s="27">
        <f t="shared" si="14"/>
        <v>1</v>
      </c>
      <c r="AO82" s="28" t="str">
        <f t="shared" si="11"/>
        <v>2016:4:1:7:CENTRAL</v>
      </c>
      <c r="AP82" s="27">
        <f t="shared" ca="1" si="12"/>
        <v>121</v>
      </c>
      <c r="AQ82" s="21">
        <f t="shared" ca="1" si="13"/>
        <v>0</v>
      </c>
      <c r="AR82" s="21">
        <f t="shared" ca="1" si="13"/>
        <v>55</v>
      </c>
      <c r="AS82" s="21">
        <f t="shared" ca="1" si="13"/>
        <v>22</v>
      </c>
      <c r="AT82" s="21">
        <f t="shared" ca="1" si="13"/>
        <v>52</v>
      </c>
      <c r="AU82" s="21">
        <f t="shared" ca="1" si="13"/>
        <v>9</v>
      </c>
      <c r="AV82" s="21">
        <f t="shared" ca="1" si="13"/>
        <v>0</v>
      </c>
      <c r="AW82" s="21">
        <f t="shared" ca="1" si="15"/>
        <v>0</v>
      </c>
      <c r="AX82" s="21">
        <f t="shared" ca="1" si="16"/>
        <v>0</v>
      </c>
      <c r="AY82" s="21">
        <f t="shared" ca="1" si="17"/>
        <v>0</v>
      </c>
      <c r="AZ82" s="21">
        <f t="shared" ca="1" si="18"/>
        <v>0</v>
      </c>
      <c r="BA82" s="21">
        <f t="shared" ca="1" si="19"/>
        <v>0</v>
      </c>
    </row>
    <row r="83" spans="23:53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2016:7:0:0:CENTRAL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7</v>
      </c>
      <c r="AE83" s="27" t="e">
        <f t="shared" ca="1" si="6"/>
        <v>#N/A</v>
      </c>
      <c r="AF83" s="10" t="str">
        <f t="shared" ref="AF83:AK88" ca="1" si="20">IFERROR(INDEX(INDIRECT(CONCATENATE($X$95,"$A:$Z")),$AE83,MATCH(AF$52,INDIRECT(CONCATENATE($X$95,"$A1:$Z1")),0)),"")</f>
        <v/>
      </c>
      <c r="AG83" s="10" t="str">
        <f t="shared" ca="1" si="20"/>
        <v/>
      </c>
      <c r="AH83" s="10" t="str">
        <f t="shared" ca="1" si="20"/>
        <v/>
      </c>
      <c r="AI83" s="10" t="str">
        <f t="shared" ca="1" si="20"/>
        <v/>
      </c>
      <c r="AJ83" s="10" t="str">
        <f t="shared" ca="1" si="20"/>
        <v/>
      </c>
      <c r="AK83" s="10" t="str">
        <f t="shared" ca="1" si="20"/>
        <v/>
      </c>
      <c r="AL83" s="7">
        <v>-5</v>
      </c>
      <c r="AM83" s="28">
        <f t="shared" si="10"/>
        <v>42470</v>
      </c>
      <c r="AN83" s="27">
        <f t="shared" si="14"/>
        <v>2</v>
      </c>
      <c r="AO83" s="28" t="str">
        <f t="shared" si="11"/>
        <v>2016:4:2:7:CENTRAL</v>
      </c>
      <c r="AP83" s="27">
        <f t="shared" ca="1" si="12"/>
        <v>131</v>
      </c>
      <c r="AQ83" s="21">
        <f t="shared" ca="1" si="13"/>
        <v>0</v>
      </c>
      <c r="AR83" s="21">
        <f t="shared" ca="1" si="13"/>
        <v>78</v>
      </c>
      <c r="AS83" s="21">
        <f t="shared" ca="1" si="13"/>
        <v>25</v>
      </c>
      <c r="AT83" s="21">
        <f t="shared" ca="1" si="13"/>
        <v>56</v>
      </c>
      <c r="AU83" s="21">
        <f t="shared" ca="1" si="13"/>
        <v>4</v>
      </c>
      <c r="AV83" s="21">
        <f t="shared" ca="1" si="13"/>
        <v>0</v>
      </c>
      <c r="AW83" s="21">
        <f t="shared" ca="1" si="15"/>
        <v>0</v>
      </c>
      <c r="AX83" s="21">
        <f t="shared" ca="1" si="16"/>
        <v>0</v>
      </c>
      <c r="AY83" s="21">
        <f t="shared" ca="1" si="17"/>
        <v>0</v>
      </c>
      <c r="AZ83" s="21">
        <f t="shared" ca="1" si="18"/>
        <v>0</v>
      </c>
      <c r="BA83" s="21">
        <f t="shared" ca="1" si="19"/>
        <v>0</v>
      </c>
    </row>
    <row r="84" spans="23:53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2016:8:0:0:CENTRAL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7</v>
      </c>
      <c r="AE84" s="27" t="e">
        <f t="shared" ca="1" si="6"/>
        <v>#N/A</v>
      </c>
      <c r="AF84" s="10" t="str">
        <f t="shared" ca="1" si="20"/>
        <v/>
      </c>
      <c r="AG84" s="10" t="str">
        <f t="shared" ca="1" si="20"/>
        <v/>
      </c>
      <c r="AH84" s="10" t="str">
        <f t="shared" ca="1" si="20"/>
        <v/>
      </c>
      <c r="AI84" s="10" t="str">
        <f t="shared" ca="1" si="20"/>
        <v/>
      </c>
      <c r="AJ84" s="10" t="str">
        <f t="shared" ca="1" si="20"/>
        <v/>
      </c>
      <c r="AK84" s="10" t="str">
        <f t="shared" ca="1" si="20"/>
        <v/>
      </c>
      <c r="AL84" s="7">
        <v>-4</v>
      </c>
      <c r="AM84" s="28">
        <f t="shared" si="10"/>
        <v>42477</v>
      </c>
      <c r="AN84" s="27">
        <f t="shared" si="14"/>
        <v>3</v>
      </c>
      <c r="AO84" s="28" t="str">
        <f t="shared" si="11"/>
        <v>2016:4:3:7:CENTRAL</v>
      </c>
      <c r="AP84" s="27">
        <f t="shared" ca="1" si="12"/>
        <v>141</v>
      </c>
      <c r="AQ84" s="21">
        <f t="shared" ca="1" si="13"/>
        <v>4</v>
      </c>
      <c r="AR84" s="21">
        <f t="shared" ca="1" si="13"/>
        <v>92</v>
      </c>
      <c r="AS84" s="21">
        <f t="shared" ca="1" si="13"/>
        <v>29</v>
      </c>
      <c r="AT84" s="21">
        <f t="shared" ca="1" si="13"/>
        <v>58</v>
      </c>
      <c r="AU84" s="21">
        <f t="shared" ca="1" si="13"/>
        <v>12</v>
      </c>
      <c r="AV84" s="21">
        <f t="shared" ca="1" si="13"/>
        <v>0</v>
      </c>
      <c r="AW84" s="21">
        <f t="shared" ca="1" si="15"/>
        <v>0</v>
      </c>
      <c r="AX84" s="21">
        <f t="shared" ca="1" si="16"/>
        <v>0</v>
      </c>
      <c r="AY84" s="21">
        <f t="shared" ca="1" si="17"/>
        <v>0</v>
      </c>
      <c r="AZ84" s="21">
        <f t="shared" ca="1" si="18"/>
        <v>0</v>
      </c>
      <c r="BA84" s="21">
        <f t="shared" ca="1" si="19"/>
        <v>0</v>
      </c>
    </row>
    <row r="85" spans="23:53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2016:9:0:0:CENTRAL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7</v>
      </c>
      <c r="AE85" s="27" t="e">
        <f t="shared" ca="1" si="6"/>
        <v>#N/A</v>
      </c>
      <c r="AF85" s="10" t="str">
        <f t="shared" ca="1" si="20"/>
        <v/>
      </c>
      <c r="AG85" s="10" t="str">
        <f t="shared" ca="1" si="20"/>
        <v/>
      </c>
      <c r="AH85" s="10" t="str">
        <f t="shared" ca="1" si="20"/>
        <v/>
      </c>
      <c r="AI85" s="10" t="str">
        <f t="shared" ca="1" si="20"/>
        <v/>
      </c>
      <c r="AJ85" s="10" t="str">
        <f t="shared" ca="1" si="20"/>
        <v/>
      </c>
      <c r="AK85" s="10" t="str">
        <f t="shared" ca="1" si="20"/>
        <v/>
      </c>
      <c r="AL85" s="7">
        <v>-3</v>
      </c>
      <c r="AM85" s="28">
        <f t="shared" si="10"/>
        <v>42484</v>
      </c>
      <c r="AN85" s="27">
        <f t="shared" si="14"/>
        <v>4</v>
      </c>
      <c r="AO85" s="28" t="str">
        <f t="shared" si="11"/>
        <v>2016:4:4:7:CENTRAL</v>
      </c>
      <c r="AP85" s="27">
        <f t="shared" ca="1" si="12"/>
        <v>151</v>
      </c>
      <c r="AQ85" s="21">
        <f t="shared" ca="1" si="13"/>
        <v>0</v>
      </c>
      <c r="AR85" s="21">
        <f t="shared" ca="1" si="13"/>
        <v>90</v>
      </c>
      <c r="AS85" s="21">
        <f t="shared" ca="1" si="13"/>
        <v>26</v>
      </c>
      <c r="AT85" s="21">
        <f t="shared" ca="1" si="13"/>
        <v>68</v>
      </c>
      <c r="AU85" s="21">
        <f t="shared" ca="1" si="13"/>
        <v>2</v>
      </c>
      <c r="AV85" s="21">
        <f t="shared" ca="1" si="13"/>
        <v>0</v>
      </c>
      <c r="AW85" s="21">
        <f t="shared" ca="1" si="15"/>
        <v>0</v>
      </c>
      <c r="AX85" s="21">
        <f t="shared" ca="1" si="16"/>
        <v>0</v>
      </c>
      <c r="AY85" s="21">
        <f t="shared" ca="1" si="17"/>
        <v>0</v>
      </c>
      <c r="AZ85" s="21">
        <f t="shared" ca="1" si="18"/>
        <v>0</v>
      </c>
      <c r="BA85" s="21">
        <f t="shared" ca="1" si="19"/>
        <v>0</v>
      </c>
    </row>
    <row r="86" spans="23:53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2016:10:0:0:CENTRAL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7</v>
      </c>
      <c r="AE86" s="27" t="e">
        <f t="shared" ca="1" si="6"/>
        <v>#N/A</v>
      </c>
      <c r="AF86" s="10" t="str">
        <f t="shared" ca="1" si="20"/>
        <v/>
      </c>
      <c r="AG86" s="10" t="str">
        <f t="shared" ca="1" si="20"/>
        <v/>
      </c>
      <c r="AH86" s="10" t="str">
        <f t="shared" ca="1" si="20"/>
        <v/>
      </c>
      <c r="AI86" s="10" t="str">
        <f t="shared" ca="1" si="20"/>
        <v/>
      </c>
      <c r="AJ86" s="10" t="str">
        <f t="shared" ca="1" si="20"/>
        <v/>
      </c>
      <c r="AK86" s="10" t="str">
        <f t="shared" ca="1" si="20"/>
        <v/>
      </c>
      <c r="AL86" s="7">
        <v>-2</v>
      </c>
      <c r="AM86" s="28">
        <f t="shared" si="10"/>
        <v>42491</v>
      </c>
      <c r="AN86" s="27">
        <f t="shared" si="14"/>
        <v>1</v>
      </c>
      <c r="AO86" s="28" t="str">
        <f t="shared" si="11"/>
        <v>2016:5:1:7:CENTRAL</v>
      </c>
      <c r="AP86" s="27">
        <f t="shared" ca="1" si="12"/>
        <v>161</v>
      </c>
      <c r="AQ86" s="21">
        <f t="shared" ca="1" si="13"/>
        <v>0</v>
      </c>
      <c r="AR86" s="21">
        <f t="shared" ca="1" si="13"/>
        <v>88</v>
      </c>
      <c r="AS86" s="21">
        <f t="shared" ca="1" si="13"/>
        <v>21</v>
      </c>
      <c r="AT86" s="21">
        <f t="shared" ca="1" si="13"/>
        <v>65</v>
      </c>
      <c r="AU86" s="21">
        <f t="shared" ca="1" si="13"/>
        <v>1</v>
      </c>
      <c r="AV86" s="21">
        <f t="shared" ca="1" si="13"/>
        <v>0</v>
      </c>
      <c r="AW86" s="21">
        <f t="shared" ca="1" si="15"/>
        <v>0</v>
      </c>
      <c r="AX86" s="21">
        <f t="shared" ca="1" si="16"/>
        <v>0</v>
      </c>
      <c r="AY86" s="21">
        <f t="shared" ca="1" si="17"/>
        <v>0</v>
      </c>
      <c r="AZ86" s="21">
        <f t="shared" ca="1" si="18"/>
        <v>0</v>
      </c>
      <c r="BA86" s="21">
        <f t="shared" ca="1" si="19"/>
        <v>0</v>
      </c>
    </row>
    <row r="87" spans="23:53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2016:11:0:0:CENTRAL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7</v>
      </c>
      <c r="AE87" s="27" t="e">
        <f t="shared" ca="1" si="6"/>
        <v>#N/A</v>
      </c>
      <c r="AF87" s="10" t="str">
        <f t="shared" ca="1" si="20"/>
        <v/>
      </c>
      <c r="AG87" s="10" t="str">
        <f t="shared" ca="1" si="20"/>
        <v/>
      </c>
      <c r="AH87" s="10" t="str">
        <f t="shared" ca="1" si="20"/>
        <v/>
      </c>
      <c r="AI87" s="10" t="str">
        <f t="shared" ca="1" si="20"/>
        <v/>
      </c>
      <c r="AJ87" s="10" t="str">
        <f t="shared" ca="1" si="20"/>
        <v/>
      </c>
      <c r="AK87" s="10" t="str">
        <f t="shared" ca="1" si="20"/>
        <v/>
      </c>
      <c r="AL87" s="7">
        <v>-1</v>
      </c>
      <c r="AM87" s="28">
        <f t="shared" si="10"/>
        <v>42498</v>
      </c>
      <c r="AN87" s="27">
        <f t="shared" si="14"/>
        <v>2</v>
      </c>
      <c r="AO87" s="28" t="str">
        <f t="shared" si="11"/>
        <v>2016:5:2:7:CENTRAL</v>
      </c>
      <c r="AP87" s="27">
        <f t="shared" ca="1" si="12"/>
        <v>171</v>
      </c>
      <c r="AQ87" s="21">
        <f t="shared" ca="1" si="13"/>
        <v>0</v>
      </c>
      <c r="AR87" s="21">
        <f t="shared" ca="1" si="13"/>
        <v>85</v>
      </c>
      <c r="AS87" s="21">
        <f t="shared" ca="1" si="13"/>
        <v>32</v>
      </c>
      <c r="AT87" s="21">
        <f t="shared" ca="1" si="13"/>
        <v>49</v>
      </c>
      <c r="AU87" s="21">
        <f t="shared" ca="1" si="13"/>
        <v>5</v>
      </c>
      <c r="AV87" s="21">
        <f t="shared" ca="1" si="13"/>
        <v>0</v>
      </c>
      <c r="AW87" s="21">
        <f t="shared" ca="1" si="15"/>
        <v>0</v>
      </c>
      <c r="AX87" s="21">
        <f t="shared" ca="1" si="16"/>
        <v>0</v>
      </c>
      <c r="AY87" s="21">
        <f t="shared" ca="1" si="17"/>
        <v>0</v>
      </c>
      <c r="AZ87" s="21">
        <f t="shared" ca="1" si="18"/>
        <v>0</v>
      </c>
      <c r="BA87" s="21">
        <f t="shared" ca="1" si="19"/>
        <v>0</v>
      </c>
    </row>
    <row r="88" spans="23:53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2016:12:0:0:CENTRAL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7</v>
      </c>
      <c r="AE88" s="27" t="e">
        <f t="shared" ca="1" si="6"/>
        <v>#N/A</v>
      </c>
      <c r="AF88" s="10" t="str">
        <f t="shared" ca="1" si="20"/>
        <v/>
      </c>
      <c r="AG88" s="10" t="str">
        <f t="shared" ca="1" si="20"/>
        <v/>
      </c>
      <c r="AH88" s="10" t="str">
        <f t="shared" ca="1" si="20"/>
        <v/>
      </c>
      <c r="AI88" s="10" t="str">
        <f t="shared" ca="1" si="20"/>
        <v/>
      </c>
      <c r="AJ88" s="10" t="str">
        <f t="shared" ca="1" si="20"/>
        <v/>
      </c>
      <c r="AK88" s="10" t="str">
        <f t="shared" ca="1" si="20"/>
        <v/>
      </c>
      <c r="AL88" s="7">
        <v>0</v>
      </c>
      <c r="AM88" s="28">
        <f t="shared" si="10"/>
        <v>42505</v>
      </c>
      <c r="AN88" s="27">
        <f t="shared" si="14"/>
        <v>3</v>
      </c>
      <c r="AO88" s="28" t="str">
        <f t="shared" si="11"/>
        <v>2016:5:3:7:CENTRAL</v>
      </c>
      <c r="AP88" s="27">
        <f t="shared" ca="1" si="12"/>
        <v>181</v>
      </c>
      <c r="AQ88" s="21">
        <f t="shared" ca="1" si="13"/>
        <v>0</v>
      </c>
      <c r="AR88" s="21">
        <f t="shared" ca="1" si="13"/>
        <v>89</v>
      </c>
      <c r="AS88" s="21">
        <f t="shared" ca="1" si="13"/>
        <v>26</v>
      </c>
      <c r="AT88" s="21">
        <f t="shared" ca="1" si="13"/>
        <v>62</v>
      </c>
      <c r="AU88" s="21">
        <f t="shared" ca="1" si="13"/>
        <v>3</v>
      </c>
      <c r="AV88" s="21">
        <f t="shared" ca="1" si="13"/>
        <v>12</v>
      </c>
      <c r="AW88" s="21">
        <f t="shared" ca="1" si="15"/>
        <v>3</v>
      </c>
      <c r="AX88" s="21">
        <f t="shared" ca="1" si="16"/>
        <v>72</v>
      </c>
      <c r="AY88" s="21">
        <f t="shared" ca="1" si="17"/>
        <v>36</v>
      </c>
      <c r="AZ88" s="21">
        <f t="shared" ca="1" si="18"/>
        <v>60</v>
      </c>
      <c r="BA88" s="21">
        <f t="shared" ca="1" si="19"/>
        <v>12</v>
      </c>
    </row>
    <row r="89" spans="23:53">
      <c r="AC89" s="7">
        <f ca="1">SUMIFS(AC53:AC88, $X53:$X88,YEAR,AC53:AC88,"&lt;&gt;#N/A")</f>
        <v>18</v>
      </c>
      <c r="AD89" s="27"/>
      <c r="AF89" s="7">
        <f t="shared" ref="AF89:AK89" ca="1" si="21">SUM(AF53:AF88)</f>
        <v>9</v>
      </c>
      <c r="AG89" s="7">
        <f t="shared" ca="1" si="21"/>
        <v>0</v>
      </c>
      <c r="AH89" s="7">
        <f t="shared" ca="1" si="21"/>
        <v>1</v>
      </c>
      <c r="AI89" s="7">
        <f t="shared" ca="1" si="21"/>
        <v>8</v>
      </c>
      <c r="AJ89" s="7">
        <f t="shared" ca="1" si="21"/>
        <v>1</v>
      </c>
      <c r="AK89" s="7">
        <f t="shared" ca="1" si="21"/>
        <v>1</v>
      </c>
      <c r="AN89" s="27"/>
    </row>
    <row r="90" spans="23:53">
      <c r="W90" s="7" t="s">
        <v>1456</v>
      </c>
      <c r="X90" s="2" t="s">
        <v>1762</v>
      </c>
      <c r="AD90" s="27"/>
      <c r="AE90" s="27"/>
      <c r="AH90" s="27"/>
      <c r="AI90" s="27"/>
      <c r="AJ90" s="27"/>
      <c r="AK90" s="27"/>
      <c r="AM90" s="28"/>
      <c r="AN90" s="27"/>
    </row>
    <row r="91" spans="23:53">
      <c r="W91" s="39" t="s">
        <v>2234</v>
      </c>
      <c r="X91" s="1" t="s">
        <v>2108</v>
      </c>
      <c r="AD91" s="27"/>
      <c r="AE91" s="27"/>
      <c r="AH91" s="27"/>
      <c r="AI91" s="27"/>
      <c r="AJ91" s="27"/>
      <c r="AK91" s="27"/>
      <c r="AM91" s="28"/>
      <c r="AN91" s="27"/>
    </row>
    <row r="92" spans="23:53">
      <c r="W92" s="7" t="s">
        <v>2235</v>
      </c>
      <c r="X92" s="1" t="s">
        <v>2238</v>
      </c>
      <c r="AD92" s="27"/>
      <c r="AN92" s="27"/>
    </row>
    <row r="93" spans="23:53">
      <c r="W93" s="7" t="s">
        <v>815</v>
      </c>
      <c r="X93" s="2" t="s">
        <v>818</v>
      </c>
      <c r="Y93" s="27"/>
      <c r="Z93" s="27"/>
      <c r="AD93" s="27"/>
      <c r="AN93" s="27"/>
    </row>
    <row r="94" spans="23:53">
      <c r="W94" s="7" t="s">
        <v>816</v>
      </c>
      <c r="X94" s="2" t="s">
        <v>817</v>
      </c>
      <c r="Y94" s="27"/>
      <c r="Z94" s="27"/>
      <c r="AD94" s="27"/>
      <c r="AN94" s="27"/>
    </row>
    <row r="95" spans="23:53">
      <c r="W95" s="39" t="s">
        <v>819</v>
      </c>
      <c r="X95" s="2" t="s">
        <v>820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3">
      <c r="W96" s="39" t="s">
        <v>1455</v>
      </c>
      <c r="X96" s="1">
        <v>89</v>
      </c>
      <c r="AD96" s="27"/>
      <c r="AE96" s="27"/>
      <c r="AH96" s="27"/>
      <c r="AI96" s="27"/>
      <c r="AJ96" s="27"/>
      <c r="AK96" s="27"/>
      <c r="AM96" s="28"/>
      <c r="AN96" s="27"/>
    </row>
    <row r="97" spans="23:51">
      <c r="W97" s="7" t="s">
        <v>811</v>
      </c>
      <c r="X97" s="1">
        <v>12</v>
      </c>
      <c r="AD97" s="27"/>
      <c r="AE97" s="27"/>
      <c r="AH97" s="27"/>
      <c r="AI97" s="27"/>
      <c r="AJ97" s="27"/>
      <c r="AK97" s="27"/>
      <c r="AN97" s="27"/>
    </row>
    <row r="98" spans="23:51">
      <c r="W98" s="7" t="s">
        <v>808</v>
      </c>
      <c r="X98" s="7">
        <f>ROUND($X$96/12,0)</f>
        <v>7</v>
      </c>
      <c r="AN98" s="27"/>
    </row>
    <row r="99" spans="23:51">
      <c r="W99" s="7" t="s">
        <v>807</v>
      </c>
      <c r="X99" s="7">
        <v>4</v>
      </c>
      <c r="AN99" s="27"/>
    </row>
    <row r="100" spans="23:51">
      <c r="W100" s="7" t="s">
        <v>438</v>
      </c>
      <c r="X100" s="7">
        <f ca="1">SUM($AI$89:$AK$89)</f>
        <v>10</v>
      </c>
      <c r="AN100" s="27"/>
    </row>
    <row r="101" spans="23:51">
      <c r="W101" s="7" t="s">
        <v>439</v>
      </c>
      <c r="X101" s="7">
        <f ca="1">SUM($AF$89:$AH$89)</f>
        <v>10</v>
      </c>
      <c r="AM101" s="28"/>
      <c r="AN101" s="27"/>
      <c r="AS101" s="29"/>
      <c r="AU101" s="29"/>
      <c r="AV101" s="29"/>
      <c r="AY101" s="29"/>
    </row>
    <row r="102" spans="23:51" ht="60">
      <c r="W102" s="7" t="s">
        <v>441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50%</v>
      </c>
      <c r="Y102" s="30">
        <f ca="1">IFERROR(X101/SUM(X100:X101),"0")</f>
        <v>0.5</v>
      </c>
      <c r="Z102" s="7" t="str">
        <f ca="1">TEXT(Y102,"00%")</f>
        <v>50%</v>
      </c>
      <c r="AN102" s="27"/>
    </row>
    <row r="103" spans="23:51" ht="30">
      <c r="W103" s="7" t="s">
        <v>442</v>
      </c>
      <c r="X103" s="29" t="str">
        <f ca="1">CONCATENATE("Annual Goal 年度目標:  ",$X$96,"
Actual CDE YTD 年度實際:    ",$AC$89)</f>
        <v>Annual Goal 年度目標:  89
Actual CDE YTD 年度實際:    18</v>
      </c>
      <c r="AN103" s="27"/>
    </row>
    <row r="104" spans="23:51">
      <c r="W104" s="7" t="s">
        <v>1454</v>
      </c>
      <c r="X104" s="7" t="str">
        <f ca="1">CONCATENATE($X$53,"  ",SUMIF($AC$53:$AC$64,"&lt;&gt;#N/A"))</f>
        <v>2014  68</v>
      </c>
      <c r="AN104" s="27"/>
    </row>
    <row r="105" spans="23:51">
      <c r="W105" s="7" t="s">
        <v>1453</v>
      </c>
      <c r="X105" s="7" t="str">
        <f ca="1">CONCATENATE($X$65,"  ", SUMIF($AC$65:$AC$76,"&lt;&gt;#N/A"))</f>
        <v>2015  80</v>
      </c>
      <c r="AN105" s="27"/>
    </row>
    <row r="106" spans="23:51">
      <c r="W106" s="7" t="s">
        <v>1452</v>
      </c>
      <c r="X106" s="7" t="str">
        <f ca="1">CONCATENATE($X$77,"  ",SUMIF($AC$77:$AC$88,"&lt;&gt;#N/A"))</f>
        <v>2016  18</v>
      </c>
    </row>
    <row r="107" spans="23:51" ht="23.25">
      <c r="W107" s="7" t="s">
        <v>1451</v>
      </c>
      <c r="X107" s="42" t="str">
        <f>$X$91</f>
        <v>Central Zone</v>
      </c>
    </row>
    <row r="108" spans="23:51">
      <c r="X108" s="40" t="str">
        <f>$X$92</f>
        <v>中台北地帶</v>
      </c>
    </row>
    <row r="109" spans="23:51">
      <c r="X109" s="41">
        <f>DATE</f>
        <v>42505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5">
    <pageSetUpPr fitToPage="1"/>
  </sheetPr>
  <dimension ref="A1:S24"/>
  <sheetViews>
    <sheetView topLeftCell="E1" zoomScaleNormal="100" zoomScaleSheetLayoutView="115" workbookViewId="0">
      <selection activeCell="F19" sqref="F19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1841</v>
      </c>
      <c r="E1" s="36" t="str">
        <f>$A$2</f>
        <v>Jinhua District</v>
      </c>
      <c r="F1" s="32"/>
      <c r="G1" s="33"/>
      <c r="H1" s="33"/>
      <c r="I1" s="33"/>
      <c r="J1" s="33"/>
      <c r="K1" s="33"/>
      <c r="L1" s="33"/>
      <c r="M1" s="93" t="s">
        <v>1739</v>
      </c>
      <c r="N1" s="96" t="s">
        <v>21</v>
      </c>
      <c r="O1" s="76" t="s">
        <v>22</v>
      </c>
      <c r="P1" s="76" t="s">
        <v>23</v>
      </c>
      <c r="Q1" s="76" t="s">
        <v>33</v>
      </c>
      <c r="R1" s="76" t="s">
        <v>34</v>
      </c>
      <c r="S1" s="76" t="s">
        <v>24</v>
      </c>
    </row>
    <row r="2" spans="1:19" ht="15" customHeight="1">
      <c r="A2" s="1" t="s">
        <v>2286</v>
      </c>
      <c r="E2" s="78" t="str">
        <f>$A$3</f>
        <v>金華地區</v>
      </c>
      <c r="F2" s="26" t="s">
        <v>793</v>
      </c>
      <c r="G2" s="80">
        <f>$A$6</f>
        <v>0</v>
      </c>
      <c r="H2" s="82" t="s">
        <v>35</v>
      </c>
      <c r="I2" s="83"/>
      <c r="J2" s="83"/>
      <c r="K2" s="84"/>
      <c r="L2" s="72" t="s">
        <v>28</v>
      </c>
      <c r="M2" s="94"/>
      <c r="N2" s="97"/>
      <c r="O2" s="77"/>
      <c r="P2" s="77"/>
      <c r="Q2" s="77"/>
      <c r="R2" s="77"/>
      <c r="S2" s="77"/>
    </row>
    <row r="3" spans="1:19" ht="15" customHeight="1">
      <c r="A3" s="1" t="s">
        <v>2287</v>
      </c>
      <c r="E3" s="79"/>
      <c r="F3" s="25" t="s">
        <v>794</v>
      </c>
      <c r="G3" s="81"/>
      <c r="H3" s="82" t="s">
        <v>788</v>
      </c>
      <c r="I3" s="83"/>
      <c r="J3" s="83"/>
      <c r="K3" s="84"/>
      <c r="L3" s="72" t="s">
        <v>787</v>
      </c>
      <c r="M3" s="94"/>
      <c r="N3" s="97"/>
      <c r="O3" s="77"/>
      <c r="P3" s="77"/>
      <c r="Q3" s="77"/>
      <c r="R3" s="77"/>
      <c r="S3" s="77"/>
    </row>
    <row r="4" spans="1:19" ht="15" customHeight="1">
      <c r="A4" s="1" t="s">
        <v>2110</v>
      </c>
      <c r="E4" s="85">
        <f>DATE</f>
        <v>42505</v>
      </c>
      <c r="F4" s="23" t="s">
        <v>791</v>
      </c>
      <c r="G4" s="24"/>
      <c r="H4" s="87">
        <f>ROUND($G$2/12*MONTH,0)</f>
        <v>0</v>
      </c>
      <c r="I4" s="88"/>
      <c r="J4" s="88"/>
      <c r="K4" s="89"/>
      <c r="L4" s="44">
        <f>ROUND($G$2/12,0)</f>
        <v>0</v>
      </c>
      <c r="M4" s="94"/>
      <c r="N4" s="97"/>
      <c r="O4" s="77"/>
      <c r="P4" s="77"/>
      <c r="Q4" s="77"/>
      <c r="R4" s="77"/>
      <c r="S4" s="77"/>
    </row>
    <row r="5" spans="1:19" ht="15" customHeight="1">
      <c r="A5" s="1" t="s">
        <v>2111</v>
      </c>
      <c r="E5" s="86"/>
      <c r="F5" s="5" t="s">
        <v>792</v>
      </c>
      <c r="G5" s="6"/>
      <c r="H5" s="90">
        <f ca="1">JINHUA_DISTRICT_GRAPH!$AC$89</f>
        <v>5</v>
      </c>
      <c r="I5" s="91"/>
      <c r="J5" s="91"/>
      <c r="K5" s="92"/>
      <c r="L5" s="45">
        <f>$M$24</f>
        <v>0</v>
      </c>
      <c r="M5" s="95"/>
      <c r="N5" s="97"/>
      <c r="O5" s="77"/>
      <c r="P5" s="77"/>
      <c r="Q5" s="77"/>
      <c r="R5" s="77"/>
      <c r="S5" s="77"/>
    </row>
    <row r="6" spans="1:19" ht="15" customHeight="1">
      <c r="A6" s="1"/>
      <c r="E6" s="34" t="str">
        <f>$A$4</f>
        <v>Central Stake</v>
      </c>
      <c r="F6" s="25" t="s">
        <v>804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中臺北支聯會</v>
      </c>
      <c r="F7" s="25" t="s">
        <v>789</v>
      </c>
      <c r="G7" s="25"/>
      <c r="H7" s="20"/>
      <c r="I7" s="20"/>
      <c r="J7" s="20"/>
      <c r="K7" s="20"/>
      <c r="L7" s="46" t="s">
        <v>790</v>
      </c>
      <c r="M7" s="61" t="s">
        <v>795</v>
      </c>
      <c r="N7" s="38" t="s">
        <v>796</v>
      </c>
      <c r="O7" s="38" t="s">
        <v>797</v>
      </c>
      <c r="P7" s="38" t="s">
        <v>798</v>
      </c>
      <c r="Q7" s="38" t="s">
        <v>799</v>
      </c>
      <c r="R7" s="38" t="s">
        <v>800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2112</v>
      </c>
      <c r="B11" s="1"/>
      <c r="E11" s="5" t="str">
        <f>$A11</f>
        <v>Jinhua 金華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1879</v>
      </c>
      <c r="C12" s="64" t="str">
        <f>CONCATENATE(YEAR,":",MONTH,":",WEEK,":",WEEKDAY,":",$B12)</f>
        <v>2016:5:3:7:JINHUA_ZL</v>
      </c>
      <c r="D12" s="64">
        <f>MATCH($C12,REPORT_DATA_BY_COMP!$A:$A,0)</f>
        <v>1680</v>
      </c>
      <c r="E12" s="65" t="str">
        <f>SUBSTITUTE(VLOOKUP($B12,COMP_LIST!$A:$AC,5,FALSE),"EL","")</f>
        <v>E. Hansen / Zhou ZL</v>
      </c>
      <c r="F12" s="4" t="str">
        <f>VLOOKUP($B12,COMP_LIST!$A:$AC,3,FALSE)</f>
        <v>Jinhua ZL</v>
      </c>
      <c r="G12" s="4" t="str">
        <f>VLOOKUP($B12,COMP_LIST!$A:$AC,4,FALSE)</f>
        <v>金華 ZL</v>
      </c>
      <c r="H12" s="10">
        <f>IFERROR(INDEX(REPORT_DATA_BY_COMP!$A:$AI,$D12,MATCH(H$8,REPORT_DATA_BY_COMP!$A$1:$AI$1,0)), "")</f>
        <v>2</v>
      </c>
      <c r="I12" s="10">
        <f>IFERROR(INDEX(REPORT_DATA_BY_COMP!$A:$AI,$D12,MATCH(I$8,REPORT_DATA_BY_COMP!$A$1:$AI$1,0)), "")</f>
        <v>0</v>
      </c>
      <c r="J12" s="10">
        <f>IFERROR(INDEX(REPORT_DATA_BY_COMP!$A:$AI,$D12,MATCH(J$8,REPORT_DATA_BY_COMP!$A$1:$AI$1,0)), "")</f>
        <v>4</v>
      </c>
      <c r="K12" s="10">
        <f>IFERROR(INDEX(REPORT_DATA_BY_COMP!$A:$AI,$D12,MATCH(K$8,REPORT_DATA_BY_COMP!$A$1:$AI$1,0)), "")</f>
        <v>9</v>
      </c>
      <c r="L12" s="47">
        <f>IFERROR(INDEX(REPORT_DATA_BY_COMP!$A:$AI,$D12,MATCH(L$8,REPORT_DATA_BY_COMP!$A$1:$AI$1,0)), "")</f>
        <v>2</v>
      </c>
      <c r="M12" s="56">
        <f>IFERROR(INDEX(REPORT_DATA_BY_COMP!$A:$AI,$D12,MATCH(M$8,REPORT_DATA_BY_COMP!$A$1:$AI$1,0)), "")</f>
        <v>0</v>
      </c>
      <c r="N12" s="50">
        <f>IFERROR(INDEX(REPORT_DATA_BY_COMP!$A:$AI,$D12,MATCH(N$8,REPORT_DATA_BY_COMP!$A$1:$AI$1,0)), "")</f>
        <v>21</v>
      </c>
      <c r="O12" s="10">
        <f>IFERROR(INDEX(REPORT_DATA_BY_COMP!$A:$AI,$D12,MATCH(O$8,REPORT_DATA_BY_COMP!$A$1:$AI$1,0)), "")</f>
        <v>3</v>
      </c>
      <c r="P12" s="10">
        <f>IFERROR(INDEX(REPORT_DATA_BY_COMP!$A:$AI,$D12,MATCH(P$8,REPORT_DATA_BY_COMP!$A$1:$AI$1,0)), "")</f>
        <v>7</v>
      </c>
      <c r="Q12" s="10">
        <f>IFERROR(INDEX(REPORT_DATA_BY_COMP!$A:$AI,$D12,MATCH(Q$8,REPORT_DATA_BY_COMP!$A$1:$AI$1,0)), "")</f>
        <v>5</v>
      </c>
      <c r="R12" s="10">
        <f>IFERROR(INDEX(REPORT_DATA_BY_COMP!$A:$AI,$D12,MATCH(R$8,REPORT_DATA_BY_COMP!$A$1:$AI$1,0)), "")</f>
        <v>0</v>
      </c>
      <c r="S12" s="10">
        <f>IFERROR(INDEX(REPORT_DATA_BY_COMP!$A:$AI,$D12,MATCH(S$8,REPORT_DATA_BY_COMP!$A$1:$AI$1,0)), "")</f>
        <v>10</v>
      </c>
    </row>
    <row r="13" spans="1:19" ht="15" customHeight="1">
      <c r="A13" s="1"/>
      <c r="B13" s="1" t="s">
        <v>1839</v>
      </c>
      <c r="C13" s="64" t="str">
        <f>CONCATENATE(YEAR,":",MONTH,":",WEEK,":",WEEKDAY,":",$B13)</f>
        <v>2016:5:3:7:JINHUA_S</v>
      </c>
      <c r="D13" s="64">
        <f>MATCH($C13,REPORT_DATA_BY_COMP!$A:$A,0)</f>
        <v>1679</v>
      </c>
      <c r="E13" s="65" t="str">
        <f>SUBSTITUTE(VLOOKUP($B13,COMP_LIST!$A:$AC,5,FALSE),"EL","")</f>
        <v>S. Wang / Menzie</v>
      </c>
      <c r="F13" s="4" t="str">
        <f>VLOOKUP($B13,COMP_LIST!$A:$AC,3,FALSE)</f>
        <v>Jinhua S</v>
      </c>
      <c r="G13" s="4" t="str">
        <f>VLOOKUP($B13,COMP_LIST!$A:$AC,4,FALSE)</f>
        <v>金華姐妹</v>
      </c>
      <c r="H13" s="10">
        <f>IFERROR(INDEX(REPORT_DATA_BY_COMP!$A:$AI,$D13,MATCH(H$8,REPORT_DATA_BY_COMP!$A$1:$AI$1,0)), "")</f>
        <v>0</v>
      </c>
      <c r="I13" s="10">
        <f>IFERROR(INDEX(REPORT_DATA_BY_COMP!$A:$AI,$D13,MATCH(I$8,REPORT_DATA_BY_COMP!$A$1:$AI$1,0)), "")</f>
        <v>0</v>
      </c>
      <c r="J13" s="10">
        <f>IFERROR(INDEX(REPORT_DATA_BY_COMP!$A:$AI,$D13,MATCH(J$8,REPORT_DATA_BY_COMP!$A$1:$AI$1,0)), "")</f>
        <v>0</v>
      </c>
      <c r="K13" s="10">
        <f>IFERROR(INDEX(REPORT_DATA_BY_COMP!$A:$AI,$D13,MATCH(K$8,REPORT_DATA_BY_COMP!$A$1:$AI$1,0)), "")</f>
        <v>0</v>
      </c>
      <c r="L13" s="47">
        <f>IFERROR(INDEX(REPORT_DATA_BY_COMP!$A:$AI,$D13,MATCH(L$8,REPORT_DATA_BY_COMP!$A$1:$AI$1,0)), "")</f>
        <v>0</v>
      </c>
      <c r="M13" s="59">
        <f>IFERROR(INDEX(REPORT_DATA_BY_COMP!$A:$AI,$D13,MATCH(M$8,REPORT_DATA_BY_COMP!$A$1:$AI$1,0)), "")</f>
        <v>0</v>
      </c>
      <c r="N13" s="50">
        <f>IFERROR(INDEX(REPORT_DATA_BY_COMP!$A:$AI,$D13,MATCH(N$8,REPORT_DATA_BY_COMP!$A$1:$AI$1,0)), "")</f>
        <v>2</v>
      </c>
      <c r="O13" s="10">
        <f>IFERROR(INDEX(REPORT_DATA_BY_COMP!$A:$AI,$D13,MATCH(O$8,REPORT_DATA_BY_COMP!$A$1:$AI$1,0)), "")</f>
        <v>2</v>
      </c>
      <c r="P13" s="10">
        <f>IFERROR(INDEX(REPORT_DATA_BY_COMP!$A:$AI,$D13,MATCH(P$8,REPORT_DATA_BY_COMP!$A$1:$AI$1,0)), "")</f>
        <v>4</v>
      </c>
      <c r="Q13" s="10">
        <f>IFERROR(INDEX(REPORT_DATA_BY_COMP!$A:$AI,$D13,MATCH(Q$8,REPORT_DATA_BY_COMP!$A$1:$AI$1,0)), "")</f>
        <v>3</v>
      </c>
      <c r="R13" s="10">
        <f>IFERROR(INDEX(REPORT_DATA_BY_COMP!$A:$AI,$D13,MATCH(R$8,REPORT_DATA_BY_COMP!$A$1:$AI$1,0)), "")</f>
        <v>0</v>
      </c>
      <c r="S13" s="10">
        <f>IFERROR(INDEX(REPORT_DATA_BY_COMP!$A:$AI,$D13,MATCH(S$8,REPORT_DATA_BY_COMP!$A$1:$AI$1,0)), "")</f>
        <v>16</v>
      </c>
    </row>
    <row r="14" spans="1:19" ht="15" customHeight="1">
      <c r="A14" s="1"/>
      <c r="B14" s="1" t="s">
        <v>1958</v>
      </c>
      <c r="C14" s="64" t="str">
        <f>CONCATENATE(YEAR,":",MONTH,":",WEEK,":",WEEKDAY,":",$B14)</f>
        <v>2016:5:3:7:TOUR_S</v>
      </c>
      <c r="D14" s="64">
        <f>MATCH($C14,REPORT_DATA_BY_COMP!$A:$A,0)</f>
        <v>1717</v>
      </c>
      <c r="E14" s="65" t="str">
        <f>SUBSTITUTE(VLOOKUP($B14,COMP_LIST!$A:$AC,5,FALSE),"EL","")</f>
        <v>S. Guan / Cullen</v>
      </c>
      <c r="F14" s="4" t="str">
        <f>VLOOKUP($B14,COMP_LIST!$A:$AC,3,FALSE)</f>
        <v>Tour S</v>
      </c>
      <c r="G14" s="4" t="str">
        <f>VLOOKUP($B14,COMP_LIST!$A:$AC,4,FALSE)</f>
        <v>導覽姐妹</v>
      </c>
      <c r="H14" s="10">
        <f>IFERROR(INDEX(REPORT_DATA_BY_COMP!$A:$AI,$D14,MATCH(H$8,REPORT_DATA_BY_COMP!$A$1:$AI$1,0)), "")</f>
        <v>0</v>
      </c>
      <c r="I14" s="10">
        <f>IFERROR(INDEX(REPORT_DATA_BY_COMP!$A:$AI,$D14,MATCH(I$8,REPORT_DATA_BY_COMP!$A$1:$AI$1,0)), "")</f>
        <v>0</v>
      </c>
      <c r="J14" s="10">
        <f>IFERROR(INDEX(REPORT_DATA_BY_COMP!$A:$AI,$D14,MATCH(J$8,REPORT_DATA_BY_COMP!$A$1:$AI$1,0)), "")</f>
        <v>1</v>
      </c>
      <c r="K14" s="10">
        <f>IFERROR(INDEX(REPORT_DATA_BY_COMP!$A:$AI,$D14,MATCH(K$8,REPORT_DATA_BY_COMP!$A$1:$AI$1,0)), "")</f>
        <v>1</v>
      </c>
      <c r="L14" s="47">
        <f>IFERROR(INDEX(REPORT_DATA_BY_COMP!$A:$AI,$D14,MATCH(L$8,REPORT_DATA_BY_COMP!$A$1:$AI$1,0)), "")</f>
        <v>0</v>
      </c>
      <c r="M14" s="59">
        <f>IFERROR(INDEX(REPORT_DATA_BY_COMP!$A:$AI,$D14,MATCH(M$8,REPORT_DATA_BY_COMP!$A$1:$AI$1,0)), "")</f>
        <v>0</v>
      </c>
      <c r="N14" s="50">
        <f>IFERROR(INDEX(REPORT_DATA_BY_COMP!$A:$AI,$D14,MATCH(N$8,REPORT_DATA_BY_COMP!$A$1:$AI$1,0)), "")</f>
        <v>4</v>
      </c>
      <c r="O14" s="10">
        <f>IFERROR(INDEX(REPORT_DATA_BY_COMP!$A:$AI,$D14,MATCH(O$8,REPORT_DATA_BY_COMP!$A$1:$AI$1,0)), "")</f>
        <v>3</v>
      </c>
      <c r="P14" s="10">
        <f>IFERROR(INDEX(REPORT_DATA_BY_COMP!$A:$AI,$D14,MATCH(P$8,REPORT_DATA_BY_COMP!$A$1:$AI$1,0)), "")</f>
        <v>7</v>
      </c>
      <c r="Q14" s="10">
        <f>IFERROR(INDEX(REPORT_DATA_BY_COMP!$A:$AI,$D14,MATCH(Q$8,REPORT_DATA_BY_COMP!$A$1:$AI$1,0)), "")</f>
        <v>4</v>
      </c>
      <c r="R14" s="10">
        <f>IFERROR(INDEX(REPORT_DATA_BY_COMP!$A:$AI,$D14,MATCH(R$8,REPORT_DATA_BY_COMP!$A$1:$AI$1,0)), "")</f>
        <v>0</v>
      </c>
      <c r="S14" s="10">
        <f>IFERROR(INDEX(REPORT_DATA_BY_COMP!$A:$AI,$D14,MATCH(S$8,REPORT_DATA_BY_COMP!$A$1:$AI$1,0)), "")</f>
        <v>11</v>
      </c>
    </row>
    <row r="15" spans="1:19" ht="15" customHeight="1">
      <c r="A15" s="1"/>
      <c r="B15" s="1" t="s">
        <v>1882</v>
      </c>
      <c r="C15" s="64" t="str">
        <f>CONCATENATE(YEAR,":",MONTH,":",WEEK,":",WEEKDAY,":",$B15)</f>
        <v>2016:5:3:7:OFFICE_E</v>
      </c>
      <c r="D15" s="64">
        <f>MATCH($C15,REPORT_DATA_BY_COMP!$A:$A,0)</f>
        <v>1691</v>
      </c>
      <c r="E15" s="65" t="str">
        <f>SUBSTITUTE(VLOOKUP($B15,COMP_LIST!$A:$AC,5,FALSE),"EL","")</f>
        <v>E. Elliott OA / Smith RE</v>
      </c>
      <c r="F15" s="4" t="str">
        <f>VLOOKUP($B15,COMP_LIST!$A:$AC,3,FALSE)</f>
        <v>Office E</v>
      </c>
      <c r="G15" s="4" t="str">
        <f>VLOOKUP($B15,COMP_LIST!$A:$AC,4,FALSE)</f>
        <v>辦公室長老</v>
      </c>
      <c r="H15" s="10">
        <f>IFERROR(INDEX(REPORT_DATA_BY_COMP!$A:$AI,$D15,MATCH(H$8,REPORT_DATA_BY_COMP!$A$1:$AI$1,0)), "")</f>
        <v>0</v>
      </c>
      <c r="I15" s="10">
        <f>IFERROR(INDEX(REPORT_DATA_BY_COMP!$A:$AI,$D15,MATCH(I$8,REPORT_DATA_BY_COMP!$A$1:$AI$1,0)), "")</f>
        <v>0</v>
      </c>
      <c r="J15" s="10">
        <f>IFERROR(INDEX(REPORT_DATA_BY_COMP!$A:$AI,$D15,MATCH(J$8,REPORT_DATA_BY_COMP!$A$1:$AI$1,0)), "")</f>
        <v>2</v>
      </c>
      <c r="K15" s="10">
        <f>IFERROR(INDEX(REPORT_DATA_BY_COMP!$A:$AI,$D15,MATCH(K$8,REPORT_DATA_BY_COMP!$A$1:$AI$1,0)), "")</f>
        <v>0</v>
      </c>
      <c r="L15" s="47">
        <f>IFERROR(INDEX(REPORT_DATA_BY_COMP!$A:$AI,$D15,MATCH(L$8,REPORT_DATA_BY_COMP!$A$1:$AI$1,0)), "")</f>
        <v>0</v>
      </c>
      <c r="M15" s="59">
        <f>IFERROR(INDEX(REPORT_DATA_BY_COMP!$A:$AI,$D15,MATCH(M$8,REPORT_DATA_BY_COMP!$A$1:$AI$1,0)), "")</f>
        <v>0</v>
      </c>
      <c r="N15" s="50">
        <f>IFERROR(INDEX(REPORT_DATA_BY_COMP!$A:$AI,$D15,MATCH(N$8,REPORT_DATA_BY_COMP!$A$1:$AI$1,0)), "")</f>
        <v>2</v>
      </c>
      <c r="O15" s="10">
        <f>IFERROR(INDEX(REPORT_DATA_BY_COMP!$A:$AI,$D15,MATCH(O$8,REPORT_DATA_BY_COMP!$A$1:$AI$1,0)), "")</f>
        <v>0</v>
      </c>
      <c r="P15" s="10">
        <f>IFERROR(INDEX(REPORT_DATA_BY_COMP!$A:$AI,$D15,MATCH(P$8,REPORT_DATA_BY_COMP!$A$1:$AI$1,0)), "")</f>
        <v>1</v>
      </c>
      <c r="Q15" s="10">
        <f>IFERROR(INDEX(REPORT_DATA_BY_COMP!$A:$AI,$D15,MATCH(Q$8,REPORT_DATA_BY_COMP!$A$1:$AI$1,0)), "")</f>
        <v>3</v>
      </c>
      <c r="R15" s="10">
        <f>IFERROR(INDEX(REPORT_DATA_BY_COMP!$A:$AI,$D15,MATCH(R$8,REPORT_DATA_BY_COMP!$A$1:$AI$1,0)), "")</f>
        <v>0</v>
      </c>
      <c r="S15" s="10">
        <f>IFERROR(INDEX(REPORT_DATA_BY_COMP!$A:$AI,$D15,MATCH(S$8,REPORT_DATA_BY_COMP!$A$1:$AI$1,0)), "")</f>
        <v>1</v>
      </c>
    </row>
    <row r="16" spans="1:19" ht="15" customHeight="1">
      <c r="A16" s="1"/>
      <c r="B16" s="1"/>
      <c r="E16" s="8" t="s">
        <v>806</v>
      </c>
      <c r="F16" s="9"/>
      <c r="G16" s="9"/>
      <c r="H16" s="11">
        <f t="shared" ref="H16:S16" si="0">SUM(H12:H15)</f>
        <v>2</v>
      </c>
      <c r="I16" s="11">
        <f t="shared" si="0"/>
        <v>0</v>
      </c>
      <c r="J16" s="11">
        <f t="shared" si="0"/>
        <v>7</v>
      </c>
      <c r="K16" s="11">
        <f t="shared" si="0"/>
        <v>10</v>
      </c>
      <c r="L16" s="48">
        <f t="shared" si="0"/>
        <v>2</v>
      </c>
      <c r="M16" s="57">
        <f t="shared" si="0"/>
        <v>0</v>
      </c>
      <c r="N16" s="51">
        <f t="shared" si="0"/>
        <v>29</v>
      </c>
      <c r="O16" s="11">
        <f t="shared" si="0"/>
        <v>8</v>
      </c>
      <c r="P16" s="11">
        <f t="shared" si="0"/>
        <v>19</v>
      </c>
      <c r="Q16" s="11">
        <f t="shared" si="0"/>
        <v>15</v>
      </c>
      <c r="R16" s="11">
        <f t="shared" si="0"/>
        <v>0</v>
      </c>
      <c r="S16" s="11">
        <f t="shared" si="0"/>
        <v>38</v>
      </c>
    </row>
    <row r="17" spans="3:19" ht="15" customHeight="1">
      <c r="E17" s="31"/>
      <c r="F17" s="22"/>
      <c r="G17" s="22"/>
      <c r="H17" s="22"/>
      <c r="I17" s="22"/>
      <c r="J17" s="22"/>
      <c r="K17" s="22"/>
      <c r="L17" s="22"/>
      <c r="M17" s="43"/>
      <c r="N17" s="22"/>
      <c r="O17" s="22"/>
      <c r="P17" s="22"/>
      <c r="Q17" s="22"/>
      <c r="R17" s="22"/>
      <c r="S17" s="22"/>
    </row>
    <row r="18" spans="3:19" ht="15" customHeight="1">
      <c r="E18" s="12" t="s">
        <v>2244</v>
      </c>
      <c r="F18" s="15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</row>
    <row r="19" spans="3:19" ht="15" customHeight="1">
      <c r="C19" s="64" t="str">
        <f>CONCATENATE(YEAR,":",MONTH,":1:",WEEKLY_REPORT_DAY,":", $A$1)</f>
        <v>2016:5:1:7:JINHUA</v>
      </c>
      <c r="D19" s="64">
        <f>MATCH($C19,REPORT_DATA_BY_DISTRICT!$A:$A, 0)</f>
        <v>467</v>
      </c>
      <c r="E19" s="19" t="s">
        <v>783</v>
      </c>
      <c r="F19" s="13"/>
      <c r="G19" s="13"/>
      <c r="H19" s="10">
        <f>IFERROR(INDEX(REPORT_DATA_BY_DISTRICT!$A:$AI,$D19,MATCH(H$8,REPORT_DATA_BY_DISTRICT!$A$1:$AI$1,0)), "")</f>
        <v>1</v>
      </c>
      <c r="I19" s="10">
        <f>IFERROR(INDEX(REPORT_DATA_BY_DISTRICT!$A:$AI,$D19,MATCH(I$8,REPORT_DATA_BY_DISTRICT!$A$1:$AI$1,0)), "")</f>
        <v>1</v>
      </c>
      <c r="J19" s="10">
        <f>IFERROR(INDEX(REPORT_DATA_BY_DISTRICT!$A:$AI,$D19,MATCH(J$8,REPORT_DATA_BY_DISTRICT!$A$1:$AI$1,0)), "")</f>
        <v>3</v>
      </c>
      <c r="K19" s="10">
        <f>IFERROR(INDEX(REPORT_DATA_BY_DISTRICT!$A:$AI,$D19,MATCH(K$8,REPORT_DATA_BY_DISTRICT!$A$1:$AI$1,0)), "")</f>
        <v>8</v>
      </c>
      <c r="L19" s="10">
        <f>IFERROR(INDEX(REPORT_DATA_BY_DISTRICT!$A:$AI,$D19,MATCH(L$8,REPORT_DATA_BY_DISTRICT!$A$1:$AI$1,0)), "")</f>
        <v>0</v>
      </c>
      <c r="M19" s="10">
        <f>IFERROR(INDEX(REPORT_DATA_BY_DISTRICT!$A:$AI,$D19,MATCH(M$8,REPORT_DATA_BY_DISTRICT!$A$1:$AI$1,0)), "")</f>
        <v>0</v>
      </c>
      <c r="N19" s="10">
        <f>IFERROR(INDEX(REPORT_DATA_BY_DISTRICT!$A:$AI,$D19,MATCH(N$8,REPORT_DATA_BY_DISTRICT!$A$1:$AI$1,0)), "")</f>
        <v>21</v>
      </c>
      <c r="O19" s="10">
        <f>IFERROR(INDEX(REPORT_DATA_BY_DISTRICT!$A:$AI,$D19,MATCH(O$8,REPORT_DATA_BY_DISTRICT!$A$1:$AI$1,0)), "")</f>
        <v>4</v>
      </c>
      <c r="P19" s="10">
        <f>IFERROR(INDEX(REPORT_DATA_BY_DISTRICT!$A:$AI,$D19,MATCH(P$8,REPORT_DATA_BY_DISTRICT!$A$1:$AI$1,0)), "")</f>
        <v>21</v>
      </c>
      <c r="Q19" s="10">
        <f>IFERROR(INDEX(REPORT_DATA_BY_DISTRICT!$A:$AI,$D19,MATCH(Q$8,REPORT_DATA_BY_DISTRICT!$A$1:$AI$1,0)), "")</f>
        <v>20</v>
      </c>
      <c r="R19" s="10">
        <f>IFERROR(INDEX(REPORT_DATA_BY_DISTRICT!$A:$AI,$D19,MATCH(R$8,REPORT_DATA_BY_DISTRICT!$A$1:$AI$1,0)), "")</f>
        <v>0</v>
      </c>
      <c r="S19" s="10">
        <f>IFERROR(INDEX(REPORT_DATA_BY_DISTRICT!$A:$AI,$D19,MATCH(S$8,REPORT_DATA_BY_DISTRICT!$A$1:$AI$1,0)), "")</f>
        <v>54</v>
      </c>
    </row>
    <row r="20" spans="3:19" ht="15" customHeight="1">
      <c r="C20" s="64" t="str">
        <f>CONCATENATE(YEAR,":",MONTH,":2:",WEEKLY_REPORT_DAY,":", $A$1)</f>
        <v>2016:5:2:7:JINHUA</v>
      </c>
      <c r="D20" s="64">
        <f>MATCH($C20,REPORT_DATA_BY_DISTRICT!$A:$A, 0)</f>
        <v>496</v>
      </c>
      <c r="E20" s="19" t="s">
        <v>782</v>
      </c>
      <c r="F20" s="13"/>
      <c r="G20" s="13"/>
      <c r="H20" s="10">
        <f>IFERROR(INDEX(REPORT_DATA_BY_DISTRICT!$A:$AI,$D20,MATCH(H$8,REPORT_DATA_BY_DISTRICT!$A$1:$AI$1,0)), "")</f>
        <v>1</v>
      </c>
      <c r="I20" s="10">
        <f>IFERROR(INDEX(REPORT_DATA_BY_DISTRICT!$A:$AI,$D20,MATCH(I$8,REPORT_DATA_BY_DISTRICT!$A$1:$AI$1,0)), "")</f>
        <v>1</v>
      </c>
      <c r="J20" s="10">
        <f>IFERROR(INDEX(REPORT_DATA_BY_DISTRICT!$A:$AI,$D20,MATCH(J$8,REPORT_DATA_BY_DISTRICT!$A$1:$AI$1,0)), "")</f>
        <v>5</v>
      </c>
      <c r="K20" s="10">
        <f>IFERROR(INDEX(REPORT_DATA_BY_DISTRICT!$A:$AI,$D20,MATCH(K$8,REPORT_DATA_BY_DISTRICT!$A$1:$AI$1,0)), "")</f>
        <v>6</v>
      </c>
      <c r="L20" s="10">
        <f>IFERROR(INDEX(REPORT_DATA_BY_DISTRICT!$A:$AI,$D20,MATCH(L$8,REPORT_DATA_BY_DISTRICT!$A$1:$AI$1,0)), "")</f>
        <v>0</v>
      </c>
      <c r="M20" s="10">
        <f>IFERROR(INDEX(REPORT_DATA_BY_DISTRICT!$A:$AI,$D20,MATCH(M$8,REPORT_DATA_BY_DISTRICT!$A$1:$AI$1,0)), "")</f>
        <v>0</v>
      </c>
      <c r="N20" s="10">
        <f>IFERROR(INDEX(REPORT_DATA_BY_DISTRICT!$A:$AI,$D20,MATCH(N$8,REPORT_DATA_BY_DISTRICT!$A$1:$AI$1,0)), "")</f>
        <v>22</v>
      </c>
      <c r="O20" s="10">
        <f>IFERROR(INDEX(REPORT_DATA_BY_DISTRICT!$A:$AI,$D20,MATCH(O$8,REPORT_DATA_BY_DISTRICT!$A$1:$AI$1,0)), "")</f>
        <v>4</v>
      </c>
      <c r="P20" s="10">
        <f>IFERROR(INDEX(REPORT_DATA_BY_DISTRICT!$A:$AI,$D20,MATCH(P$8,REPORT_DATA_BY_DISTRICT!$A$1:$AI$1,0)), "")</f>
        <v>18</v>
      </c>
      <c r="Q20" s="10">
        <f>IFERROR(INDEX(REPORT_DATA_BY_DISTRICT!$A:$AI,$D20,MATCH(Q$8,REPORT_DATA_BY_DISTRICT!$A$1:$AI$1,0)), "")</f>
        <v>15</v>
      </c>
      <c r="R20" s="10">
        <f>IFERROR(INDEX(REPORT_DATA_BY_DISTRICT!$A:$AI,$D20,MATCH(R$8,REPORT_DATA_BY_DISTRICT!$A$1:$AI$1,0)), "")</f>
        <v>0</v>
      </c>
      <c r="S20" s="10">
        <f>IFERROR(INDEX(REPORT_DATA_BY_DISTRICT!$A:$AI,$D20,MATCH(S$8,REPORT_DATA_BY_DISTRICT!$A$1:$AI$1,0)), "")</f>
        <v>47</v>
      </c>
    </row>
    <row r="21" spans="3:19" ht="15" customHeight="1">
      <c r="C21" s="64" t="str">
        <f>CONCATENATE(YEAR,":",MONTH,":3:",WEEKLY_REPORT_DAY,":", $A$1)</f>
        <v>2016:5:3:7:JINHUA</v>
      </c>
      <c r="D21" s="64">
        <f>MATCH($C21,REPORT_DATA_BY_DISTRICT!$A:$A, 0)</f>
        <v>525</v>
      </c>
      <c r="E21" s="19" t="s">
        <v>784</v>
      </c>
      <c r="F21" s="13"/>
      <c r="G21" s="13"/>
      <c r="H21" s="10">
        <f>IFERROR(INDEX(REPORT_DATA_BY_DISTRICT!$A:$AI,$D21,MATCH(H$8,REPORT_DATA_BY_DISTRICT!$A$1:$AI$1,0)), "")</f>
        <v>2</v>
      </c>
      <c r="I21" s="10">
        <f>IFERROR(INDEX(REPORT_DATA_BY_DISTRICT!$A:$AI,$D21,MATCH(I$8,REPORT_DATA_BY_DISTRICT!$A$1:$AI$1,0)), "")</f>
        <v>0</v>
      </c>
      <c r="J21" s="10">
        <f>IFERROR(INDEX(REPORT_DATA_BY_DISTRICT!$A:$AI,$D21,MATCH(J$8,REPORT_DATA_BY_DISTRICT!$A$1:$AI$1,0)), "")</f>
        <v>7</v>
      </c>
      <c r="K21" s="10">
        <f>IFERROR(INDEX(REPORT_DATA_BY_DISTRICT!$A:$AI,$D21,MATCH(K$8,REPORT_DATA_BY_DISTRICT!$A$1:$AI$1,0)), "")</f>
        <v>10</v>
      </c>
      <c r="L21" s="10">
        <f>IFERROR(INDEX(REPORT_DATA_BY_DISTRICT!$A:$AI,$D21,MATCH(L$8,REPORT_DATA_BY_DISTRICT!$A$1:$AI$1,0)), "")</f>
        <v>2</v>
      </c>
      <c r="M21" s="10">
        <f>IFERROR(INDEX(REPORT_DATA_BY_DISTRICT!$A:$AI,$D21,MATCH(M$8,REPORT_DATA_BY_DISTRICT!$A$1:$AI$1,0)), "")</f>
        <v>0</v>
      </c>
      <c r="N21" s="10">
        <f>IFERROR(INDEX(REPORT_DATA_BY_DISTRICT!$A:$AI,$D21,MATCH(N$8,REPORT_DATA_BY_DISTRICT!$A$1:$AI$1,0)), "")</f>
        <v>29</v>
      </c>
      <c r="O21" s="10">
        <f>IFERROR(INDEX(REPORT_DATA_BY_DISTRICT!$A:$AI,$D21,MATCH(O$8,REPORT_DATA_BY_DISTRICT!$A$1:$AI$1,0)), "")</f>
        <v>8</v>
      </c>
      <c r="P21" s="10">
        <f>IFERROR(INDEX(REPORT_DATA_BY_DISTRICT!$A:$AI,$D21,MATCH(P$8,REPORT_DATA_BY_DISTRICT!$A$1:$AI$1,0)), "")</f>
        <v>19</v>
      </c>
      <c r="Q21" s="10">
        <f>IFERROR(INDEX(REPORT_DATA_BY_DISTRICT!$A:$AI,$D21,MATCH(Q$8,REPORT_DATA_BY_DISTRICT!$A$1:$AI$1,0)), "")</f>
        <v>15</v>
      </c>
      <c r="R21" s="10">
        <f>IFERROR(INDEX(REPORT_DATA_BY_DISTRICT!$A:$AI,$D21,MATCH(R$8,REPORT_DATA_BY_DISTRICT!$A$1:$AI$1,0)), "")</f>
        <v>0</v>
      </c>
      <c r="S21" s="10">
        <f>IFERROR(INDEX(REPORT_DATA_BY_DISTRICT!$A:$AI,$D21,MATCH(S$8,REPORT_DATA_BY_DISTRICT!$A$1:$AI$1,0)), "")</f>
        <v>38</v>
      </c>
    </row>
    <row r="22" spans="3:19" ht="15" customHeight="1">
      <c r="C22" s="64" t="str">
        <f>CONCATENATE(YEAR,":",MONTH,":4:",WEEKLY_REPORT_DAY,":", $A$1)</f>
        <v>2016:5:4:7:JINHUA</v>
      </c>
      <c r="D22" s="64" t="e">
        <f>MATCH($C22,REPORT_DATA_BY_DISTRICT!$A:$A, 0)</f>
        <v>#N/A</v>
      </c>
      <c r="E22" s="19" t="s">
        <v>785</v>
      </c>
      <c r="F22" s="13"/>
      <c r="G22" s="13"/>
      <c r="H22" s="10" t="str">
        <f>IFERROR(INDEX(REPORT_DATA_BY_DISTRICT!$A:$AI,$D22,MATCH(H$8,REPORT_DATA_BY_DISTRICT!$A$1:$AI$1,0)), "")</f>
        <v/>
      </c>
      <c r="I22" s="10" t="str">
        <f>IFERROR(INDEX(REPORT_DATA_BY_DISTRICT!$A:$AI,$D22,MATCH(I$8,REPORT_DATA_BY_DISTRICT!$A$1:$AI$1,0)), "")</f>
        <v/>
      </c>
      <c r="J22" s="10" t="str">
        <f>IFERROR(INDEX(REPORT_DATA_BY_DISTRICT!$A:$AI,$D22,MATCH(J$8,REPORT_DATA_BY_DISTRICT!$A$1:$AI$1,0)), "")</f>
        <v/>
      </c>
      <c r="K22" s="10" t="str">
        <f>IFERROR(INDEX(REPORT_DATA_BY_DISTRICT!$A:$AI,$D22,MATCH(K$8,REPORT_DATA_BY_DISTRICT!$A$1:$AI$1,0)), "")</f>
        <v/>
      </c>
      <c r="L22" s="10" t="str">
        <f>IFERROR(INDEX(REPORT_DATA_BY_DISTRICT!$A:$AI,$D22,MATCH(L$8,REPORT_DATA_BY_DISTRICT!$A$1:$AI$1,0)), "")</f>
        <v/>
      </c>
      <c r="M22" s="10" t="str">
        <f>IFERROR(INDEX(REPORT_DATA_BY_DISTRICT!$A:$AI,$D22,MATCH(M$8,REPORT_DATA_BY_DISTRICT!$A$1:$AI$1,0)), "")</f>
        <v/>
      </c>
      <c r="N22" s="10" t="str">
        <f>IFERROR(INDEX(REPORT_DATA_BY_DISTRICT!$A:$AI,$D22,MATCH(N$8,REPORT_DATA_BY_DISTRICT!$A$1:$AI$1,0)), "")</f>
        <v/>
      </c>
      <c r="O22" s="10" t="str">
        <f>IFERROR(INDEX(REPORT_DATA_BY_DISTRICT!$A:$AI,$D22,MATCH(O$8,REPORT_DATA_BY_DISTRICT!$A$1:$AI$1,0)), "")</f>
        <v/>
      </c>
      <c r="P22" s="10" t="str">
        <f>IFERROR(INDEX(REPORT_DATA_BY_DISTRICT!$A:$AI,$D22,MATCH(P$8,REPORT_DATA_BY_DISTRICT!$A$1:$AI$1,0)), "")</f>
        <v/>
      </c>
      <c r="Q22" s="10" t="str">
        <f>IFERROR(INDEX(REPORT_DATA_BY_DISTRICT!$A:$AI,$D22,MATCH(Q$8,REPORT_DATA_BY_DISTRICT!$A$1:$AI$1,0)), "")</f>
        <v/>
      </c>
      <c r="R22" s="10" t="str">
        <f>IFERROR(INDEX(REPORT_DATA_BY_DISTRICT!$A:$AI,$D22,MATCH(R$8,REPORT_DATA_BY_DISTRICT!$A$1:$AI$1,0)), "")</f>
        <v/>
      </c>
      <c r="S22" s="10" t="str">
        <f>IFERROR(INDEX(REPORT_DATA_BY_DISTRICT!$A:$AI,$D22,MATCH(S$8,REPORT_DATA_BY_DISTRICT!$A$1:$AI$1,0)), "")</f>
        <v/>
      </c>
    </row>
    <row r="23" spans="3:19" ht="15" customHeight="1">
      <c r="C23" s="64" t="str">
        <f>CONCATENATE(YEAR,":",MONTH,":5:",WEEKLY_REPORT_DAY,":", $A$1)</f>
        <v>2016:5:5:7:JINHUA</v>
      </c>
      <c r="D23" s="64" t="e">
        <f>MATCH($C23,REPORT_DATA_BY_DISTRICT!$A:$A, 0)</f>
        <v>#N/A</v>
      </c>
      <c r="E23" s="19" t="s">
        <v>786</v>
      </c>
      <c r="F23" s="13"/>
      <c r="G23" s="13"/>
      <c r="H23" s="10" t="str">
        <f>IFERROR(INDEX(REPORT_DATA_BY_DISTRICT!$A:$AI,$D23,MATCH(H$8,REPORT_DATA_BY_DISTRICT!$A$1:$AI$1,0)), "")</f>
        <v/>
      </c>
      <c r="I23" s="10" t="str">
        <f>IFERROR(INDEX(REPORT_DATA_BY_DISTRICT!$A:$AI,$D23,MATCH(I$8,REPORT_DATA_BY_DISTRICT!$A$1:$AI$1,0)), "")</f>
        <v/>
      </c>
      <c r="J23" s="10" t="str">
        <f>IFERROR(INDEX(REPORT_DATA_BY_DISTRICT!$A:$AI,$D23,MATCH(J$8,REPORT_DATA_BY_DISTRICT!$A$1:$AI$1,0)), "")</f>
        <v/>
      </c>
      <c r="K23" s="10" t="str">
        <f>IFERROR(INDEX(REPORT_DATA_BY_DISTRICT!$A:$AI,$D23,MATCH(K$8,REPORT_DATA_BY_DISTRICT!$A$1:$AI$1,0)), "")</f>
        <v/>
      </c>
      <c r="L23" s="10" t="str">
        <f>IFERROR(INDEX(REPORT_DATA_BY_DISTRICT!$A:$AI,$D23,MATCH(L$8,REPORT_DATA_BY_DISTRICT!$A$1:$AI$1,0)), "")</f>
        <v/>
      </c>
      <c r="M23" s="10" t="str">
        <f>IFERROR(INDEX(REPORT_DATA_BY_DISTRICT!$A:$AI,$D23,MATCH(M$8,REPORT_DATA_BY_DISTRICT!$A$1:$AI$1,0)), "")</f>
        <v/>
      </c>
      <c r="N23" s="10" t="str">
        <f>IFERROR(INDEX(REPORT_DATA_BY_DISTRICT!$A:$AI,$D23,MATCH(N$8,REPORT_DATA_BY_DISTRICT!$A$1:$AI$1,0)), "")</f>
        <v/>
      </c>
      <c r="O23" s="10" t="str">
        <f>IFERROR(INDEX(REPORT_DATA_BY_DISTRICT!$A:$AI,$D23,MATCH(O$8,REPORT_DATA_BY_DISTRICT!$A$1:$AI$1,0)), "")</f>
        <v/>
      </c>
      <c r="P23" s="10" t="str">
        <f>IFERROR(INDEX(REPORT_DATA_BY_DISTRICT!$A:$AI,$D23,MATCH(P$8,REPORT_DATA_BY_DISTRICT!$A$1:$AI$1,0)), "")</f>
        <v/>
      </c>
      <c r="Q23" s="10" t="str">
        <f>IFERROR(INDEX(REPORT_DATA_BY_DISTRICT!$A:$AI,$D23,MATCH(Q$8,REPORT_DATA_BY_DISTRICT!$A$1:$AI$1,0)), "")</f>
        <v/>
      </c>
      <c r="R23" s="10" t="str">
        <f>IFERROR(INDEX(REPORT_DATA_BY_DISTRICT!$A:$AI,$D23,MATCH(R$8,REPORT_DATA_BY_DISTRICT!$A$1:$AI$1,0)), "")</f>
        <v/>
      </c>
      <c r="S23" s="10" t="str">
        <f>IFERROR(INDEX(REPORT_DATA_BY_DISTRICT!$A:$AI,$D23,MATCH(S$8,REPORT_DATA_BY_DISTRICT!$A$1:$AI$1,0)), "")</f>
        <v/>
      </c>
    </row>
    <row r="24" spans="3:19" ht="15" customHeight="1">
      <c r="E24" s="16" t="s">
        <v>806</v>
      </c>
      <c r="F24" s="14"/>
      <c r="G24" s="14"/>
      <c r="H24" s="17">
        <f>SUM(H19:H23)</f>
        <v>4</v>
      </c>
      <c r="I24" s="17">
        <f t="shared" ref="I24:R24" si="1">SUM(I19:I23)</f>
        <v>2</v>
      </c>
      <c r="J24" s="17">
        <f t="shared" si="1"/>
        <v>15</v>
      </c>
      <c r="K24" s="17">
        <f t="shared" si="1"/>
        <v>24</v>
      </c>
      <c r="L24" s="49">
        <f t="shared" si="1"/>
        <v>2</v>
      </c>
      <c r="M24" s="17">
        <f t="shared" si="1"/>
        <v>0</v>
      </c>
      <c r="N24" s="52">
        <f t="shared" si="1"/>
        <v>72</v>
      </c>
      <c r="O24" s="17">
        <f t="shared" si="1"/>
        <v>16</v>
      </c>
      <c r="P24" s="17">
        <f t="shared" si="1"/>
        <v>58</v>
      </c>
      <c r="Q24" s="17">
        <f t="shared" si="1"/>
        <v>50</v>
      </c>
      <c r="R24" s="17">
        <f t="shared" si="1"/>
        <v>0</v>
      </c>
      <c r="S24" s="17">
        <f>SUM(S19:S23)</f>
        <v>139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2:S15">
    <cfRule type="expression" dxfId="55" priority="1">
      <formula>J12=""</formula>
    </cfRule>
    <cfRule type="expression" dxfId="54" priority="2">
      <formula>AND(M$9&lt;&gt;"",M12&gt;=M$9)</formula>
    </cfRule>
    <cfRule type="expression" dxfId="53" priority="3">
      <formula>AND(M$10&lt;&gt;"",M12&lt;M$10)</formula>
    </cfRule>
    <cfRule type="expression" dxfId="52" priority="4">
      <formula>AND(M$10&lt;&gt;"",M12&gt;=M$10)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6">
    <pageSetUpPr fitToPage="1"/>
  </sheetPr>
  <dimension ref="W1:BA109"/>
  <sheetViews>
    <sheetView zoomScale="85" zoomScaleNormal="85" workbookViewId="0">
      <selection activeCell="AV88" sqref="AV88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7109375" style="7" customWidth="1"/>
    <col min="49" max="49" width="10.42578125" style="7" bestFit="1" customWidth="1"/>
    <col min="50" max="50" width="9.42578125" style="7" bestFit="1" customWidth="1"/>
    <col min="51" max="51" width="10.28515625" style="7" bestFit="1" customWidth="1"/>
    <col min="52" max="52" width="18" style="7" bestFit="1" customWidth="1"/>
    <col min="53" max="53" width="16.5703125" style="7" bestFit="1" customWidth="1"/>
    <col min="54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3" ht="15" customHeight="1"/>
    <row r="50" spans="23:53" ht="15" customHeight="1"/>
    <row r="51" spans="23:53" ht="120">
      <c r="AC51" s="29" t="s">
        <v>437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440</v>
      </c>
      <c r="AT51" s="29" t="s">
        <v>33</v>
      </c>
      <c r="AU51" s="29" t="s">
        <v>34</v>
      </c>
      <c r="AV51" s="29"/>
    </row>
    <row r="52" spans="23:53">
      <c r="W52" s="7" t="s">
        <v>812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810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813</v>
      </c>
      <c r="AM52" s="7" t="s">
        <v>13</v>
      </c>
      <c r="AN52" s="27" t="s">
        <v>814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3964</v>
      </c>
      <c r="AW52" s="27" t="s">
        <v>44</v>
      </c>
      <c r="AX52" s="27" t="s">
        <v>45</v>
      </c>
      <c r="AY52" s="27" t="s">
        <v>46</v>
      </c>
      <c r="AZ52" s="27" t="s">
        <v>47</v>
      </c>
      <c r="BA52" s="27" t="s">
        <v>48</v>
      </c>
    </row>
    <row r="53" spans="23:53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2014:1:0:0:JINHUA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8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</row>
    <row r="54" spans="23:53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2014:2:0:0:JINHUA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</row>
    <row r="55" spans="23:53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2014:3:0:0:JINHUA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</row>
    <row r="56" spans="23:53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2014:4:0:0:JINHUA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</row>
    <row r="57" spans="23:53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2014:5:0:0:JINHUA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</row>
    <row r="58" spans="23:53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2014:6:0:0:JINHUA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</row>
    <row r="59" spans="23:53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2014:7:0:0:JINHUA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</row>
    <row r="60" spans="23:53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2014:8:0:0:JINHUA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</row>
    <row r="61" spans="23:53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2014:9:0:0:JINHUA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</row>
    <row r="62" spans="23:53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2014:10:0:0:JINHUA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</row>
    <row r="63" spans="23:53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2014:11:0:0:JINHUA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ca="1" si="7"/>
        <v/>
      </c>
      <c r="AG63" s="10" t="str">
        <f t="shared" ca="1" si="7"/>
        <v/>
      </c>
      <c r="AH63" s="10" t="str">
        <f t="shared" ca="1" si="7"/>
        <v/>
      </c>
      <c r="AI63" s="10" t="str">
        <f t="shared" ca="1" si="7"/>
        <v/>
      </c>
      <c r="AJ63" s="10" t="str">
        <f t="shared" ca="1" si="7"/>
        <v/>
      </c>
      <c r="AK63" s="10" t="str">
        <f t="shared" ca="1" si="7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</row>
    <row r="64" spans="23:53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2014:12:0:0:JINHUA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7"/>
        <v/>
      </c>
      <c r="AG64" s="10" t="str">
        <f t="shared" ca="1" si="7"/>
        <v/>
      </c>
      <c r="AH64" s="10" t="str">
        <f t="shared" ca="1" si="7"/>
        <v/>
      </c>
      <c r="AI64" s="10" t="str">
        <f t="shared" ca="1" si="7"/>
        <v/>
      </c>
      <c r="AJ64" s="10" t="str">
        <f t="shared" ca="1" si="7"/>
        <v/>
      </c>
      <c r="AK64" s="10" t="str">
        <f t="shared" ca="1" si="7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</row>
    <row r="65" spans="23:53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2015:1:0:0:JINHUA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7"/>
        <v/>
      </c>
      <c r="AG65" s="10" t="str">
        <f t="shared" ca="1" si="7"/>
        <v/>
      </c>
      <c r="AH65" s="10" t="str">
        <f t="shared" ca="1" si="7"/>
        <v/>
      </c>
      <c r="AI65" s="10" t="str">
        <f t="shared" ca="1" si="7"/>
        <v/>
      </c>
      <c r="AJ65" s="10" t="str">
        <f t="shared" ca="1" si="7"/>
        <v/>
      </c>
      <c r="AK65" s="10" t="str">
        <f t="shared" ca="1" si="7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</row>
    <row r="66" spans="23:53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2015:2:0:0:JINHUA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7"/>
        <v/>
      </c>
      <c r="AG66" s="10" t="str">
        <f t="shared" ca="1" si="7"/>
        <v/>
      </c>
      <c r="AH66" s="10" t="str">
        <f t="shared" ca="1" si="7"/>
        <v/>
      </c>
      <c r="AI66" s="10" t="str">
        <f t="shared" ca="1" si="7"/>
        <v/>
      </c>
      <c r="AJ66" s="10" t="str">
        <f t="shared" ca="1" si="7"/>
        <v/>
      </c>
      <c r="AK66" s="10" t="str">
        <f t="shared" ca="1" si="7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</row>
    <row r="67" spans="23:53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2015:3:0:0:JINHUA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7"/>
        <v/>
      </c>
      <c r="AG67" s="10" t="str">
        <f t="shared" ca="1" si="7"/>
        <v/>
      </c>
      <c r="AH67" s="10" t="str">
        <f t="shared" ca="1" si="7"/>
        <v/>
      </c>
      <c r="AI67" s="10" t="str">
        <f t="shared" ca="1" si="7"/>
        <v/>
      </c>
      <c r="AJ67" s="10" t="str">
        <f t="shared" ca="1" si="7"/>
        <v/>
      </c>
      <c r="AK67" s="10" t="str">
        <f t="shared" ca="1" si="7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</row>
    <row r="68" spans="23:53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2015:4:0:0:JINHUA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7"/>
        <v/>
      </c>
      <c r="AG68" s="10" t="str">
        <f t="shared" ca="1" si="7"/>
        <v/>
      </c>
      <c r="AH68" s="10" t="str">
        <f t="shared" ca="1" si="7"/>
        <v/>
      </c>
      <c r="AI68" s="10" t="str">
        <f t="shared" ca="1" si="7"/>
        <v/>
      </c>
      <c r="AJ68" s="10" t="str">
        <f t="shared" ca="1" si="7"/>
        <v/>
      </c>
      <c r="AK68" s="10" t="str">
        <f t="shared" ca="1" si="7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</row>
    <row r="69" spans="23:53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2015:5:0:0:JINHUA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ref="AF69:AK84" ca="1" si="8">IFERROR(INDEX(INDIRECT(CONCATENATE($X$95,"$A:$Z")),$AE69,MATCH(AF$52,INDIRECT(CONCATENATE($X$95,"$A1:$Z1")),0)),"")</f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</row>
    <row r="70" spans="23:53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2015:6:0:0:JINHUA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</row>
    <row r="71" spans="23:53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2015:7:0:0:JINHUA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</row>
    <row r="72" spans="23:53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2015:8:0:0:JINHUA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</row>
    <row r="73" spans="23:53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2015:9:0:0:JINHUA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ca="1" si="8"/>
        <v/>
      </c>
      <c r="AG73" s="10" t="str">
        <f t="shared" ca="1" si="8"/>
        <v/>
      </c>
      <c r="AH73" s="10" t="str">
        <f t="shared" ca="1" si="8"/>
        <v/>
      </c>
      <c r="AI73" s="10" t="str">
        <f t="shared" ca="1" si="8"/>
        <v/>
      </c>
      <c r="AJ73" s="10" t="str">
        <f t="shared" ca="1" si="8"/>
        <v/>
      </c>
      <c r="AK73" s="10" t="str">
        <f t="shared" ca="1" si="8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</row>
    <row r="74" spans="23:53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2015:10:0:0:JINHUA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8"/>
        <v/>
      </c>
      <c r="AG74" s="10" t="str">
        <f t="shared" ca="1" si="8"/>
        <v/>
      </c>
      <c r="AH74" s="10" t="str">
        <f t="shared" ca="1" si="8"/>
        <v/>
      </c>
      <c r="AI74" s="10" t="str">
        <f t="shared" ca="1" si="8"/>
        <v/>
      </c>
      <c r="AJ74" s="10" t="str">
        <f t="shared" ca="1" si="8"/>
        <v/>
      </c>
      <c r="AK74" s="10" t="str">
        <f t="shared" ca="1" si="8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</row>
    <row r="75" spans="23:53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2015:11:0:0:JINHUA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8"/>
        <v/>
      </c>
      <c r="AG75" s="10" t="str">
        <f t="shared" ca="1" si="8"/>
        <v/>
      </c>
      <c r="AH75" s="10" t="str">
        <f t="shared" ca="1" si="8"/>
        <v/>
      </c>
      <c r="AI75" s="10" t="str">
        <f t="shared" ca="1" si="8"/>
        <v/>
      </c>
      <c r="AJ75" s="10" t="str">
        <f t="shared" ca="1" si="8"/>
        <v/>
      </c>
      <c r="AK75" s="10" t="str">
        <f t="shared" ca="1" si="8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</row>
    <row r="76" spans="23:53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2015:12:0:0:JINHUA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8"/>
        <v/>
      </c>
      <c r="AG76" s="10" t="str">
        <f t="shared" ca="1" si="8"/>
        <v/>
      </c>
      <c r="AH76" s="10" t="str">
        <f t="shared" ca="1" si="8"/>
        <v/>
      </c>
      <c r="AI76" s="10" t="str">
        <f t="shared" ca="1" si="8"/>
        <v/>
      </c>
      <c r="AJ76" s="10" t="str">
        <f t="shared" ca="1" si="8"/>
        <v/>
      </c>
      <c r="AK76" s="10" t="str">
        <f t="shared" ca="1" si="8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</row>
    <row r="77" spans="23:53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2016:1:0:0:JINHUA</v>
      </c>
      <c r="AB77" s="27">
        <f t="shared" ca="1" si="3"/>
        <v>9</v>
      </c>
      <c r="AC77" s="21">
        <f t="shared" ca="1" si="4"/>
        <v>1</v>
      </c>
      <c r="AD77" s="21">
        <f t="shared" si="5"/>
        <v>0</v>
      </c>
      <c r="AE77" s="27" t="e">
        <f t="shared" ca="1" si="6"/>
        <v>#N/A</v>
      </c>
      <c r="AF77" s="10" t="str">
        <f t="shared" ca="1" si="8"/>
        <v/>
      </c>
      <c r="AG77" s="10" t="str">
        <f t="shared" ca="1" si="8"/>
        <v/>
      </c>
      <c r="AH77" s="10" t="str">
        <f t="shared" ca="1" si="8"/>
        <v/>
      </c>
      <c r="AI77" s="10" t="str">
        <f t="shared" ca="1" si="8"/>
        <v/>
      </c>
      <c r="AJ77" s="10" t="str">
        <f t="shared" ca="1" si="8"/>
        <v/>
      </c>
      <c r="AK77" s="10" t="str">
        <f t="shared" ca="1" si="8"/>
        <v/>
      </c>
      <c r="AL77" s="7">
        <v>-11</v>
      </c>
      <c r="AM77" s="28">
        <f t="shared" ref="AM77:AM88" si="9">DATE(YEAR, MONTH,DAY + 7*AL77 )</f>
        <v>42428</v>
      </c>
      <c r="AN77" s="27">
        <f>INT((DAY($AM77)-1)/7)+1</f>
        <v>4</v>
      </c>
      <c r="AO77" s="28" t="str">
        <f t="shared" ref="AO77:AO88" si="10">CONCATENATE(YEAR(AM77),":",MONTH(AM77),":",AN77,":",WEEKLY_REPORT_DAY,":", $X$90)</f>
        <v>2016:2:4:7:JINHUA</v>
      </c>
      <c r="AP77" s="27">
        <f t="shared" ref="AP77:AP88" ca="1" si="11">MATCH(AO77,INDIRECT(CONCATENATE($X$93,"$A:$A")),0)</f>
        <v>201</v>
      </c>
      <c r="AQ77" s="21">
        <f t="shared" ref="AQ77:AV88" ca="1" si="12">INDEX(INDIRECT(CONCATENATE($X$93,"$A:$AG")),$AP77,MATCH(AQ$52,INDIRECT(CONCATENATE($X$93,"$A1:$AG1")),0))</f>
        <v>0</v>
      </c>
      <c r="AR77" s="21">
        <f t="shared" ca="1" si="12"/>
        <v>20</v>
      </c>
      <c r="AS77" s="21">
        <f t="shared" ca="1" si="12"/>
        <v>5</v>
      </c>
      <c r="AT77" s="21">
        <f t="shared" ca="1" si="12"/>
        <v>8</v>
      </c>
      <c r="AU77" s="21">
        <f t="shared" ca="1" si="12"/>
        <v>2</v>
      </c>
      <c r="AV77" s="21">
        <f t="shared" ca="1" si="12"/>
        <v>0</v>
      </c>
      <c r="AW77" s="21">
        <f ca="1">ROUND(1*$AV77/$X$99,0)</f>
        <v>0</v>
      </c>
      <c r="AX77" s="21">
        <f ca="1">6*$AV77</f>
        <v>0</v>
      </c>
      <c r="AY77" s="21">
        <f ca="1">3*$AV77</f>
        <v>0</v>
      </c>
      <c r="AZ77" s="21">
        <f ca="1">5*$AV77</f>
        <v>0</v>
      </c>
      <c r="BA77" s="21">
        <f ca="1">1*$AV77</f>
        <v>0</v>
      </c>
    </row>
    <row r="78" spans="23:53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2016:2:0:0:JINHUA</v>
      </c>
      <c r="AB78" s="27">
        <f t="shared" ca="1" si="3"/>
        <v>45</v>
      </c>
      <c r="AC78" s="21">
        <f t="shared" ca="1" si="4"/>
        <v>1</v>
      </c>
      <c r="AD78" s="21">
        <f t="shared" si="5"/>
        <v>0</v>
      </c>
      <c r="AE78" s="27">
        <f t="shared" ca="1" si="6"/>
        <v>8</v>
      </c>
      <c r="AF78" s="10">
        <f t="shared" ca="1" si="8"/>
        <v>0</v>
      </c>
      <c r="AG78" s="10">
        <f t="shared" ca="1" si="8"/>
        <v>0</v>
      </c>
      <c r="AH78" s="10">
        <f t="shared" ca="1" si="8"/>
        <v>1</v>
      </c>
      <c r="AI78" s="10">
        <f t="shared" ca="1" si="8"/>
        <v>1</v>
      </c>
      <c r="AJ78" s="10">
        <f t="shared" ca="1" si="8"/>
        <v>0</v>
      </c>
      <c r="AK78" s="10">
        <f t="shared" ca="1" si="8"/>
        <v>1</v>
      </c>
      <c r="AL78" s="7">
        <v>-10</v>
      </c>
      <c r="AM78" s="28">
        <f t="shared" si="9"/>
        <v>42435</v>
      </c>
      <c r="AN78" s="27">
        <f t="shared" ref="AN78:AN88" si="13">INT((DAY($AM78)-1)/7)+1</f>
        <v>1</v>
      </c>
      <c r="AO78" s="28" t="str">
        <f t="shared" si="10"/>
        <v>2016:3:1:7:JINHUA</v>
      </c>
      <c r="AP78" s="27">
        <f t="shared" ca="1" si="11"/>
        <v>232</v>
      </c>
      <c r="AQ78" s="21">
        <f t="shared" ca="1" si="12"/>
        <v>0</v>
      </c>
      <c r="AR78" s="21">
        <f t="shared" ca="1" si="12"/>
        <v>18</v>
      </c>
      <c r="AS78" s="21">
        <f t="shared" ca="1" si="12"/>
        <v>6</v>
      </c>
      <c r="AT78" s="21">
        <f t="shared" ca="1" si="12"/>
        <v>17</v>
      </c>
      <c r="AU78" s="21">
        <f t="shared" ca="1" si="12"/>
        <v>0</v>
      </c>
      <c r="AV78" s="21">
        <f t="shared" ca="1" si="12"/>
        <v>0</v>
      </c>
      <c r="AW78" s="21">
        <f t="shared" ref="AW78:AW88" ca="1" si="14">ROUND(1*$AV78/$X$99,0)</f>
        <v>0</v>
      </c>
      <c r="AX78" s="21">
        <f t="shared" ref="AX78:AX88" ca="1" si="15">6*$AV78</f>
        <v>0</v>
      </c>
      <c r="AY78" s="21">
        <f t="shared" ref="AY78:AY88" ca="1" si="16">3*$AV78</f>
        <v>0</v>
      </c>
      <c r="AZ78" s="21">
        <f t="shared" ref="AZ78:AZ88" ca="1" si="17">5*$AV78</f>
        <v>0</v>
      </c>
      <c r="BA78" s="21">
        <f t="shared" ref="BA78:BA88" ca="1" si="18">1*$AV78</f>
        <v>0</v>
      </c>
    </row>
    <row r="79" spans="23:53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2016:3:0:0:JINHUA</v>
      </c>
      <c r="AB79" s="27">
        <f t="shared" ca="1" si="3"/>
        <v>78</v>
      </c>
      <c r="AC79" s="21">
        <f t="shared" ca="1" si="4"/>
        <v>2</v>
      </c>
      <c r="AD79" s="21">
        <f t="shared" si="5"/>
        <v>0</v>
      </c>
      <c r="AE79" s="27">
        <f t="shared" ca="1" si="6"/>
        <v>21</v>
      </c>
      <c r="AF79" s="10">
        <f t="shared" ca="1" si="8"/>
        <v>0</v>
      </c>
      <c r="AG79" s="10">
        <f t="shared" ca="1" si="8"/>
        <v>0</v>
      </c>
      <c r="AH79" s="10">
        <f t="shared" ca="1" si="8"/>
        <v>1</v>
      </c>
      <c r="AI79" s="10">
        <f t="shared" ca="1" si="8"/>
        <v>0</v>
      </c>
      <c r="AJ79" s="10">
        <f t="shared" ca="1" si="8"/>
        <v>0</v>
      </c>
      <c r="AK79" s="10">
        <f t="shared" ca="1" si="8"/>
        <v>0</v>
      </c>
      <c r="AL79" s="7">
        <v>-9</v>
      </c>
      <c r="AM79" s="28">
        <f t="shared" si="9"/>
        <v>42442</v>
      </c>
      <c r="AN79" s="27">
        <f t="shared" si="13"/>
        <v>2</v>
      </c>
      <c r="AO79" s="28" t="str">
        <f t="shared" si="10"/>
        <v>2016:3:2:7:JINHUA</v>
      </c>
      <c r="AP79" s="27">
        <f t="shared" ca="1" si="11"/>
        <v>263</v>
      </c>
      <c r="AQ79" s="21">
        <f t="shared" ca="1" si="12"/>
        <v>1</v>
      </c>
      <c r="AR79" s="21">
        <f t="shared" ca="1" si="12"/>
        <v>19</v>
      </c>
      <c r="AS79" s="21">
        <f t="shared" ca="1" si="12"/>
        <v>7</v>
      </c>
      <c r="AT79" s="21">
        <f t="shared" ca="1" si="12"/>
        <v>28</v>
      </c>
      <c r="AU79" s="21">
        <f t="shared" ca="1" si="12"/>
        <v>0</v>
      </c>
      <c r="AV79" s="21">
        <f t="shared" ca="1" si="12"/>
        <v>0</v>
      </c>
      <c r="AW79" s="21">
        <f t="shared" ca="1" si="14"/>
        <v>0</v>
      </c>
      <c r="AX79" s="21">
        <f t="shared" ca="1" si="15"/>
        <v>0</v>
      </c>
      <c r="AY79" s="21">
        <f t="shared" ca="1" si="16"/>
        <v>0</v>
      </c>
      <c r="AZ79" s="21">
        <f t="shared" ca="1" si="17"/>
        <v>0</v>
      </c>
      <c r="BA79" s="21">
        <f t="shared" ca="1" si="18"/>
        <v>0</v>
      </c>
    </row>
    <row r="80" spans="23:53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2016:4:0:0:JINHUA</v>
      </c>
      <c r="AB80" s="27">
        <f t="shared" ca="1" si="3"/>
        <v>110</v>
      </c>
      <c r="AC80" s="21">
        <f t="shared" ca="1" si="4"/>
        <v>1</v>
      </c>
      <c r="AD80" s="21">
        <f t="shared" si="5"/>
        <v>0</v>
      </c>
      <c r="AE80" s="27">
        <f t="shared" ca="1" si="6"/>
        <v>40</v>
      </c>
      <c r="AF80" s="10">
        <f t="shared" ca="1" si="8"/>
        <v>0</v>
      </c>
      <c r="AG80" s="10">
        <f t="shared" ca="1" si="8"/>
        <v>0</v>
      </c>
      <c r="AH80" s="10">
        <f t="shared" ca="1" si="8"/>
        <v>0</v>
      </c>
      <c r="AI80" s="10">
        <f t="shared" ca="1" si="8"/>
        <v>0</v>
      </c>
      <c r="AJ80" s="10">
        <f t="shared" ca="1" si="8"/>
        <v>1</v>
      </c>
      <c r="AK80" s="10">
        <f t="shared" ca="1" si="8"/>
        <v>0</v>
      </c>
      <c r="AL80" s="7">
        <v>-8</v>
      </c>
      <c r="AM80" s="28">
        <f t="shared" si="9"/>
        <v>42449</v>
      </c>
      <c r="AN80" s="27">
        <f t="shared" si="13"/>
        <v>3</v>
      </c>
      <c r="AO80" s="28" t="str">
        <f t="shared" si="10"/>
        <v>2016:3:3:7:JINHUA</v>
      </c>
      <c r="AP80" s="27">
        <f t="shared" ca="1" si="11"/>
        <v>292</v>
      </c>
      <c r="AQ80" s="21">
        <f t="shared" ca="1" si="12"/>
        <v>1</v>
      </c>
      <c r="AR80" s="21">
        <f t="shared" ca="1" si="12"/>
        <v>14</v>
      </c>
      <c r="AS80" s="21">
        <f t="shared" ca="1" si="12"/>
        <v>2</v>
      </c>
      <c r="AT80" s="21">
        <f t="shared" ca="1" si="12"/>
        <v>20</v>
      </c>
      <c r="AU80" s="21">
        <f t="shared" ca="1" si="12"/>
        <v>0</v>
      </c>
      <c r="AV80" s="21">
        <f t="shared" ca="1" si="12"/>
        <v>0</v>
      </c>
      <c r="AW80" s="21">
        <f t="shared" ca="1" si="14"/>
        <v>0</v>
      </c>
      <c r="AX80" s="21">
        <f t="shared" ca="1" si="15"/>
        <v>0</v>
      </c>
      <c r="AY80" s="21">
        <f t="shared" ca="1" si="16"/>
        <v>0</v>
      </c>
      <c r="AZ80" s="21">
        <f t="shared" ca="1" si="17"/>
        <v>0</v>
      </c>
      <c r="BA80" s="21">
        <f t="shared" ca="1" si="18"/>
        <v>0</v>
      </c>
    </row>
    <row r="81" spans="23:53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2016:5:0:0:JINHUA</v>
      </c>
      <c r="AB81" s="27">
        <f t="shared" ca="1" si="3"/>
        <v>139</v>
      </c>
      <c r="AC81" s="21">
        <f t="shared" ca="1" si="4"/>
        <v>0</v>
      </c>
      <c r="AD81" s="21">
        <f t="shared" si="5"/>
        <v>0</v>
      </c>
      <c r="AE81" s="27" t="e">
        <f t="shared" ca="1" si="6"/>
        <v>#N/A</v>
      </c>
      <c r="AF81" s="10" t="str">
        <f t="shared" ca="1" si="8"/>
        <v/>
      </c>
      <c r="AG81" s="10" t="str">
        <f t="shared" ca="1" si="8"/>
        <v/>
      </c>
      <c r="AH81" s="10" t="str">
        <f t="shared" ca="1" si="8"/>
        <v/>
      </c>
      <c r="AI81" s="10" t="str">
        <f t="shared" ca="1" si="8"/>
        <v/>
      </c>
      <c r="AJ81" s="10" t="str">
        <f t="shared" ca="1" si="8"/>
        <v/>
      </c>
      <c r="AK81" s="10" t="str">
        <f t="shared" ca="1" si="8"/>
        <v/>
      </c>
      <c r="AL81" s="7">
        <v>-7</v>
      </c>
      <c r="AM81" s="28">
        <f t="shared" si="9"/>
        <v>42456</v>
      </c>
      <c r="AN81" s="27">
        <f t="shared" si="13"/>
        <v>4</v>
      </c>
      <c r="AO81" s="28" t="str">
        <f t="shared" si="10"/>
        <v>2016:3:4:7:JINHUA</v>
      </c>
      <c r="AP81" s="27">
        <f t="shared" ca="1" si="11"/>
        <v>322</v>
      </c>
      <c r="AQ81" s="21">
        <f t="shared" ca="1" si="12"/>
        <v>0</v>
      </c>
      <c r="AR81" s="21">
        <f t="shared" ca="1" si="12"/>
        <v>20</v>
      </c>
      <c r="AS81" s="21">
        <f t="shared" ca="1" si="12"/>
        <v>4</v>
      </c>
      <c r="AT81" s="21">
        <f t="shared" ca="1" si="12"/>
        <v>22</v>
      </c>
      <c r="AU81" s="21">
        <f t="shared" ca="1" si="12"/>
        <v>0</v>
      </c>
      <c r="AV81" s="21">
        <f t="shared" ca="1" si="12"/>
        <v>0</v>
      </c>
      <c r="AW81" s="21">
        <f t="shared" ca="1" si="14"/>
        <v>0</v>
      </c>
      <c r="AX81" s="21">
        <f t="shared" ca="1" si="15"/>
        <v>0</v>
      </c>
      <c r="AY81" s="21">
        <f t="shared" ca="1" si="16"/>
        <v>0</v>
      </c>
      <c r="AZ81" s="21">
        <f t="shared" ca="1" si="17"/>
        <v>0</v>
      </c>
      <c r="BA81" s="21">
        <f t="shared" ca="1" si="18"/>
        <v>0</v>
      </c>
    </row>
    <row r="82" spans="23:53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2016:6:0:0:JINHUA</v>
      </c>
      <c r="AB82" s="27" t="e">
        <f t="shared" ca="1" si="3"/>
        <v>#N/A</v>
      </c>
      <c r="AC82" s="21" t="e">
        <f t="shared" ca="1" si="4"/>
        <v>#N/A</v>
      </c>
      <c r="AD82" s="21">
        <f t="shared" si="5"/>
        <v>0</v>
      </c>
      <c r="AE82" s="27" t="e">
        <f t="shared" ca="1" si="6"/>
        <v>#N/A</v>
      </c>
      <c r="AF82" s="10" t="str">
        <f t="shared" ca="1" si="8"/>
        <v/>
      </c>
      <c r="AG82" s="10" t="str">
        <f t="shared" ca="1" si="8"/>
        <v/>
      </c>
      <c r="AH82" s="10" t="str">
        <f t="shared" ca="1" si="8"/>
        <v/>
      </c>
      <c r="AI82" s="10" t="str">
        <f t="shared" ca="1" si="8"/>
        <v/>
      </c>
      <c r="AJ82" s="10" t="str">
        <f t="shared" ca="1" si="8"/>
        <v/>
      </c>
      <c r="AK82" s="10" t="str">
        <f t="shared" ca="1" si="8"/>
        <v/>
      </c>
      <c r="AL82" s="7">
        <v>-6</v>
      </c>
      <c r="AM82" s="28">
        <f t="shared" si="9"/>
        <v>42463</v>
      </c>
      <c r="AN82" s="27">
        <f t="shared" si="13"/>
        <v>1</v>
      </c>
      <c r="AO82" s="28" t="str">
        <f t="shared" si="10"/>
        <v>2016:4:1:7:JINHUA</v>
      </c>
      <c r="AP82" s="27">
        <f t="shared" ca="1" si="11"/>
        <v>351</v>
      </c>
      <c r="AQ82" s="21">
        <f t="shared" ca="1" si="12"/>
        <v>0</v>
      </c>
      <c r="AR82" s="21">
        <f t="shared" ca="1" si="12"/>
        <v>19</v>
      </c>
      <c r="AS82" s="21">
        <f t="shared" ca="1" si="12"/>
        <v>5</v>
      </c>
      <c r="AT82" s="21">
        <f t="shared" ca="1" si="12"/>
        <v>15</v>
      </c>
      <c r="AU82" s="21">
        <f t="shared" ca="1" si="12"/>
        <v>1</v>
      </c>
      <c r="AV82" s="21">
        <f t="shared" ca="1" si="12"/>
        <v>0</v>
      </c>
      <c r="AW82" s="21">
        <f t="shared" ca="1" si="14"/>
        <v>0</v>
      </c>
      <c r="AX82" s="21">
        <f t="shared" ca="1" si="15"/>
        <v>0</v>
      </c>
      <c r="AY82" s="21">
        <f t="shared" ca="1" si="16"/>
        <v>0</v>
      </c>
      <c r="AZ82" s="21">
        <f t="shared" ca="1" si="17"/>
        <v>0</v>
      </c>
      <c r="BA82" s="21">
        <f t="shared" ca="1" si="18"/>
        <v>0</v>
      </c>
    </row>
    <row r="83" spans="23:53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2016:7:0:0:JINHUA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ca="1" si="8"/>
        <v/>
      </c>
      <c r="AG83" s="10" t="str">
        <f t="shared" ca="1" si="8"/>
        <v/>
      </c>
      <c r="AH83" s="10" t="str">
        <f t="shared" ca="1" si="8"/>
        <v/>
      </c>
      <c r="AI83" s="10" t="str">
        <f t="shared" ca="1" si="8"/>
        <v/>
      </c>
      <c r="AJ83" s="10" t="str">
        <f t="shared" ca="1" si="8"/>
        <v/>
      </c>
      <c r="AK83" s="10" t="str">
        <f t="shared" ca="1" si="8"/>
        <v/>
      </c>
      <c r="AL83" s="7">
        <v>-5</v>
      </c>
      <c r="AM83" s="28">
        <f t="shared" si="9"/>
        <v>42470</v>
      </c>
      <c r="AN83" s="27">
        <f t="shared" si="13"/>
        <v>2</v>
      </c>
      <c r="AO83" s="28" t="str">
        <f t="shared" si="10"/>
        <v>2016:4:2:7:JINHUA</v>
      </c>
      <c r="AP83" s="27">
        <f t="shared" ca="1" si="11"/>
        <v>380</v>
      </c>
      <c r="AQ83" s="21">
        <f t="shared" ca="1" si="12"/>
        <v>0</v>
      </c>
      <c r="AR83" s="21">
        <f t="shared" ca="1" si="12"/>
        <v>20</v>
      </c>
      <c r="AS83" s="21">
        <f t="shared" ca="1" si="12"/>
        <v>7</v>
      </c>
      <c r="AT83" s="21">
        <f t="shared" ca="1" si="12"/>
        <v>14</v>
      </c>
      <c r="AU83" s="21">
        <f t="shared" ca="1" si="12"/>
        <v>0</v>
      </c>
      <c r="AV83" s="21">
        <f t="shared" ca="1" si="12"/>
        <v>0</v>
      </c>
      <c r="AW83" s="21">
        <f t="shared" ca="1" si="14"/>
        <v>0</v>
      </c>
      <c r="AX83" s="21">
        <f t="shared" ca="1" si="15"/>
        <v>0</v>
      </c>
      <c r="AY83" s="21">
        <f t="shared" ca="1" si="16"/>
        <v>0</v>
      </c>
      <c r="AZ83" s="21">
        <f t="shared" ca="1" si="17"/>
        <v>0</v>
      </c>
      <c r="BA83" s="21">
        <f t="shared" ca="1" si="18"/>
        <v>0</v>
      </c>
    </row>
    <row r="84" spans="23:53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2016:8:0:0:JINHUA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8"/>
        <v/>
      </c>
      <c r="AG84" s="10" t="str">
        <f t="shared" ca="1" si="8"/>
        <v/>
      </c>
      <c r="AH84" s="10" t="str">
        <f t="shared" ca="1" si="8"/>
        <v/>
      </c>
      <c r="AI84" s="10" t="str">
        <f t="shared" ca="1" si="8"/>
        <v/>
      </c>
      <c r="AJ84" s="10" t="str">
        <f t="shared" ca="1" si="8"/>
        <v/>
      </c>
      <c r="AK84" s="10" t="str">
        <f t="shared" ca="1" si="8"/>
        <v/>
      </c>
      <c r="AL84" s="7">
        <v>-4</v>
      </c>
      <c r="AM84" s="28">
        <f t="shared" si="9"/>
        <v>42477</v>
      </c>
      <c r="AN84" s="27">
        <f t="shared" si="13"/>
        <v>3</v>
      </c>
      <c r="AO84" s="28" t="str">
        <f t="shared" si="10"/>
        <v>2016:4:3:7:JINHUA</v>
      </c>
      <c r="AP84" s="27">
        <f t="shared" ca="1" si="11"/>
        <v>409</v>
      </c>
      <c r="AQ84" s="21">
        <f t="shared" ca="1" si="12"/>
        <v>1</v>
      </c>
      <c r="AR84" s="21">
        <f t="shared" ca="1" si="12"/>
        <v>21</v>
      </c>
      <c r="AS84" s="21">
        <f t="shared" ca="1" si="12"/>
        <v>5</v>
      </c>
      <c r="AT84" s="21">
        <f t="shared" ca="1" si="12"/>
        <v>18</v>
      </c>
      <c r="AU84" s="21">
        <f t="shared" ca="1" si="12"/>
        <v>1</v>
      </c>
      <c r="AV84" s="21">
        <f t="shared" ca="1" si="12"/>
        <v>0</v>
      </c>
      <c r="AW84" s="21">
        <f t="shared" ca="1" si="14"/>
        <v>0</v>
      </c>
      <c r="AX84" s="21">
        <f t="shared" ca="1" si="15"/>
        <v>0</v>
      </c>
      <c r="AY84" s="21">
        <f t="shared" ca="1" si="16"/>
        <v>0</v>
      </c>
      <c r="AZ84" s="21">
        <f t="shared" ca="1" si="17"/>
        <v>0</v>
      </c>
      <c r="BA84" s="21">
        <f t="shared" ca="1" si="18"/>
        <v>0</v>
      </c>
    </row>
    <row r="85" spans="23:53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2016:9:0:0:JINHUA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ref="AF85:AK88" ca="1" si="19">IFERROR(INDEX(INDIRECT(CONCATENATE($X$95,"$A:$Z")),$AE85,MATCH(AF$52,INDIRECT(CONCATENATE($X$95,"$A1:$Z1")),0)),"")</f>
        <v/>
      </c>
      <c r="AG85" s="10" t="str">
        <f t="shared" ca="1" si="19"/>
        <v/>
      </c>
      <c r="AH85" s="10" t="str">
        <f t="shared" ca="1" si="19"/>
        <v/>
      </c>
      <c r="AI85" s="10" t="str">
        <f t="shared" ca="1" si="19"/>
        <v/>
      </c>
      <c r="AJ85" s="10" t="str">
        <f t="shared" ca="1" si="19"/>
        <v/>
      </c>
      <c r="AK85" s="10" t="str">
        <f t="shared" ca="1" si="19"/>
        <v/>
      </c>
      <c r="AL85" s="7">
        <v>-3</v>
      </c>
      <c r="AM85" s="28">
        <f t="shared" si="9"/>
        <v>42484</v>
      </c>
      <c r="AN85" s="27">
        <f t="shared" si="13"/>
        <v>4</v>
      </c>
      <c r="AO85" s="28" t="str">
        <f t="shared" si="10"/>
        <v>2016:4:4:7:JINHUA</v>
      </c>
      <c r="AP85" s="27">
        <f t="shared" ca="1" si="11"/>
        <v>438</v>
      </c>
      <c r="AQ85" s="21">
        <f t="shared" ca="1" si="12"/>
        <v>0</v>
      </c>
      <c r="AR85" s="21">
        <f t="shared" ca="1" si="12"/>
        <v>18</v>
      </c>
      <c r="AS85" s="21">
        <f t="shared" ca="1" si="12"/>
        <v>2</v>
      </c>
      <c r="AT85" s="21">
        <f t="shared" ca="1" si="12"/>
        <v>22</v>
      </c>
      <c r="AU85" s="21">
        <f t="shared" ca="1" si="12"/>
        <v>0</v>
      </c>
      <c r="AV85" s="21">
        <f t="shared" ca="1" si="12"/>
        <v>0</v>
      </c>
      <c r="AW85" s="21">
        <f t="shared" ca="1" si="14"/>
        <v>0</v>
      </c>
      <c r="AX85" s="21">
        <f t="shared" ca="1" si="15"/>
        <v>0</v>
      </c>
      <c r="AY85" s="21">
        <f t="shared" ca="1" si="16"/>
        <v>0</v>
      </c>
      <c r="AZ85" s="21">
        <f t="shared" ca="1" si="17"/>
        <v>0</v>
      </c>
      <c r="BA85" s="21">
        <f t="shared" ca="1" si="18"/>
        <v>0</v>
      </c>
    </row>
    <row r="86" spans="23:53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2016:10:0:0:JINHUA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19"/>
        <v/>
      </c>
      <c r="AG86" s="10" t="str">
        <f t="shared" ca="1" si="19"/>
        <v/>
      </c>
      <c r="AH86" s="10" t="str">
        <f t="shared" ca="1" si="19"/>
        <v/>
      </c>
      <c r="AI86" s="10" t="str">
        <f t="shared" ca="1" si="19"/>
        <v/>
      </c>
      <c r="AJ86" s="10" t="str">
        <f t="shared" ca="1" si="19"/>
        <v/>
      </c>
      <c r="AK86" s="10" t="str">
        <f t="shared" ca="1" si="19"/>
        <v/>
      </c>
      <c r="AL86" s="7">
        <v>-2</v>
      </c>
      <c r="AM86" s="28">
        <f t="shared" si="9"/>
        <v>42491</v>
      </c>
      <c r="AN86" s="27">
        <f t="shared" si="13"/>
        <v>1</v>
      </c>
      <c r="AO86" s="28" t="str">
        <f t="shared" si="10"/>
        <v>2016:5:1:7:JINHUA</v>
      </c>
      <c r="AP86" s="27">
        <f t="shared" ca="1" si="11"/>
        <v>467</v>
      </c>
      <c r="AQ86" s="21">
        <f t="shared" ca="1" si="12"/>
        <v>0</v>
      </c>
      <c r="AR86" s="21">
        <f t="shared" ca="1" si="12"/>
        <v>21</v>
      </c>
      <c r="AS86" s="21">
        <f t="shared" ca="1" si="12"/>
        <v>4</v>
      </c>
      <c r="AT86" s="21">
        <f t="shared" ca="1" si="12"/>
        <v>20</v>
      </c>
      <c r="AU86" s="21">
        <f t="shared" ca="1" si="12"/>
        <v>0</v>
      </c>
      <c r="AV86" s="21">
        <f t="shared" ca="1" si="12"/>
        <v>0</v>
      </c>
      <c r="AW86" s="21">
        <f t="shared" ca="1" si="14"/>
        <v>0</v>
      </c>
      <c r="AX86" s="21">
        <f t="shared" ca="1" si="15"/>
        <v>0</v>
      </c>
      <c r="AY86" s="21">
        <f t="shared" ca="1" si="16"/>
        <v>0</v>
      </c>
      <c r="AZ86" s="21">
        <f t="shared" ca="1" si="17"/>
        <v>0</v>
      </c>
      <c r="BA86" s="21">
        <f t="shared" ca="1" si="18"/>
        <v>0</v>
      </c>
    </row>
    <row r="87" spans="23:53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2016:11:0:0:JINHUA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19"/>
        <v/>
      </c>
      <c r="AG87" s="10" t="str">
        <f t="shared" ca="1" si="19"/>
        <v/>
      </c>
      <c r="AH87" s="10" t="str">
        <f t="shared" ca="1" si="19"/>
        <v/>
      </c>
      <c r="AI87" s="10" t="str">
        <f t="shared" ca="1" si="19"/>
        <v/>
      </c>
      <c r="AJ87" s="10" t="str">
        <f t="shared" ca="1" si="19"/>
        <v/>
      </c>
      <c r="AK87" s="10" t="str">
        <f t="shared" ca="1" si="19"/>
        <v/>
      </c>
      <c r="AL87" s="7">
        <v>-1</v>
      </c>
      <c r="AM87" s="28">
        <f t="shared" si="9"/>
        <v>42498</v>
      </c>
      <c r="AN87" s="27">
        <f t="shared" si="13"/>
        <v>2</v>
      </c>
      <c r="AO87" s="28" t="str">
        <f t="shared" si="10"/>
        <v>2016:5:2:7:JINHUA</v>
      </c>
      <c r="AP87" s="27">
        <f t="shared" ca="1" si="11"/>
        <v>496</v>
      </c>
      <c r="AQ87" s="21">
        <f t="shared" ca="1" si="12"/>
        <v>0</v>
      </c>
      <c r="AR87" s="21">
        <f t="shared" ca="1" si="12"/>
        <v>22</v>
      </c>
      <c r="AS87" s="21">
        <f t="shared" ca="1" si="12"/>
        <v>4</v>
      </c>
      <c r="AT87" s="21">
        <f t="shared" ca="1" si="12"/>
        <v>15</v>
      </c>
      <c r="AU87" s="21">
        <f t="shared" ca="1" si="12"/>
        <v>0</v>
      </c>
      <c r="AV87" s="21">
        <f t="shared" ca="1" si="12"/>
        <v>0</v>
      </c>
      <c r="AW87" s="21">
        <f t="shared" ca="1" si="14"/>
        <v>0</v>
      </c>
      <c r="AX87" s="21">
        <f t="shared" ca="1" si="15"/>
        <v>0</v>
      </c>
      <c r="AY87" s="21">
        <f t="shared" ca="1" si="16"/>
        <v>0</v>
      </c>
      <c r="AZ87" s="21">
        <f t="shared" ca="1" si="17"/>
        <v>0</v>
      </c>
      <c r="BA87" s="21">
        <f t="shared" ca="1" si="18"/>
        <v>0</v>
      </c>
    </row>
    <row r="88" spans="23:53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2016:12:0:0:JINHUA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19"/>
        <v/>
      </c>
      <c r="AG88" s="10" t="str">
        <f t="shared" ca="1" si="19"/>
        <v/>
      </c>
      <c r="AH88" s="10" t="str">
        <f t="shared" ca="1" si="19"/>
        <v/>
      </c>
      <c r="AI88" s="10" t="str">
        <f t="shared" ca="1" si="19"/>
        <v/>
      </c>
      <c r="AJ88" s="10" t="str">
        <f t="shared" ca="1" si="19"/>
        <v/>
      </c>
      <c r="AK88" s="10" t="str">
        <f t="shared" ca="1" si="19"/>
        <v/>
      </c>
      <c r="AL88" s="7">
        <v>0</v>
      </c>
      <c r="AM88" s="28">
        <f t="shared" si="9"/>
        <v>42505</v>
      </c>
      <c r="AN88" s="27">
        <f t="shared" si="13"/>
        <v>3</v>
      </c>
      <c r="AO88" s="28" t="str">
        <f t="shared" si="10"/>
        <v>2016:5:3:7:JINHUA</v>
      </c>
      <c r="AP88" s="27">
        <f t="shared" ca="1" si="11"/>
        <v>525</v>
      </c>
      <c r="AQ88" s="21">
        <f t="shared" ca="1" si="12"/>
        <v>0</v>
      </c>
      <c r="AR88" s="21">
        <f t="shared" ca="1" si="12"/>
        <v>29</v>
      </c>
      <c r="AS88" s="21">
        <f t="shared" ca="1" si="12"/>
        <v>8</v>
      </c>
      <c r="AT88" s="21">
        <f t="shared" ca="1" si="12"/>
        <v>15</v>
      </c>
      <c r="AU88" s="21">
        <f t="shared" ca="1" si="12"/>
        <v>0</v>
      </c>
      <c r="AV88" s="21">
        <f t="shared" ca="1" si="12"/>
        <v>4</v>
      </c>
      <c r="AW88" s="21">
        <f t="shared" ca="1" si="14"/>
        <v>1</v>
      </c>
      <c r="AX88" s="21">
        <f t="shared" ca="1" si="15"/>
        <v>24</v>
      </c>
      <c r="AY88" s="21">
        <f t="shared" ca="1" si="16"/>
        <v>12</v>
      </c>
      <c r="AZ88" s="21">
        <f t="shared" ca="1" si="17"/>
        <v>20</v>
      </c>
      <c r="BA88" s="21">
        <f t="shared" ca="1" si="18"/>
        <v>4</v>
      </c>
    </row>
    <row r="89" spans="23:53">
      <c r="AC89" s="7">
        <f ca="1">SUMIFS(AC53:AC88, $X53:$X88,YEAR,AC53:AC88,"&lt;&gt;#N/A")</f>
        <v>5</v>
      </c>
      <c r="AD89" s="27"/>
      <c r="AF89" s="7">
        <f t="shared" ref="AF89:AK89" ca="1" si="20">SUM(AF53:AF88)</f>
        <v>0</v>
      </c>
      <c r="AG89" s="7">
        <f t="shared" ca="1" si="20"/>
        <v>0</v>
      </c>
      <c r="AH89" s="7">
        <f t="shared" ca="1" si="20"/>
        <v>2</v>
      </c>
      <c r="AI89" s="7">
        <f t="shared" ca="1" si="20"/>
        <v>1</v>
      </c>
      <c r="AJ89" s="7">
        <f t="shared" ca="1" si="20"/>
        <v>1</v>
      </c>
      <c r="AK89" s="7">
        <f t="shared" ca="1" si="20"/>
        <v>1</v>
      </c>
      <c r="AN89" s="27"/>
    </row>
    <row r="90" spans="23:53">
      <c r="W90" s="7" t="s">
        <v>1456</v>
      </c>
      <c r="X90" s="2" t="s">
        <v>1841</v>
      </c>
      <c r="AD90" s="27"/>
      <c r="AE90" s="27"/>
      <c r="AH90" s="27"/>
      <c r="AI90" s="27"/>
      <c r="AJ90" s="27"/>
      <c r="AK90" s="27"/>
      <c r="AM90" s="28"/>
      <c r="AN90" s="27"/>
    </row>
    <row r="91" spans="23:53">
      <c r="W91" s="39" t="s">
        <v>2234</v>
      </c>
      <c r="X91" s="1" t="s">
        <v>2286</v>
      </c>
      <c r="AD91" s="27"/>
      <c r="AE91" s="27"/>
      <c r="AH91" s="27"/>
      <c r="AI91" s="27"/>
      <c r="AJ91" s="27"/>
      <c r="AK91" s="27"/>
      <c r="AM91" s="28"/>
      <c r="AN91" s="27"/>
    </row>
    <row r="92" spans="23:53">
      <c r="W92" s="7" t="s">
        <v>2235</v>
      </c>
      <c r="X92" s="1" t="s">
        <v>2287</v>
      </c>
      <c r="AD92" s="27"/>
      <c r="AN92" s="27"/>
    </row>
    <row r="93" spans="23:53">
      <c r="W93" s="7" t="s">
        <v>815</v>
      </c>
      <c r="X93" s="2" t="s">
        <v>2245</v>
      </c>
      <c r="Y93" s="27"/>
      <c r="Z93" s="27"/>
      <c r="AD93" s="27"/>
      <c r="AN93" s="27"/>
    </row>
    <row r="94" spans="23:53">
      <c r="W94" s="7" t="s">
        <v>816</v>
      </c>
      <c r="X94" s="2" t="s">
        <v>2246</v>
      </c>
      <c r="Y94" s="27"/>
      <c r="Z94" s="27"/>
      <c r="AD94" s="27"/>
      <c r="AN94" s="27"/>
    </row>
    <row r="95" spans="23:53">
      <c r="W95" s="39" t="s">
        <v>819</v>
      </c>
      <c r="X95" s="2" t="s">
        <v>2247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3">
      <c r="W96" s="39" t="s">
        <v>1455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1">
      <c r="W97" s="7" t="s">
        <v>811</v>
      </c>
      <c r="X97" s="1">
        <v>4</v>
      </c>
      <c r="AD97" s="27"/>
      <c r="AE97" s="27"/>
      <c r="AH97" s="27"/>
      <c r="AI97" s="27"/>
      <c r="AJ97" s="27"/>
      <c r="AK97" s="27"/>
      <c r="AN97" s="27"/>
    </row>
    <row r="98" spans="23:51">
      <c r="W98" s="7" t="s">
        <v>808</v>
      </c>
      <c r="X98" s="7">
        <f>ROUND($X$96/12,0)</f>
        <v>0</v>
      </c>
      <c r="AN98" s="27"/>
    </row>
    <row r="99" spans="23:51">
      <c r="W99" s="7" t="s">
        <v>807</v>
      </c>
      <c r="X99" s="7">
        <v>4</v>
      </c>
      <c r="AN99" s="27"/>
    </row>
    <row r="100" spans="23:51">
      <c r="W100" s="7" t="s">
        <v>438</v>
      </c>
      <c r="X100" s="7">
        <f ca="1">SUM($AI$89:$AK$89)</f>
        <v>3</v>
      </c>
      <c r="AN100" s="27"/>
    </row>
    <row r="101" spans="23:51">
      <c r="W101" s="7" t="s">
        <v>439</v>
      </c>
      <c r="X101" s="7">
        <f ca="1">SUM($AF$89:$AH$89)</f>
        <v>2</v>
      </c>
      <c r="AM101" s="28"/>
      <c r="AN101" s="27"/>
      <c r="AS101" s="29"/>
      <c r="AU101" s="29"/>
      <c r="AV101" s="29"/>
      <c r="AY101" s="29"/>
    </row>
    <row r="102" spans="23:51" ht="60">
      <c r="W102" s="7" t="s">
        <v>441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40%</v>
      </c>
      <c r="Y102" s="30">
        <f ca="1">IFERROR(X101/SUM(X100:X101),"0")</f>
        <v>0.4</v>
      </c>
      <c r="Z102" s="7" t="str">
        <f ca="1">TEXT(Y102,"00%")</f>
        <v>40%</v>
      </c>
      <c r="AN102" s="27"/>
    </row>
    <row r="103" spans="23:51" ht="30">
      <c r="W103" s="7" t="s">
        <v>442</v>
      </c>
      <c r="X103" s="29" t="str">
        <f ca="1">CONCATENATE("Annual Goal 年度目標:  ",$X$96,"
Actual CDE YTD 年度實際:    ",$AC$89)</f>
        <v>Annual Goal 年度目標:  
Actual CDE YTD 年度實際:    5</v>
      </c>
      <c r="AN103" s="27"/>
    </row>
    <row r="104" spans="23:51">
      <c r="W104" s="7" t="s">
        <v>1454</v>
      </c>
      <c r="X104" s="7" t="str">
        <f ca="1">CONCATENATE($X$53,"  ",SUMIF($AC$53:$AC$64,"&lt;&gt;#N/A"))</f>
        <v>2014  0</v>
      </c>
      <c r="AN104" s="27"/>
    </row>
    <row r="105" spans="23:51">
      <c r="W105" s="7" t="s">
        <v>1453</v>
      </c>
      <c r="X105" s="7" t="str">
        <f ca="1">CONCATENATE($X$65,"  ", SUMIF($AC$65:$AC$76,"&lt;&gt;#N/A"))</f>
        <v>2015  0</v>
      </c>
      <c r="AN105" s="27"/>
    </row>
    <row r="106" spans="23:51">
      <c r="W106" s="7" t="s">
        <v>1452</v>
      </c>
      <c r="X106" s="7" t="str">
        <f ca="1">CONCATENATE($X$77,"  ",SUMIF($AC$77:$AC$88,"&lt;&gt;#N/A"))</f>
        <v>2016  5</v>
      </c>
    </row>
    <row r="107" spans="23:51" ht="23.25">
      <c r="W107" s="7" t="s">
        <v>1451</v>
      </c>
      <c r="X107" s="42" t="str">
        <f>$X$91</f>
        <v>Jinhua District</v>
      </c>
    </row>
    <row r="108" spans="23:51">
      <c r="X108" s="40" t="str">
        <f>$X$92</f>
        <v>金華地區</v>
      </c>
    </row>
    <row r="109" spans="23:51">
      <c r="X109" s="41">
        <f>DATE</f>
        <v>42505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7">
    <pageSetUpPr fitToPage="1"/>
  </sheetPr>
  <dimension ref="A1:S24"/>
  <sheetViews>
    <sheetView topLeftCell="E1" zoomScaleNormal="100" zoomScaleSheetLayoutView="115" workbookViewId="0">
      <selection activeCell="F19" sqref="F19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1761</v>
      </c>
      <c r="E1" s="36" t="str">
        <f>$A$2</f>
        <v>Xin'an District</v>
      </c>
      <c r="F1" s="32"/>
      <c r="G1" s="33"/>
      <c r="H1" s="33"/>
      <c r="I1" s="33"/>
      <c r="J1" s="33"/>
      <c r="K1" s="33"/>
      <c r="L1" s="33"/>
      <c r="M1" s="93" t="s">
        <v>1739</v>
      </c>
      <c r="N1" s="96" t="s">
        <v>21</v>
      </c>
      <c r="O1" s="76" t="s">
        <v>22</v>
      </c>
      <c r="P1" s="76" t="s">
        <v>23</v>
      </c>
      <c r="Q1" s="76" t="s">
        <v>33</v>
      </c>
      <c r="R1" s="76" t="s">
        <v>34</v>
      </c>
      <c r="S1" s="76" t="s">
        <v>24</v>
      </c>
    </row>
    <row r="2" spans="1:19" ht="15" customHeight="1">
      <c r="A2" s="1" t="s">
        <v>2288</v>
      </c>
      <c r="E2" s="78" t="str">
        <f>$A$3</f>
        <v>信安地區</v>
      </c>
      <c r="F2" s="26" t="s">
        <v>793</v>
      </c>
      <c r="G2" s="80">
        <f>$A$6</f>
        <v>0</v>
      </c>
      <c r="H2" s="82" t="s">
        <v>35</v>
      </c>
      <c r="I2" s="83"/>
      <c r="J2" s="83"/>
      <c r="K2" s="84"/>
      <c r="L2" s="72" t="s">
        <v>28</v>
      </c>
      <c r="M2" s="94"/>
      <c r="N2" s="97"/>
      <c r="O2" s="77"/>
      <c r="P2" s="77"/>
      <c r="Q2" s="77"/>
      <c r="R2" s="77"/>
      <c r="S2" s="77"/>
    </row>
    <row r="3" spans="1:19" ht="15" customHeight="1">
      <c r="A3" s="1" t="s">
        <v>2289</v>
      </c>
      <c r="E3" s="79"/>
      <c r="F3" s="25" t="s">
        <v>794</v>
      </c>
      <c r="G3" s="81"/>
      <c r="H3" s="82" t="s">
        <v>788</v>
      </c>
      <c r="I3" s="83"/>
      <c r="J3" s="83"/>
      <c r="K3" s="84"/>
      <c r="L3" s="72" t="s">
        <v>787</v>
      </c>
      <c r="M3" s="94"/>
      <c r="N3" s="97"/>
      <c r="O3" s="77"/>
      <c r="P3" s="77"/>
      <c r="Q3" s="77"/>
      <c r="R3" s="77"/>
      <c r="S3" s="77"/>
    </row>
    <row r="4" spans="1:19" ht="15" customHeight="1">
      <c r="A4" s="1" t="s">
        <v>2110</v>
      </c>
      <c r="E4" s="85">
        <f>DATE</f>
        <v>42505</v>
      </c>
      <c r="F4" s="23" t="s">
        <v>791</v>
      </c>
      <c r="G4" s="24"/>
      <c r="H4" s="87">
        <f>ROUND($G$2/12*MONTH,0)</f>
        <v>0</v>
      </c>
      <c r="I4" s="88"/>
      <c r="J4" s="88"/>
      <c r="K4" s="89"/>
      <c r="L4" s="44">
        <f>ROUND($G$2/12,0)</f>
        <v>0</v>
      </c>
      <c r="M4" s="94"/>
      <c r="N4" s="97"/>
      <c r="O4" s="77"/>
      <c r="P4" s="77"/>
      <c r="Q4" s="77"/>
      <c r="R4" s="77"/>
      <c r="S4" s="77"/>
    </row>
    <row r="5" spans="1:19" ht="15" customHeight="1">
      <c r="A5" s="1" t="s">
        <v>2111</v>
      </c>
      <c r="E5" s="86"/>
      <c r="F5" s="5" t="s">
        <v>792</v>
      </c>
      <c r="G5" s="6"/>
      <c r="H5" s="90">
        <f ca="1">XINAN_DISTRICT_GRAPH!$AC$89</f>
        <v>7</v>
      </c>
      <c r="I5" s="91"/>
      <c r="J5" s="91"/>
      <c r="K5" s="92"/>
      <c r="L5" s="45">
        <f>$M$24</f>
        <v>0</v>
      </c>
      <c r="M5" s="95"/>
      <c r="N5" s="97"/>
      <c r="O5" s="77"/>
      <c r="P5" s="77"/>
      <c r="Q5" s="77"/>
      <c r="R5" s="77"/>
      <c r="S5" s="77"/>
    </row>
    <row r="6" spans="1:19" ht="15" customHeight="1">
      <c r="A6" s="1"/>
      <c r="E6" s="34" t="str">
        <f>$A$4</f>
        <v>Central Stake</v>
      </c>
      <c r="F6" s="25" t="s">
        <v>804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中臺北支聯會</v>
      </c>
      <c r="F7" s="25" t="s">
        <v>789</v>
      </c>
      <c r="G7" s="25"/>
      <c r="H7" s="20"/>
      <c r="I7" s="20"/>
      <c r="J7" s="20"/>
      <c r="K7" s="20"/>
      <c r="L7" s="46" t="s">
        <v>790</v>
      </c>
      <c r="M7" s="61" t="s">
        <v>795</v>
      </c>
      <c r="N7" s="38" t="s">
        <v>796</v>
      </c>
      <c r="O7" s="38" t="s">
        <v>797</v>
      </c>
      <c r="P7" s="38" t="s">
        <v>798</v>
      </c>
      <c r="Q7" s="38" t="s">
        <v>799</v>
      </c>
      <c r="R7" s="38" t="s">
        <v>800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2113</v>
      </c>
      <c r="B11" s="1"/>
      <c r="E11" s="5" t="str">
        <f>$A11</f>
        <v>Xin'an 信安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1760</v>
      </c>
      <c r="C12" s="64" t="str">
        <f>CONCATENATE(YEAR,":",MONTH,":",WEEK,":",WEEKDAY,":",$B12)</f>
        <v>2016:5:3:7:ASSISTANTS</v>
      </c>
      <c r="D12" s="64">
        <f>MATCH($C12,REPORT_DATA_BY_COMP!$A:$A,0)</f>
        <v>1659</v>
      </c>
      <c r="E12" s="65" t="str">
        <f>SUBSTITUTE(VLOOKUP($B12,COMP_LIST!$A:$AC,5,FALSE),"EL","")</f>
        <v>E. Roe / Liston AP</v>
      </c>
      <c r="F12" s="4" t="str">
        <f>VLOOKUP($B12,COMP_LIST!$A:$AC,3,FALSE)</f>
        <v>Assistants</v>
      </c>
      <c r="G12" s="4" t="str">
        <f>VLOOKUP($B12,COMP_LIST!$A:$AC,4,FALSE)</f>
        <v>助理</v>
      </c>
      <c r="H12" s="10">
        <f>IFERROR(INDEX(REPORT_DATA_BY_COMP!$A:$AI,$D12,MATCH(H$8,REPORT_DATA_BY_COMP!$A$1:$AI$1,0)), "")</f>
        <v>0</v>
      </c>
      <c r="I12" s="10">
        <f>IFERROR(INDEX(REPORT_DATA_BY_COMP!$A:$AI,$D12,MATCH(I$8,REPORT_DATA_BY_COMP!$A$1:$AI$1,0)), "")</f>
        <v>0</v>
      </c>
      <c r="J12" s="10">
        <f>IFERROR(INDEX(REPORT_DATA_BY_COMP!$A:$AI,$D12,MATCH(J$8,REPORT_DATA_BY_COMP!$A$1:$AI$1,0)), "")</f>
        <v>5</v>
      </c>
      <c r="K12" s="10">
        <f>IFERROR(INDEX(REPORT_DATA_BY_COMP!$A:$AI,$D12,MATCH(K$8,REPORT_DATA_BY_COMP!$A$1:$AI$1,0)), "")</f>
        <v>8</v>
      </c>
      <c r="L12" s="47">
        <f>IFERROR(INDEX(REPORT_DATA_BY_COMP!$A:$AI,$D12,MATCH(L$8,REPORT_DATA_BY_COMP!$A$1:$AI$1,0)), "")</f>
        <v>0</v>
      </c>
      <c r="M12" s="56">
        <f>IFERROR(INDEX(REPORT_DATA_BY_COMP!$A:$AI,$D12,MATCH(M$8,REPORT_DATA_BY_COMP!$A$1:$AI$1,0)), "")</f>
        <v>0</v>
      </c>
      <c r="N12" s="50">
        <f>IFERROR(INDEX(REPORT_DATA_BY_COMP!$A:$AI,$D12,MATCH(N$8,REPORT_DATA_BY_COMP!$A$1:$AI$1,0)), "")</f>
        <v>18</v>
      </c>
      <c r="O12" s="10">
        <f>IFERROR(INDEX(REPORT_DATA_BY_COMP!$A:$AI,$D12,MATCH(O$8,REPORT_DATA_BY_COMP!$A$1:$AI$1,0)), "")</f>
        <v>4</v>
      </c>
      <c r="P12" s="10">
        <f>IFERROR(INDEX(REPORT_DATA_BY_COMP!$A:$AI,$D12,MATCH(P$8,REPORT_DATA_BY_COMP!$A$1:$AI$1,0)), "")</f>
        <v>8</v>
      </c>
      <c r="Q12" s="10">
        <f>IFERROR(INDEX(REPORT_DATA_BY_COMP!$A:$AI,$D12,MATCH(Q$8,REPORT_DATA_BY_COMP!$A$1:$AI$1,0)), "")</f>
        <v>9</v>
      </c>
      <c r="R12" s="10">
        <f>IFERROR(INDEX(REPORT_DATA_BY_COMP!$A:$AI,$D12,MATCH(R$8,REPORT_DATA_BY_COMP!$A$1:$AI$1,0)), "")</f>
        <v>1</v>
      </c>
      <c r="S12" s="10">
        <f>IFERROR(INDEX(REPORT_DATA_BY_COMP!$A:$AI,$D12,MATCH(S$8,REPORT_DATA_BY_COMP!$A$1:$AI$1,0)), "")</f>
        <v>10</v>
      </c>
    </row>
    <row r="13" spans="1:19" ht="15" customHeight="1">
      <c r="A13" s="1"/>
      <c r="B13" s="1" t="s">
        <v>1966</v>
      </c>
      <c r="C13" s="64" t="str">
        <f>CONCATENATE(YEAR,":",MONTH,":",WEEK,":",WEEKDAY,":",$B13)</f>
        <v>2016:5:3:7:WANDA_E</v>
      </c>
      <c r="D13" s="64">
        <f>MATCH($C13,REPORT_DATA_BY_COMP!$A:$A,0)</f>
        <v>1720</v>
      </c>
      <c r="E13" s="65" t="str">
        <f>SUBSTITUTE(VLOOKUP($B13,COMP_LIST!$A:$AC,5,FALSE),"EL","")</f>
        <v>E. Lin DL / Holloway</v>
      </c>
      <c r="F13" s="4" t="str">
        <f>VLOOKUP($B13,COMP_LIST!$A:$AC,3,FALSE)</f>
        <v>Wanda E</v>
      </c>
      <c r="G13" s="4" t="str">
        <f>VLOOKUP($B13,COMP_LIST!$A:$AC,4,FALSE)</f>
        <v>萬大長老</v>
      </c>
      <c r="H13" s="10">
        <f>IFERROR(INDEX(REPORT_DATA_BY_COMP!$A:$AI,$D13,MATCH(H$8,REPORT_DATA_BY_COMP!$A$1:$AI$1,0)), "")</f>
        <v>1</v>
      </c>
      <c r="I13" s="10">
        <f>IFERROR(INDEX(REPORT_DATA_BY_COMP!$A:$AI,$D13,MATCH(I$8,REPORT_DATA_BY_COMP!$A$1:$AI$1,0)), "")</f>
        <v>0</v>
      </c>
      <c r="J13" s="10">
        <f>IFERROR(INDEX(REPORT_DATA_BY_COMP!$A:$AI,$D13,MATCH(J$8,REPORT_DATA_BY_COMP!$A$1:$AI$1,0)), "")</f>
        <v>1</v>
      </c>
      <c r="K13" s="10">
        <f>IFERROR(INDEX(REPORT_DATA_BY_COMP!$A:$AI,$D13,MATCH(K$8,REPORT_DATA_BY_COMP!$A$1:$AI$1,0)), "")</f>
        <v>4</v>
      </c>
      <c r="L13" s="47">
        <f>IFERROR(INDEX(REPORT_DATA_BY_COMP!$A:$AI,$D13,MATCH(L$8,REPORT_DATA_BY_COMP!$A$1:$AI$1,0)), "")</f>
        <v>1</v>
      </c>
      <c r="M13" s="59">
        <f>IFERROR(INDEX(REPORT_DATA_BY_COMP!$A:$AI,$D13,MATCH(M$8,REPORT_DATA_BY_COMP!$A$1:$AI$1,0)), "")</f>
        <v>0</v>
      </c>
      <c r="N13" s="50">
        <f>IFERROR(INDEX(REPORT_DATA_BY_COMP!$A:$AI,$D13,MATCH(N$8,REPORT_DATA_BY_COMP!$A$1:$AI$1,0)), "")</f>
        <v>10</v>
      </c>
      <c r="O13" s="10">
        <f>IFERROR(INDEX(REPORT_DATA_BY_COMP!$A:$AI,$D13,MATCH(O$8,REPORT_DATA_BY_COMP!$A$1:$AI$1,0)), "")</f>
        <v>1</v>
      </c>
      <c r="P13" s="10">
        <f>IFERROR(INDEX(REPORT_DATA_BY_COMP!$A:$AI,$D13,MATCH(P$8,REPORT_DATA_BY_COMP!$A$1:$AI$1,0)), "")</f>
        <v>3</v>
      </c>
      <c r="Q13" s="10">
        <f>IFERROR(INDEX(REPORT_DATA_BY_COMP!$A:$AI,$D13,MATCH(Q$8,REPORT_DATA_BY_COMP!$A$1:$AI$1,0)), "")</f>
        <v>5</v>
      </c>
      <c r="R13" s="10">
        <f>IFERROR(INDEX(REPORT_DATA_BY_COMP!$A:$AI,$D13,MATCH(R$8,REPORT_DATA_BY_COMP!$A$1:$AI$1,0)), "")</f>
        <v>1</v>
      </c>
      <c r="S13" s="10">
        <f>IFERROR(INDEX(REPORT_DATA_BY_COMP!$A:$AI,$D13,MATCH(S$8,REPORT_DATA_BY_COMP!$A$1:$AI$1,0)), "")</f>
        <v>18</v>
      </c>
    </row>
    <row r="14" spans="1:19" ht="15" customHeight="1">
      <c r="A14" s="1"/>
      <c r="B14" s="1" t="s">
        <v>1968</v>
      </c>
      <c r="C14" s="64" t="str">
        <f>CONCATENATE(YEAR,":",MONTH,":",WEEK,":",WEEKDAY,":",$B14)</f>
        <v>2016:5:3:7:WANDA_S</v>
      </c>
      <c r="D14" s="64">
        <f>MATCH($C14,REPORT_DATA_BY_COMP!$A:$A,0)</f>
        <v>1721</v>
      </c>
      <c r="E14" s="65" t="str">
        <f>SUBSTITUTE(VLOOKUP($B14,COMP_LIST!$A:$AC,5,FALSE),"EL","")</f>
        <v>S. Knapp / Scharman</v>
      </c>
      <c r="F14" s="4" t="str">
        <f>VLOOKUP($B14,COMP_LIST!$A:$AC,3,FALSE)</f>
        <v>Wanda S</v>
      </c>
      <c r="G14" s="4" t="str">
        <f>VLOOKUP($B14,COMP_LIST!$A:$AC,4,FALSE)</f>
        <v>萬大姐妹</v>
      </c>
      <c r="H14" s="10">
        <f>IFERROR(INDEX(REPORT_DATA_BY_COMP!$A:$AI,$D14,MATCH(H$8,REPORT_DATA_BY_COMP!$A$1:$AI$1,0)), "")</f>
        <v>0</v>
      </c>
      <c r="I14" s="10">
        <f>IFERROR(INDEX(REPORT_DATA_BY_COMP!$A:$AI,$D14,MATCH(I$8,REPORT_DATA_BY_COMP!$A$1:$AI$1,0)), "")</f>
        <v>0</v>
      </c>
      <c r="J14" s="10">
        <f>IFERROR(INDEX(REPORT_DATA_BY_COMP!$A:$AI,$D14,MATCH(J$8,REPORT_DATA_BY_COMP!$A$1:$AI$1,0)), "")</f>
        <v>1</v>
      </c>
      <c r="K14" s="10">
        <f>IFERROR(INDEX(REPORT_DATA_BY_COMP!$A:$AI,$D14,MATCH(K$8,REPORT_DATA_BY_COMP!$A$1:$AI$1,0)), "")</f>
        <v>2</v>
      </c>
      <c r="L14" s="47">
        <f>IFERROR(INDEX(REPORT_DATA_BY_COMP!$A:$AI,$D14,MATCH(L$8,REPORT_DATA_BY_COMP!$A$1:$AI$1,0)), "")</f>
        <v>0</v>
      </c>
      <c r="M14" s="59">
        <f>IFERROR(INDEX(REPORT_DATA_BY_COMP!$A:$AI,$D14,MATCH(M$8,REPORT_DATA_BY_COMP!$A$1:$AI$1,0)), "")</f>
        <v>0</v>
      </c>
      <c r="N14" s="50">
        <f>IFERROR(INDEX(REPORT_DATA_BY_COMP!$A:$AI,$D14,MATCH(N$8,REPORT_DATA_BY_COMP!$A$1:$AI$1,0)), "")</f>
        <v>3</v>
      </c>
      <c r="O14" s="10">
        <f>IFERROR(INDEX(REPORT_DATA_BY_COMP!$A:$AI,$D14,MATCH(O$8,REPORT_DATA_BY_COMP!$A$1:$AI$1,0)), "")</f>
        <v>1</v>
      </c>
      <c r="P14" s="10">
        <f>IFERROR(INDEX(REPORT_DATA_BY_COMP!$A:$AI,$D14,MATCH(P$8,REPORT_DATA_BY_COMP!$A$1:$AI$1,0)), "")</f>
        <v>7</v>
      </c>
      <c r="Q14" s="10">
        <f>IFERROR(INDEX(REPORT_DATA_BY_COMP!$A:$AI,$D14,MATCH(Q$8,REPORT_DATA_BY_COMP!$A$1:$AI$1,0)), "")</f>
        <v>2</v>
      </c>
      <c r="R14" s="10">
        <f>IFERROR(INDEX(REPORT_DATA_BY_COMP!$A:$AI,$D14,MATCH(R$8,REPORT_DATA_BY_COMP!$A$1:$AI$1,0)), "")</f>
        <v>0</v>
      </c>
      <c r="S14" s="10">
        <f>IFERROR(INDEX(REPORT_DATA_BY_COMP!$A:$AI,$D14,MATCH(S$8,REPORT_DATA_BY_COMP!$A$1:$AI$1,0)), "")</f>
        <v>11</v>
      </c>
    </row>
    <row r="15" spans="1:19" ht="15" customHeight="1">
      <c r="A15" s="1"/>
      <c r="B15" s="1" t="s">
        <v>1975</v>
      </c>
      <c r="C15" s="64" t="str">
        <f>CONCATENATE(YEAR,":",MONTH,":",WEEK,":",WEEKDAY,":",$B15)</f>
        <v>2016:5:3:7:XINAN_S</v>
      </c>
      <c r="D15" s="64">
        <f>MATCH($C15,REPORT_DATA_BY_COMP!$A:$A,0)</f>
        <v>1723</v>
      </c>
      <c r="E15" s="65" t="str">
        <f>SUBSTITUTE(VLOOKUP($B15,COMP_LIST!$A:$AC,5,FALSE),"EL","")</f>
        <v>S. Sylvester / Hickman</v>
      </c>
      <c r="F15" s="4" t="str">
        <f>VLOOKUP($B15,COMP_LIST!$A:$AC,3,FALSE)</f>
        <v>Xinan S</v>
      </c>
      <c r="G15" s="4" t="str">
        <f>VLOOKUP($B15,COMP_LIST!$A:$AC,4,FALSE)</f>
        <v>信安姐妹</v>
      </c>
      <c r="H15" s="10">
        <f>IFERROR(INDEX(REPORT_DATA_BY_COMP!$A:$AI,$D15,MATCH(H$8,REPORT_DATA_BY_COMP!$A$1:$AI$1,0)), "")</f>
        <v>2</v>
      </c>
      <c r="I15" s="10">
        <f>IFERROR(INDEX(REPORT_DATA_BY_COMP!$A:$AI,$D15,MATCH(I$8,REPORT_DATA_BY_COMP!$A$1:$AI$1,0)), "")</f>
        <v>0</v>
      </c>
      <c r="J15" s="10">
        <f>IFERROR(INDEX(REPORT_DATA_BY_COMP!$A:$AI,$D15,MATCH(J$8,REPORT_DATA_BY_COMP!$A$1:$AI$1,0)), "")</f>
        <v>1</v>
      </c>
      <c r="K15" s="10">
        <f>IFERROR(INDEX(REPORT_DATA_BY_COMP!$A:$AI,$D15,MATCH(K$8,REPORT_DATA_BY_COMP!$A$1:$AI$1,0)), "")</f>
        <v>3</v>
      </c>
      <c r="L15" s="47">
        <f>IFERROR(INDEX(REPORT_DATA_BY_COMP!$A:$AI,$D15,MATCH(L$8,REPORT_DATA_BY_COMP!$A$1:$AI$1,0)), "")</f>
        <v>2</v>
      </c>
      <c r="M15" s="59">
        <f>IFERROR(INDEX(REPORT_DATA_BY_COMP!$A:$AI,$D15,MATCH(M$8,REPORT_DATA_BY_COMP!$A$1:$AI$1,0)), "")</f>
        <v>0</v>
      </c>
      <c r="N15" s="50">
        <f>IFERROR(INDEX(REPORT_DATA_BY_COMP!$A:$AI,$D15,MATCH(N$8,REPORT_DATA_BY_COMP!$A$1:$AI$1,0)), "")</f>
        <v>8</v>
      </c>
      <c r="O15" s="10">
        <f>IFERROR(INDEX(REPORT_DATA_BY_COMP!$A:$AI,$D15,MATCH(O$8,REPORT_DATA_BY_COMP!$A$1:$AI$1,0)), "")</f>
        <v>4</v>
      </c>
      <c r="P15" s="10">
        <f>IFERROR(INDEX(REPORT_DATA_BY_COMP!$A:$AI,$D15,MATCH(P$8,REPORT_DATA_BY_COMP!$A$1:$AI$1,0)), "")</f>
        <v>11</v>
      </c>
      <c r="Q15" s="10">
        <f>IFERROR(INDEX(REPORT_DATA_BY_COMP!$A:$AI,$D15,MATCH(Q$8,REPORT_DATA_BY_COMP!$A$1:$AI$1,0)), "")</f>
        <v>8</v>
      </c>
      <c r="R15" s="10">
        <f>IFERROR(INDEX(REPORT_DATA_BY_COMP!$A:$AI,$D15,MATCH(R$8,REPORT_DATA_BY_COMP!$A$1:$AI$1,0)), "")</f>
        <v>0</v>
      </c>
      <c r="S15" s="10">
        <f>IFERROR(INDEX(REPORT_DATA_BY_COMP!$A:$AI,$D15,MATCH(S$8,REPORT_DATA_BY_COMP!$A$1:$AI$1,0)), "")</f>
        <v>22</v>
      </c>
    </row>
    <row r="16" spans="1:19" ht="15" customHeight="1">
      <c r="A16" s="1"/>
      <c r="B16" s="1"/>
      <c r="E16" s="8" t="s">
        <v>806</v>
      </c>
      <c r="F16" s="9"/>
      <c r="G16" s="9"/>
      <c r="H16" s="11">
        <f t="shared" ref="H16:S16" si="0">SUM(H12:H15)</f>
        <v>3</v>
      </c>
      <c r="I16" s="11">
        <f t="shared" si="0"/>
        <v>0</v>
      </c>
      <c r="J16" s="11">
        <f t="shared" si="0"/>
        <v>8</v>
      </c>
      <c r="K16" s="11">
        <f t="shared" si="0"/>
        <v>17</v>
      </c>
      <c r="L16" s="48">
        <f t="shared" si="0"/>
        <v>3</v>
      </c>
      <c r="M16" s="57">
        <f t="shared" si="0"/>
        <v>0</v>
      </c>
      <c r="N16" s="51">
        <f t="shared" si="0"/>
        <v>39</v>
      </c>
      <c r="O16" s="11">
        <f t="shared" si="0"/>
        <v>10</v>
      </c>
      <c r="P16" s="11">
        <f t="shared" si="0"/>
        <v>29</v>
      </c>
      <c r="Q16" s="11">
        <f t="shared" si="0"/>
        <v>24</v>
      </c>
      <c r="R16" s="11">
        <f t="shared" si="0"/>
        <v>2</v>
      </c>
      <c r="S16" s="11">
        <f t="shared" si="0"/>
        <v>61</v>
      </c>
    </row>
    <row r="17" spans="3:19" ht="15" customHeight="1">
      <c r="E17" s="31"/>
      <c r="F17" s="22"/>
      <c r="G17" s="22"/>
      <c r="H17" s="22"/>
      <c r="I17" s="22"/>
      <c r="J17" s="22"/>
      <c r="K17" s="22"/>
      <c r="L17" s="22"/>
      <c r="M17" s="43"/>
      <c r="N17" s="22"/>
      <c r="O17" s="22"/>
      <c r="P17" s="22"/>
      <c r="Q17" s="22"/>
      <c r="R17" s="22"/>
      <c r="S17" s="22"/>
    </row>
    <row r="18" spans="3:19" ht="15" customHeight="1">
      <c r="E18" s="12" t="s">
        <v>2244</v>
      </c>
      <c r="F18" s="15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</row>
    <row r="19" spans="3:19" ht="15" customHeight="1">
      <c r="C19" s="64" t="str">
        <f>CONCATENATE(YEAR,":",MONTH,":1:",WEEKLY_REPORT_DAY,":", $A$1)</f>
        <v>2016:5:1:7:XINAN</v>
      </c>
      <c r="D19" s="64">
        <f>MATCH($C19,REPORT_DATA_BY_DISTRICT!$A:$A, 0)</f>
        <v>478</v>
      </c>
      <c r="E19" s="19" t="s">
        <v>783</v>
      </c>
      <c r="F19" s="13"/>
      <c r="G19" s="13"/>
      <c r="H19" s="10">
        <f>IFERROR(INDEX(REPORT_DATA_BY_DISTRICT!$A:$AI,$D19,MATCH(H$8,REPORT_DATA_BY_DISTRICT!$A$1:$AI$1,0)), "")</f>
        <v>0</v>
      </c>
      <c r="I19" s="10">
        <f>IFERROR(INDEX(REPORT_DATA_BY_DISTRICT!$A:$AI,$D19,MATCH(I$8,REPORT_DATA_BY_DISTRICT!$A$1:$AI$1,0)), "")</f>
        <v>1</v>
      </c>
      <c r="J19" s="10">
        <f>IFERROR(INDEX(REPORT_DATA_BY_DISTRICT!$A:$AI,$D19,MATCH(J$8,REPORT_DATA_BY_DISTRICT!$A$1:$AI$1,0)), "")</f>
        <v>17</v>
      </c>
      <c r="K19" s="10">
        <f>IFERROR(INDEX(REPORT_DATA_BY_DISTRICT!$A:$AI,$D19,MATCH(K$8,REPORT_DATA_BY_DISTRICT!$A$1:$AI$1,0)), "")</f>
        <v>14</v>
      </c>
      <c r="L19" s="10">
        <f>IFERROR(INDEX(REPORT_DATA_BY_DISTRICT!$A:$AI,$D19,MATCH(L$8,REPORT_DATA_BY_DISTRICT!$A$1:$AI$1,0)), "")</f>
        <v>0</v>
      </c>
      <c r="M19" s="10">
        <f>IFERROR(INDEX(REPORT_DATA_BY_DISTRICT!$A:$AI,$D19,MATCH(M$8,REPORT_DATA_BY_DISTRICT!$A$1:$AI$1,0)), "")</f>
        <v>0</v>
      </c>
      <c r="N19" s="10">
        <f>IFERROR(INDEX(REPORT_DATA_BY_DISTRICT!$A:$AI,$D19,MATCH(N$8,REPORT_DATA_BY_DISTRICT!$A$1:$AI$1,0)), "")</f>
        <v>41</v>
      </c>
      <c r="O19" s="10">
        <f>IFERROR(INDEX(REPORT_DATA_BY_DISTRICT!$A:$AI,$D19,MATCH(O$8,REPORT_DATA_BY_DISTRICT!$A$1:$AI$1,0)), "")</f>
        <v>10</v>
      </c>
      <c r="P19" s="10">
        <f>IFERROR(INDEX(REPORT_DATA_BY_DISTRICT!$A:$AI,$D19,MATCH(P$8,REPORT_DATA_BY_DISTRICT!$A$1:$AI$1,0)), "")</f>
        <v>34</v>
      </c>
      <c r="Q19" s="10">
        <f>IFERROR(INDEX(REPORT_DATA_BY_DISTRICT!$A:$AI,$D19,MATCH(Q$8,REPORT_DATA_BY_DISTRICT!$A$1:$AI$1,0)), "")</f>
        <v>23</v>
      </c>
      <c r="R19" s="10">
        <f>IFERROR(INDEX(REPORT_DATA_BY_DISTRICT!$A:$AI,$D19,MATCH(R$8,REPORT_DATA_BY_DISTRICT!$A$1:$AI$1,0)), "")</f>
        <v>1</v>
      </c>
      <c r="S19" s="10">
        <f>IFERROR(INDEX(REPORT_DATA_BY_DISTRICT!$A:$AI,$D19,MATCH(S$8,REPORT_DATA_BY_DISTRICT!$A$1:$AI$1,0)), "")</f>
        <v>41</v>
      </c>
    </row>
    <row r="20" spans="3:19" ht="15" customHeight="1">
      <c r="C20" s="64" t="str">
        <f>CONCATENATE(YEAR,":",MONTH,":2:",WEEKLY_REPORT_DAY,":", $A$1)</f>
        <v>2016:5:2:7:XINAN</v>
      </c>
      <c r="D20" s="64">
        <f>MATCH($C20,REPORT_DATA_BY_DISTRICT!$A:$A, 0)</f>
        <v>507</v>
      </c>
      <c r="E20" s="19" t="s">
        <v>782</v>
      </c>
      <c r="F20" s="13"/>
      <c r="G20" s="13"/>
      <c r="H20" s="10">
        <f>IFERROR(INDEX(REPORT_DATA_BY_DISTRICT!$A:$AI,$D20,MATCH(H$8,REPORT_DATA_BY_DISTRICT!$A$1:$AI$1,0)), "")</f>
        <v>0</v>
      </c>
      <c r="I20" s="10">
        <f>IFERROR(INDEX(REPORT_DATA_BY_DISTRICT!$A:$AI,$D20,MATCH(I$8,REPORT_DATA_BY_DISTRICT!$A$1:$AI$1,0)), "")</f>
        <v>3</v>
      </c>
      <c r="J20" s="10">
        <f>IFERROR(INDEX(REPORT_DATA_BY_DISTRICT!$A:$AI,$D20,MATCH(J$8,REPORT_DATA_BY_DISTRICT!$A$1:$AI$1,0)), "")</f>
        <v>9</v>
      </c>
      <c r="K20" s="10">
        <f>IFERROR(INDEX(REPORT_DATA_BY_DISTRICT!$A:$AI,$D20,MATCH(K$8,REPORT_DATA_BY_DISTRICT!$A$1:$AI$1,0)), "")</f>
        <v>18</v>
      </c>
      <c r="L20" s="10">
        <f>IFERROR(INDEX(REPORT_DATA_BY_DISTRICT!$A:$AI,$D20,MATCH(L$8,REPORT_DATA_BY_DISTRICT!$A$1:$AI$1,0)), "")</f>
        <v>0</v>
      </c>
      <c r="M20" s="10">
        <f>IFERROR(INDEX(REPORT_DATA_BY_DISTRICT!$A:$AI,$D20,MATCH(M$8,REPORT_DATA_BY_DISTRICT!$A$1:$AI$1,0)), "")</f>
        <v>0</v>
      </c>
      <c r="N20" s="10">
        <f>IFERROR(INDEX(REPORT_DATA_BY_DISTRICT!$A:$AI,$D20,MATCH(N$8,REPORT_DATA_BY_DISTRICT!$A$1:$AI$1,0)), "")</f>
        <v>38</v>
      </c>
      <c r="O20" s="10">
        <f>IFERROR(INDEX(REPORT_DATA_BY_DISTRICT!$A:$AI,$D20,MATCH(O$8,REPORT_DATA_BY_DISTRICT!$A$1:$AI$1,0)), "")</f>
        <v>12</v>
      </c>
      <c r="P20" s="10">
        <f>IFERROR(INDEX(REPORT_DATA_BY_DISTRICT!$A:$AI,$D20,MATCH(P$8,REPORT_DATA_BY_DISTRICT!$A$1:$AI$1,0)), "")</f>
        <v>33</v>
      </c>
      <c r="Q20" s="10">
        <f>IFERROR(INDEX(REPORT_DATA_BY_DISTRICT!$A:$AI,$D20,MATCH(Q$8,REPORT_DATA_BY_DISTRICT!$A$1:$AI$1,0)), "")</f>
        <v>15</v>
      </c>
      <c r="R20" s="10">
        <f>IFERROR(INDEX(REPORT_DATA_BY_DISTRICT!$A:$AI,$D20,MATCH(R$8,REPORT_DATA_BY_DISTRICT!$A$1:$AI$1,0)), "")</f>
        <v>4</v>
      </c>
      <c r="S20" s="10">
        <f>IFERROR(INDEX(REPORT_DATA_BY_DISTRICT!$A:$AI,$D20,MATCH(S$8,REPORT_DATA_BY_DISTRICT!$A$1:$AI$1,0)), "")</f>
        <v>45</v>
      </c>
    </row>
    <row r="21" spans="3:19" ht="15" customHeight="1">
      <c r="C21" s="64" t="str">
        <f>CONCATENATE(YEAR,":",MONTH,":3:",WEEKLY_REPORT_DAY,":", $A$1)</f>
        <v>2016:5:3:7:XINAN</v>
      </c>
      <c r="D21" s="64">
        <f>MATCH($C21,REPORT_DATA_BY_DISTRICT!$A:$A, 0)</f>
        <v>537</v>
      </c>
      <c r="E21" s="19" t="s">
        <v>784</v>
      </c>
      <c r="F21" s="13"/>
      <c r="G21" s="13"/>
      <c r="H21" s="10">
        <f>IFERROR(INDEX(REPORT_DATA_BY_DISTRICT!$A:$AI,$D21,MATCH(H$8,REPORT_DATA_BY_DISTRICT!$A$1:$AI$1,0)), "")</f>
        <v>3</v>
      </c>
      <c r="I21" s="10">
        <f>IFERROR(INDEX(REPORT_DATA_BY_DISTRICT!$A:$AI,$D21,MATCH(I$8,REPORT_DATA_BY_DISTRICT!$A$1:$AI$1,0)), "")</f>
        <v>0</v>
      </c>
      <c r="J21" s="10">
        <f>IFERROR(INDEX(REPORT_DATA_BY_DISTRICT!$A:$AI,$D21,MATCH(J$8,REPORT_DATA_BY_DISTRICT!$A$1:$AI$1,0)), "")</f>
        <v>8</v>
      </c>
      <c r="K21" s="10">
        <f>IFERROR(INDEX(REPORT_DATA_BY_DISTRICT!$A:$AI,$D21,MATCH(K$8,REPORT_DATA_BY_DISTRICT!$A$1:$AI$1,0)), "")</f>
        <v>17</v>
      </c>
      <c r="L21" s="10">
        <f>IFERROR(INDEX(REPORT_DATA_BY_DISTRICT!$A:$AI,$D21,MATCH(L$8,REPORT_DATA_BY_DISTRICT!$A$1:$AI$1,0)), "")</f>
        <v>3</v>
      </c>
      <c r="M21" s="10">
        <f>IFERROR(INDEX(REPORT_DATA_BY_DISTRICT!$A:$AI,$D21,MATCH(M$8,REPORT_DATA_BY_DISTRICT!$A$1:$AI$1,0)), "")</f>
        <v>0</v>
      </c>
      <c r="N21" s="10">
        <f>IFERROR(INDEX(REPORT_DATA_BY_DISTRICT!$A:$AI,$D21,MATCH(N$8,REPORT_DATA_BY_DISTRICT!$A$1:$AI$1,0)), "")</f>
        <v>39</v>
      </c>
      <c r="O21" s="10">
        <f>IFERROR(INDEX(REPORT_DATA_BY_DISTRICT!$A:$AI,$D21,MATCH(O$8,REPORT_DATA_BY_DISTRICT!$A$1:$AI$1,0)), "")</f>
        <v>10</v>
      </c>
      <c r="P21" s="10">
        <f>IFERROR(INDEX(REPORT_DATA_BY_DISTRICT!$A:$AI,$D21,MATCH(P$8,REPORT_DATA_BY_DISTRICT!$A$1:$AI$1,0)), "")</f>
        <v>29</v>
      </c>
      <c r="Q21" s="10">
        <f>IFERROR(INDEX(REPORT_DATA_BY_DISTRICT!$A:$AI,$D21,MATCH(Q$8,REPORT_DATA_BY_DISTRICT!$A$1:$AI$1,0)), "")</f>
        <v>24</v>
      </c>
      <c r="R21" s="10">
        <f>IFERROR(INDEX(REPORT_DATA_BY_DISTRICT!$A:$AI,$D21,MATCH(R$8,REPORT_DATA_BY_DISTRICT!$A$1:$AI$1,0)), "")</f>
        <v>2</v>
      </c>
      <c r="S21" s="10">
        <f>IFERROR(INDEX(REPORT_DATA_BY_DISTRICT!$A:$AI,$D21,MATCH(S$8,REPORT_DATA_BY_DISTRICT!$A$1:$AI$1,0)), "")</f>
        <v>61</v>
      </c>
    </row>
    <row r="22" spans="3:19" ht="15" customHeight="1">
      <c r="C22" s="64" t="str">
        <f>CONCATENATE(YEAR,":",MONTH,":4:",WEEKLY_REPORT_DAY,":", $A$1)</f>
        <v>2016:5:4:7:XINAN</v>
      </c>
      <c r="D22" s="64" t="e">
        <f>MATCH($C22,REPORT_DATA_BY_DISTRICT!$A:$A, 0)</f>
        <v>#N/A</v>
      </c>
      <c r="E22" s="19" t="s">
        <v>785</v>
      </c>
      <c r="F22" s="13"/>
      <c r="G22" s="13"/>
      <c r="H22" s="10" t="str">
        <f>IFERROR(INDEX(REPORT_DATA_BY_DISTRICT!$A:$AI,$D22,MATCH(H$8,REPORT_DATA_BY_DISTRICT!$A$1:$AI$1,0)), "")</f>
        <v/>
      </c>
      <c r="I22" s="10" t="str">
        <f>IFERROR(INDEX(REPORT_DATA_BY_DISTRICT!$A:$AI,$D22,MATCH(I$8,REPORT_DATA_BY_DISTRICT!$A$1:$AI$1,0)), "")</f>
        <v/>
      </c>
      <c r="J22" s="10" t="str">
        <f>IFERROR(INDEX(REPORT_DATA_BY_DISTRICT!$A:$AI,$D22,MATCH(J$8,REPORT_DATA_BY_DISTRICT!$A$1:$AI$1,0)), "")</f>
        <v/>
      </c>
      <c r="K22" s="10" t="str">
        <f>IFERROR(INDEX(REPORT_DATA_BY_DISTRICT!$A:$AI,$D22,MATCH(K$8,REPORT_DATA_BY_DISTRICT!$A$1:$AI$1,0)), "")</f>
        <v/>
      </c>
      <c r="L22" s="10" t="str">
        <f>IFERROR(INDEX(REPORT_DATA_BY_DISTRICT!$A:$AI,$D22,MATCH(L$8,REPORT_DATA_BY_DISTRICT!$A$1:$AI$1,0)), "")</f>
        <v/>
      </c>
      <c r="M22" s="10" t="str">
        <f>IFERROR(INDEX(REPORT_DATA_BY_DISTRICT!$A:$AI,$D22,MATCH(M$8,REPORT_DATA_BY_DISTRICT!$A$1:$AI$1,0)), "")</f>
        <v/>
      </c>
      <c r="N22" s="10" t="str">
        <f>IFERROR(INDEX(REPORT_DATA_BY_DISTRICT!$A:$AI,$D22,MATCH(N$8,REPORT_DATA_BY_DISTRICT!$A$1:$AI$1,0)), "")</f>
        <v/>
      </c>
      <c r="O22" s="10" t="str">
        <f>IFERROR(INDEX(REPORT_DATA_BY_DISTRICT!$A:$AI,$D22,MATCH(O$8,REPORT_DATA_BY_DISTRICT!$A$1:$AI$1,0)), "")</f>
        <v/>
      </c>
      <c r="P22" s="10" t="str">
        <f>IFERROR(INDEX(REPORT_DATA_BY_DISTRICT!$A:$AI,$D22,MATCH(P$8,REPORT_DATA_BY_DISTRICT!$A$1:$AI$1,0)), "")</f>
        <v/>
      </c>
      <c r="Q22" s="10" t="str">
        <f>IFERROR(INDEX(REPORT_DATA_BY_DISTRICT!$A:$AI,$D22,MATCH(Q$8,REPORT_DATA_BY_DISTRICT!$A$1:$AI$1,0)), "")</f>
        <v/>
      </c>
      <c r="R22" s="10" t="str">
        <f>IFERROR(INDEX(REPORT_DATA_BY_DISTRICT!$A:$AI,$D22,MATCH(R$8,REPORT_DATA_BY_DISTRICT!$A$1:$AI$1,0)), "")</f>
        <v/>
      </c>
      <c r="S22" s="10" t="str">
        <f>IFERROR(INDEX(REPORT_DATA_BY_DISTRICT!$A:$AI,$D22,MATCH(S$8,REPORT_DATA_BY_DISTRICT!$A$1:$AI$1,0)), "")</f>
        <v/>
      </c>
    </row>
    <row r="23" spans="3:19" ht="15" customHeight="1">
      <c r="C23" s="64" t="str">
        <f>CONCATENATE(YEAR,":",MONTH,":5:",WEEKLY_REPORT_DAY,":", $A$1)</f>
        <v>2016:5:5:7:XINAN</v>
      </c>
      <c r="D23" s="64" t="e">
        <f>MATCH($C23,REPORT_DATA_BY_DISTRICT!$A:$A, 0)</f>
        <v>#N/A</v>
      </c>
      <c r="E23" s="19" t="s">
        <v>786</v>
      </c>
      <c r="F23" s="13"/>
      <c r="G23" s="13"/>
      <c r="H23" s="10" t="str">
        <f>IFERROR(INDEX(REPORT_DATA_BY_DISTRICT!$A:$AI,$D23,MATCH(H$8,REPORT_DATA_BY_DISTRICT!$A$1:$AI$1,0)), "")</f>
        <v/>
      </c>
      <c r="I23" s="10" t="str">
        <f>IFERROR(INDEX(REPORT_DATA_BY_DISTRICT!$A:$AI,$D23,MATCH(I$8,REPORT_DATA_BY_DISTRICT!$A$1:$AI$1,0)), "")</f>
        <v/>
      </c>
      <c r="J23" s="10" t="str">
        <f>IFERROR(INDEX(REPORT_DATA_BY_DISTRICT!$A:$AI,$D23,MATCH(J$8,REPORT_DATA_BY_DISTRICT!$A$1:$AI$1,0)), "")</f>
        <v/>
      </c>
      <c r="K23" s="10" t="str">
        <f>IFERROR(INDEX(REPORT_DATA_BY_DISTRICT!$A:$AI,$D23,MATCH(K$8,REPORT_DATA_BY_DISTRICT!$A$1:$AI$1,0)), "")</f>
        <v/>
      </c>
      <c r="L23" s="10" t="str">
        <f>IFERROR(INDEX(REPORT_DATA_BY_DISTRICT!$A:$AI,$D23,MATCH(L$8,REPORT_DATA_BY_DISTRICT!$A$1:$AI$1,0)), "")</f>
        <v/>
      </c>
      <c r="M23" s="10" t="str">
        <f>IFERROR(INDEX(REPORT_DATA_BY_DISTRICT!$A:$AI,$D23,MATCH(M$8,REPORT_DATA_BY_DISTRICT!$A$1:$AI$1,0)), "")</f>
        <v/>
      </c>
      <c r="N23" s="10" t="str">
        <f>IFERROR(INDEX(REPORT_DATA_BY_DISTRICT!$A:$AI,$D23,MATCH(N$8,REPORT_DATA_BY_DISTRICT!$A$1:$AI$1,0)), "")</f>
        <v/>
      </c>
      <c r="O23" s="10" t="str">
        <f>IFERROR(INDEX(REPORT_DATA_BY_DISTRICT!$A:$AI,$D23,MATCH(O$8,REPORT_DATA_BY_DISTRICT!$A$1:$AI$1,0)), "")</f>
        <v/>
      </c>
      <c r="P23" s="10" t="str">
        <f>IFERROR(INDEX(REPORT_DATA_BY_DISTRICT!$A:$AI,$D23,MATCH(P$8,REPORT_DATA_BY_DISTRICT!$A$1:$AI$1,0)), "")</f>
        <v/>
      </c>
      <c r="Q23" s="10" t="str">
        <f>IFERROR(INDEX(REPORT_DATA_BY_DISTRICT!$A:$AI,$D23,MATCH(Q$8,REPORT_DATA_BY_DISTRICT!$A$1:$AI$1,0)), "")</f>
        <v/>
      </c>
      <c r="R23" s="10" t="str">
        <f>IFERROR(INDEX(REPORT_DATA_BY_DISTRICT!$A:$AI,$D23,MATCH(R$8,REPORT_DATA_BY_DISTRICT!$A$1:$AI$1,0)), "")</f>
        <v/>
      </c>
      <c r="S23" s="10" t="str">
        <f>IFERROR(INDEX(REPORT_DATA_BY_DISTRICT!$A:$AI,$D23,MATCH(S$8,REPORT_DATA_BY_DISTRICT!$A$1:$AI$1,0)), "")</f>
        <v/>
      </c>
    </row>
    <row r="24" spans="3:19" ht="15" customHeight="1">
      <c r="E24" s="16" t="s">
        <v>806</v>
      </c>
      <c r="F24" s="14"/>
      <c r="G24" s="14"/>
      <c r="H24" s="17">
        <f>SUM(H19:H23)</f>
        <v>3</v>
      </c>
      <c r="I24" s="17">
        <f t="shared" ref="I24:R24" si="1">SUM(I19:I23)</f>
        <v>4</v>
      </c>
      <c r="J24" s="17">
        <f t="shared" si="1"/>
        <v>34</v>
      </c>
      <c r="K24" s="17">
        <f t="shared" si="1"/>
        <v>49</v>
      </c>
      <c r="L24" s="49">
        <f t="shared" si="1"/>
        <v>3</v>
      </c>
      <c r="M24" s="17">
        <f t="shared" si="1"/>
        <v>0</v>
      </c>
      <c r="N24" s="52">
        <f t="shared" si="1"/>
        <v>118</v>
      </c>
      <c r="O24" s="17">
        <f t="shared" si="1"/>
        <v>32</v>
      </c>
      <c r="P24" s="17">
        <f t="shared" si="1"/>
        <v>96</v>
      </c>
      <c r="Q24" s="17">
        <f t="shared" si="1"/>
        <v>62</v>
      </c>
      <c r="R24" s="17">
        <f t="shared" si="1"/>
        <v>7</v>
      </c>
      <c r="S24" s="17">
        <f>SUM(S19:S23)</f>
        <v>147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2:S15">
    <cfRule type="expression" dxfId="51" priority="2">
      <formula>J12=""</formula>
    </cfRule>
    <cfRule type="expression" dxfId="50" priority="3">
      <formula>AND(M$9&lt;&gt;"",M12&gt;=M$9)</formula>
    </cfRule>
    <cfRule type="expression" dxfId="49" priority="4">
      <formula>AND(M$10&lt;&gt;"",M12&lt;M$10)</formula>
    </cfRule>
    <cfRule type="expression" dxfId="48" priority="5">
      <formula>AND(M$10&lt;&gt;"",M12&gt;=M$10)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8">
    <pageSetUpPr fitToPage="1"/>
  </sheetPr>
  <dimension ref="W1:BA109"/>
  <sheetViews>
    <sheetView zoomScale="85" zoomScaleNormal="85" workbookViewId="0">
      <selection activeCell="AV88" sqref="AV88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7109375" style="7" customWidth="1"/>
    <col min="49" max="49" width="10.42578125" style="7" bestFit="1" customWidth="1"/>
    <col min="50" max="50" width="9.42578125" style="7" bestFit="1" customWidth="1"/>
    <col min="51" max="51" width="10.28515625" style="7" bestFit="1" customWidth="1"/>
    <col min="52" max="52" width="18" style="7" bestFit="1" customWidth="1"/>
    <col min="53" max="53" width="16.5703125" style="7" bestFit="1" customWidth="1"/>
    <col min="54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3" ht="15" customHeight="1"/>
    <row r="50" spans="23:53" ht="15" customHeight="1"/>
    <row r="51" spans="23:53" ht="120">
      <c r="AC51" s="29" t="s">
        <v>437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440</v>
      </c>
      <c r="AT51" s="29" t="s">
        <v>33</v>
      </c>
      <c r="AU51" s="29" t="s">
        <v>34</v>
      </c>
      <c r="AV51" s="29"/>
    </row>
    <row r="52" spans="23:53">
      <c r="W52" s="7" t="s">
        <v>812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810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813</v>
      </c>
      <c r="AM52" s="7" t="s">
        <v>13</v>
      </c>
      <c r="AN52" s="27" t="s">
        <v>814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3964</v>
      </c>
      <c r="AW52" s="27" t="s">
        <v>44</v>
      </c>
      <c r="AX52" s="27" t="s">
        <v>45</v>
      </c>
      <c r="AY52" s="27" t="s">
        <v>46</v>
      </c>
      <c r="AZ52" s="27" t="s">
        <v>47</v>
      </c>
      <c r="BA52" s="27" t="s">
        <v>48</v>
      </c>
    </row>
    <row r="53" spans="23:53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2014:1:0:0:XINAN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8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</row>
    <row r="54" spans="23:53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2014:2:0:0:XINAN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</row>
    <row r="55" spans="23:53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2014:3:0:0:XINAN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</row>
    <row r="56" spans="23:53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2014:4:0:0:XINAN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</row>
    <row r="57" spans="23:53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2014:5:0:0:XINAN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</row>
    <row r="58" spans="23:53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2014:6:0:0:XINAN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</row>
    <row r="59" spans="23:53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2014:7:0:0:XINAN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</row>
    <row r="60" spans="23:53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2014:8:0:0:XINAN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</row>
    <row r="61" spans="23:53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2014:9:0:0:XINAN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</row>
    <row r="62" spans="23:53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2014:10:0:0:XINAN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</row>
    <row r="63" spans="23:53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2014:11:0:0:XINAN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ca="1" si="7"/>
        <v/>
      </c>
      <c r="AG63" s="10" t="str">
        <f t="shared" ca="1" si="7"/>
        <v/>
      </c>
      <c r="AH63" s="10" t="str">
        <f t="shared" ca="1" si="7"/>
        <v/>
      </c>
      <c r="AI63" s="10" t="str">
        <f t="shared" ca="1" si="7"/>
        <v/>
      </c>
      <c r="AJ63" s="10" t="str">
        <f t="shared" ca="1" si="7"/>
        <v/>
      </c>
      <c r="AK63" s="10" t="str">
        <f t="shared" ca="1" si="7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</row>
    <row r="64" spans="23:53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2014:12:0:0:XINAN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7"/>
        <v/>
      </c>
      <c r="AG64" s="10" t="str">
        <f t="shared" ca="1" si="7"/>
        <v/>
      </c>
      <c r="AH64" s="10" t="str">
        <f t="shared" ca="1" si="7"/>
        <v/>
      </c>
      <c r="AI64" s="10" t="str">
        <f t="shared" ca="1" si="7"/>
        <v/>
      </c>
      <c r="AJ64" s="10" t="str">
        <f t="shared" ca="1" si="7"/>
        <v/>
      </c>
      <c r="AK64" s="10" t="str">
        <f t="shared" ca="1" si="7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</row>
    <row r="65" spans="23:53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2015:1:0:0:XINAN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7"/>
        <v/>
      </c>
      <c r="AG65" s="10" t="str">
        <f t="shared" ca="1" si="7"/>
        <v/>
      </c>
      <c r="AH65" s="10" t="str">
        <f t="shared" ca="1" si="7"/>
        <v/>
      </c>
      <c r="AI65" s="10" t="str">
        <f t="shared" ca="1" si="7"/>
        <v/>
      </c>
      <c r="AJ65" s="10" t="str">
        <f t="shared" ca="1" si="7"/>
        <v/>
      </c>
      <c r="AK65" s="10" t="str">
        <f t="shared" ca="1" si="7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</row>
    <row r="66" spans="23:53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2015:2:0:0:XINAN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7"/>
        <v/>
      </c>
      <c r="AG66" s="10" t="str">
        <f t="shared" ca="1" si="7"/>
        <v/>
      </c>
      <c r="AH66" s="10" t="str">
        <f t="shared" ca="1" si="7"/>
        <v/>
      </c>
      <c r="AI66" s="10" t="str">
        <f t="shared" ca="1" si="7"/>
        <v/>
      </c>
      <c r="AJ66" s="10" t="str">
        <f t="shared" ca="1" si="7"/>
        <v/>
      </c>
      <c r="AK66" s="10" t="str">
        <f t="shared" ca="1" si="7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</row>
    <row r="67" spans="23:53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2015:3:0:0:XINAN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7"/>
        <v/>
      </c>
      <c r="AG67" s="10" t="str">
        <f t="shared" ca="1" si="7"/>
        <v/>
      </c>
      <c r="AH67" s="10" t="str">
        <f t="shared" ca="1" si="7"/>
        <v/>
      </c>
      <c r="AI67" s="10" t="str">
        <f t="shared" ca="1" si="7"/>
        <v/>
      </c>
      <c r="AJ67" s="10" t="str">
        <f t="shared" ca="1" si="7"/>
        <v/>
      </c>
      <c r="AK67" s="10" t="str">
        <f t="shared" ca="1" si="7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</row>
    <row r="68" spans="23:53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2015:4:0:0:XINAN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7"/>
        <v/>
      </c>
      <c r="AG68" s="10" t="str">
        <f t="shared" ca="1" si="7"/>
        <v/>
      </c>
      <c r="AH68" s="10" t="str">
        <f t="shared" ca="1" si="7"/>
        <v/>
      </c>
      <c r="AI68" s="10" t="str">
        <f t="shared" ca="1" si="7"/>
        <v/>
      </c>
      <c r="AJ68" s="10" t="str">
        <f t="shared" ca="1" si="7"/>
        <v/>
      </c>
      <c r="AK68" s="10" t="str">
        <f t="shared" ca="1" si="7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</row>
    <row r="69" spans="23:53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2015:5:0:0:XINAN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ref="AF69:AK84" ca="1" si="8">IFERROR(INDEX(INDIRECT(CONCATENATE($X$95,"$A:$Z")),$AE69,MATCH(AF$52,INDIRECT(CONCATENATE($X$95,"$A1:$Z1")),0)),"")</f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</row>
    <row r="70" spans="23:53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2015:6:0:0:XINAN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</row>
    <row r="71" spans="23:53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2015:7:0:0:XINAN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</row>
    <row r="72" spans="23:53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2015:8:0:0:XINAN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</row>
    <row r="73" spans="23:53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2015:9:0:0:XINAN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ca="1" si="8"/>
        <v/>
      </c>
      <c r="AG73" s="10" t="str">
        <f t="shared" ca="1" si="8"/>
        <v/>
      </c>
      <c r="AH73" s="10" t="str">
        <f t="shared" ca="1" si="8"/>
        <v/>
      </c>
      <c r="AI73" s="10" t="str">
        <f t="shared" ca="1" si="8"/>
        <v/>
      </c>
      <c r="AJ73" s="10" t="str">
        <f t="shared" ca="1" si="8"/>
        <v/>
      </c>
      <c r="AK73" s="10" t="str">
        <f t="shared" ca="1" si="8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</row>
    <row r="74" spans="23:53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2015:10:0:0:XINAN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8"/>
        <v/>
      </c>
      <c r="AG74" s="10" t="str">
        <f t="shared" ca="1" si="8"/>
        <v/>
      </c>
      <c r="AH74" s="10" t="str">
        <f t="shared" ca="1" si="8"/>
        <v/>
      </c>
      <c r="AI74" s="10" t="str">
        <f t="shared" ca="1" si="8"/>
        <v/>
      </c>
      <c r="AJ74" s="10" t="str">
        <f t="shared" ca="1" si="8"/>
        <v/>
      </c>
      <c r="AK74" s="10" t="str">
        <f t="shared" ca="1" si="8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</row>
    <row r="75" spans="23:53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2015:11:0:0:XINAN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8"/>
        <v/>
      </c>
      <c r="AG75" s="10" t="str">
        <f t="shared" ca="1" si="8"/>
        <v/>
      </c>
      <c r="AH75" s="10" t="str">
        <f t="shared" ca="1" si="8"/>
        <v/>
      </c>
      <c r="AI75" s="10" t="str">
        <f t="shared" ca="1" si="8"/>
        <v/>
      </c>
      <c r="AJ75" s="10" t="str">
        <f t="shared" ca="1" si="8"/>
        <v/>
      </c>
      <c r="AK75" s="10" t="str">
        <f t="shared" ca="1" si="8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</row>
    <row r="76" spans="23:53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2015:12:0:0:XINAN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8"/>
        <v/>
      </c>
      <c r="AG76" s="10" t="str">
        <f t="shared" ca="1" si="8"/>
        <v/>
      </c>
      <c r="AH76" s="10" t="str">
        <f t="shared" ca="1" si="8"/>
        <v/>
      </c>
      <c r="AI76" s="10" t="str">
        <f t="shared" ca="1" si="8"/>
        <v/>
      </c>
      <c r="AJ76" s="10" t="str">
        <f t="shared" ca="1" si="8"/>
        <v/>
      </c>
      <c r="AK76" s="10" t="str">
        <f t="shared" ca="1" si="8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</row>
    <row r="77" spans="23:53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2016:1:0:0:XINAN</v>
      </c>
      <c r="AB77" s="27">
        <f t="shared" ca="1" si="3"/>
        <v>27</v>
      </c>
      <c r="AC77" s="21">
        <f t="shared" ca="1" si="4"/>
        <v>1</v>
      </c>
      <c r="AD77" s="21">
        <f t="shared" si="5"/>
        <v>0</v>
      </c>
      <c r="AE77" s="27" t="e">
        <f t="shared" ca="1" si="6"/>
        <v>#N/A</v>
      </c>
      <c r="AF77" s="10" t="str">
        <f t="shared" ca="1" si="8"/>
        <v/>
      </c>
      <c r="AG77" s="10" t="str">
        <f t="shared" ca="1" si="8"/>
        <v/>
      </c>
      <c r="AH77" s="10" t="str">
        <f t="shared" ca="1" si="8"/>
        <v/>
      </c>
      <c r="AI77" s="10" t="str">
        <f t="shared" ca="1" si="8"/>
        <v/>
      </c>
      <c r="AJ77" s="10" t="str">
        <f t="shared" ca="1" si="8"/>
        <v/>
      </c>
      <c r="AK77" s="10" t="str">
        <f t="shared" ca="1" si="8"/>
        <v/>
      </c>
      <c r="AL77" s="7">
        <v>-11</v>
      </c>
      <c r="AM77" s="28">
        <f t="shared" ref="AM77:AM88" si="9">DATE(YEAR, MONTH,DAY + 7*AL77 )</f>
        <v>42428</v>
      </c>
      <c r="AN77" s="27">
        <f>INT((DAY($AM77)-1)/7)+1</f>
        <v>4</v>
      </c>
      <c r="AO77" s="28" t="str">
        <f t="shared" ref="AO77:AO88" si="10">CONCATENATE(YEAR(AM77),":",MONTH(AM77),":",AN77,":",WEEKLY_REPORT_DAY,":", $X$90)</f>
        <v>2016:2:4:7:XINAN</v>
      </c>
      <c r="AP77" s="27">
        <f t="shared" ref="AP77:AP88" ca="1" si="11">MATCH(AO77,INDIRECT(CONCATENATE($X$93,"$A:$A")),0)</f>
        <v>214</v>
      </c>
      <c r="AQ77" s="21">
        <f t="shared" ref="AQ77:AV88" ca="1" si="12">INDEX(INDIRECT(CONCATENATE($X$93,"$A:$AG")),$AP77,MATCH(AQ$52,INDIRECT(CONCATENATE($X$93,"$A1:$AG1")),0))</f>
        <v>1</v>
      </c>
      <c r="AR77" s="21">
        <f t="shared" ca="1" si="12"/>
        <v>48</v>
      </c>
      <c r="AS77" s="21">
        <f t="shared" ca="1" si="12"/>
        <v>18</v>
      </c>
      <c r="AT77" s="21">
        <f t="shared" ca="1" si="12"/>
        <v>23</v>
      </c>
      <c r="AU77" s="21">
        <f t="shared" ca="1" si="12"/>
        <v>3</v>
      </c>
      <c r="AV77" s="21">
        <f t="shared" ca="1" si="12"/>
        <v>0</v>
      </c>
      <c r="AW77" s="21">
        <f ca="1">ROUND(1*$AV77/$X$99,0)</f>
        <v>0</v>
      </c>
      <c r="AX77" s="21">
        <f ca="1">6*$AV77</f>
        <v>0</v>
      </c>
      <c r="AY77" s="21">
        <f ca="1">3*$AV77</f>
        <v>0</v>
      </c>
      <c r="AZ77" s="21">
        <f ca="1">5*$AV77</f>
        <v>0</v>
      </c>
      <c r="BA77" s="21">
        <f ca="1">1*$AV77</f>
        <v>0</v>
      </c>
    </row>
    <row r="78" spans="23:53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2016:2:0:0:XINAN</v>
      </c>
      <c r="AB78" s="27">
        <f t="shared" ca="1" si="3"/>
        <v>60</v>
      </c>
      <c r="AC78" s="21">
        <f t="shared" ca="1" si="4"/>
        <v>1</v>
      </c>
      <c r="AD78" s="21">
        <f t="shared" si="5"/>
        <v>0</v>
      </c>
      <c r="AE78" s="27" t="e">
        <f t="shared" ca="1" si="6"/>
        <v>#N/A</v>
      </c>
      <c r="AF78" s="10" t="str">
        <f t="shared" ca="1" si="8"/>
        <v/>
      </c>
      <c r="AG78" s="10" t="str">
        <f t="shared" ca="1" si="8"/>
        <v/>
      </c>
      <c r="AH78" s="10" t="str">
        <f t="shared" ca="1" si="8"/>
        <v/>
      </c>
      <c r="AI78" s="10" t="str">
        <f t="shared" ca="1" si="8"/>
        <v/>
      </c>
      <c r="AJ78" s="10" t="str">
        <f t="shared" ca="1" si="8"/>
        <v/>
      </c>
      <c r="AK78" s="10" t="str">
        <f t="shared" ca="1" si="8"/>
        <v/>
      </c>
      <c r="AL78" s="7">
        <v>-10</v>
      </c>
      <c r="AM78" s="28">
        <f t="shared" si="9"/>
        <v>42435</v>
      </c>
      <c r="AN78" s="27">
        <f t="shared" ref="AN78:AN88" si="13">INT((DAY($AM78)-1)/7)+1</f>
        <v>1</v>
      </c>
      <c r="AO78" s="28" t="str">
        <f t="shared" si="10"/>
        <v>2016:3:1:7:XINAN</v>
      </c>
      <c r="AP78" s="27">
        <f t="shared" ca="1" si="11"/>
        <v>245</v>
      </c>
      <c r="AQ78" s="21">
        <f t="shared" ca="1" si="12"/>
        <v>0</v>
      </c>
      <c r="AR78" s="21">
        <f t="shared" ca="1" si="12"/>
        <v>48</v>
      </c>
      <c r="AS78" s="21">
        <f t="shared" ca="1" si="12"/>
        <v>17</v>
      </c>
      <c r="AT78" s="21">
        <f t="shared" ca="1" si="12"/>
        <v>27</v>
      </c>
      <c r="AU78" s="21">
        <f t="shared" ca="1" si="12"/>
        <v>2</v>
      </c>
      <c r="AV78" s="21">
        <f t="shared" ca="1" si="12"/>
        <v>0</v>
      </c>
      <c r="AW78" s="21">
        <f t="shared" ref="AW78:AW88" ca="1" si="14">ROUND(1*$AV78/$X$99,0)</f>
        <v>0</v>
      </c>
      <c r="AX78" s="21">
        <f t="shared" ref="AX78:AX88" ca="1" si="15">6*$AV78</f>
        <v>0</v>
      </c>
      <c r="AY78" s="21">
        <f t="shared" ref="AY78:AY88" ca="1" si="16">3*$AV78</f>
        <v>0</v>
      </c>
      <c r="AZ78" s="21">
        <f t="shared" ref="AZ78:AZ88" ca="1" si="17">5*$AV78</f>
        <v>0</v>
      </c>
      <c r="BA78" s="21">
        <f t="shared" ref="BA78:BA88" ca="1" si="18">1*$AV78</f>
        <v>0</v>
      </c>
    </row>
    <row r="79" spans="23:53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2016:3:0:0:XINAN</v>
      </c>
      <c r="AB79" s="27">
        <f t="shared" ca="1" si="3"/>
        <v>92</v>
      </c>
      <c r="AC79" s="21">
        <f t="shared" ca="1" si="4"/>
        <v>2</v>
      </c>
      <c r="AD79" s="21">
        <f t="shared" si="5"/>
        <v>0</v>
      </c>
      <c r="AE79" s="27">
        <f t="shared" ca="1" si="6"/>
        <v>27</v>
      </c>
      <c r="AF79" s="10">
        <f t="shared" ca="1" si="8"/>
        <v>0</v>
      </c>
      <c r="AG79" s="10">
        <f t="shared" ca="1" si="8"/>
        <v>0</v>
      </c>
      <c r="AH79" s="10">
        <f t="shared" ca="1" si="8"/>
        <v>0</v>
      </c>
      <c r="AI79" s="10">
        <f t="shared" ca="1" si="8"/>
        <v>0</v>
      </c>
      <c r="AJ79" s="10">
        <f t="shared" ca="1" si="8"/>
        <v>0</v>
      </c>
      <c r="AK79" s="10">
        <f t="shared" ca="1" si="8"/>
        <v>0</v>
      </c>
      <c r="AL79" s="7">
        <v>-9</v>
      </c>
      <c r="AM79" s="28">
        <f t="shared" si="9"/>
        <v>42442</v>
      </c>
      <c r="AN79" s="27">
        <f t="shared" si="13"/>
        <v>2</v>
      </c>
      <c r="AO79" s="28" t="str">
        <f t="shared" si="10"/>
        <v>2016:3:2:7:XINAN</v>
      </c>
      <c r="AP79" s="27">
        <f t="shared" ca="1" si="11"/>
        <v>274</v>
      </c>
      <c r="AQ79" s="21">
        <f t="shared" ca="1" si="12"/>
        <v>0</v>
      </c>
      <c r="AR79" s="21">
        <f t="shared" ca="1" si="12"/>
        <v>41</v>
      </c>
      <c r="AS79" s="21">
        <f t="shared" ca="1" si="12"/>
        <v>12</v>
      </c>
      <c r="AT79" s="21">
        <f t="shared" ca="1" si="12"/>
        <v>26</v>
      </c>
      <c r="AU79" s="21">
        <f t="shared" ca="1" si="12"/>
        <v>2</v>
      </c>
      <c r="AV79" s="21">
        <f t="shared" ca="1" si="12"/>
        <v>0</v>
      </c>
      <c r="AW79" s="21">
        <f t="shared" ca="1" si="14"/>
        <v>0</v>
      </c>
      <c r="AX79" s="21">
        <f t="shared" ca="1" si="15"/>
        <v>0</v>
      </c>
      <c r="AY79" s="21">
        <f t="shared" ca="1" si="16"/>
        <v>0</v>
      </c>
      <c r="AZ79" s="21">
        <f t="shared" ca="1" si="17"/>
        <v>0</v>
      </c>
      <c r="BA79" s="21">
        <f t="shared" ca="1" si="18"/>
        <v>0</v>
      </c>
    </row>
    <row r="80" spans="23:53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2016:4:0:0:XINAN</v>
      </c>
      <c r="AB80" s="27">
        <f t="shared" ca="1" si="3"/>
        <v>121</v>
      </c>
      <c r="AC80" s="21">
        <f t="shared" ca="1" si="4"/>
        <v>3</v>
      </c>
      <c r="AD80" s="21">
        <f t="shared" si="5"/>
        <v>0</v>
      </c>
      <c r="AE80" s="27">
        <f t="shared" ca="1" si="6"/>
        <v>48</v>
      </c>
      <c r="AF80" s="10">
        <f t="shared" ca="1" si="8"/>
        <v>1</v>
      </c>
      <c r="AG80" s="10">
        <f t="shared" ca="1" si="8"/>
        <v>0</v>
      </c>
      <c r="AH80" s="10">
        <f t="shared" ca="1" si="8"/>
        <v>0</v>
      </c>
      <c r="AI80" s="10">
        <f t="shared" ca="1" si="8"/>
        <v>0</v>
      </c>
      <c r="AJ80" s="10">
        <f t="shared" ca="1" si="8"/>
        <v>0</v>
      </c>
      <c r="AK80" s="10">
        <f t="shared" ca="1" si="8"/>
        <v>0</v>
      </c>
      <c r="AL80" s="7">
        <v>-8</v>
      </c>
      <c r="AM80" s="28">
        <f t="shared" si="9"/>
        <v>42449</v>
      </c>
      <c r="AN80" s="27">
        <f t="shared" si="13"/>
        <v>3</v>
      </c>
      <c r="AO80" s="28" t="str">
        <f t="shared" si="10"/>
        <v>2016:3:3:7:XINAN</v>
      </c>
      <c r="AP80" s="27">
        <f t="shared" ca="1" si="11"/>
        <v>304</v>
      </c>
      <c r="AQ80" s="21">
        <f t="shared" ca="1" si="12"/>
        <v>1</v>
      </c>
      <c r="AR80" s="21">
        <f t="shared" ca="1" si="12"/>
        <v>36</v>
      </c>
      <c r="AS80" s="21">
        <f t="shared" ca="1" si="12"/>
        <v>14</v>
      </c>
      <c r="AT80" s="21">
        <f t="shared" ca="1" si="12"/>
        <v>28</v>
      </c>
      <c r="AU80" s="21">
        <f t="shared" ca="1" si="12"/>
        <v>6</v>
      </c>
      <c r="AV80" s="21">
        <f t="shared" ca="1" si="12"/>
        <v>0</v>
      </c>
      <c r="AW80" s="21">
        <f t="shared" ca="1" si="14"/>
        <v>0</v>
      </c>
      <c r="AX80" s="21">
        <f t="shared" ca="1" si="15"/>
        <v>0</v>
      </c>
      <c r="AY80" s="21">
        <f t="shared" ca="1" si="16"/>
        <v>0</v>
      </c>
      <c r="AZ80" s="21">
        <f t="shared" ca="1" si="17"/>
        <v>0</v>
      </c>
      <c r="BA80" s="21">
        <f t="shared" ca="1" si="18"/>
        <v>0</v>
      </c>
    </row>
    <row r="81" spans="23:53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2016:5:0:0:XINAN</v>
      </c>
      <c r="AB81" s="27">
        <f t="shared" ca="1" si="3"/>
        <v>151</v>
      </c>
      <c r="AC81" s="21">
        <f t="shared" ca="1" si="4"/>
        <v>0</v>
      </c>
      <c r="AD81" s="21">
        <f t="shared" si="5"/>
        <v>0</v>
      </c>
      <c r="AE81" s="27" t="e">
        <f t="shared" ca="1" si="6"/>
        <v>#N/A</v>
      </c>
      <c r="AF81" s="10" t="str">
        <f t="shared" ca="1" si="8"/>
        <v/>
      </c>
      <c r="AG81" s="10" t="str">
        <f t="shared" ca="1" si="8"/>
        <v/>
      </c>
      <c r="AH81" s="10" t="str">
        <f t="shared" ca="1" si="8"/>
        <v/>
      </c>
      <c r="AI81" s="10" t="str">
        <f t="shared" ca="1" si="8"/>
        <v/>
      </c>
      <c r="AJ81" s="10" t="str">
        <f t="shared" ca="1" si="8"/>
        <v/>
      </c>
      <c r="AK81" s="10" t="str">
        <f t="shared" ca="1" si="8"/>
        <v/>
      </c>
      <c r="AL81" s="7">
        <v>-7</v>
      </c>
      <c r="AM81" s="28">
        <f t="shared" si="9"/>
        <v>42456</v>
      </c>
      <c r="AN81" s="27">
        <f t="shared" si="13"/>
        <v>4</v>
      </c>
      <c r="AO81" s="28" t="str">
        <f t="shared" si="10"/>
        <v>2016:3:4:7:XINAN</v>
      </c>
      <c r="AP81" s="27">
        <f t="shared" ca="1" si="11"/>
        <v>333</v>
      </c>
      <c r="AQ81" s="21">
        <f t="shared" ca="1" si="12"/>
        <v>1</v>
      </c>
      <c r="AR81" s="21">
        <f t="shared" ca="1" si="12"/>
        <v>26</v>
      </c>
      <c r="AS81" s="21">
        <f t="shared" ca="1" si="12"/>
        <v>11</v>
      </c>
      <c r="AT81" s="21">
        <f t="shared" ca="1" si="12"/>
        <v>23</v>
      </c>
      <c r="AU81" s="21">
        <f t="shared" ca="1" si="12"/>
        <v>3</v>
      </c>
      <c r="AV81" s="21">
        <f t="shared" ca="1" si="12"/>
        <v>0</v>
      </c>
      <c r="AW81" s="21">
        <f t="shared" ca="1" si="14"/>
        <v>0</v>
      </c>
      <c r="AX81" s="21">
        <f t="shared" ca="1" si="15"/>
        <v>0</v>
      </c>
      <c r="AY81" s="21">
        <f t="shared" ca="1" si="16"/>
        <v>0</v>
      </c>
      <c r="AZ81" s="21">
        <f t="shared" ca="1" si="17"/>
        <v>0</v>
      </c>
      <c r="BA81" s="21">
        <f t="shared" ca="1" si="18"/>
        <v>0</v>
      </c>
    </row>
    <row r="82" spans="23:53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2016:6:0:0:XINAN</v>
      </c>
      <c r="AB82" s="27" t="e">
        <f t="shared" ca="1" si="3"/>
        <v>#N/A</v>
      </c>
      <c r="AC82" s="21" t="e">
        <f t="shared" ca="1" si="4"/>
        <v>#N/A</v>
      </c>
      <c r="AD82" s="21">
        <f t="shared" si="5"/>
        <v>0</v>
      </c>
      <c r="AE82" s="27" t="e">
        <f t="shared" ca="1" si="6"/>
        <v>#N/A</v>
      </c>
      <c r="AF82" s="10" t="str">
        <f t="shared" ca="1" si="8"/>
        <v/>
      </c>
      <c r="AG82" s="10" t="str">
        <f t="shared" ca="1" si="8"/>
        <v/>
      </c>
      <c r="AH82" s="10" t="str">
        <f t="shared" ca="1" si="8"/>
        <v/>
      </c>
      <c r="AI82" s="10" t="str">
        <f t="shared" ca="1" si="8"/>
        <v/>
      </c>
      <c r="AJ82" s="10" t="str">
        <f t="shared" ca="1" si="8"/>
        <v/>
      </c>
      <c r="AK82" s="10" t="str">
        <f t="shared" ca="1" si="8"/>
        <v/>
      </c>
      <c r="AL82" s="7">
        <v>-6</v>
      </c>
      <c r="AM82" s="28">
        <f t="shared" si="9"/>
        <v>42463</v>
      </c>
      <c r="AN82" s="27">
        <f t="shared" si="13"/>
        <v>1</v>
      </c>
      <c r="AO82" s="28" t="str">
        <f t="shared" si="10"/>
        <v>2016:4:1:7:XINAN</v>
      </c>
      <c r="AP82" s="27">
        <f t="shared" ca="1" si="11"/>
        <v>362</v>
      </c>
      <c r="AQ82" s="21">
        <f t="shared" ca="1" si="12"/>
        <v>0</v>
      </c>
      <c r="AR82" s="21">
        <f t="shared" ca="1" si="12"/>
        <v>12</v>
      </c>
      <c r="AS82" s="21">
        <f t="shared" ca="1" si="12"/>
        <v>12</v>
      </c>
      <c r="AT82" s="21">
        <f t="shared" ca="1" si="12"/>
        <v>13</v>
      </c>
      <c r="AU82" s="21">
        <f t="shared" ca="1" si="12"/>
        <v>8</v>
      </c>
      <c r="AV82" s="21">
        <f t="shared" ca="1" si="12"/>
        <v>0</v>
      </c>
      <c r="AW82" s="21">
        <f t="shared" ca="1" si="14"/>
        <v>0</v>
      </c>
      <c r="AX82" s="21">
        <f t="shared" ca="1" si="15"/>
        <v>0</v>
      </c>
      <c r="AY82" s="21">
        <f t="shared" ca="1" si="16"/>
        <v>0</v>
      </c>
      <c r="AZ82" s="21">
        <f t="shared" ca="1" si="17"/>
        <v>0</v>
      </c>
      <c r="BA82" s="21">
        <f t="shared" ca="1" si="18"/>
        <v>0</v>
      </c>
    </row>
    <row r="83" spans="23:53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2016:7:0:0:XINAN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ca="1" si="8"/>
        <v/>
      </c>
      <c r="AG83" s="10" t="str">
        <f t="shared" ca="1" si="8"/>
        <v/>
      </c>
      <c r="AH83" s="10" t="str">
        <f t="shared" ca="1" si="8"/>
        <v/>
      </c>
      <c r="AI83" s="10" t="str">
        <f t="shared" ca="1" si="8"/>
        <v/>
      </c>
      <c r="AJ83" s="10" t="str">
        <f t="shared" ca="1" si="8"/>
        <v/>
      </c>
      <c r="AK83" s="10" t="str">
        <f t="shared" ca="1" si="8"/>
        <v/>
      </c>
      <c r="AL83" s="7">
        <v>-5</v>
      </c>
      <c r="AM83" s="28">
        <f t="shared" si="9"/>
        <v>42470</v>
      </c>
      <c r="AN83" s="27">
        <f t="shared" si="13"/>
        <v>2</v>
      </c>
      <c r="AO83" s="28" t="str">
        <f t="shared" si="10"/>
        <v>2016:4:2:7:XINAN</v>
      </c>
      <c r="AP83" s="27">
        <f t="shared" ca="1" si="11"/>
        <v>391</v>
      </c>
      <c r="AQ83" s="21">
        <f t="shared" ca="1" si="12"/>
        <v>0</v>
      </c>
      <c r="AR83" s="21">
        <f t="shared" ca="1" si="12"/>
        <v>32</v>
      </c>
      <c r="AS83" s="21">
        <f t="shared" ca="1" si="12"/>
        <v>12</v>
      </c>
      <c r="AT83" s="21">
        <f t="shared" ca="1" si="12"/>
        <v>25</v>
      </c>
      <c r="AU83" s="21">
        <f t="shared" ca="1" si="12"/>
        <v>3</v>
      </c>
      <c r="AV83" s="21">
        <f t="shared" ca="1" si="12"/>
        <v>0</v>
      </c>
      <c r="AW83" s="21">
        <f t="shared" ca="1" si="14"/>
        <v>0</v>
      </c>
      <c r="AX83" s="21">
        <f t="shared" ca="1" si="15"/>
        <v>0</v>
      </c>
      <c r="AY83" s="21">
        <f t="shared" ca="1" si="16"/>
        <v>0</v>
      </c>
      <c r="AZ83" s="21">
        <f t="shared" ca="1" si="17"/>
        <v>0</v>
      </c>
      <c r="BA83" s="21">
        <f t="shared" ca="1" si="18"/>
        <v>0</v>
      </c>
    </row>
    <row r="84" spans="23:53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2016:8:0:0:XINAN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8"/>
        <v/>
      </c>
      <c r="AG84" s="10" t="str">
        <f t="shared" ca="1" si="8"/>
        <v/>
      </c>
      <c r="AH84" s="10" t="str">
        <f t="shared" ca="1" si="8"/>
        <v/>
      </c>
      <c r="AI84" s="10" t="str">
        <f t="shared" ca="1" si="8"/>
        <v/>
      </c>
      <c r="AJ84" s="10" t="str">
        <f t="shared" ca="1" si="8"/>
        <v/>
      </c>
      <c r="AK84" s="10" t="str">
        <f t="shared" ca="1" si="8"/>
        <v/>
      </c>
      <c r="AL84" s="7">
        <v>-4</v>
      </c>
      <c r="AM84" s="28">
        <f t="shared" si="9"/>
        <v>42477</v>
      </c>
      <c r="AN84" s="27">
        <f t="shared" si="13"/>
        <v>3</v>
      </c>
      <c r="AO84" s="28" t="str">
        <f t="shared" si="10"/>
        <v>2016:4:3:7:XINAN</v>
      </c>
      <c r="AP84" s="27">
        <f t="shared" ca="1" si="11"/>
        <v>420</v>
      </c>
      <c r="AQ84" s="21">
        <f t="shared" ca="1" si="12"/>
        <v>3</v>
      </c>
      <c r="AR84" s="21">
        <f t="shared" ca="1" si="12"/>
        <v>40</v>
      </c>
      <c r="AS84" s="21">
        <f t="shared" ca="1" si="12"/>
        <v>14</v>
      </c>
      <c r="AT84" s="21">
        <f t="shared" ca="1" si="12"/>
        <v>18</v>
      </c>
      <c r="AU84" s="21">
        <f t="shared" ca="1" si="12"/>
        <v>8</v>
      </c>
      <c r="AV84" s="21">
        <f t="shared" ca="1" si="12"/>
        <v>0</v>
      </c>
      <c r="AW84" s="21">
        <f t="shared" ca="1" si="14"/>
        <v>0</v>
      </c>
      <c r="AX84" s="21">
        <f t="shared" ca="1" si="15"/>
        <v>0</v>
      </c>
      <c r="AY84" s="21">
        <f t="shared" ca="1" si="16"/>
        <v>0</v>
      </c>
      <c r="AZ84" s="21">
        <f t="shared" ca="1" si="17"/>
        <v>0</v>
      </c>
      <c r="BA84" s="21">
        <f t="shared" ca="1" si="18"/>
        <v>0</v>
      </c>
    </row>
    <row r="85" spans="23:53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2016:9:0:0:XINAN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ref="AF85:AK88" ca="1" si="19">IFERROR(INDEX(INDIRECT(CONCATENATE($X$95,"$A:$Z")),$AE85,MATCH(AF$52,INDIRECT(CONCATENATE($X$95,"$A1:$Z1")),0)),"")</f>
        <v/>
      </c>
      <c r="AG85" s="10" t="str">
        <f t="shared" ca="1" si="19"/>
        <v/>
      </c>
      <c r="AH85" s="10" t="str">
        <f t="shared" ca="1" si="19"/>
        <v/>
      </c>
      <c r="AI85" s="10" t="str">
        <f t="shared" ca="1" si="19"/>
        <v/>
      </c>
      <c r="AJ85" s="10" t="str">
        <f t="shared" ca="1" si="19"/>
        <v/>
      </c>
      <c r="AK85" s="10" t="str">
        <f t="shared" ca="1" si="19"/>
        <v/>
      </c>
      <c r="AL85" s="7">
        <v>-3</v>
      </c>
      <c r="AM85" s="28">
        <f t="shared" si="9"/>
        <v>42484</v>
      </c>
      <c r="AN85" s="27">
        <f t="shared" si="13"/>
        <v>4</v>
      </c>
      <c r="AO85" s="28" t="str">
        <f t="shared" si="10"/>
        <v>2016:4:4:7:XINAN</v>
      </c>
      <c r="AP85" s="27">
        <f t="shared" ca="1" si="11"/>
        <v>449</v>
      </c>
      <c r="AQ85" s="21">
        <f t="shared" ca="1" si="12"/>
        <v>0</v>
      </c>
      <c r="AR85" s="21">
        <f t="shared" ca="1" si="12"/>
        <v>43</v>
      </c>
      <c r="AS85" s="21">
        <f t="shared" ca="1" si="12"/>
        <v>14</v>
      </c>
      <c r="AT85" s="21">
        <f t="shared" ca="1" si="12"/>
        <v>25</v>
      </c>
      <c r="AU85" s="21">
        <f t="shared" ca="1" si="12"/>
        <v>1</v>
      </c>
      <c r="AV85" s="21">
        <f t="shared" ca="1" si="12"/>
        <v>0</v>
      </c>
      <c r="AW85" s="21">
        <f t="shared" ca="1" si="14"/>
        <v>0</v>
      </c>
      <c r="AX85" s="21">
        <f t="shared" ca="1" si="15"/>
        <v>0</v>
      </c>
      <c r="AY85" s="21">
        <f t="shared" ca="1" si="16"/>
        <v>0</v>
      </c>
      <c r="AZ85" s="21">
        <f t="shared" ca="1" si="17"/>
        <v>0</v>
      </c>
      <c r="BA85" s="21">
        <f t="shared" ca="1" si="18"/>
        <v>0</v>
      </c>
    </row>
    <row r="86" spans="23:53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2016:10:0:0:XINAN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19"/>
        <v/>
      </c>
      <c r="AG86" s="10" t="str">
        <f t="shared" ca="1" si="19"/>
        <v/>
      </c>
      <c r="AH86" s="10" t="str">
        <f t="shared" ca="1" si="19"/>
        <v/>
      </c>
      <c r="AI86" s="10" t="str">
        <f t="shared" ca="1" si="19"/>
        <v/>
      </c>
      <c r="AJ86" s="10" t="str">
        <f t="shared" ca="1" si="19"/>
        <v/>
      </c>
      <c r="AK86" s="10" t="str">
        <f t="shared" ca="1" si="19"/>
        <v/>
      </c>
      <c r="AL86" s="7">
        <v>-2</v>
      </c>
      <c r="AM86" s="28">
        <f t="shared" si="9"/>
        <v>42491</v>
      </c>
      <c r="AN86" s="27">
        <f t="shared" si="13"/>
        <v>1</v>
      </c>
      <c r="AO86" s="28" t="str">
        <f t="shared" si="10"/>
        <v>2016:5:1:7:XINAN</v>
      </c>
      <c r="AP86" s="27">
        <f t="shared" ca="1" si="11"/>
        <v>478</v>
      </c>
      <c r="AQ86" s="21">
        <f t="shared" ca="1" si="12"/>
        <v>0</v>
      </c>
      <c r="AR86" s="21">
        <f t="shared" ca="1" si="12"/>
        <v>41</v>
      </c>
      <c r="AS86" s="21">
        <f t="shared" ca="1" si="12"/>
        <v>10</v>
      </c>
      <c r="AT86" s="21">
        <f t="shared" ca="1" si="12"/>
        <v>23</v>
      </c>
      <c r="AU86" s="21">
        <f t="shared" ca="1" si="12"/>
        <v>1</v>
      </c>
      <c r="AV86" s="21">
        <f t="shared" ca="1" si="12"/>
        <v>0</v>
      </c>
      <c r="AW86" s="21">
        <f t="shared" ca="1" si="14"/>
        <v>0</v>
      </c>
      <c r="AX86" s="21">
        <f t="shared" ca="1" si="15"/>
        <v>0</v>
      </c>
      <c r="AY86" s="21">
        <f t="shared" ca="1" si="16"/>
        <v>0</v>
      </c>
      <c r="AZ86" s="21">
        <f t="shared" ca="1" si="17"/>
        <v>0</v>
      </c>
      <c r="BA86" s="21">
        <f t="shared" ca="1" si="18"/>
        <v>0</v>
      </c>
    </row>
    <row r="87" spans="23:53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2016:11:0:0:XINAN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19"/>
        <v/>
      </c>
      <c r="AG87" s="10" t="str">
        <f t="shared" ca="1" si="19"/>
        <v/>
      </c>
      <c r="AH87" s="10" t="str">
        <f t="shared" ca="1" si="19"/>
        <v/>
      </c>
      <c r="AI87" s="10" t="str">
        <f t="shared" ca="1" si="19"/>
        <v/>
      </c>
      <c r="AJ87" s="10" t="str">
        <f t="shared" ca="1" si="19"/>
        <v/>
      </c>
      <c r="AK87" s="10" t="str">
        <f t="shared" ca="1" si="19"/>
        <v/>
      </c>
      <c r="AL87" s="7">
        <v>-1</v>
      </c>
      <c r="AM87" s="28">
        <f t="shared" si="9"/>
        <v>42498</v>
      </c>
      <c r="AN87" s="27">
        <f t="shared" si="13"/>
        <v>2</v>
      </c>
      <c r="AO87" s="28" t="str">
        <f t="shared" si="10"/>
        <v>2016:5:2:7:XINAN</v>
      </c>
      <c r="AP87" s="27">
        <f t="shared" ca="1" si="11"/>
        <v>507</v>
      </c>
      <c r="AQ87" s="21">
        <f t="shared" ca="1" si="12"/>
        <v>0</v>
      </c>
      <c r="AR87" s="21">
        <f t="shared" ca="1" si="12"/>
        <v>38</v>
      </c>
      <c r="AS87" s="21">
        <f t="shared" ca="1" si="12"/>
        <v>12</v>
      </c>
      <c r="AT87" s="21">
        <f t="shared" ca="1" si="12"/>
        <v>15</v>
      </c>
      <c r="AU87" s="21">
        <f t="shared" ca="1" si="12"/>
        <v>4</v>
      </c>
      <c r="AV87" s="21">
        <f t="shared" ca="1" si="12"/>
        <v>0</v>
      </c>
      <c r="AW87" s="21">
        <f t="shared" ca="1" si="14"/>
        <v>0</v>
      </c>
      <c r="AX87" s="21">
        <f t="shared" ca="1" si="15"/>
        <v>0</v>
      </c>
      <c r="AY87" s="21">
        <f t="shared" ca="1" si="16"/>
        <v>0</v>
      </c>
      <c r="AZ87" s="21">
        <f t="shared" ca="1" si="17"/>
        <v>0</v>
      </c>
      <c r="BA87" s="21">
        <f t="shared" ca="1" si="18"/>
        <v>0</v>
      </c>
    </row>
    <row r="88" spans="23:53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2016:12:0:0:XINAN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19"/>
        <v/>
      </c>
      <c r="AG88" s="10" t="str">
        <f t="shared" ca="1" si="19"/>
        <v/>
      </c>
      <c r="AH88" s="10" t="str">
        <f t="shared" ca="1" si="19"/>
        <v/>
      </c>
      <c r="AI88" s="10" t="str">
        <f t="shared" ca="1" si="19"/>
        <v/>
      </c>
      <c r="AJ88" s="10" t="str">
        <f t="shared" ca="1" si="19"/>
        <v/>
      </c>
      <c r="AK88" s="10" t="str">
        <f t="shared" ca="1" si="19"/>
        <v/>
      </c>
      <c r="AL88" s="7">
        <v>0</v>
      </c>
      <c r="AM88" s="28">
        <f t="shared" si="9"/>
        <v>42505</v>
      </c>
      <c r="AN88" s="27">
        <f t="shared" si="13"/>
        <v>3</v>
      </c>
      <c r="AO88" s="28" t="str">
        <f t="shared" si="10"/>
        <v>2016:5:3:7:XINAN</v>
      </c>
      <c r="AP88" s="27">
        <f t="shared" ca="1" si="11"/>
        <v>537</v>
      </c>
      <c r="AQ88" s="21">
        <f t="shared" ca="1" si="12"/>
        <v>0</v>
      </c>
      <c r="AR88" s="21">
        <f t="shared" ca="1" si="12"/>
        <v>39</v>
      </c>
      <c r="AS88" s="21">
        <f t="shared" ca="1" si="12"/>
        <v>10</v>
      </c>
      <c r="AT88" s="21">
        <f t="shared" ca="1" si="12"/>
        <v>24</v>
      </c>
      <c r="AU88" s="21">
        <f t="shared" ca="1" si="12"/>
        <v>2</v>
      </c>
      <c r="AV88" s="21">
        <f t="shared" ca="1" si="12"/>
        <v>4</v>
      </c>
      <c r="AW88" s="21">
        <f t="shared" ca="1" si="14"/>
        <v>1</v>
      </c>
      <c r="AX88" s="21">
        <f t="shared" ca="1" si="15"/>
        <v>24</v>
      </c>
      <c r="AY88" s="21">
        <f t="shared" ca="1" si="16"/>
        <v>12</v>
      </c>
      <c r="AZ88" s="21">
        <f t="shared" ca="1" si="17"/>
        <v>20</v>
      </c>
      <c r="BA88" s="21">
        <f t="shared" ca="1" si="18"/>
        <v>4</v>
      </c>
    </row>
    <row r="89" spans="23:53">
      <c r="AC89" s="7">
        <f ca="1">SUMIFS(AC53:AC88, $X53:$X88,YEAR,AC53:AC88,"&lt;&gt;#N/A")</f>
        <v>7</v>
      </c>
      <c r="AD89" s="27"/>
      <c r="AF89" s="7">
        <f t="shared" ref="AF89:AK89" ca="1" si="20">SUM(AF53:AF88)</f>
        <v>1</v>
      </c>
      <c r="AG89" s="7">
        <f t="shared" ca="1" si="20"/>
        <v>0</v>
      </c>
      <c r="AH89" s="7">
        <f t="shared" ca="1" si="20"/>
        <v>0</v>
      </c>
      <c r="AI89" s="7">
        <f t="shared" ca="1" si="20"/>
        <v>0</v>
      </c>
      <c r="AJ89" s="7">
        <f t="shared" ca="1" si="20"/>
        <v>0</v>
      </c>
      <c r="AK89" s="7">
        <f t="shared" ca="1" si="20"/>
        <v>0</v>
      </c>
      <c r="AN89" s="27"/>
    </row>
    <row r="90" spans="23:53">
      <c r="W90" s="7" t="s">
        <v>1456</v>
      </c>
      <c r="X90" s="2" t="s">
        <v>1761</v>
      </c>
      <c r="AD90" s="27"/>
      <c r="AE90" s="27"/>
      <c r="AH90" s="27"/>
      <c r="AI90" s="27"/>
      <c r="AJ90" s="27"/>
      <c r="AK90" s="27"/>
      <c r="AM90" s="28"/>
      <c r="AN90" s="27"/>
    </row>
    <row r="91" spans="23:53">
      <c r="W91" s="39" t="s">
        <v>2234</v>
      </c>
      <c r="X91" s="1" t="s">
        <v>2290</v>
      </c>
      <c r="AD91" s="27"/>
      <c r="AE91" s="27"/>
      <c r="AH91" s="27"/>
      <c r="AI91" s="27"/>
      <c r="AJ91" s="27"/>
      <c r="AK91" s="27"/>
      <c r="AM91" s="28"/>
      <c r="AN91" s="27"/>
    </row>
    <row r="92" spans="23:53">
      <c r="W92" s="7" t="s">
        <v>2235</v>
      </c>
      <c r="X92" s="1" t="s">
        <v>2289</v>
      </c>
      <c r="AD92" s="27"/>
      <c r="AN92" s="27"/>
    </row>
    <row r="93" spans="23:53">
      <c r="W93" s="7" t="s">
        <v>815</v>
      </c>
      <c r="X93" s="2" t="s">
        <v>2245</v>
      </c>
      <c r="Y93" s="27"/>
      <c r="Z93" s="27"/>
      <c r="AD93" s="27"/>
      <c r="AN93" s="27"/>
    </row>
    <row r="94" spans="23:53">
      <c r="W94" s="7" t="s">
        <v>816</v>
      </c>
      <c r="X94" s="2" t="s">
        <v>2246</v>
      </c>
      <c r="Y94" s="27"/>
      <c r="Z94" s="27"/>
      <c r="AD94" s="27"/>
      <c r="AN94" s="27"/>
    </row>
    <row r="95" spans="23:53">
      <c r="W95" s="39" t="s">
        <v>819</v>
      </c>
      <c r="X95" s="2" t="s">
        <v>2247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3">
      <c r="W96" s="39" t="s">
        <v>1455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1">
      <c r="W97" s="7" t="s">
        <v>811</v>
      </c>
      <c r="X97" s="1">
        <v>4</v>
      </c>
      <c r="AD97" s="27"/>
      <c r="AE97" s="27"/>
      <c r="AH97" s="27"/>
      <c r="AI97" s="27"/>
      <c r="AJ97" s="27"/>
      <c r="AK97" s="27"/>
      <c r="AN97" s="27"/>
    </row>
    <row r="98" spans="23:51">
      <c r="W98" s="7" t="s">
        <v>808</v>
      </c>
      <c r="X98" s="7">
        <f>ROUND($X$96/12,0)</f>
        <v>0</v>
      </c>
      <c r="AN98" s="27"/>
    </row>
    <row r="99" spans="23:51">
      <c r="W99" s="7" t="s">
        <v>807</v>
      </c>
      <c r="X99" s="7">
        <v>4</v>
      </c>
      <c r="AN99" s="27"/>
    </row>
    <row r="100" spans="23:51">
      <c r="W100" s="7" t="s">
        <v>438</v>
      </c>
      <c r="X100" s="7">
        <f ca="1">SUM($AI$89:$AK$89)</f>
        <v>0</v>
      </c>
      <c r="AN100" s="27"/>
    </row>
    <row r="101" spans="23:51">
      <c r="W101" s="7" t="s">
        <v>439</v>
      </c>
      <c r="X101" s="7">
        <f ca="1">SUM($AF$89:$AH$89)</f>
        <v>1</v>
      </c>
      <c r="AM101" s="28"/>
      <c r="AN101" s="27"/>
      <c r="AS101" s="29"/>
      <c r="AU101" s="29"/>
      <c r="AV101" s="29"/>
      <c r="AY101" s="29"/>
    </row>
    <row r="102" spans="23:51" ht="60">
      <c r="W102" s="7" t="s">
        <v>441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100%</v>
      </c>
      <c r="Y102" s="30">
        <f ca="1">IFERROR(X101/SUM(X100:X101),"0")</f>
        <v>1</v>
      </c>
      <c r="Z102" s="7" t="str">
        <f ca="1">TEXT(Y102,"00%")</f>
        <v>100%</v>
      </c>
      <c r="AN102" s="27"/>
    </row>
    <row r="103" spans="23:51" ht="30">
      <c r="W103" s="7" t="s">
        <v>442</v>
      </c>
      <c r="X103" s="29" t="str">
        <f ca="1">CONCATENATE("Annual Goal 年度目標:  ",$X$96,"
Actual CDE YTD 年度實際:    ",$AC$89)</f>
        <v>Annual Goal 年度目標:  
Actual CDE YTD 年度實際:    7</v>
      </c>
      <c r="AN103" s="27"/>
    </row>
    <row r="104" spans="23:51">
      <c r="W104" s="7" t="s">
        <v>1454</v>
      </c>
      <c r="X104" s="7" t="str">
        <f ca="1">CONCATENATE($X$53,"  ",SUMIF($AC$53:$AC$64,"&lt;&gt;#N/A"))</f>
        <v>2014  0</v>
      </c>
      <c r="AN104" s="27"/>
    </row>
    <row r="105" spans="23:51">
      <c r="W105" s="7" t="s">
        <v>1453</v>
      </c>
      <c r="X105" s="7" t="str">
        <f ca="1">CONCATENATE($X$65,"  ", SUMIF($AC$65:$AC$76,"&lt;&gt;#N/A"))</f>
        <v>2015  0</v>
      </c>
      <c r="AN105" s="27"/>
    </row>
    <row r="106" spans="23:51">
      <c r="W106" s="7" t="s">
        <v>1452</v>
      </c>
      <c r="X106" s="7" t="str">
        <f ca="1">CONCATENATE($X$77,"  ",SUMIF($AC$77:$AC$88,"&lt;&gt;#N/A"))</f>
        <v>2016  7</v>
      </c>
    </row>
    <row r="107" spans="23:51" ht="23.25">
      <c r="W107" s="7" t="s">
        <v>1451</v>
      </c>
      <c r="X107" s="42" t="str">
        <f>$X$91</f>
        <v>Xinan District</v>
      </c>
    </row>
    <row r="108" spans="23:51">
      <c r="X108" s="40" t="str">
        <f>$X$92</f>
        <v>信安地區</v>
      </c>
    </row>
    <row r="109" spans="23:51">
      <c r="X109" s="41">
        <f>DATE</f>
        <v>42505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9">
    <pageSetUpPr fitToPage="1"/>
  </sheetPr>
  <dimension ref="A1:S24"/>
  <sheetViews>
    <sheetView topLeftCell="E1" zoomScaleNormal="100" zoomScaleSheetLayoutView="115" workbookViewId="0">
      <selection activeCell="F19" sqref="F19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1854</v>
      </c>
      <c r="E1" s="36" t="str">
        <f>$A$2</f>
        <v>Sanchong District</v>
      </c>
      <c r="F1" s="32"/>
      <c r="G1" s="33"/>
      <c r="H1" s="33"/>
      <c r="I1" s="33"/>
      <c r="J1" s="33"/>
      <c r="K1" s="33"/>
      <c r="L1" s="33"/>
      <c r="M1" s="93" t="s">
        <v>1739</v>
      </c>
      <c r="N1" s="96" t="s">
        <v>21</v>
      </c>
      <c r="O1" s="76" t="s">
        <v>22</v>
      </c>
      <c r="P1" s="76" t="s">
        <v>23</v>
      </c>
      <c r="Q1" s="76" t="s">
        <v>33</v>
      </c>
      <c r="R1" s="76" t="s">
        <v>34</v>
      </c>
      <c r="S1" s="76" t="s">
        <v>24</v>
      </c>
    </row>
    <row r="2" spans="1:19" ht="15" customHeight="1">
      <c r="A2" s="1" t="s">
        <v>2291</v>
      </c>
      <c r="E2" s="78" t="str">
        <f>$A$3</f>
        <v>三重地區</v>
      </c>
      <c r="F2" s="26" t="s">
        <v>793</v>
      </c>
      <c r="G2" s="80">
        <f>$A$6</f>
        <v>0</v>
      </c>
      <c r="H2" s="82" t="s">
        <v>35</v>
      </c>
      <c r="I2" s="83"/>
      <c r="J2" s="83"/>
      <c r="K2" s="84"/>
      <c r="L2" s="72" t="s">
        <v>28</v>
      </c>
      <c r="M2" s="94"/>
      <c r="N2" s="97"/>
      <c r="O2" s="77"/>
      <c r="P2" s="77"/>
      <c r="Q2" s="77"/>
      <c r="R2" s="77"/>
      <c r="S2" s="77"/>
    </row>
    <row r="3" spans="1:19" ht="15" customHeight="1">
      <c r="A3" s="1" t="s">
        <v>2292</v>
      </c>
      <c r="E3" s="79"/>
      <c r="F3" s="25" t="s">
        <v>794</v>
      </c>
      <c r="G3" s="81"/>
      <c r="H3" s="82" t="s">
        <v>788</v>
      </c>
      <c r="I3" s="83"/>
      <c r="J3" s="83"/>
      <c r="K3" s="84"/>
      <c r="L3" s="72" t="s">
        <v>787</v>
      </c>
      <c r="M3" s="94"/>
      <c r="N3" s="97"/>
      <c r="O3" s="77"/>
      <c r="P3" s="77"/>
      <c r="Q3" s="77"/>
      <c r="R3" s="77"/>
      <c r="S3" s="77"/>
    </row>
    <row r="4" spans="1:19" ht="15" customHeight="1">
      <c r="A4" s="1" t="s">
        <v>2110</v>
      </c>
      <c r="E4" s="85">
        <f>DATE</f>
        <v>42505</v>
      </c>
      <c r="F4" s="23" t="s">
        <v>791</v>
      </c>
      <c r="G4" s="24"/>
      <c r="H4" s="87">
        <f>ROUND($G$2/12*MONTH,0)</f>
        <v>0</v>
      </c>
      <c r="I4" s="88"/>
      <c r="J4" s="88"/>
      <c r="K4" s="89"/>
      <c r="L4" s="44">
        <f>ROUND($G$2/12,0)</f>
        <v>0</v>
      </c>
      <c r="M4" s="94"/>
      <c r="N4" s="97"/>
      <c r="O4" s="77"/>
      <c r="P4" s="77"/>
      <c r="Q4" s="77"/>
      <c r="R4" s="77"/>
      <c r="S4" s="77"/>
    </row>
    <row r="5" spans="1:19" ht="15" customHeight="1">
      <c r="A5" s="1" t="s">
        <v>2111</v>
      </c>
      <c r="E5" s="86"/>
      <c r="F5" s="5" t="s">
        <v>792</v>
      </c>
      <c r="G5" s="6"/>
      <c r="H5" s="90">
        <f ca="1">SANCHONG_DISTRICT_GRAPH!$AC$89</f>
        <v>2</v>
      </c>
      <c r="I5" s="91"/>
      <c r="J5" s="91"/>
      <c r="K5" s="92"/>
      <c r="L5" s="45">
        <f>$M$24</f>
        <v>0</v>
      </c>
      <c r="M5" s="95"/>
      <c r="N5" s="97"/>
      <c r="O5" s="77"/>
      <c r="P5" s="77"/>
      <c r="Q5" s="77"/>
      <c r="R5" s="77"/>
      <c r="S5" s="77"/>
    </row>
    <row r="6" spans="1:19" ht="15" customHeight="1">
      <c r="A6" s="1"/>
      <c r="E6" s="34" t="str">
        <f>$A$4</f>
        <v>Central Stake</v>
      </c>
      <c r="F6" s="25" t="s">
        <v>804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中臺北支聯會</v>
      </c>
      <c r="F7" s="25" t="s">
        <v>789</v>
      </c>
      <c r="G7" s="25"/>
      <c r="H7" s="20"/>
      <c r="I7" s="20"/>
      <c r="J7" s="20"/>
      <c r="K7" s="20"/>
      <c r="L7" s="46" t="s">
        <v>790</v>
      </c>
      <c r="M7" s="61" t="s">
        <v>795</v>
      </c>
      <c r="N7" s="38" t="s">
        <v>796</v>
      </c>
      <c r="O7" s="38" t="s">
        <v>797</v>
      </c>
      <c r="P7" s="38" t="s">
        <v>798</v>
      </c>
      <c r="Q7" s="38" t="s">
        <v>799</v>
      </c>
      <c r="R7" s="38" t="s">
        <v>800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2114</v>
      </c>
      <c r="B11" s="1"/>
      <c r="E11" s="5" t="str">
        <f>$A11</f>
        <v>Sanchong 三重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1885</v>
      </c>
      <c r="C12" s="64" t="str">
        <f>CONCATENATE(YEAR,":",MONTH,":",WEEK,":",WEEKDAY,":",$B12)</f>
        <v>2016:5:3:7:SANCHONG_E</v>
      </c>
      <c r="D12" s="64">
        <f>MATCH($C12,REPORT_DATA_BY_COMP!$A:$A,0)</f>
        <v>1692</v>
      </c>
      <c r="E12" s="65" t="str">
        <f>SUBSTITUTE(VLOOKUP($B12,COMP_LIST!$A:$AC,5,FALSE),"EL","")</f>
        <v>E. Luther / Smith</v>
      </c>
      <c r="F12" s="4" t="str">
        <f>VLOOKUP($B12,COMP_LIST!$A:$AC,3,FALSE)</f>
        <v>Sanchong E</v>
      </c>
      <c r="G12" s="4" t="str">
        <f>VLOOKUP($B12,COMP_LIST!$A:$AC,4,FALSE)</f>
        <v>三重長老</v>
      </c>
      <c r="H12" s="10">
        <f>IFERROR(INDEX(REPORT_DATA_BY_COMP!$A:$AI,$D12,MATCH(H$8,REPORT_DATA_BY_COMP!$A$1:$AI$1,0)), "")</f>
        <v>0</v>
      </c>
      <c r="I12" s="10">
        <f>IFERROR(INDEX(REPORT_DATA_BY_COMP!$A:$AI,$D12,MATCH(I$8,REPORT_DATA_BY_COMP!$A$1:$AI$1,0)), "")</f>
        <v>1</v>
      </c>
      <c r="J12" s="10">
        <f>IFERROR(INDEX(REPORT_DATA_BY_COMP!$A:$AI,$D12,MATCH(J$8,REPORT_DATA_BY_COMP!$A$1:$AI$1,0)), "")</f>
        <v>3</v>
      </c>
      <c r="K12" s="10">
        <f>IFERROR(INDEX(REPORT_DATA_BY_COMP!$A:$AI,$D12,MATCH(K$8,REPORT_DATA_BY_COMP!$A$1:$AI$1,0)), "")</f>
        <v>1</v>
      </c>
      <c r="L12" s="47">
        <f>IFERROR(INDEX(REPORT_DATA_BY_COMP!$A:$AI,$D12,MATCH(L$8,REPORT_DATA_BY_COMP!$A$1:$AI$1,0)), "")</f>
        <v>1</v>
      </c>
      <c r="M12" s="56">
        <f>IFERROR(INDEX(REPORT_DATA_BY_COMP!$A:$AI,$D12,MATCH(M$8,REPORT_DATA_BY_COMP!$A$1:$AI$1,0)), "")</f>
        <v>0</v>
      </c>
      <c r="N12" s="50">
        <f>IFERROR(INDEX(REPORT_DATA_BY_COMP!$A:$AI,$D12,MATCH(N$8,REPORT_DATA_BY_COMP!$A$1:$AI$1,0)), "")</f>
        <v>5</v>
      </c>
      <c r="O12" s="10">
        <f>IFERROR(INDEX(REPORT_DATA_BY_COMP!$A:$AI,$D12,MATCH(O$8,REPORT_DATA_BY_COMP!$A$1:$AI$1,0)), "")</f>
        <v>1</v>
      </c>
      <c r="P12" s="10">
        <f>IFERROR(INDEX(REPORT_DATA_BY_COMP!$A:$AI,$D12,MATCH(P$8,REPORT_DATA_BY_COMP!$A$1:$AI$1,0)), "")</f>
        <v>9</v>
      </c>
      <c r="Q12" s="10">
        <f>IFERROR(INDEX(REPORT_DATA_BY_COMP!$A:$AI,$D12,MATCH(Q$8,REPORT_DATA_BY_COMP!$A$1:$AI$1,0)), "")</f>
        <v>8</v>
      </c>
      <c r="R12" s="10">
        <f>IFERROR(INDEX(REPORT_DATA_BY_COMP!$A:$AI,$D12,MATCH(R$8,REPORT_DATA_BY_COMP!$A$1:$AI$1,0)), "")</f>
        <v>0</v>
      </c>
      <c r="S12" s="10">
        <f>IFERROR(INDEX(REPORT_DATA_BY_COMP!$A:$AI,$D12,MATCH(S$8,REPORT_DATA_BY_COMP!$A$1:$AI$1,0)), "")</f>
        <v>8</v>
      </c>
    </row>
    <row r="13" spans="1:19" ht="15" customHeight="1">
      <c r="A13" s="1"/>
      <c r="B13" s="1" t="s">
        <v>1888</v>
      </c>
      <c r="C13" s="64" t="str">
        <f>CONCATENATE(YEAR,":",MONTH,":",WEEK,":",WEEKDAY,":",$B13)</f>
        <v>2016:5:3:7:SANCHONG_S</v>
      </c>
      <c r="D13" s="64">
        <f>MATCH($C13,REPORT_DATA_BY_COMP!$A:$A,0)</f>
        <v>1693</v>
      </c>
      <c r="E13" s="65" t="str">
        <f>SUBSTITUTE(VLOOKUP($B13,COMP_LIST!$A:$AC,5,FALSE),"EL","")</f>
        <v>E. Roberts / Wong</v>
      </c>
      <c r="F13" s="4" t="str">
        <f>VLOOKUP($B13,COMP_LIST!$A:$AC,3,FALSE)</f>
        <v>Sanchong S</v>
      </c>
      <c r="G13" s="4" t="str">
        <f>VLOOKUP($B13,COMP_LIST!$A:$AC,4,FALSE)</f>
        <v>三重姐妹</v>
      </c>
      <c r="H13" s="10">
        <f>IFERROR(INDEX(REPORT_DATA_BY_COMP!$A:$AI,$D13,MATCH(H$8,REPORT_DATA_BY_COMP!$A$1:$AI$1,0)), "")</f>
        <v>0</v>
      </c>
      <c r="I13" s="10">
        <f>IFERROR(INDEX(REPORT_DATA_BY_COMP!$A:$AI,$D13,MATCH(I$8,REPORT_DATA_BY_COMP!$A$1:$AI$1,0)), "")</f>
        <v>0</v>
      </c>
      <c r="J13" s="10">
        <f>IFERROR(INDEX(REPORT_DATA_BY_COMP!$A:$AI,$D13,MATCH(J$8,REPORT_DATA_BY_COMP!$A$1:$AI$1,0)), "")</f>
        <v>1</v>
      </c>
      <c r="K13" s="10">
        <f>IFERROR(INDEX(REPORT_DATA_BY_COMP!$A:$AI,$D13,MATCH(K$8,REPORT_DATA_BY_COMP!$A$1:$AI$1,0)), "")</f>
        <v>1</v>
      </c>
      <c r="L13" s="47">
        <f>IFERROR(INDEX(REPORT_DATA_BY_COMP!$A:$AI,$D13,MATCH(L$8,REPORT_DATA_BY_COMP!$A$1:$AI$1,0)), "")</f>
        <v>0</v>
      </c>
      <c r="M13" s="59">
        <f>IFERROR(INDEX(REPORT_DATA_BY_COMP!$A:$AI,$D13,MATCH(M$8,REPORT_DATA_BY_COMP!$A$1:$AI$1,0)), "")</f>
        <v>0</v>
      </c>
      <c r="N13" s="50">
        <f>IFERROR(INDEX(REPORT_DATA_BY_COMP!$A:$AI,$D13,MATCH(N$8,REPORT_DATA_BY_COMP!$A$1:$AI$1,0)), "")</f>
        <v>2</v>
      </c>
      <c r="O13" s="10">
        <f>IFERROR(INDEX(REPORT_DATA_BY_COMP!$A:$AI,$D13,MATCH(O$8,REPORT_DATA_BY_COMP!$A$1:$AI$1,0)), "")</f>
        <v>2</v>
      </c>
      <c r="P13" s="10">
        <f>IFERROR(INDEX(REPORT_DATA_BY_COMP!$A:$AI,$D13,MATCH(P$8,REPORT_DATA_BY_COMP!$A$1:$AI$1,0)), "")</f>
        <v>6</v>
      </c>
      <c r="Q13" s="10">
        <f>IFERROR(INDEX(REPORT_DATA_BY_COMP!$A:$AI,$D13,MATCH(Q$8,REPORT_DATA_BY_COMP!$A$1:$AI$1,0)), "")</f>
        <v>6</v>
      </c>
      <c r="R13" s="10">
        <f>IFERROR(INDEX(REPORT_DATA_BY_COMP!$A:$AI,$D13,MATCH(R$8,REPORT_DATA_BY_COMP!$A$1:$AI$1,0)), "")</f>
        <v>1</v>
      </c>
      <c r="S13" s="10">
        <f>IFERROR(INDEX(REPORT_DATA_BY_COMP!$A:$AI,$D13,MATCH(S$8,REPORT_DATA_BY_COMP!$A$1:$AI$1,0)), "")</f>
        <v>5</v>
      </c>
    </row>
    <row r="14" spans="1:19" ht="15" customHeight="1">
      <c r="A14" s="1"/>
      <c r="B14" s="1" t="s">
        <v>1853</v>
      </c>
      <c r="C14" s="64" t="str">
        <f>CONCATENATE(YEAR,":",MONTH,":",WEEK,":",WEEKDAY,":",$B14)</f>
        <v>2016:5:3:7:LUZHOU_A_E</v>
      </c>
      <c r="D14" s="64">
        <f>MATCH($C14,REPORT_DATA_BY_COMP!$A:$A,0)</f>
        <v>1684</v>
      </c>
      <c r="E14" s="65" t="str">
        <f>SUBSTITUTE(VLOOKUP($B14,COMP_LIST!$A:$AC,5,FALSE),"EL","")</f>
        <v>E. Loke / Rasmussen</v>
      </c>
      <c r="F14" s="4" t="str">
        <f>VLOOKUP($B14,COMP_LIST!$A:$AC,3,FALSE)</f>
        <v>Luzhou A E</v>
      </c>
      <c r="G14" s="4" t="str">
        <f>VLOOKUP($B14,COMP_LIST!$A:$AC,4,FALSE)</f>
        <v>蘆洲 A 長老</v>
      </c>
      <c r="H14" s="10">
        <f>IFERROR(INDEX(REPORT_DATA_BY_COMP!$A:$AI,$D14,MATCH(H$8,REPORT_DATA_BY_COMP!$A$1:$AI$1,0)), "")</f>
        <v>0</v>
      </c>
      <c r="I14" s="10">
        <f>IFERROR(INDEX(REPORT_DATA_BY_COMP!$A:$AI,$D14,MATCH(I$8,REPORT_DATA_BY_COMP!$A$1:$AI$1,0)), "")</f>
        <v>1</v>
      </c>
      <c r="J14" s="10">
        <f>IFERROR(INDEX(REPORT_DATA_BY_COMP!$A:$AI,$D14,MATCH(J$8,REPORT_DATA_BY_COMP!$A$1:$AI$1,0)), "")</f>
        <v>4</v>
      </c>
      <c r="K14" s="10">
        <f>IFERROR(INDEX(REPORT_DATA_BY_COMP!$A:$AI,$D14,MATCH(K$8,REPORT_DATA_BY_COMP!$A$1:$AI$1,0)), "")</f>
        <v>4</v>
      </c>
      <c r="L14" s="47">
        <f>IFERROR(INDEX(REPORT_DATA_BY_COMP!$A:$AI,$D14,MATCH(L$8,REPORT_DATA_BY_COMP!$A$1:$AI$1,0)), "")</f>
        <v>1</v>
      </c>
      <c r="M14" s="59">
        <f>IFERROR(INDEX(REPORT_DATA_BY_COMP!$A:$AI,$D14,MATCH(M$8,REPORT_DATA_BY_COMP!$A$1:$AI$1,0)), "")</f>
        <v>0</v>
      </c>
      <c r="N14" s="50">
        <f>IFERROR(INDEX(REPORT_DATA_BY_COMP!$A:$AI,$D14,MATCH(N$8,REPORT_DATA_BY_COMP!$A$1:$AI$1,0)), "")</f>
        <v>9</v>
      </c>
      <c r="O14" s="10">
        <f>IFERROR(INDEX(REPORT_DATA_BY_COMP!$A:$AI,$D14,MATCH(O$8,REPORT_DATA_BY_COMP!$A$1:$AI$1,0)), "")</f>
        <v>4</v>
      </c>
      <c r="P14" s="10">
        <f>IFERROR(INDEX(REPORT_DATA_BY_COMP!$A:$AI,$D14,MATCH(P$8,REPORT_DATA_BY_COMP!$A$1:$AI$1,0)), "")</f>
        <v>14</v>
      </c>
      <c r="Q14" s="10">
        <f>IFERROR(INDEX(REPORT_DATA_BY_COMP!$A:$AI,$D14,MATCH(Q$8,REPORT_DATA_BY_COMP!$A$1:$AI$1,0)), "")</f>
        <v>5</v>
      </c>
      <c r="R14" s="10">
        <f>IFERROR(INDEX(REPORT_DATA_BY_COMP!$A:$AI,$D14,MATCH(R$8,REPORT_DATA_BY_COMP!$A$1:$AI$1,0)), "")</f>
        <v>0</v>
      </c>
      <c r="S14" s="10">
        <f>IFERROR(INDEX(REPORT_DATA_BY_COMP!$A:$AI,$D14,MATCH(S$8,REPORT_DATA_BY_COMP!$A$1:$AI$1,0)), "")</f>
        <v>9</v>
      </c>
    </row>
    <row r="15" spans="1:19" ht="15" customHeight="1">
      <c r="A15" s="1"/>
      <c r="B15" s="1" t="s">
        <v>1858</v>
      </c>
      <c r="C15" s="64" t="str">
        <f>CONCATENATE(YEAR,":",MONTH,":",WEEK,":",WEEKDAY,":",$B15)</f>
        <v>2016:5:3:7:LUZHOU_B_E</v>
      </c>
      <c r="D15" s="64">
        <f>MATCH($C15,REPORT_DATA_BY_COMP!$A:$A,0)</f>
        <v>1685</v>
      </c>
      <c r="E15" s="65" t="str">
        <f>SUBSTITUTE(VLOOKUP($B15,COMP_LIST!$A:$AC,5,FALSE),"EL","")</f>
        <v>E. Anderton  / King DL</v>
      </c>
      <c r="F15" s="4" t="str">
        <f>VLOOKUP($B15,COMP_LIST!$A:$AC,3,FALSE)</f>
        <v>Luzhou B E</v>
      </c>
      <c r="G15" s="4" t="str">
        <f>VLOOKUP($B15,COMP_LIST!$A:$AC,4,FALSE)</f>
        <v>蘆洲 B 長老</v>
      </c>
      <c r="H15" s="10">
        <f>IFERROR(INDEX(REPORT_DATA_BY_COMP!$A:$AI,$D15,MATCH(H$8,REPORT_DATA_BY_COMP!$A$1:$AI$1,0)), "")</f>
        <v>2</v>
      </c>
      <c r="I15" s="10">
        <f>IFERROR(INDEX(REPORT_DATA_BY_COMP!$A:$AI,$D15,MATCH(I$8,REPORT_DATA_BY_COMP!$A$1:$AI$1,0)), "")</f>
        <v>0</v>
      </c>
      <c r="J15" s="10">
        <f>IFERROR(INDEX(REPORT_DATA_BY_COMP!$A:$AI,$D15,MATCH(J$8,REPORT_DATA_BY_COMP!$A$1:$AI$1,0)), "")</f>
        <v>0</v>
      </c>
      <c r="K15" s="10">
        <f>IFERROR(INDEX(REPORT_DATA_BY_COMP!$A:$AI,$D15,MATCH(K$8,REPORT_DATA_BY_COMP!$A$1:$AI$1,0)), "")</f>
        <v>0</v>
      </c>
      <c r="L15" s="47">
        <f>IFERROR(INDEX(REPORT_DATA_BY_COMP!$A:$AI,$D15,MATCH(L$8,REPORT_DATA_BY_COMP!$A$1:$AI$1,0)), "")</f>
        <v>2</v>
      </c>
      <c r="M15" s="59">
        <f>IFERROR(INDEX(REPORT_DATA_BY_COMP!$A:$AI,$D15,MATCH(M$8,REPORT_DATA_BY_COMP!$A$1:$AI$1,0)), "")</f>
        <v>0</v>
      </c>
      <c r="N15" s="50">
        <f>IFERROR(INDEX(REPORT_DATA_BY_COMP!$A:$AI,$D15,MATCH(N$8,REPORT_DATA_BY_COMP!$A$1:$AI$1,0)), "")</f>
        <v>5</v>
      </c>
      <c r="O15" s="10">
        <f>IFERROR(INDEX(REPORT_DATA_BY_COMP!$A:$AI,$D15,MATCH(O$8,REPORT_DATA_BY_COMP!$A$1:$AI$1,0)), "")</f>
        <v>1</v>
      </c>
      <c r="P15" s="10">
        <f>IFERROR(INDEX(REPORT_DATA_BY_COMP!$A:$AI,$D15,MATCH(P$8,REPORT_DATA_BY_COMP!$A$1:$AI$1,0)), "")</f>
        <v>8</v>
      </c>
      <c r="Q15" s="10">
        <f>IFERROR(INDEX(REPORT_DATA_BY_COMP!$A:$AI,$D15,MATCH(Q$8,REPORT_DATA_BY_COMP!$A$1:$AI$1,0)), "")</f>
        <v>4</v>
      </c>
      <c r="R15" s="10">
        <f>IFERROR(INDEX(REPORT_DATA_BY_COMP!$A:$AI,$D15,MATCH(R$8,REPORT_DATA_BY_COMP!$A$1:$AI$1,0)), "")</f>
        <v>0</v>
      </c>
      <c r="S15" s="10">
        <f>IFERROR(INDEX(REPORT_DATA_BY_COMP!$A:$AI,$D15,MATCH(S$8,REPORT_DATA_BY_COMP!$A$1:$AI$1,0)), "")</f>
        <v>2</v>
      </c>
    </row>
    <row r="16" spans="1:19" ht="15" customHeight="1">
      <c r="A16" s="1"/>
      <c r="B16" s="1"/>
      <c r="E16" s="8" t="s">
        <v>806</v>
      </c>
      <c r="F16" s="9"/>
      <c r="G16" s="9"/>
      <c r="H16" s="11">
        <f t="shared" ref="H16:S16" si="0">SUM(H12:H15)</f>
        <v>2</v>
      </c>
      <c r="I16" s="11">
        <f t="shared" si="0"/>
        <v>2</v>
      </c>
      <c r="J16" s="11">
        <f t="shared" si="0"/>
        <v>8</v>
      </c>
      <c r="K16" s="11">
        <f t="shared" si="0"/>
        <v>6</v>
      </c>
      <c r="L16" s="48">
        <f t="shared" si="0"/>
        <v>4</v>
      </c>
      <c r="M16" s="57">
        <f t="shared" si="0"/>
        <v>0</v>
      </c>
      <c r="N16" s="51">
        <f t="shared" si="0"/>
        <v>21</v>
      </c>
      <c r="O16" s="11">
        <f t="shared" si="0"/>
        <v>8</v>
      </c>
      <c r="P16" s="11">
        <f t="shared" si="0"/>
        <v>37</v>
      </c>
      <c r="Q16" s="11">
        <f t="shared" si="0"/>
        <v>23</v>
      </c>
      <c r="R16" s="11">
        <f t="shared" si="0"/>
        <v>1</v>
      </c>
      <c r="S16" s="11">
        <f t="shared" si="0"/>
        <v>24</v>
      </c>
    </row>
    <row r="17" spans="3:19" ht="15" customHeight="1">
      <c r="E17" s="31"/>
      <c r="F17" s="22"/>
      <c r="G17" s="22"/>
      <c r="H17" s="22"/>
      <c r="I17" s="22"/>
      <c r="J17" s="22"/>
      <c r="K17" s="22"/>
      <c r="L17" s="22"/>
      <c r="M17" s="43"/>
      <c r="N17" s="22"/>
      <c r="O17" s="22"/>
      <c r="P17" s="22"/>
      <c r="Q17" s="22"/>
      <c r="R17" s="22"/>
      <c r="S17" s="22"/>
    </row>
    <row r="18" spans="3:19" ht="15" customHeight="1">
      <c r="E18" s="12" t="s">
        <v>2244</v>
      </c>
      <c r="F18" s="15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</row>
    <row r="19" spans="3:19" ht="15" customHeight="1">
      <c r="C19" s="64" t="str">
        <f>CONCATENATE(YEAR,":",MONTH,":1:",WEEKLY_REPORT_DAY,":", $A$1)</f>
        <v>2016:5:1:7:SANCHONG</v>
      </c>
      <c r="D19" s="64">
        <f>MATCH($C19,REPORT_DATA_BY_DISTRICT!$A:$A, 0)</f>
        <v>468</v>
      </c>
      <c r="E19" s="19" t="s">
        <v>783</v>
      </c>
      <c r="F19" s="13"/>
      <c r="G19" s="13"/>
      <c r="H19" s="10">
        <f>IFERROR(INDEX(REPORT_DATA_BY_DISTRICT!$A:$AI,$D19,MATCH(H$8,REPORT_DATA_BY_DISTRICT!$A$1:$AI$1,0)), "")</f>
        <v>1</v>
      </c>
      <c r="I19" s="10">
        <f>IFERROR(INDEX(REPORT_DATA_BY_DISTRICT!$A:$AI,$D19,MATCH(I$8,REPORT_DATA_BY_DISTRICT!$A$1:$AI$1,0)), "")</f>
        <v>1</v>
      </c>
      <c r="J19" s="10">
        <f>IFERROR(INDEX(REPORT_DATA_BY_DISTRICT!$A:$AI,$D19,MATCH(J$8,REPORT_DATA_BY_DISTRICT!$A$1:$AI$1,0)), "")</f>
        <v>8</v>
      </c>
      <c r="K19" s="10">
        <f>IFERROR(INDEX(REPORT_DATA_BY_DISTRICT!$A:$AI,$D19,MATCH(K$8,REPORT_DATA_BY_DISTRICT!$A$1:$AI$1,0)), "")</f>
        <v>16</v>
      </c>
      <c r="L19" s="10">
        <f>IFERROR(INDEX(REPORT_DATA_BY_DISTRICT!$A:$AI,$D19,MATCH(L$8,REPORT_DATA_BY_DISTRICT!$A$1:$AI$1,0)), "")</f>
        <v>0</v>
      </c>
      <c r="M19" s="10">
        <f>IFERROR(INDEX(REPORT_DATA_BY_DISTRICT!$A:$AI,$D19,MATCH(M$8,REPORT_DATA_BY_DISTRICT!$A$1:$AI$1,0)), "")</f>
        <v>0</v>
      </c>
      <c r="N19" s="10">
        <f>IFERROR(INDEX(REPORT_DATA_BY_DISTRICT!$A:$AI,$D19,MATCH(N$8,REPORT_DATA_BY_DISTRICT!$A$1:$AI$1,0)), "")</f>
        <v>26</v>
      </c>
      <c r="O19" s="10">
        <f>IFERROR(INDEX(REPORT_DATA_BY_DISTRICT!$A:$AI,$D19,MATCH(O$8,REPORT_DATA_BY_DISTRICT!$A$1:$AI$1,0)), "")</f>
        <v>7</v>
      </c>
      <c r="P19" s="10">
        <f>IFERROR(INDEX(REPORT_DATA_BY_DISTRICT!$A:$AI,$D19,MATCH(P$8,REPORT_DATA_BY_DISTRICT!$A$1:$AI$1,0)), "")</f>
        <v>34</v>
      </c>
      <c r="Q19" s="10">
        <f>IFERROR(INDEX(REPORT_DATA_BY_DISTRICT!$A:$AI,$D19,MATCH(Q$8,REPORT_DATA_BY_DISTRICT!$A$1:$AI$1,0)), "")</f>
        <v>22</v>
      </c>
      <c r="R19" s="10">
        <f>IFERROR(INDEX(REPORT_DATA_BY_DISTRICT!$A:$AI,$D19,MATCH(R$8,REPORT_DATA_BY_DISTRICT!$A$1:$AI$1,0)), "")</f>
        <v>0</v>
      </c>
      <c r="S19" s="10">
        <f>IFERROR(INDEX(REPORT_DATA_BY_DISTRICT!$A:$AI,$D19,MATCH(S$8,REPORT_DATA_BY_DISTRICT!$A$1:$AI$1,0)), "")</f>
        <v>35</v>
      </c>
    </row>
    <row r="20" spans="3:19" ht="15" customHeight="1">
      <c r="C20" s="64" t="str">
        <f>CONCATENATE(YEAR,":",MONTH,":2:",WEEKLY_REPORT_DAY,":", $A$1)</f>
        <v>2016:5:2:7:SANCHONG</v>
      </c>
      <c r="D20" s="64">
        <f>MATCH($C20,REPORT_DATA_BY_DISTRICT!$A:$A, 0)</f>
        <v>497</v>
      </c>
      <c r="E20" s="19" t="s">
        <v>782</v>
      </c>
      <c r="F20" s="13"/>
      <c r="G20" s="13"/>
      <c r="H20" s="10">
        <f>IFERROR(INDEX(REPORT_DATA_BY_DISTRICT!$A:$AI,$D20,MATCH(H$8,REPORT_DATA_BY_DISTRICT!$A$1:$AI$1,0)), "")</f>
        <v>1</v>
      </c>
      <c r="I20" s="10">
        <f>IFERROR(INDEX(REPORT_DATA_BY_DISTRICT!$A:$AI,$D20,MATCH(I$8,REPORT_DATA_BY_DISTRICT!$A$1:$AI$1,0)), "")</f>
        <v>2</v>
      </c>
      <c r="J20" s="10">
        <f>IFERROR(INDEX(REPORT_DATA_BY_DISTRICT!$A:$AI,$D20,MATCH(J$8,REPORT_DATA_BY_DISTRICT!$A$1:$AI$1,0)), "")</f>
        <v>10</v>
      </c>
      <c r="K20" s="10">
        <f>IFERROR(INDEX(REPORT_DATA_BY_DISTRICT!$A:$AI,$D20,MATCH(K$8,REPORT_DATA_BY_DISTRICT!$A$1:$AI$1,0)), "")</f>
        <v>10</v>
      </c>
      <c r="L20" s="10">
        <f>IFERROR(INDEX(REPORT_DATA_BY_DISTRICT!$A:$AI,$D20,MATCH(L$8,REPORT_DATA_BY_DISTRICT!$A$1:$AI$1,0)), "")</f>
        <v>0</v>
      </c>
      <c r="M20" s="10">
        <f>IFERROR(INDEX(REPORT_DATA_BY_DISTRICT!$A:$AI,$D20,MATCH(M$8,REPORT_DATA_BY_DISTRICT!$A$1:$AI$1,0)), "")</f>
        <v>0</v>
      </c>
      <c r="N20" s="10">
        <f>IFERROR(INDEX(REPORT_DATA_BY_DISTRICT!$A:$AI,$D20,MATCH(N$8,REPORT_DATA_BY_DISTRICT!$A$1:$AI$1,0)), "")</f>
        <v>25</v>
      </c>
      <c r="O20" s="10">
        <f>IFERROR(INDEX(REPORT_DATA_BY_DISTRICT!$A:$AI,$D20,MATCH(O$8,REPORT_DATA_BY_DISTRICT!$A$1:$AI$1,0)), "")</f>
        <v>16</v>
      </c>
      <c r="P20" s="10">
        <f>IFERROR(INDEX(REPORT_DATA_BY_DISTRICT!$A:$AI,$D20,MATCH(P$8,REPORT_DATA_BY_DISTRICT!$A$1:$AI$1,0)), "")</f>
        <v>36</v>
      </c>
      <c r="Q20" s="10">
        <f>IFERROR(INDEX(REPORT_DATA_BY_DISTRICT!$A:$AI,$D20,MATCH(Q$8,REPORT_DATA_BY_DISTRICT!$A$1:$AI$1,0)), "")</f>
        <v>19</v>
      </c>
      <c r="R20" s="10">
        <f>IFERROR(INDEX(REPORT_DATA_BY_DISTRICT!$A:$AI,$D20,MATCH(R$8,REPORT_DATA_BY_DISTRICT!$A$1:$AI$1,0)), "")</f>
        <v>1</v>
      </c>
      <c r="S20" s="10">
        <f>IFERROR(INDEX(REPORT_DATA_BY_DISTRICT!$A:$AI,$D20,MATCH(S$8,REPORT_DATA_BY_DISTRICT!$A$1:$AI$1,0)), "")</f>
        <v>35</v>
      </c>
    </row>
    <row r="21" spans="3:19" ht="15" customHeight="1">
      <c r="C21" s="64" t="str">
        <f>CONCATENATE(YEAR,":",MONTH,":3:",WEEKLY_REPORT_DAY,":", $A$1)</f>
        <v>2016:5:3:7:SANCHONG</v>
      </c>
      <c r="D21" s="64">
        <f>MATCH($C21,REPORT_DATA_BY_DISTRICT!$A:$A, 0)</f>
        <v>526</v>
      </c>
      <c r="E21" s="19" t="s">
        <v>784</v>
      </c>
      <c r="F21" s="13"/>
      <c r="G21" s="13"/>
      <c r="H21" s="10">
        <f>IFERROR(INDEX(REPORT_DATA_BY_DISTRICT!$A:$AI,$D21,MATCH(H$8,REPORT_DATA_BY_DISTRICT!$A$1:$AI$1,0)), "")</f>
        <v>2</v>
      </c>
      <c r="I21" s="10">
        <f>IFERROR(INDEX(REPORT_DATA_BY_DISTRICT!$A:$AI,$D21,MATCH(I$8,REPORT_DATA_BY_DISTRICT!$A$1:$AI$1,0)), "")</f>
        <v>2</v>
      </c>
      <c r="J21" s="10">
        <f>IFERROR(INDEX(REPORT_DATA_BY_DISTRICT!$A:$AI,$D21,MATCH(J$8,REPORT_DATA_BY_DISTRICT!$A$1:$AI$1,0)), "")</f>
        <v>8</v>
      </c>
      <c r="K21" s="10">
        <f>IFERROR(INDEX(REPORT_DATA_BY_DISTRICT!$A:$AI,$D21,MATCH(K$8,REPORT_DATA_BY_DISTRICT!$A$1:$AI$1,0)), "")</f>
        <v>6</v>
      </c>
      <c r="L21" s="10">
        <f>IFERROR(INDEX(REPORT_DATA_BY_DISTRICT!$A:$AI,$D21,MATCH(L$8,REPORT_DATA_BY_DISTRICT!$A$1:$AI$1,0)), "")</f>
        <v>4</v>
      </c>
      <c r="M21" s="10">
        <f>IFERROR(INDEX(REPORT_DATA_BY_DISTRICT!$A:$AI,$D21,MATCH(M$8,REPORT_DATA_BY_DISTRICT!$A$1:$AI$1,0)), "")</f>
        <v>0</v>
      </c>
      <c r="N21" s="10">
        <f>IFERROR(INDEX(REPORT_DATA_BY_DISTRICT!$A:$AI,$D21,MATCH(N$8,REPORT_DATA_BY_DISTRICT!$A$1:$AI$1,0)), "")</f>
        <v>21</v>
      </c>
      <c r="O21" s="10">
        <f>IFERROR(INDEX(REPORT_DATA_BY_DISTRICT!$A:$AI,$D21,MATCH(O$8,REPORT_DATA_BY_DISTRICT!$A$1:$AI$1,0)), "")</f>
        <v>8</v>
      </c>
      <c r="P21" s="10">
        <f>IFERROR(INDEX(REPORT_DATA_BY_DISTRICT!$A:$AI,$D21,MATCH(P$8,REPORT_DATA_BY_DISTRICT!$A$1:$AI$1,0)), "")</f>
        <v>37</v>
      </c>
      <c r="Q21" s="10">
        <f>IFERROR(INDEX(REPORT_DATA_BY_DISTRICT!$A:$AI,$D21,MATCH(Q$8,REPORT_DATA_BY_DISTRICT!$A$1:$AI$1,0)), "")</f>
        <v>23</v>
      </c>
      <c r="R21" s="10">
        <f>IFERROR(INDEX(REPORT_DATA_BY_DISTRICT!$A:$AI,$D21,MATCH(R$8,REPORT_DATA_BY_DISTRICT!$A$1:$AI$1,0)), "")</f>
        <v>1</v>
      </c>
      <c r="S21" s="10">
        <f>IFERROR(INDEX(REPORT_DATA_BY_DISTRICT!$A:$AI,$D21,MATCH(S$8,REPORT_DATA_BY_DISTRICT!$A$1:$AI$1,0)), "")</f>
        <v>24</v>
      </c>
    </row>
    <row r="22" spans="3:19" ht="15" customHeight="1">
      <c r="C22" s="64" t="str">
        <f>CONCATENATE(YEAR,":",MONTH,":4:",WEEKLY_REPORT_DAY,":", $A$1)</f>
        <v>2016:5:4:7:SANCHONG</v>
      </c>
      <c r="D22" s="64" t="e">
        <f>MATCH($C22,REPORT_DATA_BY_DISTRICT!$A:$A, 0)</f>
        <v>#N/A</v>
      </c>
      <c r="E22" s="19" t="s">
        <v>785</v>
      </c>
      <c r="F22" s="13"/>
      <c r="G22" s="13"/>
      <c r="H22" s="10" t="str">
        <f>IFERROR(INDEX(REPORT_DATA_BY_DISTRICT!$A:$AI,$D22,MATCH(H$8,REPORT_DATA_BY_DISTRICT!$A$1:$AI$1,0)), "")</f>
        <v/>
      </c>
      <c r="I22" s="10" t="str">
        <f>IFERROR(INDEX(REPORT_DATA_BY_DISTRICT!$A:$AI,$D22,MATCH(I$8,REPORT_DATA_BY_DISTRICT!$A$1:$AI$1,0)), "")</f>
        <v/>
      </c>
      <c r="J22" s="10" t="str">
        <f>IFERROR(INDEX(REPORT_DATA_BY_DISTRICT!$A:$AI,$D22,MATCH(J$8,REPORT_DATA_BY_DISTRICT!$A$1:$AI$1,0)), "")</f>
        <v/>
      </c>
      <c r="K22" s="10" t="str">
        <f>IFERROR(INDEX(REPORT_DATA_BY_DISTRICT!$A:$AI,$D22,MATCH(K$8,REPORT_DATA_BY_DISTRICT!$A$1:$AI$1,0)), "")</f>
        <v/>
      </c>
      <c r="L22" s="10" t="str">
        <f>IFERROR(INDEX(REPORT_DATA_BY_DISTRICT!$A:$AI,$D22,MATCH(L$8,REPORT_DATA_BY_DISTRICT!$A$1:$AI$1,0)), "")</f>
        <v/>
      </c>
      <c r="M22" s="10" t="str">
        <f>IFERROR(INDEX(REPORT_DATA_BY_DISTRICT!$A:$AI,$D22,MATCH(M$8,REPORT_DATA_BY_DISTRICT!$A$1:$AI$1,0)), "")</f>
        <v/>
      </c>
      <c r="N22" s="10" t="str">
        <f>IFERROR(INDEX(REPORT_DATA_BY_DISTRICT!$A:$AI,$D22,MATCH(N$8,REPORT_DATA_BY_DISTRICT!$A$1:$AI$1,0)), "")</f>
        <v/>
      </c>
      <c r="O22" s="10" t="str">
        <f>IFERROR(INDEX(REPORT_DATA_BY_DISTRICT!$A:$AI,$D22,MATCH(O$8,REPORT_DATA_BY_DISTRICT!$A$1:$AI$1,0)), "")</f>
        <v/>
      </c>
      <c r="P22" s="10" t="str">
        <f>IFERROR(INDEX(REPORT_DATA_BY_DISTRICT!$A:$AI,$D22,MATCH(P$8,REPORT_DATA_BY_DISTRICT!$A$1:$AI$1,0)), "")</f>
        <v/>
      </c>
      <c r="Q22" s="10" t="str">
        <f>IFERROR(INDEX(REPORT_DATA_BY_DISTRICT!$A:$AI,$D22,MATCH(Q$8,REPORT_DATA_BY_DISTRICT!$A$1:$AI$1,0)), "")</f>
        <v/>
      </c>
      <c r="R22" s="10" t="str">
        <f>IFERROR(INDEX(REPORT_DATA_BY_DISTRICT!$A:$AI,$D22,MATCH(R$8,REPORT_DATA_BY_DISTRICT!$A$1:$AI$1,0)), "")</f>
        <v/>
      </c>
      <c r="S22" s="10" t="str">
        <f>IFERROR(INDEX(REPORT_DATA_BY_DISTRICT!$A:$AI,$D22,MATCH(S$8,REPORT_DATA_BY_DISTRICT!$A$1:$AI$1,0)), "")</f>
        <v/>
      </c>
    </row>
    <row r="23" spans="3:19" ht="15" customHeight="1">
      <c r="C23" s="64" t="str">
        <f>CONCATENATE(YEAR,":",MONTH,":5:",WEEKLY_REPORT_DAY,":", $A$1)</f>
        <v>2016:5:5:7:SANCHONG</v>
      </c>
      <c r="D23" s="64" t="e">
        <f>MATCH($C23,REPORT_DATA_BY_DISTRICT!$A:$A, 0)</f>
        <v>#N/A</v>
      </c>
      <c r="E23" s="19" t="s">
        <v>786</v>
      </c>
      <c r="F23" s="13"/>
      <c r="G23" s="13"/>
      <c r="H23" s="10" t="str">
        <f>IFERROR(INDEX(REPORT_DATA_BY_DISTRICT!$A:$AI,$D23,MATCH(H$8,REPORT_DATA_BY_DISTRICT!$A$1:$AI$1,0)), "")</f>
        <v/>
      </c>
      <c r="I23" s="10" t="str">
        <f>IFERROR(INDEX(REPORT_DATA_BY_DISTRICT!$A:$AI,$D23,MATCH(I$8,REPORT_DATA_BY_DISTRICT!$A$1:$AI$1,0)), "")</f>
        <v/>
      </c>
      <c r="J23" s="10" t="str">
        <f>IFERROR(INDEX(REPORT_DATA_BY_DISTRICT!$A:$AI,$D23,MATCH(J$8,REPORT_DATA_BY_DISTRICT!$A$1:$AI$1,0)), "")</f>
        <v/>
      </c>
      <c r="K23" s="10" t="str">
        <f>IFERROR(INDEX(REPORT_DATA_BY_DISTRICT!$A:$AI,$D23,MATCH(K$8,REPORT_DATA_BY_DISTRICT!$A$1:$AI$1,0)), "")</f>
        <v/>
      </c>
      <c r="L23" s="10" t="str">
        <f>IFERROR(INDEX(REPORT_DATA_BY_DISTRICT!$A:$AI,$D23,MATCH(L$8,REPORT_DATA_BY_DISTRICT!$A$1:$AI$1,0)), "")</f>
        <v/>
      </c>
      <c r="M23" s="10" t="str">
        <f>IFERROR(INDEX(REPORT_DATA_BY_DISTRICT!$A:$AI,$D23,MATCH(M$8,REPORT_DATA_BY_DISTRICT!$A$1:$AI$1,0)), "")</f>
        <v/>
      </c>
      <c r="N23" s="10" t="str">
        <f>IFERROR(INDEX(REPORT_DATA_BY_DISTRICT!$A:$AI,$D23,MATCH(N$8,REPORT_DATA_BY_DISTRICT!$A$1:$AI$1,0)), "")</f>
        <v/>
      </c>
      <c r="O23" s="10" t="str">
        <f>IFERROR(INDEX(REPORT_DATA_BY_DISTRICT!$A:$AI,$D23,MATCH(O$8,REPORT_DATA_BY_DISTRICT!$A$1:$AI$1,0)), "")</f>
        <v/>
      </c>
      <c r="P23" s="10" t="str">
        <f>IFERROR(INDEX(REPORT_DATA_BY_DISTRICT!$A:$AI,$D23,MATCH(P$8,REPORT_DATA_BY_DISTRICT!$A$1:$AI$1,0)), "")</f>
        <v/>
      </c>
      <c r="Q23" s="10" t="str">
        <f>IFERROR(INDEX(REPORT_DATA_BY_DISTRICT!$A:$AI,$D23,MATCH(Q$8,REPORT_DATA_BY_DISTRICT!$A$1:$AI$1,0)), "")</f>
        <v/>
      </c>
      <c r="R23" s="10" t="str">
        <f>IFERROR(INDEX(REPORT_DATA_BY_DISTRICT!$A:$AI,$D23,MATCH(R$8,REPORT_DATA_BY_DISTRICT!$A$1:$AI$1,0)), "")</f>
        <v/>
      </c>
      <c r="S23" s="10" t="str">
        <f>IFERROR(INDEX(REPORT_DATA_BY_DISTRICT!$A:$AI,$D23,MATCH(S$8,REPORT_DATA_BY_DISTRICT!$A$1:$AI$1,0)), "")</f>
        <v/>
      </c>
    </row>
    <row r="24" spans="3:19" ht="15" customHeight="1">
      <c r="E24" s="16" t="s">
        <v>806</v>
      </c>
      <c r="F24" s="14"/>
      <c r="G24" s="14"/>
      <c r="H24" s="17">
        <f>SUM(H19:H23)</f>
        <v>4</v>
      </c>
      <c r="I24" s="17">
        <f t="shared" ref="I24:R24" si="1">SUM(I19:I23)</f>
        <v>5</v>
      </c>
      <c r="J24" s="17">
        <f t="shared" si="1"/>
        <v>26</v>
      </c>
      <c r="K24" s="17">
        <f t="shared" si="1"/>
        <v>32</v>
      </c>
      <c r="L24" s="49">
        <f t="shared" si="1"/>
        <v>4</v>
      </c>
      <c r="M24" s="17">
        <f t="shared" si="1"/>
        <v>0</v>
      </c>
      <c r="N24" s="52">
        <f t="shared" si="1"/>
        <v>72</v>
      </c>
      <c r="O24" s="17">
        <f t="shared" si="1"/>
        <v>31</v>
      </c>
      <c r="P24" s="17">
        <f t="shared" si="1"/>
        <v>107</v>
      </c>
      <c r="Q24" s="17">
        <f t="shared" si="1"/>
        <v>64</v>
      </c>
      <c r="R24" s="17">
        <f t="shared" si="1"/>
        <v>2</v>
      </c>
      <c r="S24" s="17">
        <f>SUM(S19:S23)</f>
        <v>94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2:S15">
    <cfRule type="expression" dxfId="47" priority="1">
      <formula>J12=""</formula>
    </cfRule>
    <cfRule type="expression" dxfId="46" priority="2">
      <formula>AND(M$9&lt;&gt;"",M12&gt;=M$9)</formula>
    </cfRule>
    <cfRule type="expression" dxfId="45" priority="3">
      <formula>AND(M$10&lt;&gt;"",M12&lt;M$10)</formula>
    </cfRule>
    <cfRule type="expression" dxfId="44" priority="4">
      <formula>AND(M$10&lt;&gt;"",M12&gt;=M$10)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0">
    <pageSetUpPr fitToPage="1"/>
  </sheetPr>
  <dimension ref="W1:BA109"/>
  <sheetViews>
    <sheetView zoomScale="85" zoomScaleNormal="85" workbookViewId="0">
      <selection activeCell="AV88" sqref="AV88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7109375" style="7" customWidth="1"/>
    <col min="49" max="49" width="10.42578125" style="7" bestFit="1" customWidth="1"/>
    <col min="50" max="50" width="9.42578125" style="7" bestFit="1" customWidth="1"/>
    <col min="51" max="51" width="10.28515625" style="7" bestFit="1" customWidth="1"/>
    <col min="52" max="52" width="18" style="7" bestFit="1" customWidth="1"/>
    <col min="53" max="53" width="16.5703125" style="7" bestFit="1" customWidth="1"/>
    <col min="54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3" ht="15" customHeight="1"/>
    <row r="50" spans="23:53" ht="15" customHeight="1"/>
    <row r="51" spans="23:53" ht="120">
      <c r="AC51" s="29" t="s">
        <v>437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440</v>
      </c>
      <c r="AT51" s="29" t="s">
        <v>33</v>
      </c>
      <c r="AU51" s="29" t="s">
        <v>34</v>
      </c>
      <c r="AV51" s="29"/>
    </row>
    <row r="52" spans="23:53">
      <c r="W52" s="7" t="s">
        <v>812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810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813</v>
      </c>
      <c r="AM52" s="7" t="s">
        <v>13</v>
      </c>
      <c r="AN52" s="27" t="s">
        <v>814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3964</v>
      </c>
      <c r="AW52" s="27" t="s">
        <v>44</v>
      </c>
      <c r="AX52" s="27" t="s">
        <v>45</v>
      </c>
      <c r="AY52" s="27" t="s">
        <v>46</v>
      </c>
      <c r="AZ52" s="27" t="s">
        <v>47</v>
      </c>
      <c r="BA52" s="27" t="s">
        <v>48</v>
      </c>
    </row>
    <row r="53" spans="23:53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2014:1:0:0:SANCHONG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8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</row>
    <row r="54" spans="23:53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2014:2:0:0:SANCHONG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</row>
    <row r="55" spans="23:53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2014:3:0:0:SANCHONG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</row>
    <row r="56" spans="23:53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2014:4:0:0:SANCHONG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</row>
    <row r="57" spans="23:53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2014:5:0:0:SANCHONG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</row>
    <row r="58" spans="23:53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2014:6:0:0:SANCHONG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</row>
    <row r="59" spans="23:53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2014:7:0:0:SANCHONG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</row>
    <row r="60" spans="23:53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2014:8:0:0:SANCHONG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</row>
    <row r="61" spans="23:53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2014:9:0:0:SANCHONG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</row>
    <row r="62" spans="23:53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2014:10:0:0:SANCHONG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</row>
    <row r="63" spans="23:53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2014:11:0:0:SANCHONG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ca="1" si="7"/>
        <v/>
      </c>
      <c r="AG63" s="10" t="str">
        <f t="shared" ca="1" si="7"/>
        <v/>
      </c>
      <c r="AH63" s="10" t="str">
        <f t="shared" ca="1" si="7"/>
        <v/>
      </c>
      <c r="AI63" s="10" t="str">
        <f t="shared" ca="1" si="7"/>
        <v/>
      </c>
      <c r="AJ63" s="10" t="str">
        <f t="shared" ca="1" si="7"/>
        <v/>
      </c>
      <c r="AK63" s="10" t="str">
        <f t="shared" ca="1" si="7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</row>
    <row r="64" spans="23:53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2014:12:0:0:SANCHONG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7"/>
        <v/>
      </c>
      <c r="AG64" s="10" t="str">
        <f t="shared" ca="1" si="7"/>
        <v/>
      </c>
      <c r="AH64" s="10" t="str">
        <f t="shared" ca="1" si="7"/>
        <v/>
      </c>
      <c r="AI64" s="10" t="str">
        <f t="shared" ca="1" si="7"/>
        <v/>
      </c>
      <c r="AJ64" s="10" t="str">
        <f t="shared" ca="1" si="7"/>
        <v/>
      </c>
      <c r="AK64" s="10" t="str">
        <f t="shared" ca="1" si="7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</row>
    <row r="65" spans="23:53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2015:1:0:0:SANCHONG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7"/>
        <v/>
      </c>
      <c r="AG65" s="10" t="str">
        <f t="shared" ca="1" si="7"/>
        <v/>
      </c>
      <c r="AH65" s="10" t="str">
        <f t="shared" ca="1" si="7"/>
        <v/>
      </c>
      <c r="AI65" s="10" t="str">
        <f t="shared" ca="1" si="7"/>
        <v/>
      </c>
      <c r="AJ65" s="10" t="str">
        <f t="shared" ca="1" si="7"/>
        <v/>
      </c>
      <c r="AK65" s="10" t="str">
        <f t="shared" ca="1" si="7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</row>
    <row r="66" spans="23:53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2015:2:0:0:SANCHONG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7"/>
        <v/>
      </c>
      <c r="AG66" s="10" t="str">
        <f t="shared" ca="1" si="7"/>
        <v/>
      </c>
      <c r="AH66" s="10" t="str">
        <f t="shared" ca="1" si="7"/>
        <v/>
      </c>
      <c r="AI66" s="10" t="str">
        <f t="shared" ca="1" si="7"/>
        <v/>
      </c>
      <c r="AJ66" s="10" t="str">
        <f t="shared" ca="1" si="7"/>
        <v/>
      </c>
      <c r="AK66" s="10" t="str">
        <f t="shared" ca="1" si="7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</row>
    <row r="67" spans="23:53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2015:3:0:0:SANCHONG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7"/>
        <v/>
      </c>
      <c r="AG67" s="10" t="str">
        <f t="shared" ca="1" si="7"/>
        <v/>
      </c>
      <c r="AH67" s="10" t="str">
        <f t="shared" ca="1" si="7"/>
        <v/>
      </c>
      <c r="AI67" s="10" t="str">
        <f t="shared" ca="1" si="7"/>
        <v/>
      </c>
      <c r="AJ67" s="10" t="str">
        <f t="shared" ca="1" si="7"/>
        <v/>
      </c>
      <c r="AK67" s="10" t="str">
        <f t="shared" ca="1" si="7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</row>
    <row r="68" spans="23:53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2015:4:0:0:SANCHONG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7"/>
        <v/>
      </c>
      <c r="AG68" s="10" t="str">
        <f t="shared" ca="1" si="7"/>
        <v/>
      </c>
      <c r="AH68" s="10" t="str">
        <f t="shared" ca="1" si="7"/>
        <v/>
      </c>
      <c r="AI68" s="10" t="str">
        <f t="shared" ca="1" si="7"/>
        <v/>
      </c>
      <c r="AJ68" s="10" t="str">
        <f t="shared" ca="1" si="7"/>
        <v/>
      </c>
      <c r="AK68" s="10" t="str">
        <f t="shared" ca="1" si="7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</row>
    <row r="69" spans="23:53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2015:5:0:0:SANCHONG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ref="AF69:AK84" ca="1" si="8">IFERROR(INDEX(INDIRECT(CONCATENATE($X$95,"$A:$Z")),$AE69,MATCH(AF$52,INDIRECT(CONCATENATE($X$95,"$A1:$Z1")),0)),"")</f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</row>
    <row r="70" spans="23:53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2015:6:0:0:SANCHONG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</row>
    <row r="71" spans="23:53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2015:7:0:0:SANCHONG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</row>
    <row r="72" spans="23:53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2015:8:0:0:SANCHONG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</row>
    <row r="73" spans="23:53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2015:9:0:0:SANCHONG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ca="1" si="8"/>
        <v/>
      </c>
      <c r="AG73" s="10" t="str">
        <f t="shared" ca="1" si="8"/>
        <v/>
      </c>
      <c r="AH73" s="10" t="str">
        <f t="shared" ca="1" si="8"/>
        <v/>
      </c>
      <c r="AI73" s="10" t="str">
        <f t="shared" ca="1" si="8"/>
        <v/>
      </c>
      <c r="AJ73" s="10" t="str">
        <f t="shared" ca="1" si="8"/>
        <v/>
      </c>
      <c r="AK73" s="10" t="str">
        <f t="shared" ca="1" si="8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</row>
    <row r="74" spans="23:53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2015:10:0:0:SANCHONG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8"/>
        <v/>
      </c>
      <c r="AG74" s="10" t="str">
        <f t="shared" ca="1" si="8"/>
        <v/>
      </c>
      <c r="AH74" s="10" t="str">
        <f t="shared" ca="1" si="8"/>
        <v/>
      </c>
      <c r="AI74" s="10" t="str">
        <f t="shared" ca="1" si="8"/>
        <v/>
      </c>
      <c r="AJ74" s="10" t="str">
        <f t="shared" ca="1" si="8"/>
        <v/>
      </c>
      <c r="AK74" s="10" t="str">
        <f t="shared" ca="1" si="8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</row>
    <row r="75" spans="23:53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2015:11:0:0:SANCHONG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8"/>
        <v/>
      </c>
      <c r="AG75" s="10" t="str">
        <f t="shared" ca="1" si="8"/>
        <v/>
      </c>
      <c r="AH75" s="10" t="str">
        <f t="shared" ca="1" si="8"/>
        <v/>
      </c>
      <c r="AI75" s="10" t="str">
        <f t="shared" ca="1" si="8"/>
        <v/>
      </c>
      <c r="AJ75" s="10" t="str">
        <f t="shared" ca="1" si="8"/>
        <v/>
      </c>
      <c r="AK75" s="10" t="str">
        <f t="shared" ca="1" si="8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</row>
    <row r="76" spans="23:53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2015:12:0:0:SANCHONG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8"/>
        <v/>
      </c>
      <c r="AG76" s="10" t="str">
        <f t="shared" ca="1" si="8"/>
        <v/>
      </c>
      <c r="AH76" s="10" t="str">
        <f t="shared" ca="1" si="8"/>
        <v/>
      </c>
      <c r="AI76" s="10" t="str">
        <f t="shared" ca="1" si="8"/>
        <v/>
      </c>
      <c r="AJ76" s="10" t="str">
        <f t="shared" ca="1" si="8"/>
        <v/>
      </c>
      <c r="AK76" s="10" t="str">
        <f t="shared" ca="1" si="8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</row>
    <row r="77" spans="23:53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2016:1:0:0:SANCHONG</v>
      </c>
      <c r="AB77" s="27">
        <f t="shared" ca="1" si="3"/>
        <v>11</v>
      </c>
      <c r="AC77" s="21">
        <f t="shared" ca="1" si="4"/>
        <v>2</v>
      </c>
      <c r="AD77" s="21">
        <f t="shared" si="5"/>
        <v>0</v>
      </c>
      <c r="AE77" s="27" t="e">
        <f t="shared" ca="1" si="6"/>
        <v>#N/A</v>
      </c>
      <c r="AF77" s="10" t="str">
        <f t="shared" ca="1" si="8"/>
        <v/>
      </c>
      <c r="AG77" s="10" t="str">
        <f t="shared" ca="1" si="8"/>
        <v/>
      </c>
      <c r="AH77" s="10" t="str">
        <f t="shared" ca="1" si="8"/>
        <v/>
      </c>
      <c r="AI77" s="10" t="str">
        <f t="shared" ca="1" si="8"/>
        <v/>
      </c>
      <c r="AJ77" s="10" t="str">
        <f t="shared" ca="1" si="8"/>
        <v/>
      </c>
      <c r="AK77" s="10" t="str">
        <f t="shared" ca="1" si="8"/>
        <v/>
      </c>
      <c r="AL77" s="7">
        <v>-11</v>
      </c>
      <c r="AM77" s="28">
        <f t="shared" ref="AM77:AM88" si="9">DATE(YEAR, MONTH,DAY + 7*AL77 )</f>
        <v>42428</v>
      </c>
      <c r="AN77" s="27">
        <f>INT((DAY($AM77)-1)/7)+1</f>
        <v>4</v>
      </c>
      <c r="AO77" s="28" t="str">
        <f t="shared" ref="AO77:AO88" si="10">CONCATENATE(YEAR(AM77),":",MONTH(AM77),":",AN77,":",WEEKLY_REPORT_DAY,":", $X$90)</f>
        <v>2016:2:4:7:SANCHONG</v>
      </c>
      <c r="AP77" s="27">
        <f t="shared" ref="AP77:AP88" ca="1" si="11">MATCH(AO77,INDIRECT(CONCATENATE($X$93,"$A:$A")),0)</f>
        <v>203</v>
      </c>
      <c r="AQ77" s="21">
        <f t="shared" ref="AQ77:AV88" ca="1" si="12">INDEX(INDIRECT(CONCATENATE($X$93,"$A:$AG")),$AP77,MATCH(AQ$52,INDIRECT(CONCATENATE($X$93,"$A1:$AG1")),0))</f>
        <v>0</v>
      </c>
      <c r="AR77" s="21">
        <f t="shared" ca="1" si="12"/>
        <v>20</v>
      </c>
      <c r="AS77" s="21">
        <f t="shared" ca="1" si="12"/>
        <v>8</v>
      </c>
      <c r="AT77" s="21">
        <f t="shared" ca="1" si="12"/>
        <v>16</v>
      </c>
      <c r="AU77" s="21">
        <f t="shared" ca="1" si="12"/>
        <v>2</v>
      </c>
      <c r="AV77" s="21">
        <f t="shared" ca="1" si="12"/>
        <v>0</v>
      </c>
      <c r="AW77" s="21">
        <f ca="1">ROUND(1*$AV77/$X$99,0)</f>
        <v>0</v>
      </c>
      <c r="AX77" s="21">
        <f ca="1">6*$AV77</f>
        <v>0</v>
      </c>
      <c r="AY77" s="21">
        <f ca="1">3*$AV77</f>
        <v>0</v>
      </c>
      <c r="AZ77" s="21">
        <f ca="1">5*$AV77</f>
        <v>0</v>
      </c>
      <c r="BA77" s="21">
        <f ca="1">1*$AV77</f>
        <v>0</v>
      </c>
    </row>
    <row r="78" spans="23:53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2016:2:0:0:SANCHONG</v>
      </c>
      <c r="AB78" s="27">
        <f t="shared" ca="1" si="3"/>
        <v>47</v>
      </c>
      <c r="AC78" s="21">
        <f t="shared" ca="1" si="4"/>
        <v>0</v>
      </c>
      <c r="AD78" s="21">
        <f t="shared" si="5"/>
        <v>0</v>
      </c>
      <c r="AE78" s="27" t="e">
        <f t="shared" ca="1" si="6"/>
        <v>#N/A</v>
      </c>
      <c r="AF78" s="10" t="str">
        <f t="shared" ca="1" si="8"/>
        <v/>
      </c>
      <c r="AG78" s="10" t="str">
        <f t="shared" ca="1" si="8"/>
        <v/>
      </c>
      <c r="AH78" s="10" t="str">
        <f t="shared" ca="1" si="8"/>
        <v/>
      </c>
      <c r="AI78" s="10" t="str">
        <f t="shared" ca="1" si="8"/>
        <v/>
      </c>
      <c r="AJ78" s="10" t="str">
        <f t="shared" ca="1" si="8"/>
        <v/>
      </c>
      <c r="AK78" s="10" t="str">
        <f t="shared" ca="1" si="8"/>
        <v/>
      </c>
      <c r="AL78" s="7">
        <v>-10</v>
      </c>
      <c r="AM78" s="28">
        <f t="shared" si="9"/>
        <v>42435</v>
      </c>
      <c r="AN78" s="27">
        <f t="shared" ref="AN78:AN88" si="13">INT((DAY($AM78)-1)/7)+1</f>
        <v>1</v>
      </c>
      <c r="AO78" s="28" t="str">
        <f t="shared" si="10"/>
        <v>2016:3:1:7:SANCHONG</v>
      </c>
      <c r="AP78" s="27">
        <f t="shared" ca="1" si="11"/>
        <v>234</v>
      </c>
      <c r="AQ78" s="21">
        <f t="shared" ca="1" si="12"/>
        <v>0</v>
      </c>
      <c r="AR78" s="21">
        <f t="shared" ca="1" si="12"/>
        <v>19</v>
      </c>
      <c r="AS78" s="21">
        <f t="shared" ca="1" si="12"/>
        <v>13</v>
      </c>
      <c r="AT78" s="21">
        <f t="shared" ca="1" si="12"/>
        <v>9</v>
      </c>
      <c r="AU78" s="21">
        <f t="shared" ca="1" si="12"/>
        <v>4</v>
      </c>
      <c r="AV78" s="21">
        <f t="shared" ca="1" si="12"/>
        <v>0</v>
      </c>
      <c r="AW78" s="21">
        <f t="shared" ref="AW78:AW88" ca="1" si="14">ROUND(1*$AV78/$X$99,0)</f>
        <v>0</v>
      </c>
      <c r="AX78" s="21">
        <f t="shared" ref="AX78:AX88" ca="1" si="15">6*$AV78</f>
        <v>0</v>
      </c>
      <c r="AY78" s="21">
        <f t="shared" ref="AY78:AY88" ca="1" si="16">3*$AV78</f>
        <v>0</v>
      </c>
      <c r="AZ78" s="21">
        <f t="shared" ref="AZ78:AZ88" ca="1" si="17">5*$AV78</f>
        <v>0</v>
      </c>
      <c r="BA78" s="21">
        <f t="shared" ref="BA78:BA88" ca="1" si="18">1*$AV78</f>
        <v>0</v>
      </c>
    </row>
    <row r="79" spans="23:53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2016:3:0:0:SANCHONG</v>
      </c>
      <c r="AB79" s="27">
        <f t="shared" ca="1" si="3"/>
        <v>80</v>
      </c>
      <c r="AC79" s="21">
        <f t="shared" ca="1" si="4"/>
        <v>0</v>
      </c>
      <c r="AD79" s="21">
        <f t="shared" si="5"/>
        <v>0</v>
      </c>
      <c r="AE79" s="27" t="e">
        <f t="shared" ca="1" si="6"/>
        <v>#N/A</v>
      </c>
      <c r="AF79" s="10" t="str">
        <f t="shared" ca="1" si="8"/>
        <v/>
      </c>
      <c r="AG79" s="10" t="str">
        <f t="shared" ca="1" si="8"/>
        <v/>
      </c>
      <c r="AH79" s="10" t="str">
        <f t="shared" ca="1" si="8"/>
        <v/>
      </c>
      <c r="AI79" s="10" t="str">
        <f t="shared" ca="1" si="8"/>
        <v/>
      </c>
      <c r="AJ79" s="10" t="str">
        <f t="shared" ca="1" si="8"/>
        <v/>
      </c>
      <c r="AK79" s="10" t="str">
        <f t="shared" ca="1" si="8"/>
        <v/>
      </c>
      <c r="AL79" s="7">
        <v>-9</v>
      </c>
      <c r="AM79" s="28">
        <f t="shared" si="9"/>
        <v>42442</v>
      </c>
      <c r="AN79" s="27">
        <f t="shared" si="13"/>
        <v>2</v>
      </c>
      <c r="AO79" s="28" t="str">
        <f t="shared" si="10"/>
        <v>2016:3:2:7:SANCHONG</v>
      </c>
      <c r="AP79" s="27">
        <f t="shared" ca="1" si="11"/>
        <v>264</v>
      </c>
      <c r="AQ79" s="21">
        <f t="shared" ca="1" si="12"/>
        <v>0</v>
      </c>
      <c r="AR79" s="21">
        <f t="shared" ca="1" si="12"/>
        <v>18</v>
      </c>
      <c r="AS79" s="21">
        <f t="shared" ca="1" si="12"/>
        <v>2</v>
      </c>
      <c r="AT79" s="21">
        <f t="shared" ca="1" si="12"/>
        <v>17</v>
      </c>
      <c r="AU79" s="21">
        <f t="shared" ca="1" si="12"/>
        <v>2</v>
      </c>
      <c r="AV79" s="21">
        <f t="shared" ca="1" si="12"/>
        <v>0</v>
      </c>
      <c r="AW79" s="21">
        <f t="shared" ca="1" si="14"/>
        <v>0</v>
      </c>
      <c r="AX79" s="21">
        <f t="shared" ca="1" si="15"/>
        <v>0</v>
      </c>
      <c r="AY79" s="21">
        <f t="shared" ca="1" si="16"/>
        <v>0</v>
      </c>
      <c r="AZ79" s="21">
        <f t="shared" ca="1" si="17"/>
        <v>0</v>
      </c>
      <c r="BA79" s="21">
        <f t="shared" ca="1" si="18"/>
        <v>0</v>
      </c>
    </row>
    <row r="80" spans="23:53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2016:4:0:0:SANCHONG</v>
      </c>
      <c r="AB80" s="27">
        <f t="shared" ca="1" si="3"/>
        <v>111</v>
      </c>
      <c r="AC80" s="21">
        <f t="shared" ca="1" si="4"/>
        <v>0</v>
      </c>
      <c r="AD80" s="21">
        <f t="shared" si="5"/>
        <v>0</v>
      </c>
      <c r="AE80" s="27" t="e">
        <f t="shared" ca="1" si="6"/>
        <v>#N/A</v>
      </c>
      <c r="AF80" s="10" t="str">
        <f t="shared" ca="1" si="8"/>
        <v/>
      </c>
      <c r="AG80" s="10" t="str">
        <f t="shared" ca="1" si="8"/>
        <v/>
      </c>
      <c r="AH80" s="10" t="str">
        <f t="shared" ca="1" si="8"/>
        <v/>
      </c>
      <c r="AI80" s="10" t="str">
        <f t="shared" ca="1" si="8"/>
        <v/>
      </c>
      <c r="AJ80" s="10" t="str">
        <f t="shared" ca="1" si="8"/>
        <v/>
      </c>
      <c r="AK80" s="10" t="str">
        <f t="shared" ca="1" si="8"/>
        <v/>
      </c>
      <c r="AL80" s="7">
        <v>-8</v>
      </c>
      <c r="AM80" s="28">
        <f t="shared" si="9"/>
        <v>42449</v>
      </c>
      <c r="AN80" s="27">
        <f t="shared" si="13"/>
        <v>3</v>
      </c>
      <c r="AO80" s="28" t="str">
        <f t="shared" si="10"/>
        <v>2016:3:3:7:SANCHONG</v>
      </c>
      <c r="AP80" s="27">
        <f t="shared" ca="1" si="11"/>
        <v>293</v>
      </c>
      <c r="AQ80" s="21">
        <f t="shared" ca="1" si="12"/>
        <v>0</v>
      </c>
      <c r="AR80" s="21">
        <f t="shared" ca="1" si="12"/>
        <v>25</v>
      </c>
      <c r="AS80" s="21">
        <f t="shared" ca="1" si="12"/>
        <v>7</v>
      </c>
      <c r="AT80" s="21">
        <f t="shared" ca="1" si="12"/>
        <v>16</v>
      </c>
      <c r="AU80" s="21">
        <f t="shared" ca="1" si="12"/>
        <v>1</v>
      </c>
      <c r="AV80" s="21">
        <f t="shared" ca="1" si="12"/>
        <v>0</v>
      </c>
      <c r="AW80" s="21">
        <f t="shared" ca="1" si="14"/>
        <v>0</v>
      </c>
      <c r="AX80" s="21">
        <f t="shared" ca="1" si="15"/>
        <v>0</v>
      </c>
      <c r="AY80" s="21">
        <f t="shared" ca="1" si="16"/>
        <v>0</v>
      </c>
      <c r="AZ80" s="21">
        <f t="shared" ca="1" si="17"/>
        <v>0</v>
      </c>
      <c r="BA80" s="21">
        <f t="shared" ca="1" si="18"/>
        <v>0</v>
      </c>
    </row>
    <row r="81" spans="23:53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2016:5:0:0:SANCHONG</v>
      </c>
      <c r="AB81" s="27">
        <f t="shared" ca="1" si="3"/>
        <v>140</v>
      </c>
      <c r="AC81" s="21">
        <f t="shared" ca="1" si="4"/>
        <v>0</v>
      </c>
      <c r="AD81" s="21">
        <f t="shared" si="5"/>
        <v>0</v>
      </c>
      <c r="AE81" s="27" t="e">
        <f t="shared" ca="1" si="6"/>
        <v>#N/A</v>
      </c>
      <c r="AF81" s="10" t="str">
        <f t="shared" ca="1" si="8"/>
        <v/>
      </c>
      <c r="AG81" s="10" t="str">
        <f t="shared" ca="1" si="8"/>
        <v/>
      </c>
      <c r="AH81" s="10" t="str">
        <f t="shared" ca="1" si="8"/>
        <v/>
      </c>
      <c r="AI81" s="10" t="str">
        <f t="shared" ca="1" si="8"/>
        <v/>
      </c>
      <c r="AJ81" s="10" t="str">
        <f t="shared" ca="1" si="8"/>
        <v/>
      </c>
      <c r="AK81" s="10" t="str">
        <f t="shared" ca="1" si="8"/>
        <v/>
      </c>
      <c r="AL81" s="7">
        <v>-7</v>
      </c>
      <c r="AM81" s="28">
        <f t="shared" si="9"/>
        <v>42456</v>
      </c>
      <c r="AN81" s="27">
        <f t="shared" si="13"/>
        <v>4</v>
      </c>
      <c r="AO81" s="28" t="str">
        <f t="shared" si="10"/>
        <v>2016:3:4:7:SANCHONG</v>
      </c>
      <c r="AP81" s="27">
        <f t="shared" ca="1" si="11"/>
        <v>323</v>
      </c>
      <c r="AQ81" s="21">
        <f t="shared" ca="1" si="12"/>
        <v>0</v>
      </c>
      <c r="AR81" s="21">
        <f t="shared" ca="1" si="12"/>
        <v>23</v>
      </c>
      <c r="AS81" s="21">
        <f t="shared" ca="1" si="12"/>
        <v>13</v>
      </c>
      <c r="AT81" s="21">
        <f t="shared" ca="1" si="12"/>
        <v>20</v>
      </c>
      <c r="AU81" s="21">
        <f t="shared" ca="1" si="12"/>
        <v>1</v>
      </c>
      <c r="AV81" s="21">
        <f t="shared" ca="1" si="12"/>
        <v>0</v>
      </c>
      <c r="AW81" s="21">
        <f t="shared" ca="1" si="14"/>
        <v>0</v>
      </c>
      <c r="AX81" s="21">
        <f t="shared" ca="1" si="15"/>
        <v>0</v>
      </c>
      <c r="AY81" s="21">
        <f t="shared" ca="1" si="16"/>
        <v>0</v>
      </c>
      <c r="AZ81" s="21">
        <f t="shared" ca="1" si="17"/>
        <v>0</v>
      </c>
      <c r="BA81" s="21">
        <f t="shared" ca="1" si="18"/>
        <v>0</v>
      </c>
    </row>
    <row r="82" spans="23:53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2016:6:0:0:SANCHONG</v>
      </c>
      <c r="AB82" s="27" t="e">
        <f t="shared" ca="1" si="3"/>
        <v>#N/A</v>
      </c>
      <c r="AC82" s="21" t="e">
        <f t="shared" ca="1" si="4"/>
        <v>#N/A</v>
      </c>
      <c r="AD82" s="21">
        <f t="shared" si="5"/>
        <v>0</v>
      </c>
      <c r="AE82" s="27" t="e">
        <f t="shared" ca="1" si="6"/>
        <v>#N/A</v>
      </c>
      <c r="AF82" s="10" t="str">
        <f t="shared" ca="1" si="8"/>
        <v/>
      </c>
      <c r="AG82" s="10" t="str">
        <f t="shared" ca="1" si="8"/>
        <v/>
      </c>
      <c r="AH82" s="10" t="str">
        <f t="shared" ca="1" si="8"/>
        <v/>
      </c>
      <c r="AI82" s="10" t="str">
        <f t="shared" ca="1" si="8"/>
        <v/>
      </c>
      <c r="AJ82" s="10" t="str">
        <f t="shared" ca="1" si="8"/>
        <v/>
      </c>
      <c r="AK82" s="10" t="str">
        <f t="shared" ca="1" si="8"/>
        <v/>
      </c>
      <c r="AL82" s="7">
        <v>-6</v>
      </c>
      <c r="AM82" s="28">
        <f t="shared" si="9"/>
        <v>42463</v>
      </c>
      <c r="AN82" s="27">
        <f t="shared" si="13"/>
        <v>1</v>
      </c>
      <c r="AO82" s="28" t="str">
        <f t="shared" si="10"/>
        <v>2016:4:1:7:SANCHONG</v>
      </c>
      <c r="AP82" s="27">
        <f t="shared" ca="1" si="11"/>
        <v>352</v>
      </c>
      <c r="AQ82" s="21">
        <f t="shared" ca="1" si="12"/>
        <v>0</v>
      </c>
      <c r="AR82" s="21">
        <f t="shared" ca="1" si="12"/>
        <v>24</v>
      </c>
      <c r="AS82" s="21">
        <f t="shared" ca="1" si="12"/>
        <v>5</v>
      </c>
      <c r="AT82" s="21">
        <f t="shared" ca="1" si="12"/>
        <v>24</v>
      </c>
      <c r="AU82" s="21">
        <f t="shared" ca="1" si="12"/>
        <v>0</v>
      </c>
      <c r="AV82" s="21">
        <f t="shared" ca="1" si="12"/>
        <v>0</v>
      </c>
      <c r="AW82" s="21">
        <f t="shared" ca="1" si="14"/>
        <v>0</v>
      </c>
      <c r="AX82" s="21">
        <f t="shared" ca="1" si="15"/>
        <v>0</v>
      </c>
      <c r="AY82" s="21">
        <f t="shared" ca="1" si="16"/>
        <v>0</v>
      </c>
      <c r="AZ82" s="21">
        <f t="shared" ca="1" si="17"/>
        <v>0</v>
      </c>
      <c r="BA82" s="21">
        <f t="shared" ca="1" si="18"/>
        <v>0</v>
      </c>
    </row>
    <row r="83" spans="23:53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2016:7:0:0:SANCHONG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ca="1" si="8"/>
        <v/>
      </c>
      <c r="AG83" s="10" t="str">
        <f t="shared" ca="1" si="8"/>
        <v/>
      </c>
      <c r="AH83" s="10" t="str">
        <f t="shared" ca="1" si="8"/>
        <v/>
      </c>
      <c r="AI83" s="10" t="str">
        <f t="shared" ca="1" si="8"/>
        <v/>
      </c>
      <c r="AJ83" s="10" t="str">
        <f t="shared" ca="1" si="8"/>
        <v/>
      </c>
      <c r="AK83" s="10" t="str">
        <f t="shared" ca="1" si="8"/>
        <v/>
      </c>
      <c r="AL83" s="7">
        <v>-5</v>
      </c>
      <c r="AM83" s="28">
        <f t="shared" si="9"/>
        <v>42470</v>
      </c>
      <c r="AN83" s="27">
        <f t="shared" si="13"/>
        <v>2</v>
      </c>
      <c r="AO83" s="28" t="str">
        <f t="shared" si="10"/>
        <v>2016:4:2:7:SANCHONG</v>
      </c>
      <c r="AP83" s="27">
        <f t="shared" ca="1" si="11"/>
        <v>381</v>
      </c>
      <c r="AQ83" s="21">
        <f t="shared" ca="1" si="12"/>
        <v>0</v>
      </c>
      <c r="AR83" s="21">
        <f t="shared" ca="1" si="12"/>
        <v>26</v>
      </c>
      <c r="AS83" s="21">
        <f t="shared" ca="1" si="12"/>
        <v>6</v>
      </c>
      <c r="AT83" s="21">
        <f t="shared" ca="1" si="12"/>
        <v>17</v>
      </c>
      <c r="AU83" s="21">
        <f t="shared" ca="1" si="12"/>
        <v>1</v>
      </c>
      <c r="AV83" s="21">
        <f t="shared" ca="1" si="12"/>
        <v>0</v>
      </c>
      <c r="AW83" s="21">
        <f t="shared" ca="1" si="14"/>
        <v>0</v>
      </c>
      <c r="AX83" s="21">
        <f t="shared" ca="1" si="15"/>
        <v>0</v>
      </c>
      <c r="AY83" s="21">
        <f t="shared" ca="1" si="16"/>
        <v>0</v>
      </c>
      <c r="AZ83" s="21">
        <f t="shared" ca="1" si="17"/>
        <v>0</v>
      </c>
      <c r="BA83" s="21">
        <f t="shared" ca="1" si="18"/>
        <v>0</v>
      </c>
    </row>
    <row r="84" spans="23:53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2016:8:0:0:SANCHONG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8"/>
        <v/>
      </c>
      <c r="AG84" s="10" t="str">
        <f t="shared" ca="1" si="8"/>
        <v/>
      </c>
      <c r="AH84" s="10" t="str">
        <f t="shared" ca="1" si="8"/>
        <v/>
      </c>
      <c r="AI84" s="10" t="str">
        <f t="shared" ca="1" si="8"/>
        <v/>
      </c>
      <c r="AJ84" s="10" t="str">
        <f t="shared" ca="1" si="8"/>
        <v/>
      </c>
      <c r="AK84" s="10" t="str">
        <f t="shared" ca="1" si="8"/>
        <v/>
      </c>
      <c r="AL84" s="7">
        <v>-4</v>
      </c>
      <c r="AM84" s="28">
        <f t="shared" si="9"/>
        <v>42477</v>
      </c>
      <c r="AN84" s="27">
        <f t="shared" si="13"/>
        <v>3</v>
      </c>
      <c r="AO84" s="28" t="str">
        <f t="shared" si="10"/>
        <v>2016:4:3:7:SANCHONG</v>
      </c>
      <c r="AP84" s="27">
        <f t="shared" ca="1" si="11"/>
        <v>410</v>
      </c>
      <c r="AQ84" s="21">
        <f t="shared" ca="1" si="12"/>
        <v>0</v>
      </c>
      <c r="AR84" s="21">
        <f t="shared" ca="1" si="12"/>
        <v>31</v>
      </c>
      <c r="AS84" s="21">
        <f t="shared" ca="1" si="12"/>
        <v>10</v>
      </c>
      <c r="AT84" s="21">
        <f t="shared" ca="1" si="12"/>
        <v>22</v>
      </c>
      <c r="AU84" s="21">
        <f t="shared" ca="1" si="12"/>
        <v>3</v>
      </c>
      <c r="AV84" s="21">
        <f t="shared" ca="1" si="12"/>
        <v>0</v>
      </c>
      <c r="AW84" s="21">
        <f t="shared" ca="1" si="14"/>
        <v>0</v>
      </c>
      <c r="AX84" s="21">
        <f t="shared" ca="1" si="15"/>
        <v>0</v>
      </c>
      <c r="AY84" s="21">
        <f t="shared" ca="1" si="16"/>
        <v>0</v>
      </c>
      <c r="AZ84" s="21">
        <f t="shared" ca="1" si="17"/>
        <v>0</v>
      </c>
      <c r="BA84" s="21">
        <f t="shared" ca="1" si="18"/>
        <v>0</v>
      </c>
    </row>
    <row r="85" spans="23:53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2016:9:0:0:SANCHONG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ref="AF85:AK88" ca="1" si="19">IFERROR(INDEX(INDIRECT(CONCATENATE($X$95,"$A:$Z")),$AE85,MATCH(AF$52,INDIRECT(CONCATENATE($X$95,"$A1:$Z1")),0)),"")</f>
        <v/>
      </c>
      <c r="AG85" s="10" t="str">
        <f t="shared" ca="1" si="19"/>
        <v/>
      </c>
      <c r="AH85" s="10" t="str">
        <f t="shared" ca="1" si="19"/>
        <v/>
      </c>
      <c r="AI85" s="10" t="str">
        <f t="shared" ca="1" si="19"/>
        <v/>
      </c>
      <c r="AJ85" s="10" t="str">
        <f t="shared" ca="1" si="19"/>
        <v/>
      </c>
      <c r="AK85" s="10" t="str">
        <f t="shared" ca="1" si="19"/>
        <v/>
      </c>
      <c r="AL85" s="7">
        <v>-3</v>
      </c>
      <c r="AM85" s="28">
        <f t="shared" si="9"/>
        <v>42484</v>
      </c>
      <c r="AN85" s="27">
        <f t="shared" si="13"/>
        <v>4</v>
      </c>
      <c r="AO85" s="28" t="str">
        <f t="shared" si="10"/>
        <v>2016:4:4:7:SANCHONG</v>
      </c>
      <c r="AP85" s="27">
        <f t="shared" ca="1" si="11"/>
        <v>439</v>
      </c>
      <c r="AQ85" s="21">
        <f t="shared" ca="1" si="12"/>
        <v>0</v>
      </c>
      <c r="AR85" s="21">
        <f t="shared" ca="1" si="12"/>
        <v>29</v>
      </c>
      <c r="AS85" s="21">
        <f t="shared" ca="1" si="12"/>
        <v>10</v>
      </c>
      <c r="AT85" s="21">
        <f t="shared" ca="1" si="12"/>
        <v>21</v>
      </c>
      <c r="AU85" s="21">
        <f t="shared" ca="1" si="12"/>
        <v>1</v>
      </c>
      <c r="AV85" s="21">
        <f t="shared" ca="1" si="12"/>
        <v>0</v>
      </c>
      <c r="AW85" s="21">
        <f t="shared" ca="1" si="14"/>
        <v>0</v>
      </c>
      <c r="AX85" s="21">
        <f t="shared" ca="1" si="15"/>
        <v>0</v>
      </c>
      <c r="AY85" s="21">
        <f t="shared" ca="1" si="16"/>
        <v>0</v>
      </c>
      <c r="AZ85" s="21">
        <f t="shared" ca="1" si="17"/>
        <v>0</v>
      </c>
      <c r="BA85" s="21">
        <f t="shared" ca="1" si="18"/>
        <v>0</v>
      </c>
    </row>
    <row r="86" spans="23:53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2016:10:0:0:SANCHONG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19"/>
        <v/>
      </c>
      <c r="AG86" s="10" t="str">
        <f t="shared" ca="1" si="19"/>
        <v/>
      </c>
      <c r="AH86" s="10" t="str">
        <f t="shared" ca="1" si="19"/>
        <v/>
      </c>
      <c r="AI86" s="10" t="str">
        <f t="shared" ca="1" si="19"/>
        <v/>
      </c>
      <c r="AJ86" s="10" t="str">
        <f t="shared" ca="1" si="19"/>
        <v/>
      </c>
      <c r="AK86" s="10" t="str">
        <f t="shared" ca="1" si="19"/>
        <v/>
      </c>
      <c r="AL86" s="7">
        <v>-2</v>
      </c>
      <c r="AM86" s="28">
        <f t="shared" si="9"/>
        <v>42491</v>
      </c>
      <c r="AN86" s="27">
        <f t="shared" si="13"/>
        <v>1</v>
      </c>
      <c r="AO86" s="28" t="str">
        <f t="shared" si="10"/>
        <v>2016:5:1:7:SANCHONG</v>
      </c>
      <c r="AP86" s="27">
        <f t="shared" ca="1" si="11"/>
        <v>468</v>
      </c>
      <c r="AQ86" s="21">
        <f t="shared" ca="1" si="12"/>
        <v>0</v>
      </c>
      <c r="AR86" s="21">
        <f t="shared" ca="1" si="12"/>
        <v>26</v>
      </c>
      <c r="AS86" s="21">
        <f t="shared" ca="1" si="12"/>
        <v>7</v>
      </c>
      <c r="AT86" s="21">
        <f t="shared" ca="1" si="12"/>
        <v>22</v>
      </c>
      <c r="AU86" s="21">
        <f t="shared" ca="1" si="12"/>
        <v>0</v>
      </c>
      <c r="AV86" s="21">
        <f t="shared" ca="1" si="12"/>
        <v>0</v>
      </c>
      <c r="AW86" s="21">
        <f t="shared" ca="1" si="14"/>
        <v>0</v>
      </c>
      <c r="AX86" s="21">
        <f t="shared" ca="1" si="15"/>
        <v>0</v>
      </c>
      <c r="AY86" s="21">
        <f t="shared" ca="1" si="16"/>
        <v>0</v>
      </c>
      <c r="AZ86" s="21">
        <f t="shared" ca="1" si="17"/>
        <v>0</v>
      </c>
      <c r="BA86" s="21">
        <f t="shared" ca="1" si="18"/>
        <v>0</v>
      </c>
    </row>
    <row r="87" spans="23:53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2016:11:0:0:SANCHONG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19"/>
        <v/>
      </c>
      <c r="AG87" s="10" t="str">
        <f t="shared" ca="1" si="19"/>
        <v/>
      </c>
      <c r="AH87" s="10" t="str">
        <f t="shared" ca="1" si="19"/>
        <v/>
      </c>
      <c r="AI87" s="10" t="str">
        <f t="shared" ca="1" si="19"/>
        <v/>
      </c>
      <c r="AJ87" s="10" t="str">
        <f t="shared" ca="1" si="19"/>
        <v/>
      </c>
      <c r="AK87" s="10" t="str">
        <f t="shared" ca="1" si="19"/>
        <v/>
      </c>
      <c r="AL87" s="7">
        <v>-1</v>
      </c>
      <c r="AM87" s="28">
        <f t="shared" si="9"/>
        <v>42498</v>
      </c>
      <c r="AN87" s="27">
        <f t="shared" si="13"/>
        <v>2</v>
      </c>
      <c r="AO87" s="28" t="str">
        <f t="shared" si="10"/>
        <v>2016:5:2:7:SANCHONG</v>
      </c>
      <c r="AP87" s="27">
        <f t="shared" ca="1" si="11"/>
        <v>497</v>
      </c>
      <c r="AQ87" s="21">
        <f t="shared" ca="1" si="12"/>
        <v>0</v>
      </c>
      <c r="AR87" s="21">
        <f t="shared" ca="1" si="12"/>
        <v>25</v>
      </c>
      <c r="AS87" s="21">
        <f t="shared" ca="1" si="12"/>
        <v>16</v>
      </c>
      <c r="AT87" s="21">
        <f t="shared" ca="1" si="12"/>
        <v>19</v>
      </c>
      <c r="AU87" s="21">
        <f t="shared" ca="1" si="12"/>
        <v>1</v>
      </c>
      <c r="AV87" s="21">
        <f t="shared" ca="1" si="12"/>
        <v>0</v>
      </c>
      <c r="AW87" s="21">
        <f t="shared" ca="1" si="14"/>
        <v>0</v>
      </c>
      <c r="AX87" s="21">
        <f t="shared" ca="1" si="15"/>
        <v>0</v>
      </c>
      <c r="AY87" s="21">
        <f t="shared" ca="1" si="16"/>
        <v>0</v>
      </c>
      <c r="AZ87" s="21">
        <f t="shared" ca="1" si="17"/>
        <v>0</v>
      </c>
      <c r="BA87" s="21">
        <f t="shared" ca="1" si="18"/>
        <v>0</v>
      </c>
    </row>
    <row r="88" spans="23:53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2016:12:0:0:SANCHONG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19"/>
        <v/>
      </c>
      <c r="AG88" s="10" t="str">
        <f t="shared" ca="1" si="19"/>
        <v/>
      </c>
      <c r="AH88" s="10" t="str">
        <f t="shared" ca="1" si="19"/>
        <v/>
      </c>
      <c r="AI88" s="10" t="str">
        <f t="shared" ca="1" si="19"/>
        <v/>
      </c>
      <c r="AJ88" s="10" t="str">
        <f t="shared" ca="1" si="19"/>
        <v/>
      </c>
      <c r="AK88" s="10" t="str">
        <f t="shared" ca="1" si="19"/>
        <v/>
      </c>
      <c r="AL88" s="7">
        <v>0</v>
      </c>
      <c r="AM88" s="28">
        <f t="shared" si="9"/>
        <v>42505</v>
      </c>
      <c r="AN88" s="27">
        <f t="shared" si="13"/>
        <v>3</v>
      </c>
      <c r="AO88" s="28" t="str">
        <f t="shared" si="10"/>
        <v>2016:5:3:7:SANCHONG</v>
      </c>
      <c r="AP88" s="27">
        <f t="shared" ca="1" si="11"/>
        <v>526</v>
      </c>
      <c r="AQ88" s="21">
        <f t="shared" ca="1" si="12"/>
        <v>0</v>
      </c>
      <c r="AR88" s="21">
        <f t="shared" ca="1" si="12"/>
        <v>21</v>
      </c>
      <c r="AS88" s="21">
        <f t="shared" ca="1" si="12"/>
        <v>8</v>
      </c>
      <c r="AT88" s="21">
        <f t="shared" ca="1" si="12"/>
        <v>23</v>
      </c>
      <c r="AU88" s="21">
        <f t="shared" ca="1" si="12"/>
        <v>1</v>
      </c>
      <c r="AV88" s="21">
        <f t="shared" ca="1" si="12"/>
        <v>4</v>
      </c>
      <c r="AW88" s="21">
        <f t="shared" ca="1" si="14"/>
        <v>1</v>
      </c>
      <c r="AX88" s="21">
        <f t="shared" ca="1" si="15"/>
        <v>24</v>
      </c>
      <c r="AY88" s="21">
        <f t="shared" ca="1" si="16"/>
        <v>12</v>
      </c>
      <c r="AZ88" s="21">
        <f t="shared" ca="1" si="17"/>
        <v>20</v>
      </c>
      <c r="BA88" s="21">
        <f t="shared" ca="1" si="18"/>
        <v>4</v>
      </c>
    </row>
    <row r="89" spans="23:53">
      <c r="AC89" s="7">
        <f ca="1">SUMIFS(AC53:AC88, $X53:$X88,YEAR,AC53:AC88,"&lt;&gt;#N/A")</f>
        <v>2</v>
      </c>
      <c r="AD89" s="27"/>
      <c r="AF89" s="7">
        <f t="shared" ref="AF89:AK89" ca="1" si="20">SUM(AF53:AF88)</f>
        <v>0</v>
      </c>
      <c r="AG89" s="7">
        <f t="shared" ca="1" si="20"/>
        <v>0</v>
      </c>
      <c r="AH89" s="7">
        <f t="shared" ca="1" si="20"/>
        <v>0</v>
      </c>
      <c r="AI89" s="7">
        <f t="shared" ca="1" si="20"/>
        <v>0</v>
      </c>
      <c r="AJ89" s="7">
        <f t="shared" ca="1" si="20"/>
        <v>0</v>
      </c>
      <c r="AK89" s="7">
        <f t="shared" ca="1" si="20"/>
        <v>0</v>
      </c>
      <c r="AN89" s="27"/>
    </row>
    <row r="90" spans="23:53">
      <c r="W90" s="7" t="s">
        <v>1456</v>
      </c>
      <c r="X90" s="2" t="s">
        <v>1854</v>
      </c>
      <c r="AD90" s="27"/>
      <c r="AE90" s="27"/>
      <c r="AH90" s="27"/>
      <c r="AI90" s="27"/>
      <c r="AJ90" s="27"/>
      <c r="AK90" s="27"/>
      <c r="AM90" s="28"/>
      <c r="AN90" s="27"/>
    </row>
    <row r="91" spans="23:53">
      <c r="W91" s="39" t="s">
        <v>2234</v>
      </c>
      <c r="X91" s="1" t="s">
        <v>2291</v>
      </c>
      <c r="AD91" s="27"/>
      <c r="AE91" s="27"/>
      <c r="AH91" s="27"/>
      <c r="AI91" s="27"/>
      <c r="AJ91" s="27"/>
      <c r="AK91" s="27"/>
      <c r="AM91" s="28"/>
      <c r="AN91" s="27"/>
    </row>
    <row r="92" spans="23:53">
      <c r="W92" s="7" t="s">
        <v>2235</v>
      </c>
      <c r="X92" s="1" t="s">
        <v>2292</v>
      </c>
      <c r="AD92" s="27"/>
      <c r="AN92" s="27"/>
    </row>
    <row r="93" spans="23:53">
      <c r="W93" s="7" t="s">
        <v>815</v>
      </c>
      <c r="X93" s="2" t="s">
        <v>2245</v>
      </c>
      <c r="Y93" s="27"/>
      <c r="Z93" s="27"/>
      <c r="AD93" s="27"/>
      <c r="AN93" s="27"/>
    </row>
    <row r="94" spans="23:53">
      <c r="W94" s="7" t="s">
        <v>816</v>
      </c>
      <c r="X94" s="2" t="s">
        <v>2246</v>
      </c>
      <c r="Y94" s="27"/>
      <c r="Z94" s="27"/>
      <c r="AD94" s="27"/>
      <c r="AN94" s="27"/>
    </row>
    <row r="95" spans="23:53">
      <c r="W95" s="39" t="s">
        <v>819</v>
      </c>
      <c r="X95" s="2" t="s">
        <v>2247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3">
      <c r="W96" s="39" t="s">
        <v>1455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1">
      <c r="W97" s="7" t="s">
        <v>811</v>
      </c>
      <c r="X97" s="1">
        <v>4</v>
      </c>
      <c r="AD97" s="27"/>
      <c r="AE97" s="27"/>
      <c r="AH97" s="27"/>
      <c r="AI97" s="27"/>
      <c r="AJ97" s="27"/>
      <c r="AK97" s="27"/>
      <c r="AN97" s="27"/>
    </row>
    <row r="98" spans="23:51">
      <c r="W98" s="7" t="s">
        <v>808</v>
      </c>
      <c r="X98" s="7">
        <f>ROUND($X$96/12,0)</f>
        <v>0</v>
      </c>
      <c r="AN98" s="27"/>
    </row>
    <row r="99" spans="23:51">
      <c r="W99" s="7" t="s">
        <v>807</v>
      </c>
      <c r="X99" s="7">
        <v>4</v>
      </c>
      <c r="AN99" s="27"/>
    </row>
    <row r="100" spans="23:51">
      <c r="W100" s="7" t="s">
        <v>438</v>
      </c>
      <c r="X100" s="7">
        <f ca="1">SUM($AI$89:$AK$89)</f>
        <v>0</v>
      </c>
      <c r="AN100" s="27"/>
    </row>
    <row r="101" spans="23:51">
      <c r="W101" s="7" t="s">
        <v>439</v>
      </c>
      <c r="X101" s="7">
        <f ca="1">SUM($AF$89:$AH$89)</f>
        <v>0</v>
      </c>
      <c r="AM101" s="28"/>
      <c r="AN101" s="27"/>
      <c r="AS101" s="29"/>
      <c r="AU101" s="29"/>
      <c r="AV101" s="29"/>
      <c r="AY101" s="29"/>
    </row>
    <row r="102" spans="23:51" ht="60">
      <c r="W102" s="7" t="s">
        <v>441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30" t="str">
        <f ca="1">IFERROR(X101/SUM(X100:X101),"0")</f>
        <v>0</v>
      </c>
      <c r="Z102" s="7" t="str">
        <f ca="1">TEXT(Y102,"00%")</f>
        <v>00%</v>
      </c>
      <c r="AN102" s="27"/>
    </row>
    <row r="103" spans="23:51" ht="30">
      <c r="W103" s="7" t="s">
        <v>442</v>
      </c>
      <c r="X103" s="29" t="str">
        <f ca="1">CONCATENATE("Annual Goal 年度目標:  ",$X$96,"
Actual CDE YTD 年度實際:    ",$AC$89)</f>
        <v>Annual Goal 年度目標:  
Actual CDE YTD 年度實際:    2</v>
      </c>
      <c r="AN103" s="27"/>
    </row>
    <row r="104" spans="23:51">
      <c r="W104" s="7" t="s">
        <v>1454</v>
      </c>
      <c r="X104" s="7" t="str">
        <f ca="1">CONCATENATE($X$53,"  ",SUMIF($AC$53:$AC$64,"&lt;&gt;#N/A"))</f>
        <v>2014  0</v>
      </c>
      <c r="AN104" s="27"/>
    </row>
    <row r="105" spans="23:51">
      <c r="W105" s="7" t="s">
        <v>1453</v>
      </c>
      <c r="X105" s="7" t="str">
        <f ca="1">CONCATENATE($X$65,"  ", SUMIF($AC$65:$AC$76,"&lt;&gt;#N/A"))</f>
        <v>2015  0</v>
      </c>
      <c r="AN105" s="27"/>
    </row>
    <row r="106" spans="23:51">
      <c r="W106" s="7" t="s">
        <v>1452</v>
      </c>
      <c r="X106" s="7" t="str">
        <f ca="1">CONCATENATE($X$77,"  ",SUMIF($AC$77:$AC$88,"&lt;&gt;#N/A"))</f>
        <v>2016  2</v>
      </c>
    </row>
    <row r="107" spans="23:51" ht="23.25">
      <c r="W107" s="7" t="s">
        <v>1451</v>
      </c>
      <c r="X107" s="42" t="str">
        <f>$X$91</f>
        <v>Sanchong District</v>
      </c>
    </row>
    <row r="108" spans="23:51">
      <c r="X108" s="40" t="str">
        <f>$X$92</f>
        <v>三重地區</v>
      </c>
    </row>
    <row r="109" spans="23:51">
      <c r="X109" s="41">
        <f>DATE</f>
        <v>42505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1">
    <pageSetUpPr fitToPage="1"/>
  </sheetPr>
  <dimension ref="A1:S30"/>
  <sheetViews>
    <sheetView topLeftCell="E1" zoomScaleNormal="100" zoomScaleSheetLayoutView="115" workbookViewId="0">
      <selection activeCell="I23" sqref="I23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1778</v>
      </c>
      <c r="E1" s="36" t="str">
        <f>$A$2</f>
        <v>North Zone</v>
      </c>
      <c r="F1" s="32"/>
      <c r="G1" s="33"/>
      <c r="H1" s="33"/>
      <c r="I1" s="33"/>
      <c r="J1" s="33"/>
      <c r="K1" s="33"/>
      <c r="L1" s="33"/>
      <c r="M1" s="93" t="s">
        <v>1739</v>
      </c>
      <c r="N1" s="96" t="s">
        <v>21</v>
      </c>
      <c r="O1" s="76" t="s">
        <v>22</v>
      </c>
      <c r="P1" s="76" t="s">
        <v>23</v>
      </c>
      <c r="Q1" s="76" t="s">
        <v>33</v>
      </c>
      <c r="R1" s="76" t="s">
        <v>34</v>
      </c>
      <c r="S1" s="76" t="s">
        <v>24</v>
      </c>
    </row>
    <row r="2" spans="1:19" ht="15" customHeight="1">
      <c r="A2" s="1" t="s">
        <v>2115</v>
      </c>
      <c r="E2" s="78" t="str">
        <f>$A$3</f>
        <v>北臺北地帶</v>
      </c>
      <c r="F2" s="26" t="s">
        <v>793</v>
      </c>
      <c r="G2" s="80">
        <f>$A$6</f>
        <v>60</v>
      </c>
      <c r="H2" s="82" t="s">
        <v>35</v>
      </c>
      <c r="I2" s="83"/>
      <c r="J2" s="83"/>
      <c r="K2" s="84"/>
      <c r="L2" s="66" t="s">
        <v>28</v>
      </c>
      <c r="M2" s="94"/>
      <c r="N2" s="97"/>
      <c r="O2" s="77"/>
      <c r="P2" s="77"/>
      <c r="Q2" s="77"/>
      <c r="R2" s="77"/>
      <c r="S2" s="77"/>
    </row>
    <row r="3" spans="1:19" ht="15" customHeight="1">
      <c r="A3" s="1" t="s">
        <v>2116</v>
      </c>
      <c r="E3" s="79"/>
      <c r="F3" s="25" t="s">
        <v>794</v>
      </c>
      <c r="G3" s="81"/>
      <c r="H3" s="82" t="s">
        <v>788</v>
      </c>
      <c r="I3" s="83"/>
      <c r="J3" s="83"/>
      <c r="K3" s="84"/>
      <c r="L3" s="66" t="s">
        <v>787</v>
      </c>
      <c r="M3" s="94"/>
      <c r="N3" s="97"/>
      <c r="O3" s="77"/>
      <c r="P3" s="77"/>
      <c r="Q3" s="77"/>
      <c r="R3" s="77"/>
      <c r="S3" s="77"/>
    </row>
    <row r="4" spans="1:19" ht="15" customHeight="1">
      <c r="A4" s="1" t="s">
        <v>2117</v>
      </c>
      <c r="E4" s="85">
        <f>DATE</f>
        <v>42505</v>
      </c>
      <c r="F4" s="23" t="s">
        <v>791</v>
      </c>
      <c r="G4" s="24"/>
      <c r="H4" s="87">
        <f>ROUND($G$2/12*MONTH,0)</f>
        <v>25</v>
      </c>
      <c r="I4" s="88"/>
      <c r="J4" s="88"/>
      <c r="K4" s="89"/>
      <c r="L4" s="44">
        <f>ROUND($G$2/12,0)</f>
        <v>5</v>
      </c>
      <c r="M4" s="94"/>
      <c r="N4" s="97"/>
      <c r="O4" s="77"/>
      <c r="P4" s="77"/>
      <c r="Q4" s="77"/>
      <c r="R4" s="77"/>
      <c r="S4" s="77"/>
    </row>
    <row r="5" spans="1:19" ht="15" customHeight="1">
      <c r="A5" s="1" t="s">
        <v>2081</v>
      </c>
      <c r="E5" s="86"/>
      <c r="F5" s="5" t="s">
        <v>792</v>
      </c>
      <c r="G5" s="6"/>
      <c r="H5" s="90">
        <f ca="1">NORTH_ZONE_GRAPH!$AC$89</f>
        <v>8</v>
      </c>
      <c r="I5" s="91"/>
      <c r="J5" s="91"/>
      <c r="K5" s="92"/>
      <c r="L5" s="45">
        <f>$M$30</f>
        <v>3</v>
      </c>
      <c r="M5" s="95"/>
      <c r="N5" s="97"/>
      <c r="O5" s="77"/>
      <c r="P5" s="77"/>
      <c r="Q5" s="77"/>
      <c r="R5" s="77"/>
      <c r="S5" s="77"/>
    </row>
    <row r="6" spans="1:19" ht="15" customHeight="1">
      <c r="A6" s="1">
        <v>60</v>
      </c>
      <c r="E6" s="34" t="str">
        <f>$A$4</f>
        <v>North Stake</v>
      </c>
      <c r="F6" s="25" t="s">
        <v>804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北臺北支聯會</v>
      </c>
      <c r="F7" s="25" t="s">
        <v>789</v>
      </c>
      <c r="G7" s="25"/>
      <c r="H7" s="20"/>
      <c r="I7" s="20"/>
      <c r="J7" s="20"/>
      <c r="K7" s="20"/>
      <c r="L7" s="46" t="s">
        <v>790</v>
      </c>
      <c r="M7" s="61" t="s">
        <v>795</v>
      </c>
      <c r="N7" s="38" t="s">
        <v>796</v>
      </c>
      <c r="O7" s="38" t="s">
        <v>797</v>
      </c>
      <c r="P7" s="38" t="s">
        <v>798</v>
      </c>
      <c r="Q7" s="38" t="s">
        <v>799</v>
      </c>
      <c r="R7" s="38" t="s">
        <v>800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2118</v>
      </c>
      <c r="B11" s="1"/>
      <c r="E11" s="5" t="str">
        <f>$A11</f>
        <v>Shilin 士林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1898</v>
      </c>
      <c r="C12" s="64" t="str">
        <f>CONCATENATE(YEAR,":",MONTH,":",WEEK,":",WEEKDAY,":",$B12)</f>
        <v>2016:5:3:7:SHILIN_ZL</v>
      </c>
      <c r="D12" s="64">
        <f>MATCH($C12,REPORT_DATA_BY_COMP!$A:$A,0)</f>
        <v>1697</v>
      </c>
      <c r="E12" s="65" t="str">
        <f>SUBSTITUTE(VLOOKUP($B12,COMP_LIST!$A:$AC,5,FALSE),"EL","")</f>
        <v>E. Aiono / Hammond ZL</v>
      </c>
      <c r="F12" s="4" t="str">
        <f>VLOOKUP($B12,COMP_LIST!$A:$AC,3,FALSE)</f>
        <v>Shilin ZL</v>
      </c>
      <c r="G12" s="4" t="str">
        <f>VLOOKUP($B12,COMP_LIST!$A:$AC,4,FALSE)</f>
        <v>士林 ZL</v>
      </c>
      <c r="H12" s="10">
        <f>IFERROR(INDEX(REPORT_DATA_BY_COMP!$A:$AI,$D12,MATCH(H$8,REPORT_DATA_BY_COMP!$A$1:$AI$1,0)), "")</f>
        <v>0</v>
      </c>
      <c r="I12" s="10">
        <f>IFERROR(INDEX(REPORT_DATA_BY_COMP!$A:$AI,$D12,MATCH(I$8,REPORT_DATA_BY_COMP!$A$1:$AI$1,0)), "")</f>
        <v>0</v>
      </c>
      <c r="J12" s="10">
        <f>IFERROR(INDEX(REPORT_DATA_BY_COMP!$A:$AI,$D12,MATCH(J$8,REPORT_DATA_BY_COMP!$A$1:$AI$1,0)), "")</f>
        <v>4</v>
      </c>
      <c r="K12" s="10">
        <f>IFERROR(INDEX(REPORT_DATA_BY_COMP!$A:$AI,$D12,MATCH(K$8,REPORT_DATA_BY_COMP!$A$1:$AI$1,0)), "")</f>
        <v>4</v>
      </c>
      <c r="L12" s="47">
        <f>IFERROR(INDEX(REPORT_DATA_BY_COMP!$A:$AI,$D12,MATCH(L$8,REPORT_DATA_BY_COMP!$A$1:$AI$1,0)), "")</f>
        <v>0</v>
      </c>
      <c r="M12" s="59">
        <f>IFERROR(INDEX(REPORT_DATA_BY_COMP!$A:$AI,$D12,MATCH(M$8,REPORT_DATA_BY_COMP!$A$1:$AI$1,0)), "")</f>
        <v>0</v>
      </c>
      <c r="N12" s="50">
        <f>IFERROR(INDEX(REPORT_DATA_BY_COMP!$A:$AI,$D12,MATCH(N$8,REPORT_DATA_BY_COMP!$A$1:$AI$1,0)), "")</f>
        <v>11</v>
      </c>
      <c r="O12" s="10">
        <f>IFERROR(INDEX(REPORT_DATA_BY_COMP!$A:$AI,$D12,MATCH(O$8,REPORT_DATA_BY_COMP!$A$1:$AI$1,0)), "")</f>
        <v>8</v>
      </c>
      <c r="P12" s="10">
        <f>IFERROR(INDEX(REPORT_DATA_BY_COMP!$A:$AI,$D12,MATCH(P$8,REPORT_DATA_BY_COMP!$A$1:$AI$1,0)), "")</f>
        <v>8</v>
      </c>
      <c r="Q12" s="10">
        <f>IFERROR(INDEX(REPORT_DATA_BY_COMP!$A:$AI,$D12,MATCH(Q$8,REPORT_DATA_BY_COMP!$A$1:$AI$1,0)), "")</f>
        <v>15</v>
      </c>
      <c r="R12" s="10">
        <f>IFERROR(INDEX(REPORT_DATA_BY_COMP!$A:$AI,$D12,MATCH(R$8,REPORT_DATA_BY_COMP!$A$1:$AI$1,0)), "")</f>
        <v>0</v>
      </c>
      <c r="S12" s="10">
        <f>IFERROR(INDEX(REPORT_DATA_BY_COMP!$A:$AI,$D12,MATCH(S$8,REPORT_DATA_BY_COMP!$A$1:$AI$1,0)), "")</f>
        <v>17</v>
      </c>
    </row>
    <row r="13" spans="1:19" ht="15" customHeight="1">
      <c r="A13" s="1"/>
      <c r="B13" s="1" t="s">
        <v>1947</v>
      </c>
      <c r="C13" s="64" t="str">
        <f>CONCATENATE(YEAR,":",MONTH,":",WEEK,":",WEEKDAY,":",$B13)</f>
        <v>2016:5:3:7:TIANMU_A_E</v>
      </c>
      <c r="D13" s="64">
        <f>MATCH($C13,REPORT_DATA_BY_COMP!$A:$A,0)</f>
        <v>1714</v>
      </c>
      <c r="E13" s="65" t="str">
        <f>SUBSTITUTE(VLOOKUP($B13,COMP_LIST!$A:$AC,5,FALSE),"EL","")</f>
        <v>E. Chia DL / Simonson</v>
      </c>
      <c r="F13" s="4" t="str">
        <f>VLOOKUP($B13,COMP_LIST!$A:$AC,3,FALSE)</f>
        <v>Tianmu A E</v>
      </c>
      <c r="G13" s="4" t="str">
        <f>VLOOKUP($B13,COMP_LIST!$A:$AC,4,FALSE)</f>
        <v>天母 A 長老</v>
      </c>
      <c r="H13" s="10">
        <f>IFERROR(INDEX(REPORT_DATA_BY_COMP!$A:$AI,$D13,MATCH(H$8,REPORT_DATA_BY_COMP!$A$1:$AI$1,0)), "")</f>
        <v>0</v>
      </c>
      <c r="I13" s="10">
        <f>IFERROR(INDEX(REPORT_DATA_BY_COMP!$A:$AI,$D13,MATCH(I$8,REPORT_DATA_BY_COMP!$A$1:$AI$1,0)), "")</f>
        <v>0</v>
      </c>
      <c r="J13" s="10">
        <f>IFERROR(INDEX(REPORT_DATA_BY_COMP!$A:$AI,$D13,MATCH(J$8,REPORT_DATA_BY_COMP!$A$1:$AI$1,0)), "")</f>
        <v>3</v>
      </c>
      <c r="K13" s="10">
        <f>IFERROR(INDEX(REPORT_DATA_BY_COMP!$A:$AI,$D13,MATCH(K$8,REPORT_DATA_BY_COMP!$A$1:$AI$1,0)), "")</f>
        <v>2</v>
      </c>
      <c r="L13" s="47">
        <f>IFERROR(INDEX(REPORT_DATA_BY_COMP!$A:$AI,$D13,MATCH(L$8,REPORT_DATA_BY_COMP!$A$1:$AI$1,0)), "")</f>
        <v>0</v>
      </c>
      <c r="M13" s="56">
        <f>IFERROR(INDEX(REPORT_DATA_BY_COMP!$A:$AI,$D13,MATCH(M$8,REPORT_DATA_BY_COMP!$A$1:$AI$1,0)), "")</f>
        <v>0</v>
      </c>
      <c r="N13" s="50">
        <f>IFERROR(INDEX(REPORT_DATA_BY_COMP!$A:$AI,$D13,MATCH(N$8,REPORT_DATA_BY_COMP!$A$1:$AI$1,0)), "")</f>
        <v>9</v>
      </c>
      <c r="O13" s="10">
        <f>IFERROR(INDEX(REPORT_DATA_BY_COMP!$A:$AI,$D13,MATCH(O$8,REPORT_DATA_BY_COMP!$A$1:$AI$1,0)), "")</f>
        <v>3</v>
      </c>
      <c r="P13" s="10">
        <f>IFERROR(INDEX(REPORT_DATA_BY_COMP!$A:$AI,$D13,MATCH(P$8,REPORT_DATA_BY_COMP!$A$1:$AI$1,0)), "")</f>
        <v>17</v>
      </c>
      <c r="Q13" s="10">
        <f>IFERROR(INDEX(REPORT_DATA_BY_COMP!$A:$AI,$D13,MATCH(Q$8,REPORT_DATA_BY_COMP!$A$1:$AI$1,0)), "")</f>
        <v>13</v>
      </c>
      <c r="R13" s="10">
        <f>IFERROR(INDEX(REPORT_DATA_BY_COMP!$A:$AI,$D13,MATCH(R$8,REPORT_DATA_BY_COMP!$A$1:$AI$1,0)), "")</f>
        <v>0</v>
      </c>
      <c r="S13" s="10">
        <f>IFERROR(INDEX(REPORT_DATA_BY_COMP!$A:$AI,$D13,MATCH(S$8,REPORT_DATA_BY_COMP!$A$1:$AI$1,0)), "")</f>
        <v>7</v>
      </c>
    </row>
    <row r="14" spans="1:19" ht="15" customHeight="1">
      <c r="A14" s="1"/>
      <c r="B14" s="1" t="s">
        <v>1951</v>
      </c>
      <c r="C14" s="64" t="str">
        <f>CONCATENATE(YEAR,":",MONTH,":",WEEK,":",WEEKDAY,":",$B14)</f>
        <v>2016:5:3:7:TIANMU_B_E</v>
      </c>
      <c r="D14" s="64">
        <f>MATCH($C14,REPORT_DATA_BY_COMP!$A:$A,0)</f>
        <v>1715</v>
      </c>
      <c r="E14" s="65" t="str">
        <f>SUBSTITUTE(VLOOKUP($B14,COMP_LIST!$A:$AC,5,FALSE),"EL","")</f>
        <v>E. Huntsman / Johnson</v>
      </c>
      <c r="F14" s="4" t="str">
        <f>VLOOKUP($B14,COMP_LIST!$A:$AC,3,FALSE)</f>
        <v>Tianmu B E</v>
      </c>
      <c r="G14" s="4" t="str">
        <f>VLOOKUP($B14,COMP_LIST!$A:$AC,4,FALSE)</f>
        <v>天母 B 長老</v>
      </c>
      <c r="H14" s="10">
        <f>IFERROR(INDEX(REPORT_DATA_BY_COMP!$A:$AI,$D14,MATCH(H$8,REPORT_DATA_BY_COMP!$A$1:$AI$1,0)), "")</f>
        <v>0</v>
      </c>
      <c r="I14" s="10">
        <f>IFERROR(INDEX(REPORT_DATA_BY_COMP!$A:$AI,$D14,MATCH(I$8,REPORT_DATA_BY_COMP!$A$1:$AI$1,0)), "")</f>
        <v>1</v>
      </c>
      <c r="J14" s="10">
        <f>IFERROR(INDEX(REPORT_DATA_BY_COMP!$A:$AI,$D14,MATCH(J$8,REPORT_DATA_BY_COMP!$A$1:$AI$1,0)), "")</f>
        <v>5</v>
      </c>
      <c r="K14" s="10">
        <f>IFERROR(INDEX(REPORT_DATA_BY_COMP!$A:$AI,$D14,MATCH(K$8,REPORT_DATA_BY_COMP!$A$1:$AI$1,0)), "")</f>
        <v>3</v>
      </c>
      <c r="L14" s="47">
        <f>IFERROR(INDEX(REPORT_DATA_BY_COMP!$A:$AI,$D14,MATCH(L$8,REPORT_DATA_BY_COMP!$A$1:$AI$1,0)), "")</f>
        <v>0</v>
      </c>
      <c r="M14" s="56">
        <f>IFERROR(INDEX(REPORT_DATA_BY_COMP!$A:$AI,$D14,MATCH(M$8,REPORT_DATA_BY_COMP!$A$1:$AI$1,0)), "")</f>
        <v>0</v>
      </c>
      <c r="N14" s="50">
        <f>IFERROR(INDEX(REPORT_DATA_BY_COMP!$A:$AI,$D14,MATCH(N$8,REPORT_DATA_BY_COMP!$A$1:$AI$1,0)), "")</f>
        <v>11</v>
      </c>
      <c r="O14" s="10">
        <f>IFERROR(INDEX(REPORT_DATA_BY_COMP!$A:$AI,$D14,MATCH(O$8,REPORT_DATA_BY_COMP!$A$1:$AI$1,0)), "")</f>
        <v>4</v>
      </c>
      <c r="P14" s="10">
        <f>IFERROR(INDEX(REPORT_DATA_BY_COMP!$A:$AI,$D14,MATCH(P$8,REPORT_DATA_BY_COMP!$A$1:$AI$1,0)), "")</f>
        <v>15</v>
      </c>
      <c r="Q14" s="10">
        <f>IFERROR(INDEX(REPORT_DATA_BY_COMP!$A:$AI,$D14,MATCH(Q$8,REPORT_DATA_BY_COMP!$A$1:$AI$1,0)), "")</f>
        <v>6</v>
      </c>
      <c r="R14" s="10">
        <f>IFERROR(INDEX(REPORT_DATA_BY_COMP!$A:$AI,$D14,MATCH(R$8,REPORT_DATA_BY_COMP!$A$1:$AI$1,0)), "")</f>
        <v>0</v>
      </c>
      <c r="S14" s="10">
        <f>IFERROR(INDEX(REPORT_DATA_BY_COMP!$A:$AI,$D14,MATCH(S$8,REPORT_DATA_BY_COMP!$A$1:$AI$1,0)), "")</f>
        <v>11</v>
      </c>
    </row>
    <row r="15" spans="1:19" ht="15" customHeight="1">
      <c r="A15" s="1"/>
      <c r="B15" s="1" t="s">
        <v>1902</v>
      </c>
      <c r="C15" s="64" t="str">
        <f>CONCATENATE(YEAR,":",MONTH,":",WEEK,":",WEEKDAY,":",$B15)</f>
        <v>2016:5:3:7:SHILIN_S</v>
      </c>
      <c r="D15" s="64">
        <f>MATCH($C15,REPORT_DATA_BY_COMP!$A:$A,0)</f>
        <v>1696</v>
      </c>
      <c r="E15" s="65" t="str">
        <f>SUBSTITUTE(VLOOKUP($B15,COMP_LIST!$A:$AC,5,FALSE),"EL","")</f>
        <v>S. Hsiao / Li</v>
      </c>
      <c r="F15" s="4" t="str">
        <f>VLOOKUP($B15,COMP_LIST!$A:$AC,3,FALSE)</f>
        <v>Shilin S</v>
      </c>
      <c r="G15" s="4" t="str">
        <f>VLOOKUP($B15,COMP_LIST!$A:$AC,4,FALSE)</f>
        <v>士林姐妹</v>
      </c>
      <c r="H15" s="10">
        <f>IFERROR(INDEX(REPORT_DATA_BY_COMP!$A:$AI,$D15,MATCH(H$8,REPORT_DATA_BY_COMP!$A$1:$AI$1,0)), "")</f>
        <v>0</v>
      </c>
      <c r="I15" s="10">
        <f>IFERROR(INDEX(REPORT_DATA_BY_COMP!$A:$AI,$D15,MATCH(I$8,REPORT_DATA_BY_COMP!$A$1:$AI$1,0)), "")</f>
        <v>0</v>
      </c>
      <c r="J15" s="10">
        <f>IFERROR(INDEX(REPORT_DATA_BY_COMP!$A:$AI,$D15,MATCH(J$8,REPORT_DATA_BY_COMP!$A$1:$AI$1,0)), "")</f>
        <v>0</v>
      </c>
      <c r="K15" s="10">
        <f>IFERROR(INDEX(REPORT_DATA_BY_COMP!$A:$AI,$D15,MATCH(K$8,REPORT_DATA_BY_COMP!$A$1:$AI$1,0)), "")</f>
        <v>0</v>
      </c>
      <c r="L15" s="47">
        <f>IFERROR(INDEX(REPORT_DATA_BY_COMP!$A:$AI,$D15,MATCH(L$8,REPORT_DATA_BY_COMP!$A$1:$AI$1,0)), "")</f>
        <v>0</v>
      </c>
      <c r="M15" s="56">
        <f>IFERROR(INDEX(REPORT_DATA_BY_COMP!$A:$AI,$D15,MATCH(M$8,REPORT_DATA_BY_COMP!$A$1:$AI$1,0)), "")</f>
        <v>0</v>
      </c>
      <c r="N15" s="50">
        <f>IFERROR(INDEX(REPORT_DATA_BY_COMP!$A:$AI,$D15,MATCH(N$8,REPORT_DATA_BY_COMP!$A$1:$AI$1,0)), "")</f>
        <v>0</v>
      </c>
      <c r="O15" s="10">
        <f>IFERROR(INDEX(REPORT_DATA_BY_COMP!$A:$AI,$D15,MATCH(O$8,REPORT_DATA_BY_COMP!$A$1:$AI$1,0)), "")</f>
        <v>1</v>
      </c>
      <c r="P15" s="10">
        <f>IFERROR(INDEX(REPORT_DATA_BY_COMP!$A:$AI,$D15,MATCH(P$8,REPORT_DATA_BY_COMP!$A$1:$AI$1,0)), "")</f>
        <v>7</v>
      </c>
      <c r="Q15" s="10">
        <f>IFERROR(INDEX(REPORT_DATA_BY_COMP!$A:$AI,$D15,MATCH(Q$8,REPORT_DATA_BY_COMP!$A$1:$AI$1,0)), "")</f>
        <v>0</v>
      </c>
      <c r="R15" s="10">
        <f>IFERROR(INDEX(REPORT_DATA_BY_COMP!$A:$AI,$D15,MATCH(R$8,REPORT_DATA_BY_COMP!$A$1:$AI$1,0)), "")</f>
        <v>0</v>
      </c>
      <c r="S15" s="10">
        <f>IFERROR(INDEX(REPORT_DATA_BY_COMP!$A:$AI,$D15,MATCH(S$8,REPORT_DATA_BY_COMP!$A$1:$AI$1,0)), "")</f>
        <v>3</v>
      </c>
    </row>
    <row r="16" spans="1:19" ht="15" customHeight="1">
      <c r="A16" s="1"/>
      <c r="B16" s="1"/>
      <c r="E16" s="8" t="s">
        <v>806</v>
      </c>
      <c r="F16" s="9"/>
      <c r="G16" s="9"/>
      <c r="H16" s="11">
        <f t="shared" ref="H16:S16" si="0">SUM(H12:H15)</f>
        <v>0</v>
      </c>
      <c r="I16" s="11">
        <f t="shared" si="0"/>
        <v>1</v>
      </c>
      <c r="J16" s="11">
        <f t="shared" si="0"/>
        <v>12</v>
      </c>
      <c r="K16" s="11">
        <f t="shared" si="0"/>
        <v>9</v>
      </c>
      <c r="L16" s="48">
        <f t="shared" si="0"/>
        <v>0</v>
      </c>
      <c r="M16" s="57">
        <f t="shared" si="0"/>
        <v>0</v>
      </c>
      <c r="N16" s="51">
        <f t="shared" si="0"/>
        <v>31</v>
      </c>
      <c r="O16" s="11">
        <f t="shared" si="0"/>
        <v>16</v>
      </c>
      <c r="P16" s="11">
        <f t="shared" si="0"/>
        <v>47</v>
      </c>
      <c r="Q16" s="11">
        <f t="shared" si="0"/>
        <v>34</v>
      </c>
      <c r="R16" s="11">
        <f t="shared" si="0"/>
        <v>0</v>
      </c>
      <c r="S16" s="11">
        <f t="shared" si="0"/>
        <v>38</v>
      </c>
    </row>
    <row r="17" spans="1:19" ht="15" customHeight="1">
      <c r="A17" s="1" t="s">
        <v>2119</v>
      </c>
      <c r="B17" s="1"/>
      <c r="E17" s="5" t="str">
        <f>$A17</f>
        <v>Beitou 北投</v>
      </c>
      <c r="F17" s="6"/>
      <c r="G17" s="6"/>
      <c r="H17" s="6"/>
      <c r="I17" s="6"/>
      <c r="J17" s="6"/>
      <c r="K17" s="6"/>
      <c r="L17" s="6"/>
      <c r="M17" s="55"/>
      <c r="N17" s="6"/>
      <c r="O17" s="6"/>
      <c r="P17" s="6"/>
      <c r="Q17" s="6"/>
      <c r="R17" s="6"/>
      <c r="S17" s="6"/>
    </row>
    <row r="18" spans="1:19" ht="15" customHeight="1">
      <c r="A18" s="1"/>
      <c r="B18" s="1" t="s">
        <v>1776</v>
      </c>
      <c r="C18" s="64" t="str">
        <f>CONCATENATE(YEAR,":",MONTH,":",WEEK,":",WEEKDAY,":",$B18)</f>
        <v>2016:5:3:7:BEITOU_E</v>
      </c>
      <c r="D18" s="64">
        <f>MATCH($C18,REPORT_DATA_BY_COMP!$A:$A,0)</f>
        <v>1663</v>
      </c>
      <c r="E18" s="65" t="str">
        <f>SUBSTITUTE(VLOOKUP($B18,COMP_LIST!$A:$AC,5,FALSE),"EL","")</f>
        <v>E. Dixon DL / Facer</v>
      </c>
      <c r="F18" s="4" t="str">
        <f>VLOOKUP($B18,COMP_LIST!$A:$AC,3,FALSE)</f>
        <v>Beitou E</v>
      </c>
      <c r="G18" s="4" t="str">
        <f>VLOOKUP($B18,COMP_LIST!$A:$AC,4,FALSE)</f>
        <v>北投長老</v>
      </c>
      <c r="H18" s="10">
        <f>IFERROR(INDEX(REPORT_DATA_BY_COMP!$A:$AI,$D18,MATCH(H$8,REPORT_DATA_BY_COMP!$A$1:$AI$1,0)), "")</f>
        <v>1</v>
      </c>
      <c r="I18" s="10">
        <f>IFERROR(INDEX(REPORT_DATA_BY_COMP!$A:$AI,$D18,MATCH(I$8,REPORT_DATA_BY_COMP!$A$1:$AI$1,0)), "")</f>
        <v>1</v>
      </c>
      <c r="J18" s="10">
        <f>IFERROR(INDEX(REPORT_DATA_BY_COMP!$A:$AI,$D18,MATCH(J$8,REPORT_DATA_BY_COMP!$A$1:$AI$1,0)), "")</f>
        <v>1</v>
      </c>
      <c r="K18" s="10">
        <f>IFERROR(INDEX(REPORT_DATA_BY_COMP!$A:$AI,$D18,MATCH(K$8,REPORT_DATA_BY_COMP!$A$1:$AI$1,0)), "")</f>
        <v>1</v>
      </c>
      <c r="L18" s="47">
        <f>IFERROR(INDEX(REPORT_DATA_BY_COMP!$A:$AI,$D18,MATCH(L$8,REPORT_DATA_BY_COMP!$A$1:$AI$1,0)), "")</f>
        <v>1</v>
      </c>
      <c r="M18" s="56">
        <f>IFERROR(INDEX(REPORT_DATA_BY_COMP!$A:$AI,$D18,MATCH(M$8,REPORT_DATA_BY_COMP!$A$1:$AI$1,0)), "")</f>
        <v>0</v>
      </c>
      <c r="N18" s="50">
        <f>IFERROR(INDEX(REPORT_DATA_BY_COMP!$A:$AI,$D18,MATCH(N$8,REPORT_DATA_BY_COMP!$A$1:$AI$1,0)), "")</f>
        <v>4</v>
      </c>
      <c r="O18" s="10">
        <f>IFERROR(INDEX(REPORT_DATA_BY_COMP!$A:$AI,$D18,MATCH(O$8,REPORT_DATA_BY_COMP!$A$1:$AI$1,0)), "")</f>
        <v>2</v>
      </c>
      <c r="P18" s="10">
        <f>IFERROR(INDEX(REPORT_DATA_BY_COMP!$A:$AI,$D18,MATCH(P$8,REPORT_DATA_BY_COMP!$A$1:$AI$1,0)), "")</f>
        <v>12</v>
      </c>
      <c r="Q18" s="10">
        <f>IFERROR(INDEX(REPORT_DATA_BY_COMP!$A:$AI,$D18,MATCH(Q$8,REPORT_DATA_BY_COMP!$A$1:$AI$1,0)), "")</f>
        <v>4</v>
      </c>
      <c r="R18" s="10">
        <f>IFERROR(INDEX(REPORT_DATA_BY_COMP!$A:$AI,$D18,MATCH(R$8,REPORT_DATA_BY_COMP!$A$1:$AI$1,0)), "")</f>
        <v>0</v>
      </c>
      <c r="S18" s="10">
        <f>IFERROR(INDEX(REPORT_DATA_BY_COMP!$A:$AI,$D18,MATCH(S$8,REPORT_DATA_BY_COMP!$A$1:$AI$1,0)), "")</f>
        <v>10</v>
      </c>
    </row>
    <row r="19" spans="1:19" ht="15" customHeight="1">
      <c r="A19" s="1"/>
      <c r="B19" s="1" t="s">
        <v>1781</v>
      </c>
      <c r="C19" s="64" t="str">
        <f>CONCATENATE(YEAR,":",MONTH,":",WEEK,":",WEEKDAY,":",$B19)</f>
        <v>2016:5:3:7:BEITOU_S</v>
      </c>
      <c r="D19" s="64">
        <f>MATCH($C19,REPORT_DATA_BY_COMP!$A:$A,0)</f>
        <v>1664</v>
      </c>
      <c r="E19" s="65" t="str">
        <f>SUBSTITUTE(VLOOKUP($B19,COMP_LIST!$A:$AC,5,FALSE),"EL","")</f>
        <v>S. Juarez / Maxwell STL</v>
      </c>
      <c r="F19" s="4" t="str">
        <f>VLOOKUP($B19,COMP_LIST!$A:$AC,3,FALSE)</f>
        <v>Beitou S</v>
      </c>
      <c r="G19" s="4" t="str">
        <f>VLOOKUP($B19,COMP_LIST!$A:$AC,4,FALSE)</f>
        <v>北頭姐妹</v>
      </c>
      <c r="H19" s="10">
        <f>IFERROR(INDEX(REPORT_DATA_BY_COMP!$A:$AI,$D19,MATCH(H$8,REPORT_DATA_BY_COMP!$A$1:$AI$1,0)), "")</f>
        <v>0</v>
      </c>
      <c r="I19" s="10">
        <f>IFERROR(INDEX(REPORT_DATA_BY_COMP!$A:$AI,$D19,MATCH(I$8,REPORT_DATA_BY_COMP!$A$1:$AI$1,0)), "")</f>
        <v>1</v>
      </c>
      <c r="J19" s="10">
        <f>IFERROR(INDEX(REPORT_DATA_BY_COMP!$A:$AI,$D19,MATCH(J$8,REPORT_DATA_BY_COMP!$A$1:$AI$1,0)), "")</f>
        <v>1</v>
      </c>
      <c r="K19" s="10">
        <f>IFERROR(INDEX(REPORT_DATA_BY_COMP!$A:$AI,$D19,MATCH(K$8,REPORT_DATA_BY_COMP!$A$1:$AI$1,0)), "")</f>
        <v>2</v>
      </c>
      <c r="L19" s="47">
        <f>IFERROR(INDEX(REPORT_DATA_BY_COMP!$A:$AI,$D19,MATCH(L$8,REPORT_DATA_BY_COMP!$A$1:$AI$1,0)), "")</f>
        <v>1</v>
      </c>
      <c r="M19" s="56">
        <f>IFERROR(INDEX(REPORT_DATA_BY_COMP!$A:$AI,$D19,MATCH(M$8,REPORT_DATA_BY_COMP!$A$1:$AI$1,0)), "")</f>
        <v>1</v>
      </c>
      <c r="N19" s="50">
        <f>IFERROR(INDEX(REPORT_DATA_BY_COMP!$A:$AI,$D19,MATCH(N$8,REPORT_DATA_BY_COMP!$A$1:$AI$1,0)), "")</f>
        <v>5</v>
      </c>
      <c r="O19" s="10">
        <f>IFERROR(INDEX(REPORT_DATA_BY_COMP!$A:$AI,$D19,MATCH(O$8,REPORT_DATA_BY_COMP!$A$1:$AI$1,0)), "")</f>
        <v>2</v>
      </c>
      <c r="P19" s="10">
        <f>IFERROR(INDEX(REPORT_DATA_BY_COMP!$A:$AI,$D19,MATCH(P$8,REPORT_DATA_BY_COMP!$A$1:$AI$1,0)), "")</f>
        <v>8</v>
      </c>
      <c r="Q19" s="10">
        <f>IFERROR(INDEX(REPORT_DATA_BY_COMP!$A:$AI,$D19,MATCH(Q$8,REPORT_DATA_BY_COMP!$A$1:$AI$1,0)), "")</f>
        <v>8</v>
      </c>
      <c r="R19" s="10">
        <f>IFERROR(INDEX(REPORT_DATA_BY_COMP!$A:$AI,$D19,MATCH(R$8,REPORT_DATA_BY_COMP!$A$1:$AI$1,0)), "")</f>
        <v>1</v>
      </c>
      <c r="S19" s="10">
        <f>IFERROR(INDEX(REPORT_DATA_BY_COMP!$A:$AI,$D19,MATCH(S$8,REPORT_DATA_BY_COMP!$A$1:$AI$1,0)), "")</f>
        <v>10</v>
      </c>
    </row>
    <row r="20" spans="1:19" ht="15" customHeight="1">
      <c r="A20" s="1"/>
      <c r="B20" s="1" t="s">
        <v>1788</v>
      </c>
      <c r="C20" s="64" t="str">
        <f>CONCATENATE(YEAR,":",MONTH,":",WEEK,":",WEEKDAY,":",$B20)</f>
        <v>2016:5:3:7:DANSHUI_A_E</v>
      </c>
      <c r="D20" s="64">
        <f>MATCH($C20,REPORT_DATA_BY_COMP!$A:$A,0)</f>
        <v>1666</v>
      </c>
      <c r="E20" s="65" t="str">
        <f>SUBSTITUTE(VLOOKUP($B20,COMP_LIST!$A:$AC,5,FALSE),"EL","")</f>
        <v>E. Francis / Coletti</v>
      </c>
      <c r="F20" s="4" t="str">
        <f>VLOOKUP($B20,COMP_LIST!$A:$AC,3,FALSE)</f>
        <v>Danshui A E</v>
      </c>
      <c r="G20" s="4" t="str">
        <f>VLOOKUP($B20,COMP_LIST!$A:$AC,4,FALSE)</f>
        <v>淡水 A 長老</v>
      </c>
      <c r="H20" s="10">
        <f>IFERROR(INDEX(REPORT_DATA_BY_COMP!$A:$AI,$D20,MATCH(H$8,REPORT_DATA_BY_COMP!$A$1:$AI$1,0)), "")</f>
        <v>0</v>
      </c>
      <c r="I20" s="10">
        <f>IFERROR(INDEX(REPORT_DATA_BY_COMP!$A:$AI,$D20,MATCH(I$8,REPORT_DATA_BY_COMP!$A$1:$AI$1,0)), "")</f>
        <v>0</v>
      </c>
      <c r="J20" s="10">
        <f>IFERROR(INDEX(REPORT_DATA_BY_COMP!$A:$AI,$D20,MATCH(J$8,REPORT_DATA_BY_COMP!$A$1:$AI$1,0)), "")</f>
        <v>1</v>
      </c>
      <c r="K20" s="10">
        <f>IFERROR(INDEX(REPORT_DATA_BY_COMP!$A:$AI,$D20,MATCH(K$8,REPORT_DATA_BY_COMP!$A$1:$AI$1,0)), "")</f>
        <v>0</v>
      </c>
      <c r="L20" s="47">
        <f>IFERROR(INDEX(REPORT_DATA_BY_COMP!$A:$AI,$D20,MATCH(L$8,REPORT_DATA_BY_COMP!$A$1:$AI$1,0)), "")</f>
        <v>0</v>
      </c>
      <c r="M20" s="56">
        <f>IFERROR(INDEX(REPORT_DATA_BY_COMP!$A:$AI,$D20,MATCH(M$8,REPORT_DATA_BY_COMP!$A$1:$AI$1,0)), "")</f>
        <v>0</v>
      </c>
      <c r="N20" s="50">
        <f>IFERROR(INDEX(REPORT_DATA_BY_COMP!$A:$AI,$D20,MATCH(N$8,REPORT_DATA_BY_COMP!$A$1:$AI$1,0)), "")</f>
        <v>1</v>
      </c>
      <c r="O20" s="10">
        <f>IFERROR(INDEX(REPORT_DATA_BY_COMP!$A:$AI,$D20,MATCH(O$8,REPORT_DATA_BY_COMP!$A$1:$AI$1,0)), "")</f>
        <v>3</v>
      </c>
      <c r="P20" s="10">
        <f>IFERROR(INDEX(REPORT_DATA_BY_COMP!$A:$AI,$D20,MATCH(P$8,REPORT_DATA_BY_COMP!$A$1:$AI$1,0)), "")</f>
        <v>6</v>
      </c>
      <c r="Q20" s="10">
        <f>IFERROR(INDEX(REPORT_DATA_BY_COMP!$A:$AI,$D20,MATCH(Q$8,REPORT_DATA_BY_COMP!$A$1:$AI$1,0)), "")</f>
        <v>3</v>
      </c>
      <c r="R20" s="10">
        <f>IFERROR(INDEX(REPORT_DATA_BY_COMP!$A:$AI,$D20,MATCH(R$8,REPORT_DATA_BY_COMP!$A$1:$AI$1,0)), "")</f>
        <v>0</v>
      </c>
      <c r="S20" s="10">
        <f>IFERROR(INDEX(REPORT_DATA_BY_COMP!$A:$AI,$D20,MATCH(S$8,REPORT_DATA_BY_COMP!$A$1:$AI$1,0)), "")</f>
        <v>5</v>
      </c>
    </row>
    <row r="21" spans="1:19" ht="15" customHeight="1">
      <c r="A21" s="1"/>
      <c r="B21" s="1" t="s">
        <v>1792</v>
      </c>
      <c r="C21" s="64" t="str">
        <f>CONCATENATE(YEAR,":",MONTH,":",WEEK,":",WEEKDAY,":",$B21)</f>
        <v>2016:5:3:7:DANSHUI_B_E</v>
      </c>
      <c r="D21" s="64">
        <f>MATCH($C21,REPORT_DATA_BY_COMP!$A:$A,0)</f>
        <v>1667</v>
      </c>
      <c r="E21" s="65" t="str">
        <f>SUBSTITUTE(VLOOKUP($B21,COMP_LIST!$A:$AC,5,FALSE),"EL","")</f>
        <v>E. Gray / Peterson</v>
      </c>
      <c r="F21" s="4" t="str">
        <f>VLOOKUP($B21,COMP_LIST!$A:$AC,3,FALSE)</f>
        <v>Danshui B E</v>
      </c>
      <c r="G21" s="4" t="str">
        <f>VLOOKUP($B21,COMP_LIST!$A:$AC,4,FALSE)</f>
        <v>淡水 B 長老</v>
      </c>
      <c r="H21" s="10">
        <f>IFERROR(INDEX(REPORT_DATA_BY_COMP!$A:$AI,$D21,MATCH(H$8,REPORT_DATA_BY_COMP!$A$1:$AI$1,0)), "")</f>
        <v>0</v>
      </c>
      <c r="I21" s="10">
        <f>IFERROR(INDEX(REPORT_DATA_BY_COMP!$A:$AI,$D21,MATCH(I$8,REPORT_DATA_BY_COMP!$A$1:$AI$1,0)), "")</f>
        <v>0</v>
      </c>
      <c r="J21" s="10">
        <f>IFERROR(INDEX(REPORT_DATA_BY_COMP!$A:$AI,$D21,MATCH(J$8,REPORT_DATA_BY_COMP!$A$1:$AI$1,0)), "")</f>
        <v>3</v>
      </c>
      <c r="K21" s="10">
        <f>IFERROR(INDEX(REPORT_DATA_BY_COMP!$A:$AI,$D21,MATCH(K$8,REPORT_DATA_BY_COMP!$A$1:$AI$1,0)), "")</f>
        <v>0</v>
      </c>
      <c r="L21" s="47">
        <f>IFERROR(INDEX(REPORT_DATA_BY_COMP!$A:$AI,$D21,MATCH(L$8,REPORT_DATA_BY_COMP!$A$1:$AI$1,0)), "")</f>
        <v>0</v>
      </c>
      <c r="M21" s="56">
        <f>IFERROR(INDEX(REPORT_DATA_BY_COMP!$A:$AI,$D21,MATCH(M$8,REPORT_DATA_BY_COMP!$A$1:$AI$1,0)), "")</f>
        <v>0</v>
      </c>
      <c r="N21" s="50">
        <f>IFERROR(INDEX(REPORT_DATA_BY_COMP!$A:$AI,$D21,MATCH(N$8,REPORT_DATA_BY_COMP!$A$1:$AI$1,0)), "")</f>
        <v>4</v>
      </c>
      <c r="O21" s="10">
        <f>IFERROR(INDEX(REPORT_DATA_BY_COMP!$A:$AI,$D21,MATCH(O$8,REPORT_DATA_BY_COMP!$A$1:$AI$1,0)), "")</f>
        <v>2</v>
      </c>
      <c r="P21" s="10">
        <f>IFERROR(INDEX(REPORT_DATA_BY_COMP!$A:$AI,$D21,MATCH(P$8,REPORT_DATA_BY_COMP!$A$1:$AI$1,0)), "")</f>
        <v>6</v>
      </c>
      <c r="Q21" s="10">
        <f>IFERROR(INDEX(REPORT_DATA_BY_COMP!$A:$AI,$D21,MATCH(Q$8,REPORT_DATA_BY_COMP!$A$1:$AI$1,0)), "")</f>
        <v>2</v>
      </c>
      <c r="R21" s="10">
        <f>IFERROR(INDEX(REPORT_DATA_BY_COMP!$A:$AI,$D21,MATCH(R$8,REPORT_DATA_BY_COMP!$A$1:$AI$1,0)), "")</f>
        <v>0</v>
      </c>
      <c r="S21" s="10">
        <f>IFERROR(INDEX(REPORT_DATA_BY_COMP!$A:$AI,$D21,MATCH(S$8,REPORT_DATA_BY_COMP!$A$1:$AI$1,0)), "")</f>
        <v>6</v>
      </c>
    </row>
    <row r="22" spans="1:19" ht="15" customHeight="1" thickBot="1">
      <c r="A22" s="1"/>
      <c r="B22" s="1"/>
      <c r="E22" s="8" t="s">
        <v>806</v>
      </c>
      <c r="F22" s="9"/>
      <c r="G22" s="9"/>
      <c r="H22" s="11">
        <f>SUM(H18:H21)</f>
        <v>1</v>
      </c>
      <c r="I22" s="11">
        <f t="shared" ref="I22:S22" si="1">SUM(I18:I21)</f>
        <v>2</v>
      </c>
      <c r="J22" s="11">
        <f t="shared" si="1"/>
        <v>6</v>
      </c>
      <c r="K22" s="11">
        <f t="shared" si="1"/>
        <v>3</v>
      </c>
      <c r="L22" s="48">
        <f t="shared" si="1"/>
        <v>2</v>
      </c>
      <c r="M22" s="58">
        <f t="shared" si="1"/>
        <v>1</v>
      </c>
      <c r="N22" s="51">
        <f t="shared" si="1"/>
        <v>14</v>
      </c>
      <c r="O22" s="11">
        <f t="shared" si="1"/>
        <v>9</v>
      </c>
      <c r="P22" s="11">
        <f t="shared" si="1"/>
        <v>32</v>
      </c>
      <c r="Q22" s="11">
        <f t="shared" si="1"/>
        <v>17</v>
      </c>
      <c r="R22" s="11">
        <f t="shared" si="1"/>
        <v>1</v>
      </c>
      <c r="S22" s="11">
        <f t="shared" si="1"/>
        <v>31</v>
      </c>
    </row>
    <row r="23" spans="1:19" ht="15" customHeight="1" thickTop="1">
      <c r="E23" s="31"/>
      <c r="F23" s="22"/>
      <c r="G23" s="22"/>
      <c r="H23" s="22"/>
      <c r="I23" s="22"/>
      <c r="J23" s="22"/>
      <c r="K23" s="22"/>
      <c r="L23" s="22"/>
      <c r="M23" s="70"/>
      <c r="N23" s="22"/>
      <c r="O23" s="22"/>
      <c r="P23" s="22"/>
      <c r="Q23" s="22"/>
      <c r="R23" s="22"/>
      <c r="S23" s="22"/>
    </row>
    <row r="24" spans="1:19" ht="15" customHeight="1">
      <c r="E24" s="12" t="s">
        <v>805</v>
      </c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</row>
    <row r="25" spans="1:19" ht="15" customHeight="1">
      <c r="C25" s="64" t="str">
        <f>CONCATENATE(YEAR,":",MONTH,":1:",WEEKLY_REPORT_DAY,":", $A$1)</f>
        <v>2016:5:1:7:NORTH</v>
      </c>
      <c r="D25" s="64">
        <f>MATCH($C25,REPORT_DATA_BY_ZONE!$A:$A, 0)</f>
        <v>164</v>
      </c>
      <c r="E25" s="19" t="s">
        <v>783</v>
      </c>
      <c r="F25" s="13"/>
      <c r="G25" s="13"/>
      <c r="H25" s="10">
        <f>IFERROR(INDEX(REPORT_DATA_BY_ZONE!$A:$AI,$D25,MATCH(H$8,REPORT_DATA_BY_ZONE!$A$1:$AI$1,0)), "")</f>
        <v>2</v>
      </c>
      <c r="I25" s="10">
        <f>IFERROR(INDEX(REPORT_DATA_BY_ZONE!$A:$AI,$D25,MATCH(I$8,REPORT_DATA_BY_ZONE!$A$1:$AI$1,0)), "")</f>
        <v>2</v>
      </c>
      <c r="J25" s="10">
        <f>IFERROR(INDEX(REPORT_DATA_BY_ZONE!$A:$AI,$D25,MATCH(J$8,REPORT_DATA_BY_ZONE!$A$1:$AI$1,0)), "")</f>
        <v>14</v>
      </c>
      <c r="K25" s="10">
        <f>IFERROR(INDEX(REPORT_DATA_BY_ZONE!$A:$AI,$D25,MATCH(K$8,REPORT_DATA_BY_ZONE!$A$1:$AI$1,0)), "")</f>
        <v>20</v>
      </c>
      <c r="L25" s="47">
        <f>IFERROR(INDEX(REPORT_DATA_BY_ZONE!$A:$AI,$D25,MATCH(L$8,REPORT_DATA_BY_ZONE!$A$1:$AI$1,0)), "")</f>
        <v>2</v>
      </c>
      <c r="M25" s="10">
        <f>IFERROR(INDEX(REPORT_DATA_BY_ZONE!$A:$AI,$D25,MATCH(M$8,REPORT_DATA_BY_ZONE!$A$1:$AI$1,0)), "")</f>
        <v>1</v>
      </c>
      <c r="N25" s="50">
        <f>IFERROR(INDEX(REPORT_DATA_BY_ZONE!$A:$AI,$D25,MATCH(N$8,REPORT_DATA_BY_ZONE!$A$1:$AI$1,0)), "")</f>
        <v>48</v>
      </c>
      <c r="O25" s="10">
        <f>IFERROR(INDEX(REPORT_DATA_BY_ZONE!$A:$AI,$D25,MATCH(O$8,REPORT_DATA_BY_ZONE!$A$1:$AI$1,0)), "")</f>
        <v>17</v>
      </c>
      <c r="P25" s="10">
        <f>IFERROR(INDEX(REPORT_DATA_BY_ZONE!$A:$AI,$D25,MATCH(P$8,REPORT_DATA_BY_ZONE!$A$1:$AI$1,0)), "")</f>
        <v>62</v>
      </c>
      <c r="Q25" s="10">
        <f>IFERROR(INDEX(REPORT_DATA_BY_ZONE!$A:$AI,$D25,MATCH(Q$8,REPORT_DATA_BY_ZONE!$A$1:$AI$1,0)), "")</f>
        <v>35</v>
      </c>
      <c r="R25" s="10">
        <f>IFERROR(INDEX(REPORT_DATA_BY_ZONE!$A:$AI,$D25,MATCH(R$8,REPORT_DATA_BY_ZONE!$A$1:$AI$1,0)), "")</f>
        <v>4</v>
      </c>
      <c r="S25" s="10">
        <f>IFERROR(INDEX(REPORT_DATA_BY_ZONE!$A:$AI,$D25,MATCH(S$8,REPORT_DATA_BY_ZONE!$A$1:$AI$1,0)), "")</f>
        <v>71</v>
      </c>
    </row>
    <row r="26" spans="1:19" ht="15" customHeight="1">
      <c r="C26" s="64" t="str">
        <f>CONCATENATE(YEAR,":",MONTH,":2:",WEEKLY_REPORT_DAY,":", $A$1)</f>
        <v>2016:5:2:7:NORTH</v>
      </c>
      <c r="D26" s="64">
        <f>MATCH($C26,REPORT_DATA_BY_ZONE!$A:$A, 0)</f>
        <v>174</v>
      </c>
      <c r="E26" s="19" t="s">
        <v>782</v>
      </c>
      <c r="F26" s="13"/>
      <c r="G26" s="13"/>
      <c r="H26" s="10">
        <f>IFERROR(INDEX(REPORT_DATA_BY_ZONE!$A:$AI,$D26,MATCH(H$8,REPORT_DATA_BY_ZONE!$A$1:$AI$1,0)), "")</f>
        <v>1</v>
      </c>
      <c r="I26" s="10">
        <f>IFERROR(INDEX(REPORT_DATA_BY_ZONE!$A:$AI,$D26,MATCH(I$8,REPORT_DATA_BY_ZONE!$A$1:$AI$1,0)), "")</f>
        <v>3</v>
      </c>
      <c r="J26" s="10">
        <f>IFERROR(INDEX(REPORT_DATA_BY_ZONE!$A:$AI,$D26,MATCH(J$8,REPORT_DATA_BY_ZONE!$A$1:$AI$1,0)), "")</f>
        <v>16</v>
      </c>
      <c r="K26" s="10">
        <f>IFERROR(INDEX(REPORT_DATA_BY_ZONE!$A:$AI,$D26,MATCH(K$8,REPORT_DATA_BY_ZONE!$A$1:$AI$1,0)), "")</f>
        <v>13</v>
      </c>
      <c r="L26" s="47">
        <f>IFERROR(INDEX(REPORT_DATA_BY_ZONE!$A:$AI,$D26,MATCH(L$8,REPORT_DATA_BY_ZONE!$A$1:$AI$1,0)), "")</f>
        <v>1</v>
      </c>
      <c r="M26" s="10">
        <f>IFERROR(INDEX(REPORT_DATA_BY_ZONE!$A:$AI,$D26,MATCH(M$8,REPORT_DATA_BY_ZONE!$A$1:$AI$1,0)), "")</f>
        <v>1</v>
      </c>
      <c r="N26" s="50">
        <f>IFERROR(INDEX(REPORT_DATA_BY_ZONE!$A:$AI,$D26,MATCH(N$8,REPORT_DATA_BY_ZONE!$A$1:$AI$1,0)), "")</f>
        <v>43</v>
      </c>
      <c r="O26" s="10">
        <f>IFERROR(INDEX(REPORT_DATA_BY_ZONE!$A:$AI,$D26,MATCH(O$8,REPORT_DATA_BY_ZONE!$A$1:$AI$1,0)), "")</f>
        <v>21</v>
      </c>
      <c r="P26" s="10">
        <f>IFERROR(INDEX(REPORT_DATA_BY_ZONE!$A:$AI,$D26,MATCH(P$8,REPORT_DATA_BY_ZONE!$A$1:$AI$1,0)), "")</f>
        <v>58</v>
      </c>
      <c r="Q26" s="10">
        <f>IFERROR(INDEX(REPORT_DATA_BY_ZONE!$A:$AI,$D26,MATCH(Q$8,REPORT_DATA_BY_ZONE!$A$1:$AI$1,0)), "")</f>
        <v>51</v>
      </c>
      <c r="R26" s="10">
        <f>IFERROR(INDEX(REPORT_DATA_BY_ZONE!$A:$AI,$D26,MATCH(R$8,REPORT_DATA_BY_ZONE!$A$1:$AI$1,0)), "")</f>
        <v>3</v>
      </c>
      <c r="S26" s="10">
        <f>IFERROR(INDEX(REPORT_DATA_BY_ZONE!$A:$AI,$D26,MATCH(S$8,REPORT_DATA_BY_ZONE!$A$1:$AI$1,0)), "")</f>
        <v>73</v>
      </c>
    </row>
    <row r="27" spans="1:19" ht="15" customHeight="1">
      <c r="C27" s="64" t="str">
        <f>CONCATENATE(YEAR,":",MONTH,":3:",WEEKLY_REPORT_DAY,":", $A$1)</f>
        <v>2016:5:3:7:NORTH</v>
      </c>
      <c r="D27" s="64">
        <f>MATCH($C27,REPORT_DATA_BY_ZONE!$A:$A, 0)</f>
        <v>184</v>
      </c>
      <c r="E27" s="19" t="s">
        <v>784</v>
      </c>
      <c r="F27" s="13"/>
      <c r="G27" s="13"/>
      <c r="H27" s="10">
        <f>IFERROR(INDEX(REPORT_DATA_BY_ZONE!$A:$AI,$D27,MATCH(H$8,REPORT_DATA_BY_ZONE!$A$1:$AI$1,0)), "")</f>
        <v>1</v>
      </c>
      <c r="I27" s="10">
        <f>IFERROR(INDEX(REPORT_DATA_BY_ZONE!$A:$AI,$D27,MATCH(I$8,REPORT_DATA_BY_ZONE!$A$1:$AI$1,0)), "")</f>
        <v>3</v>
      </c>
      <c r="J27" s="10">
        <f>IFERROR(INDEX(REPORT_DATA_BY_ZONE!$A:$AI,$D27,MATCH(J$8,REPORT_DATA_BY_ZONE!$A$1:$AI$1,0)), "")</f>
        <v>18</v>
      </c>
      <c r="K27" s="10">
        <f>IFERROR(INDEX(REPORT_DATA_BY_ZONE!$A:$AI,$D27,MATCH(K$8,REPORT_DATA_BY_ZONE!$A$1:$AI$1,0)), "")</f>
        <v>12</v>
      </c>
      <c r="L27" s="47">
        <f>IFERROR(INDEX(REPORT_DATA_BY_ZONE!$A:$AI,$D27,MATCH(L$8,REPORT_DATA_BY_ZONE!$A$1:$AI$1,0)), "")</f>
        <v>2</v>
      </c>
      <c r="M27" s="10">
        <f>IFERROR(INDEX(REPORT_DATA_BY_ZONE!$A:$AI,$D27,MATCH(M$8,REPORT_DATA_BY_ZONE!$A$1:$AI$1,0)), "")</f>
        <v>1</v>
      </c>
      <c r="N27" s="50">
        <f>IFERROR(INDEX(REPORT_DATA_BY_ZONE!$A:$AI,$D27,MATCH(N$8,REPORT_DATA_BY_ZONE!$A$1:$AI$1,0)), "")</f>
        <v>45</v>
      </c>
      <c r="O27" s="10">
        <f>IFERROR(INDEX(REPORT_DATA_BY_ZONE!$A:$AI,$D27,MATCH(O$8,REPORT_DATA_BY_ZONE!$A$1:$AI$1,0)), "")</f>
        <v>25</v>
      </c>
      <c r="P27" s="10">
        <f>IFERROR(INDEX(REPORT_DATA_BY_ZONE!$A:$AI,$D27,MATCH(P$8,REPORT_DATA_BY_ZONE!$A$1:$AI$1,0)), "")</f>
        <v>79</v>
      </c>
      <c r="Q27" s="10">
        <f>IFERROR(INDEX(REPORT_DATA_BY_ZONE!$A:$AI,$D27,MATCH(Q$8,REPORT_DATA_BY_ZONE!$A$1:$AI$1,0)), "")</f>
        <v>51</v>
      </c>
      <c r="R27" s="10">
        <f>IFERROR(INDEX(REPORT_DATA_BY_ZONE!$A:$AI,$D27,MATCH(R$8,REPORT_DATA_BY_ZONE!$A$1:$AI$1,0)), "")</f>
        <v>1</v>
      </c>
      <c r="S27" s="10">
        <f>IFERROR(INDEX(REPORT_DATA_BY_ZONE!$A:$AI,$D27,MATCH(S$8,REPORT_DATA_BY_ZONE!$A$1:$AI$1,0)), "")</f>
        <v>52</v>
      </c>
    </row>
    <row r="28" spans="1:19" ht="15" customHeight="1">
      <c r="C28" s="64" t="str">
        <f>CONCATENATE(YEAR,":",MONTH,":4:",WEEKLY_REPORT_DAY,":", $A$1)</f>
        <v>2016:5:4:7:NORTH</v>
      </c>
      <c r="D28" s="64" t="e">
        <f>MATCH($C28,REPORT_DATA_BY_ZONE!$A:$A, 0)</f>
        <v>#N/A</v>
      </c>
      <c r="E28" s="19" t="s">
        <v>785</v>
      </c>
      <c r="F28" s="13"/>
      <c r="G28" s="13"/>
      <c r="H28" s="10" t="str">
        <f>IFERROR(INDEX(REPORT_DATA_BY_ZONE!$A:$AI,$D28,MATCH(H$8,REPORT_DATA_BY_ZONE!$A$1:$AI$1,0)), "")</f>
        <v/>
      </c>
      <c r="I28" s="10" t="str">
        <f>IFERROR(INDEX(REPORT_DATA_BY_ZONE!$A:$AI,$D28,MATCH(I$8,REPORT_DATA_BY_ZONE!$A$1:$AI$1,0)), "")</f>
        <v/>
      </c>
      <c r="J28" s="10" t="str">
        <f>IFERROR(INDEX(REPORT_DATA_BY_ZONE!$A:$AI,$D28,MATCH(J$8,REPORT_DATA_BY_ZONE!$A$1:$AI$1,0)), "")</f>
        <v/>
      </c>
      <c r="K28" s="10" t="str">
        <f>IFERROR(INDEX(REPORT_DATA_BY_ZONE!$A:$AI,$D28,MATCH(K$8,REPORT_DATA_BY_ZONE!$A$1:$AI$1,0)), "")</f>
        <v/>
      </c>
      <c r="L28" s="47" t="str">
        <f>IFERROR(INDEX(REPORT_DATA_BY_ZONE!$A:$AI,$D28,MATCH(L$8,REPORT_DATA_BY_ZONE!$A$1:$AI$1,0)), "")</f>
        <v/>
      </c>
      <c r="M28" s="10" t="str">
        <f>IFERROR(INDEX(REPORT_DATA_BY_ZONE!$A:$AI,$D28,MATCH(M$8,REPORT_DATA_BY_ZONE!$A$1:$AI$1,0)), "")</f>
        <v/>
      </c>
      <c r="N28" s="50" t="str">
        <f>IFERROR(INDEX(REPORT_DATA_BY_ZONE!$A:$AI,$D28,MATCH(N$8,REPORT_DATA_BY_ZONE!$A$1:$AI$1,0)), "")</f>
        <v/>
      </c>
      <c r="O28" s="10" t="str">
        <f>IFERROR(INDEX(REPORT_DATA_BY_ZONE!$A:$AI,$D28,MATCH(O$8,REPORT_DATA_BY_ZONE!$A$1:$AI$1,0)), "")</f>
        <v/>
      </c>
      <c r="P28" s="10" t="str">
        <f>IFERROR(INDEX(REPORT_DATA_BY_ZONE!$A:$AI,$D28,MATCH(P$8,REPORT_DATA_BY_ZONE!$A$1:$AI$1,0)), "")</f>
        <v/>
      </c>
      <c r="Q28" s="10" t="str">
        <f>IFERROR(INDEX(REPORT_DATA_BY_ZONE!$A:$AI,$D28,MATCH(Q$8,REPORT_DATA_BY_ZONE!$A$1:$AI$1,0)), "")</f>
        <v/>
      </c>
      <c r="R28" s="10" t="str">
        <f>IFERROR(INDEX(REPORT_DATA_BY_ZONE!$A:$AI,$D28,MATCH(R$8,REPORT_DATA_BY_ZONE!$A$1:$AI$1,0)), "")</f>
        <v/>
      </c>
      <c r="S28" s="10" t="str">
        <f>IFERROR(INDEX(REPORT_DATA_BY_ZONE!$A:$AI,$D28,MATCH(S$8,REPORT_DATA_BY_ZONE!$A$1:$AI$1,0)), "")</f>
        <v/>
      </c>
    </row>
    <row r="29" spans="1:19" ht="15" customHeight="1">
      <c r="C29" s="64" t="str">
        <f>CONCATENATE(YEAR,":",MONTH,":5:",WEEKLY_REPORT_DAY,":", $A$1)</f>
        <v>2016:5:5:7:NORTH</v>
      </c>
      <c r="D29" s="64" t="e">
        <f>MATCH($C29,REPORT_DATA_BY_ZONE!$A:$A, 0)</f>
        <v>#N/A</v>
      </c>
      <c r="E29" s="19" t="s">
        <v>786</v>
      </c>
      <c r="F29" s="13"/>
      <c r="G29" s="13"/>
      <c r="H29" s="10" t="str">
        <f>IFERROR(INDEX(REPORT_DATA_BY_ZONE!$A:$AI,$D29,MATCH(H$8,REPORT_DATA_BY_ZONE!$A$1:$AI$1,0)), "")</f>
        <v/>
      </c>
      <c r="I29" s="10" t="str">
        <f>IFERROR(INDEX(REPORT_DATA_BY_ZONE!$A:$AI,$D29,MATCH(I$8,REPORT_DATA_BY_ZONE!$A$1:$AI$1,0)), "")</f>
        <v/>
      </c>
      <c r="J29" s="10" t="str">
        <f>IFERROR(INDEX(REPORT_DATA_BY_ZONE!$A:$AI,$D29,MATCH(J$8,REPORT_DATA_BY_ZONE!$A$1:$AI$1,0)), "")</f>
        <v/>
      </c>
      <c r="K29" s="10" t="str">
        <f>IFERROR(INDEX(REPORT_DATA_BY_ZONE!$A:$AI,$D29,MATCH(K$8,REPORT_DATA_BY_ZONE!$A$1:$AI$1,0)), "")</f>
        <v/>
      </c>
      <c r="L29" s="47" t="str">
        <f>IFERROR(INDEX(REPORT_DATA_BY_ZONE!$A:$AI,$D29,MATCH(L$8,REPORT_DATA_BY_ZONE!$A$1:$AI$1,0)), "")</f>
        <v/>
      </c>
      <c r="M29" s="10" t="str">
        <f>IFERROR(INDEX(REPORT_DATA_BY_ZONE!$A:$AI,$D29,MATCH(M$8,REPORT_DATA_BY_ZONE!$A$1:$AI$1,0)), "")</f>
        <v/>
      </c>
      <c r="N29" s="50" t="str">
        <f>IFERROR(INDEX(REPORT_DATA_BY_ZONE!$A:$AI,$D29,MATCH(N$8,REPORT_DATA_BY_ZONE!$A$1:$AI$1,0)), "")</f>
        <v/>
      </c>
      <c r="O29" s="10" t="str">
        <f>IFERROR(INDEX(REPORT_DATA_BY_ZONE!$A:$AI,$D29,MATCH(O$8,REPORT_DATA_BY_ZONE!$A$1:$AI$1,0)), "")</f>
        <v/>
      </c>
      <c r="P29" s="10" t="str">
        <f>IFERROR(INDEX(REPORT_DATA_BY_ZONE!$A:$AI,$D29,MATCH(P$8,REPORT_DATA_BY_ZONE!$A$1:$AI$1,0)), "")</f>
        <v/>
      </c>
      <c r="Q29" s="10" t="str">
        <f>IFERROR(INDEX(REPORT_DATA_BY_ZONE!$A:$AI,$D29,MATCH(Q$8,REPORT_DATA_BY_ZONE!$A$1:$AI$1,0)), "")</f>
        <v/>
      </c>
      <c r="R29" s="10" t="str">
        <f>IFERROR(INDEX(REPORT_DATA_BY_ZONE!$A:$AI,$D29,MATCH(R$8,REPORT_DATA_BY_ZONE!$A$1:$AI$1,0)), "")</f>
        <v/>
      </c>
      <c r="S29" s="10" t="str">
        <f>IFERROR(INDEX(REPORT_DATA_BY_ZONE!$A:$AI,$D29,MATCH(S$8,REPORT_DATA_BY_ZONE!$A$1:$AI$1,0)), "")</f>
        <v/>
      </c>
    </row>
    <row r="30" spans="1:19" ht="15" customHeight="1">
      <c r="E30" s="16" t="s">
        <v>806</v>
      </c>
      <c r="F30" s="14"/>
      <c r="G30" s="14"/>
      <c r="H30" s="17">
        <f>SUM(H25:H29)</f>
        <v>4</v>
      </c>
      <c r="I30" s="17">
        <f t="shared" ref="I30:R30" si="2">SUM(I25:I29)</f>
        <v>8</v>
      </c>
      <c r="J30" s="17">
        <f t="shared" si="2"/>
        <v>48</v>
      </c>
      <c r="K30" s="17">
        <f t="shared" si="2"/>
        <v>45</v>
      </c>
      <c r="L30" s="49">
        <f t="shared" si="2"/>
        <v>5</v>
      </c>
      <c r="M30" s="17">
        <f t="shared" si="2"/>
        <v>3</v>
      </c>
      <c r="N30" s="52">
        <f t="shared" si="2"/>
        <v>136</v>
      </c>
      <c r="O30" s="17">
        <f t="shared" si="2"/>
        <v>63</v>
      </c>
      <c r="P30" s="17">
        <f t="shared" si="2"/>
        <v>199</v>
      </c>
      <c r="Q30" s="17">
        <f t="shared" si="2"/>
        <v>137</v>
      </c>
      <c r="R30" s="17">
        <f t="shared" si="2"/>
        <v>8</v>
      </c>
      <c r="S30" s="17">
        <f>SUM(S25:S29)</f>
        <v>196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2:S15 M18:S21">
    <cfRule type="expression" dxfId="43" priority="1">
      <formula>J12=""</formula>
    </cfRule>
    <cfRule type="expression" dxfId="42" priority="2">
      <formula>AND(M$9&lt;&gt;"",M12&gt;=M$9)</formula>
    </cfRule>
    <cfRule type="expression" dxfId="41" priority="3">
      <formula>AND(M$10&lt;&gt;"",M12&lt;M$10)</formula>
    </cfRule>
    <cfRule type="expression" dxfId="40" priority="4">
      <formula>AND(M$10&lt;&gt;"",M12&gt;=M$10)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2">
    <pageSetUpPr fitToPage="1"/>
  </sheetPr>
  <dimension ref="W1:BA109"/>
  <sheetViews>
    <sheetView zoomScale="85" zoomScaleNormal="85" workbookViewId="0">
      <selection activeCell="AV88" sqref="AV88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7109375" style="7" customWidth="1"/>
    <col min="49" max="49" width="10.42578125" style="7" bestFit="1" customWidth="1"/>
    <col min="50" max="50" width="9.42578125" style="7" bestFit="1" customWidth="1"/>
    <col min="51" max="51" width="10.28515625" style="7" bestFit="1" customWidth="1"/>
    <col min="52" max="52" width="18" style="7" bestFit="1" customWidth="1"/>
    <col min="53" max="53" width="16.5703125" style="7" bestFit="1" customWidth="1"/>
    <col min="54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3" ht="15" customHeight="1"/>
    <row r="50" spans="23:53" ht="15" customHeight="1"/>
    <row r="51" spans="23:53" ht="120">
      <c r="AC51" s="29" t="s">
        <v>437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440</v>
      </c>
      <c r="AT51" s="29" t="s">
        <v>33</v>
      </c>
      <c r="AU51" s="29" t="s">
        <v>34</v>
      </c>
      <c r="AV51" s="29"/>
    </row>
    <row r="52" spans="23:53">
      <c r="W52" s="7" t="s">
        <v>812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810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813</v>
      </c>
      <c r="AM52" s="7" t="s">
        <v>13</v>
      </c>
      <c r="AN52" s="27" t="s">
        <v>814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3964</v>
      </c>
      <c r="AW52" s="27" t="s">
        <v>44</v>
      </c>
      <c r="AX52" s="27" t="s">
        <v>45</v>
      </c>
      <c r="AY52" s="27" t="s">
        <v>46</v>
      </c>
      <c r="AZ52" s="27" t="s">
        <v>47</v>
      </c>
      <c r="BA52" s="27" t="s">
        <v>48</v>
      </c>
    </row>
    <row r="53" spans="23:53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2014:1:0:0:NORTH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5</v>
      </c>
      <c r="AE53" s="27" t="e">
        <f t="shared" ref="AE53:AE88" ca="1" si="6">MATCH($AA53,INDIRECT(CONCATENATE($X$95,"$A:$A")), 0)</f>
        <v>#N/A</v>
      </c>
      <c r="AF53" s="10" t="str">
        <f t="shared" ref="AF53:AK62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</row>
    <row r="54" spans="23:53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2014:2:0:0:NORTH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5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</row>
    <row r="55" spans="23:53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2014:3:0:0:NORTH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5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</row>
    <row r="56" spans="23:53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2014:4:0:0:NORTH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5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</row>
    <row r="57" spans="23:53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2014:5:0:0:NORTH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5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</row>
    <row r="58" spans="23:53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2014:6:0:0:NORTH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5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</row>
    <row r="59" spans="23:53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2014:7:0:0:NORTH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5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</row>
    <row r="60" spans="23:53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2014:8:0:0:NORTH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5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</row>
    <row r="61" spans="23:53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2014:9:0:0:NORTH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5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</row>
    <row r="62" spans="23:53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2014:10:0:0:NORTH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5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</row>
    <row r="63" spans="23:53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2014:11:0:0:NORTH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5</v>
      </c>
      <c r="AE63" s="27" t="e">
        <f t="shared" ca="1" si="6"/>
        <v>#N/A</v>
      </c>
      <c r="AF63" s="10" t="str">
        <f t="shared" ref="AF63:AK72" ca="1" si="8">IFERROR(INDEX(INDIRECT(CONCATENATE($X$95,"$A:$Z")),$AE63,MATCH(AF$52,INDIRECT(CONCATENATE($X$95,"$A1:$Z1")),0)),"")</f>
        <v/>
      </c>
      <c r="AG63" s="10" t="str">
        <f t="shared" ca="1" si="8"/>
        <v/>
      </c>
      <c r="AH63" s="10" t="str">
        <f t="shared" ca="1" si="8"/>
        <v/>
      </c>
      <c r="AI63" s="10" t="str">
        <f t="shared" ca="1" si="8"/>
        <v/>
      </c>
      <c r="AJ63" s="10" t="str">
        <f t="shared" ca="1" si="8"/>
        <v/>
      </c>
      <c r="AK63" s="10" t="str">
        <f t="shared" ca="1" si="8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</row>
    <row r="64" spans="23:53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2014:12:0:0:NORTH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5</v>
      </c>
      <c r="AE64" s="27" t="e">
        <f t="shared" ca="1" si="6"/>
        <v>#N/A</v>
      </c>
      <c r="AF64" s="10" t="str">
        <f t="shared" ca="1" si="8"/>
        <v/>
      </c>
      <c r="AG64" s="10" t="str">
        <f t="shared" ca="1" si="8"/>
        <v/>
      </c>
      <c r="AH64" s="10" t="str">
        <f t="shared" ca="1" si="8"/>
        <v/>
      </c>
      <c r="AI64" s="10" t="str">
        <f t="shared" ca="1" si="8"/>
        <v/>
      </c>
      <c r="AJ64" s="10" t="str">
        <f t="shared" ca="1" si="8"/>
        <v/>
      </c>
      <c r="AK64" s="10" t="str">
        <f t="shared" ca="1" si="8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</row>
    <row r="65" spans="23:53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2015:1:0:0:NORTH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5</v>
      </c>
      <c r="AE65" s="27" t="e">
        <f t="shared" ca="1" si="6"/>
        <v>#N/A</v>
      </c>
      <c r="AF65" s="10" t="str">
        <f t="shared" ca="1" si="8"/>
        <v/>
      </c>
      <c r="AG65" s="10" t="str">
        <f t="shared" ca="1" si="8"/>
        <v/>
      </c>
      <c r="AH65" s="10" t="str">
        <f t="shared" ca="1" si="8"/>
        <v/>
      </c>
      <c r="AI65" s="10" t="str">
        <f t="shared" ca="1" si="8"/>
        <v/>
      </c>
      <c r="AJ65" s="10" t="str">
        <f t="shared" ca="1" si="8"/>
        <v/>
      </c>
      <c r="AK65" s="10" t="str">
        <f t="shared" ca="1" si="8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</row>
    <row r="66" spans="23:53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2015:2:0:0:NORTH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5</v>
      </c>
      <c r="AE66" s="27" t="e">
        <f t="shared" ca="1" si="6"/>
        <v>#N/A</v>
      </c>
      <c r="AF66" s="10" t="str">
        <f t="shared" ca="1" si="8"/>
        <v/>
      </c>
      <c r="AG66" s="10" t="str">
        <f t="shared" ca="1" si="8"/>
        <v/>
      </c>
      <c r="AH66" s="10" t="str">
        <f t="shared" ca="1" si="8"/>
        <v/>
      </c>
      <c r="AI66" s="10" t="str">
        <f t="shared" ca="1" si="8"/>
        <v/>
      </c>
      <c r="AJ66" s="10" t="str">
        <f t="shared" ca="1" si="8"/>
        <v/>
      </c>
      <c r="AK66" s="10" t="str">
        <f t="shared" ca="1" si="8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</row>
    <row r="67" spans="23:53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2015:3:0:0:NORTH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5</v>
      </c>
      <c r="AE67" s="27" t="e">
        <f t="shared" ca="1" si="6"/>
        <v>#N/A</v>
      </c>
      <c r="AF67" s="10" t="str">
        <f t="shared" ca="1" si="8"/>
        <v/>
      </c>
      <c r="AG67" s="10" t="str">
        <f t="shared" ca="1" si="8"/>
        <v/>
      </c>
      <c r="AH67" s="10" t="str">
        <f t="shared" ca="1" si="8"/>
        <v/>
      </c>
      <c r="AI67" s="10" t="str">
        <f t="shared" ca="1" si="8"/>
        <v/>
      </c>
      <c r="AJ67" s="10" t="str">
        <f t="shared" ca="1" si="8"/>
        <v/>
      </c>
      <c r="AK67" s="10" t="str">
        <f t="shared" ca="1" si="8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</row>
    <row r="68" spans="23:53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2015:4:0:0:NORTH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5</v>
      </c>
      <c r="AE68" s="27" t="e">
        <f t="shared" ca="1" si="6"/>
        <v>#N/A</v>
      </c>
      <c r="AF68" s="10" t="str">
        <f t="shared" ca="1" si="8"/>
        <v/>
      </c>
      <c r="AG68" s="10" t="str">
        <f t="shared" ca="1" si="8"/>
        <v/>
      </c>
      <c r="AH68" s="10" t="str">
        <f t="shared" ca="1" si="8"/>
        <v/>
      </c>
      <c r="AI68" s="10" t="str">
        <f t="shared" ca="1" si="8"/>
        <v/>
      </c>
      <c r="AJ68" s="10" t="str">
        <f t="shared" ca="1" si="8"/>
        <v/>
      </c>
      <c r="AK68" s="10" t="str">
        <f t="shared" ca="1" si="8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</row>
    <row r="69" spans="23:53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2015:5:0:0:NORTH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5</v>
      </c>
      <c r="AE69" s="27" t="e">
        <f t="shared" ca="1" si="6"/>
        <v>#N/A</v>
      </c>
      <c r="AF69" s="10" t="str">
        <f t="shared" ca="1" si="8"/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</row>
    <row r="70" spans="23:53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2015:6:0:0:NORTH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5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</row>
    <row r="71" spans="23:53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2015:7:0:0:NORTH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5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</row>
    <row r="72" spans="23:53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2015:8:0:0:NORTH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5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</row>
    <row r="73" spans="23:53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2015:9:0:0:NORTH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5</v>
      </c>
      <c r="AE73" s="27" t="e">
        <f t="shared" ca="1" si="6"/>
        <v>#N/A</v>
      </c>
      <c r="AF73" s="10" t="str">
        <f t="shared" ref="AF73:AK82" ca="1" si="9">IFERROR(INDEX(INDIRECT(CONCATENATE($X$95,"$A:$Z")),$AE73,MATCH(AF$52,INDIRECT(CONCATENATE($X$95,"$A1:$Z1")),0)),"")</f>
        <v/>
      </c>
      <c r="AG73" s="10" t="str">
        <f t="shared" ca="1" si="9"/>
        <v/>
      </c>
      <c r="AH73" s="10" t="str">
        <f t="shared" ca="1" si="9"/>
        <v/>
      </c>
      <c r="AI73" s="10" t="str">
        <f t="shared" ca="1" si="9"/>
        <v/>
      </c>
      <c r="AJ73" s="10" t="str">
        <f t="shared" ca="1" si="9"/>
        <v/>
      </c>
      <c r="AK73" s="10" t="str">
        <f t="shared" ca="1" si="9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</row>
    <row r="74" spans="23:53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2015:10:0:0:NORTH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5</v>
      </c>
      <c r="AE74" s="27" t="e">
        <f t="shared" ca="1" si="6"/>
        <v>#N/A</v>
      </c>
      <c r="AF74" s="10" t="str">
        <f t="shared" ca="1" si="9"/>
        <v/>
      </c>
      <c r="AG74" s="10" t="str">
        <f t="shared" ca="1" si="9"/>
        <v/>
      </c>
      <c r="AH74" s="10" t="str">
        <f t="shared" ca="1" si="9"/>
        <v/>
      </c>
      <c r="AI74" s="10" t="str">
        <f t="shared" ca="1" si="9"/>
        <v/>
      </c>
      <c r="AJ74" s="10" t="str">
        <f t="shared" ca="1" si="9"/>
        <v/>
      </c>
      <c r="AK74" s="10" t="str">
        <f t="shared" ca="1" si="9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</row>
    <row r="75" spans="23:53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2015:11:0:0:NORTH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5</v>
      </c>
      <c r="AE75" s="27" t="e">
        <f t="shared" ca="1" si="6"/>
        <v>#N/A</v>
      </c>
      <c r="AF75" s="10" t="str">
        <f t="shared" ca="1" si="9"/>
        <v/>
      </c>
      <c r="AG75" s="10" t="str">
        <f t="shared" ca="1" si="9"/>
        <v/>
      </c>
      <c r="AH75" s="10" t="str">
        <f t="shared" ca="1" si="9"/>
        <v/>
      </c>
      <c r="AI75" s="10" t="str">
        <f t="shared" ca="1" si="9"/>
        <v/>
      </c>
      <c r="AJ75" s="10" t="str">
        <f t="shared" ca="1" si="9"/>
        <v/>
      </c>
      <c r="AK75" s="10" t="str">
        <f t="shared" ca="1" si="9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</row>
    <row r="76" spans="23:53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2015:12:0:0:NORTH</v>
      </c>
      <c r="AB76" s="27">
        <f t="shared" ca="1" si="3"/>
        <v>116</v>
      </c>
      <c r="AC76" s="21">
        <f t="shared" ca="1" si="4"/>
        <v>2</v>
      </c>
      <c r="AD76" s="21">
        <f t="shared" si="5"/>
        <v>5</v>
      </c>
      <c r="AE76" s="27" t="e">
        <f t="shared" ca="1" si="6"/>
        <v>#N/A</v>
      </c>
      <c r="AF76" s="10" t="str">
        <f t="shared" ca="1" si="9"/>
        <v/>
      </c>
      <c r="AG76" s="10" t="str">
        <f t="shared" ca="1" si="9"/>
        <v/>
      </c>
      <c r="AH76" s="10" t="str">
        <f t="shared" ca="1" si="9"/>
        <v/>
      </c>
      <c r="AI76" s="10" t="str">
        <f t="shared" ca="1" si="9"/>
        <v/>
      </c>
      <c r="AJ76" s="10" t="str">
        <f t="shared" ca="1" si="9"/>
        <v/>
      </c>
      <c r="AK76" s="10" t="str">
        <f t="shared" ca="1" si="9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</row>
    <row r="77" spans="23:53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2016:1:0:0:NORTH</v>
      </c>
      <c r="AB77" s="27">
        <f t="shared" ca="1" si="3"/>
        <v>216</v>
      </c>
      <c r="AC77" s="21">
        <f t="shared" ca="1" si="4"/>
        <v>2</v>
      </c>
      <c r="AD77" s="21">
        <f t="shared" si="5"/>
        <v>5</v>
      </c>
      <c r="AE77" s="27">
        <f t="shared" ca="1" si="6"/>
        <v>5</v>
      </c>
      <c r="AF77" s="10">
        <f t="shared" ca="1" si="9"/>
        <v>3</v>
      </c>
      <c r="AG77" s="10">
        <f t="shared" ca="1" si="9"/>
        <v>0</v>
      </c>
      <c r="AH77" s="10">
        <f t="shared" ca="1" si="9"/>
        <v>0</v>
      </c>
      <c r="AI77" s="10">
        <f t="shared" ca="1" si="9"/>
        <v>3</v>
      </c>
      <c r="AJ77" s="10">
        <f t="shared" ca="1" si="9"/>
        <v>0</v>
      </c>
      <c r="AK77" s="10">
        <f t="shared" ca="1" si="9"/>
        <v>0</v>
      </c>
      <c r="AL77" s="7">
        <v>-11</v>
      </c>
      <c r="AM77" s="28">
        <f t="shared" ref="AM77:AM88" si="10">DATE(YEAR, MONTH,DAY + 7*AL77 )</f>
        <v>42428</v>
      </c>
      <c r="AN77" s="27">
        <f>INT((DAY($AM77)-1)/7)+1</f>
        <v>4</v>
      </c>
      <c r="AO77" s="28" t="str">
        <f t="shared" ref="AO77:AO88" si="11">CONCATENATE(YEAR(AM77),":",MONTH(AM77),":",AN77,":",WEEKLY_REPORT_DAY,":", $X$90)</f>
        <v>2016:2:4:7:NORTH</v>
      </c>
      <c r="AP77" s="27">
        <f t="shared" ref="AP77:AP88" ca="1" si="12">MATCH(AO77,INDIRECT(CONCATENATE($X$93,"$A:$A")),0)</f>
        <v>71</v>
      </c>
      <c r="AQ77" s="21">
        <f t="shared" ref="AQ77:AV88" ca="1" si="13">INDEX(INDIRECT(CONCATENATE($X$93,"$A:$AG")),$AP77,MATCH(AQ$52,INDIRECT(CONCATENATE($X$93,"$A1:$AG1")),0))</f>
        <v>1</v>
      </c>
      <c r="AR77" s="21">
        <f t="shared" ca="1" si="13"/>
        <v>21</v>
      </c>
      <c r="AS77" s="21">
        <f t="shared" ca="1" si="13"/>
        <v>14</v>
      </c>
      <c r="AT77" s="21">
        <f t="shared" ca="1" si="13"/>
        <v>24</v>
      </c>
      <c r="AU77" s="21">
        <f t="shared" ca="1" si="13"/>
        <v>1</v>
      </c>
      <c r="AV77" s="21">
        <f t="shared" ca="1" si="13"/>
        <v>0</v>
      </c>
      <c r="AW77" s="21">
        <f ca="1">ROUND(1*$AV77/$X$99,0)</f>
        <v>0</v>
      </c>
      <c r="AX77" s="21">
        <f ca="1">6*$AV77</f>
        <v>0</v>
      </c>
      <c r="AY77" s="21">
        <f ca="1">3*$AV77</f>
        <v>0</v>
      </c>
      <c r="AZ77" s="21">
        <f ca="1">5*$AV77</f>
        <v>0</v>
      </c>
      <c r="BA77" s="21">
        <f ca="1">1*$AV77</f>
        <v>0</v>
      </c>
    </row>
    <row r="78" spans="23:53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2016:2:0:0:NORTH</v>
      </c>
      <c r="AB78" s="27">
        <f t="shared" ca="1" si="3"/>
        <v>227</v>
      </c>
      <c r="AC78" s="21">
        <f t="shared" ca="1" si="4"/>
        <v>1</v>
      </c>
      <c r="AD78" s="21">
        <f t="shared" si="5"/>
        <v>5</v>
      </c>
      <c r="AE78" s="27">
        <f t="shared" ca="1" si="6"/>
        <v>16</v>
      </c>
      <c r="AF78" s="10">
        <f t="shared" ca="1" si="9"/>
        <v>0</v>
      </c>
      <c r="AG78" s="10">
        <f t="shared" ca="1" si="9"/>
        <v>0</v>
      </c>
      <c r="AH78" s="10">
        <f t="shared" ca="1" si="9"/>
        <v>0</v>
      </c>
      <c r="AI78" s="10">
        <f t="shared" ca="1" si="9"/>
        <v>1</v>
      </c>
      <c r="AJ78" s="10">
        <f t="shared" ca="1" si="9"/>
        <v>0</v>
      </c>
      <c r="AK78" s="10">
        <f t="shared" ca="1" si="9"/>
        <v>0</v>
      </c>
      <c r="AL78" s="7">
        <v>-10</v>
      </c>
      <c r="AM78" s="28">
        <f t="shared" si="10"/>
        <v>42435</v>
      </c>
      <c r="AN78" s="27">
        <f t="shared" ref="AN78:AN88" si="14">INT((DAY($AM78)-1)/7)+1</f>
        <v>1</v>
      </c>
      <c r="AO78" s="28" t="str">
        <f t="shared" si="11"/>
        <v>2016:3:1:7:NORTH</v>
      </c>
      <c r="AP78" s="27">
        <f t="shared" ca="1" si="12"/>
        <v>82</v>
      </c>
      <c r="AQ78" s="21">
        <f t="shared" ca="1" si="13"/>
        <v>0</v>
      </c>
      <c r="AR78" s="21">
        <f t="shared" ca="1" si="13"/>
        <v>20</v>
      </c>
      <c r="AS78" s="21">
        <f t="shared" ca="1" si="13"/>
        <v>13</v>
      </c>
      <c r="AT78" s="21">
        <f t="shared" ca="1" si="13"/>
        <v>33</v>
      </c>
      <c r="AU78" s="21">
        <f t="shared" ca="1" si="13"/>
        <v>5</v>
      </c>
      <c r="AV78" s="21">
        <f t="shared" ca="1" si="13"/>
        <v>0</v>
      </c>
      <c r="AW78" s="21">
        <f t="shared" ref="AW78:AW88" ca="1" si="15">ROUND(1*$AV78/$X$99,0)</f>
        <v>0</v>
      </c>
      <c r="AX78" s="21">
        <f t="shared" ref="AX78:AX88" ca="1" si="16">6*$AV78</f>
        <v>0</v>
      </c>
      <c r="AY78" s="21">
        <f t="shared" ref="AY78:AY88" ca="1" si="17">3*$AV78</f>
        <v>0</v>
      </c>
      <c r="AZ78" s="21">
        <f t="shared" ref="AZ78:AZ88" ca="1" si="18">5*$AV78</f>
        <v>0</v>
      </c>
      <c r="BA78" s="21">
        <f t="shared" ref="BA78:BA88" ca="1" si="19">1*$AV78</f>
        <v>0</v>
      </c>
    </row>
    <row r="79" spans="23:53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2016:3:0:0:NORTH</v>
      </c>
      <c r="AB79" s="27">
        <f t="shared" ca="1" si="3"/>
        <v>238</v>
      </c>
      <c r="AC79" s="21">
        <f t="shared" ca="1" si="4"/>
        <v>1</v>
      </c>
      <c r="AD79" s="21">
        <f t="shared" si="5"/>
        <v>5</v>
      </c>
      <c r="AE79" s="27">
        <f t="shared" ca="1" si="6"/>
        <v>25</v>
      </c>
      <c r="AF79" s="10">
        <f t="shared" ca="1" si="9"/>
        <v>0</v>
      </c>
      <c r="AG79" s="10">
        <f t="shared" ca="1" si="9"/>
        <v>0</v>
      </c>
      <c r="AH79" s="10">
        <f t="shared" ca="1" si="9"/>
        <v>0</v>
      </c>
      <c r="AI79" s="10">
        <f t="shared" ca="1" si="9"/>
        <v>1</v>
      </c>
      <c r="AJ79" s="10">
        <f t="shared" ca="1" si="9"/>
        <v>0</v>
      </c>
      <c r="AK79" s="10">
        <f t="shared" ca="1" si="9"/>
        <v>0</v>
      </c>
      <c r="AL79" s="7">
        <v>-9</v>
      </c>
      <c r="AM79" s="28">
        <f t="shared" si="10"/>
        <v>42442</v>
      </c>
      <c r="AN79" s="27">
        <f t="shared" si="14"/>
        <v>2</v>
      </c>
      <c r="AO79" s="28" t="str">
        <f t="shared" si="11"/>
        <v>2016:3:2:7:NORTH</v>
      </c>
      <c r="AP79" s="27">
        <f t="shared" ca="1" si="12"/>
        <v>93</v>
      </c>
      <c r="AQ79" s="21">
        <f t="shared" ca="1" si="13"/>
        <v>0</v>
      </c>
      <c r="AR79" s="21">
        <f t="shared" ca="1" si="13"/>
        <v>31</v>
      </c>
      <c r="AS79" s="21">
        <f t="shared" ca="1" si="13"/>
        <v>18</v>
      </c>
      <c r="AT79" s="21">
        <f t="shared" ca="1" si="13"/>
        <v>43</v>
      </c>
      <c r="AU79" s="21">
        <f t="shared" ca="1" si="13"/>
        <v>4</v>
      </c>
      <c r="AV79" s="21">
        <f t="shared" ca="1" si="13"/>
        <v>0</v>
      </c>
      <c r="AW79" s="21">
        <f t="shared" ca="1" si="15"/>
        <v>0</v>
      </c>
      <c r="AX79" s="21">
        <f t="shared" ca="1" si="16"/>
        <v>0</v>
      </c>
      <c r="AY79" s="21">
        <f t="shared" ca="1" si="17"/>
        <v>0</v>
      </c>
      <c r="AZ79" s="21">
        <f t="shared" ca="1" si="18"/>
        <v>0</v>
      </c>
      <c r="BA79" s="21">
        <f t="shared" ca="1" si="19"/>
        <v>0</v>
      </c>
    </row>
    <row r="80" spans="23:53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2016:4:0:0:NORTH</v>
      </c>
      <c r="AB80" s="27">
        <f t="shared" ca="1" si="3"/>
        <v>250</v>
      </c>
      <c r="AC80" s="21">
        <f t="shared" ca="1" si="4"/>
        <v>1</v>
      </c>
      <c r="AD80" s="21">
        <f t="shared" si="5"/>
        <v>5</v>
      </c>
      <c r="AE80" s="27">
        <f t="shared" ca="1" si="6"/>
        <v>36</v>
      </c>
      <c r="AF80" s="10">
        <f t="shared" ca="1" si="9"/>
        <v>0</v>
      </c>
      <c r="AG80" s="10">
        <f t="shared" ca="1" si="9"/>
        <v>0</v>
      </c>
      <c r="AH80" s="10">
        <f t="shared" ca="1" si="9"/>
        <v>0</v>
      </c>
      <c r="AI80" s="10">
        <f t="shared" ca="1" si="9"/>
        <v>1</v>
      </c>
      <c r="AJ80" s="10">
        <f t="shared" ca="1" si="9"/>
        <v>0</v>
      </c>
      <c r="AK80" s="10">
        <f t="shared" ca="1" si="9"/>
        <v>0</v>
      </c>
      <c r="AL80" s="7">
        <v>-8</v>
      </c>
      <c r="AM80" s="28">
        <f t="shared" si="10"/>
        <v>42449</v>
      </c>
      <c r="AN80" s="27">
        <f t="shared" si="14"/>
        <v>3</v>
      </c>
      <c r="AO80" s="28" t="str">
        <f t="shared" si="11"/>
        <v>2016:3:3:7:NORTH</v>
      </c>
      <c r="AP80" s="27">
        <f t="shared" ca="1" si="12"/>
        <v>103</v>
      </c>
      <c r="AQ80" s="21">
        <f t="shared" ca="1" si="13"/>
        <v>0</v>
      </c>
      <c r="AR80" s="21">
        <f t="shared" ca="1" si="13"/>
        <v>43</v>
      </c>
      <c r="AS80" s="21">
        <f t="shared" ca="1" si="13"/>
        <v>22</v>
      </c>
      <c r="AT80" s="21">
        <f t="shared" ca="1" si="13"/>
        <v>48</v>
      </c>
      <c r="AU80" s="21">
        <f t="shared" ca="1" si="13"/>
        <v>3</v>
      </c>
      <c r="AV80" s="21">
        <f t="shared" ca="1" si="13"/>
        <v>0</v>
      </c>
      <c r="AW80" s="21">
        <f t="shared" ca="1" si="15"/>
        <v>0</v>
      </c>
      <c r="AX80" s="21">
        <f t="shared" ca="1" si="16"/>
        <v>0</v>
      </c>
      <c r="AY80" s="21">
        <f t="shared" ca="1" si="17"/>
        <v>0</v>
      </c>
      <c r="AZ80" s="21">
        <f t="shared" ca="1" si="18"/>
        <v>0</v>
      </c>
      <c r="BA80" s="21">
        <f t="shared" ca="1" si="19"/>
        <v>0</v>
      </c>
    </row>
    <row r="81" spans="23:53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2016:5:0:0:NORTH</v>
      </c>
      <c r="AB81" s="27">
        <f t="shared" ca="1" si="3"/>
        <v>260</v>
      </c>
      <c r="AC81" s="21">
        <f t="shared" ca="1" si="4"/>
        <v>3</v>
      </c>
      <c r="AD81" s="21">
        <f t="shared" si="5"/>
        <v>5</v>
      </c>
      <c r="AE81" s="27">
        <f t="shared" ca="1" si="6"/>
        <v>45</v>
      </c>
      <c r="AF81" s="10">
        <f t="shared" ca="1" si="9"/>
        <v>0</v>
      </c>
      <c r="AG81" s="10">
        <f t="shared" ca="1" si="9"/>
        <v>0</v>
      </c>
      <c r="AH81" s="10">
        <f t="shared" ca="1" si="9"/>
        <v>1</v>
      </c>
      <c r="AI81" s="10">
        <f t="shared" ca="1" si="9"/>
        <v>1</v>
      </c>
      <c r="AJ81" s="10">
        <f t="shared" ca="1" si="9"/>
        <v>1</v>
      </c>
      <c r="AK81" s="10">
        <f t="shared" ca="1" si="9"/>
        <v>0</v>
      </c>
      <c r="AL81" s="7">
        <v>-7</v>
      </c>
      <c r="AM81" s="28">
        <f t="shared" si="10"/>
        <v>42456</v>
      </c>
      <c r="AN81" s="27">
        <f t="shared" si="14"/>
        <v>4</v>
      </c>
      <c r="AO81" s="28" t="str">
        <f t="shared" si="11"/>
        <v>2016:3:4:7:NORTH</v>
      </c>
      <c r="AP81" s="27">
        <f t="shared" ca="1" si="12"/>
        <v>114</v>
      </c>
      <c r="AQ81" s="21">
        <f t="shared" ca="1" si="13"/>
        <v>1</v>
      </c>
      <c r="AR81" s="21">
        <f t="shared" ca="1" si="13"/>
        <v>52</v>
      </c>
      <c r="AS81" s="21">
        <f t="shared" ca="1" si="13"/>
        <v>19</v>
      </c>
      <c r="AT81" s="21">
        <f t="shared" ca="1" si="13"/>
        <v>43</v>
      </c>
      <c r="AU81" s="21">
        <f t="shared" ca="1" si="13"/>
        <v>5</v>
      </c>
      <c r="AV81" s="21">
        <f t="shared" ca="1" si="13"/>
        <v>0</v>
      </c>
      <c r="AW81" s="21">
        <f t="shared" ca="1" si="15"/>
        <v>0</v>
      </c>
      <c r="AX81" s="21">
        <f t="shared" ca="1" si="16"/>
        <v>0</v>
      </c>
      <c r="AY81" s="21">
        <f t="shared" ca="1" si="17"/>
        <v>0</v>
      </c>
      <c r="AZ81" s="21">
        <f t="shared" ca="1" si="18"/>
        <v>0</v>
      </c>
      <c r="BA81" s="21">
        <f t="shared" ca="1" si="19"/>
        <v>0</v>
      </c>
    </row>
    <row r="82" spans="23:53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2016:6:0:0:NORTH</v>
      </c>
      <c r="AB82" s="27" t="e">
        <f t="shared" ca="1" si="3"/>
        <v>#N/A</v>
      </c>
      <c r="AC82" s="21" t="e">
        <f t="shared" ca="1" si="4"/>
        <v>#N/A</v>
      </c>
      <c r="AD82" s="21">
        <f t="shared" si="5"/>
        <v>5</v>
      </c>
      <c r="AE82" s="27" t="e">
        <f t="shared" ca="1" si="6"/>
        <v>#N/A</v>
      </c>
      <c r="AF82" s="10" t="str">
        <f t="shared" ca="1" si="9"/>
        <v/>
      </c>
      <c r="AG82" s="10" t="str">
        <f t="shared" ca="1" si="9"/>
        <v/>
      </c>
      <c r="AH82" s="10" t="str">
        <f t="shared" ca="1" si="9"/>
        <v/>
      </c>
      <c r="AI82" s="10" t="str">
        <f t="shared" ca="1" si="9"/>
        <v/>
      </c>
      <c r="AJ82" s="10" t="str">
        <f t="shared" ca="1" si="9"/>
        <v/>
      </c>
      <c r="AK82" s="10" t="str">
        <f t="shared" ca="1" si="9"/>
        <v/>
      </c>
      <c r="AL82" s="7">
        <v>-6</v>
      </c>
      <c r="AM82" s="28">
        <f t="shared" si="10"/>
        <v>42463</v>
      </c>
      <c r="AN82" s="27">
        <f t="shared" si="14"/>
        <v>1</v>
      </c>
      <c r="AO82" s="28" t="str">
        <f t="shared" si="11"/>
        <v>2016:4:1:7:NORTH</v>
      </c>
      <c r="AP82" s="27">
        <f t="shared" ca="1" si="12"/>
        <v>124</v>
      </c>
      <c r="AQ82" s="21">
        <f t="shared" ca="1" si="13"/>
        <v>0</v>
      </c>
      <c r="AR82" s="21">
        <f t="shared" ca="1" si="13"/>
        <v>45</v>
      </c>
      <c r="AS82" s="21">
        <f t="shared" ca="1" si="13"/>
        <v>17</v>
      </c>
      <c r="AT82" s="21">
        <f t="shared" ca="1" si="13"/>
        <v>35</v>
      </c>
      <c r="AU82" s="21">
        <f t="shared" ca="1" si="13"/>
        <v>10</v>
      </c>
      <c r="AV82" s="21">
        <f t="shared" ca="1" si="13"/>
        <v>0</v>
      </c>
      <c r="AW82" s="21">
        <f t="shared" ca="1" si="15"/>
        <v>0</v>
      </c>
      <c r="AX82" s="21">
        <f t="shared" ca="1" si="16"/>
        <v>0</v>
      </c>
      <c r="AY82" s="21">
        <f t="shared" ca="1" si="17"/>
        <v>0</v>
      </c>
      <c r="AZ82" s="21">
        <f t="shared" ca="1" si="18"/>
        <v>0</v>
      </c>
      <c r="BA82" s="21">
        <f t="shared" ca="1" si="19"/>
        <v>0</v>
      </c>
    </row>
    <row r="83" spans="23:53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2016:7:0:0:NORTH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5</v>
      </c>
      <c r="AE83" s="27" t="e">
        <f t="shared" ca="1" si="6"/>
        <v>#N/A</v>
      </c>
      <c r="AF83" s="10" t="str">
        <f t="shared" ref="AF83:AK88" ca="1" si="20">IFERROR(INDEX(INDIRECT(CONCATENATE($X$95,"$A:$Z")),$AE83,MATCH(AF$52,INDIRECT(CONCATENATE($X$95,"$A1:$Z1")),0)),"")</f>
        <v/>
      </c>
      <c r="AG83" s="10" t="str">
        <f t="shared" ca="1" si="20"/>
        <v/>
      </c>
      <c r="AH83" s="10" t="str">
        <f t="shared" ca="1" si="20"/>
        <v/>
      </c>
      <c r="AI83" s="10" t="str">
        <f t="shared" ca="1" si="20"/>
        <v/>
      </c>
      <c r="AJ83" s="10" t="str">
        <f t="shared" ca="1" si="20"/>
        <v/>
      </c>
      <c r="AK83" s="10" t="str">
        <f t="shared" ca="1" si="20"/>
        <v/>
      </c>
      <c r="AL83" s="7">
        <v>-5</v>
      </c>
      <c r="AM83" s="28">
        <f t="shared" si="10"/>
        <v>42470</v>
      </c>
      <c r="AN83" s="27">
        <f t="shared" si="14"/>
        <v>2</v>
      </c>
      <c r="AO83" s="28" t="str">
        <f t="shared" si="11"/>
        <v>2016:4:2:7:NORTH</v>
      </c>
      <c r="AP83" s="27">
        <f t="shared" ca="1" si="12"/>
        <v>134</v>
      </c>
      <c r="AQ83" s="21">
        <f t="shared" ca="1" si="13"/>
        <v>0</v>
      </c>
      <c r="AR83" s="21">
        <f t="shared" ca="1" si="13"/>
        <v>41</v>
      </c>
      <c r="AS83" s="21">
        <f t="shared" ca="1" si="13"/>
        <v>27</v>
      </c>
      <c r="AT83" s="21">
        <f t="shared" ca="1" si="13"/>
        <v>37</v>
      </c>
      <c r="AU83" s="21">
        <f t="shared" ca="1" si="13"/>
        <v>2</v>
      </c>
      <c r="AV83" s="21">
        <f t="shared" ca="1" si="13"/>
        <v>0</v>
      </c>
      <c r="AW83" s="21">
        <f t="shared" ca="1" si="15"/>
        <v>0</v>
      </c>
      <c r="AX83" s="21">
        <f t="shared" ca="1" si="16"/>
        <v>0</v>
      </c>
      <c r="AY83" s="21">
        <f t="shared" ca="1" si="17"/>
        <v>0</v>
      </c>
      <c r="AZ83" s="21">
        <f t="shared" ca="1" si="18"/>
        <v>0</v>
      </c>
      <c r="BA83" s="21">
        <f t="shared" ca="1" si="19"/>
        <v>0</v>
      </c>
    </row>
    <row r="84" spans="23:53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2016:8:0:0:NORTH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5</v>
      </c>
      <c r="AE84" s="27" t="e">
        <f t="shared" ca="1" si="6"/>
        <v>#N/A</v>
      </c>
      <c r="AF84" s="10" t="str">
        <f t="shared" ca="1" si="20"/>
        <v/>
      </c>
      <c r="AG84" s="10" t="str">
        <f t="shared" ca="1" si="20"/>
        <v/>
      </c>
      <c r="AH84" s="10" t="str">
        <f t="shared" ca="1" si="20"/>
        <v/>
      </c>
      <c r="AI84" s="10" t="str">
        <f t="shared" ca="1" si="20"/>
        <v/>
      </c>
      <c r="AJ84" s="10" t="str">
        <f t="shared" ca="1" si="20"/>
        <v/>
      </c>
      <c r="AK84" s="10" t="str">
        <f t="shared" ca="1" si="20"/>
        <v/>
      </c>
      <c r="AL84" s="7">
        <v>-4</v>
      </c>
      <c r="AM84" s="28">
        <f t="shared" si="10"/>
        <v>42477</v>
      </c>
      <c r="AN84" s="27">
        <f t="shared" si="14"/>
        <v>3</v>
      </c>
      <c r="AO84" s="28" t="str">
        <f t="shared" si="11"/>
        <v>2016:4:3:7:NORTH</v>
      </c>
      <c r="AP84" s="27">
        <f t="shared" ca="1" si="12"/>
        <v>144</v>
      </c>
      <c r="AQ84" s="21">
        <f t="shared" ca="1" si="13"/>
        <v>0</v>
      </c>
      <c r="AR84" s="21">
        <f t="shared" ca="1" si="13"/>
        <v>46</v>
      </c>
      <c r="AS84" s="21">
        <f t="shared" ca="1" si="13"/>
        <v>18</v>
      </c>
      <c r="AT84" s="21">
        <f t="shared" ca="1" si="13"/>
        <v>38</v>
      </c>
      <c r="AU84" s="21">
        <f t="shared" ca="1" si="13"/>
        <v>2</v>
      </c>
      <c r="AV84" s="21">
        <f t="shared" ca="1" si="13"/>
        <v>0</v>
      </c>
      <c r="AW84" s="21">
        <f t="shared" ca="1" si="15"/>
        <v>0</v>
      </c>
      <c r="AX84" s="21">
        <f t="shared" ca="1" si="16"/>
        <v>0</v>
      </c>
      <c r="AY84" s="21">
        <f t="shared" ca="1" si="17"/>
        <v>0</v>
      </c>
      <c r="AZ84" s="21">
        <f t="shared" ca="1" si="18"/>
        <v>0</v>
      </c>
      <c r="BA84" s="21">
        <f t="shared" ca="1" si="19"/>
        <v>0</v>
      </c>
    </row>
    <row r="85" spans="23:53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2016:9:0:0:NORTH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5</v>
      </c>
      <c r="AE85" s="27" t="e">
        <f t="shared" ca="1" si="6"/>
        <v>#N/A</v>
      </c>
      <c r="AF85" s="10" t="str">
        <f t="shared" ca="1" si="20"/>
        <v/>
      </c>
      <c r="AG85" s="10" t="str">
        <f t="shared" ca="1" si="20"/>
        <v/>
      </c>
      <c r="AH85" s="10" t="str">
        <f t="shared" ca="1" si="20"/>
        <v/>
      </c>
      <c r="AI85" s="10" t="str">
        <f t="shared" ca="1" si="20"/>
        <v/>
      </c>
      <c r="AJ85" s="10" t="str">
        <f t="shared" ca="1" si="20"/>
        <v/>
      </c>
      <c r="AK85" s="10" t="str">
        <f t="shared" ca="1" si="20"/>
        <v/>
      </c>
      <c r="AL85" s="7">
        <v>-3</v>
      </c>
      <c r="AM85" s="28">
        <f t="shared" si="10"/>
        <v>42484</v>
      </c>
      <c r="AN85" s="27">
        <f t="shared" si="14"/>
        <v>4</v>
      </c>
      <c r="AO85" s="28" t="str">
        <f t="shared" si="11"/>
        <v>2016:4:4:7:NORTH</v>
      </c>
      <c r="AP85" s="27">
        <f t="shared" ca="1" si="12"/>
        <v>154</v>
      </c>
      <c r="AQ85" s="21">
        <f t="shared" ca="1" si="13"/>
        <v>1</v>
      </c>
      <c r="AR85" s="21">
        <f t="shared" ca="1" si="13"/>
        <v>56</v>
      </c>
      <c r="AS85" s="21">
        <f t="shared" ca="1" si="13"/>
        <v>24</v>
      </c>
      <c r="AT85" s="21">
        <f t="shared" ca="1" si="13"/>
        <v>53</v>
      </c>
      <c r="AU85" s="21">
        <f t="shared" ca="1" si="13"/>
        <v>4</v>
      </c>
      <c r="AV85" s="21">
        <f t="shared" ca="1" si="13"/>
        <v>0</v>
      </c>
      <c r="AW85" s="21">
        <f t="shared" ca="1" si="15"/>
        <v>0</v>
      </c>
      <c r="AX85" s="21">
        <f t="shared" ca="1" si="16"/>
        <v>0</v>
      </c>
      <c r="AY85" s="21">
        <f t="shared" ca="1" si="17"/>
        <v>0</v>
      </c>
      <c r="AZ85" s="21">
        <f t="shared" ca="1" si="18"/>
        <v>0</v>
      </c>
      <c r="BA85" s="21">
        <f t="shared" ca="1" si="19"/>
        <v>0</v>
      </c>
    </row>
    <row r="86" spans="23:53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2016:10:0:0:NORTH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5</v>
      </c>
      <c r="AE86" s="27" t="e">
        <f t="shared" ca="1" si="6"/>
        <v>#N/A</v>
      </c>
      <c r="AF86" s="10" t="str">
        <f t="shared" ca="1" si="20"/>
        <v/>
      </c>
      <c r="AG86" s="10" t="str">
        <f t="shared" ca="1" si="20"/>
        <v/>
      </c>
      <c r="AH86" s="10" t="str">
        <f t="shared" ca="1" si="20"/>
        <v/>
      </c>
      <c r="AI86" s="10" t="str">
        <f t="shared" ca="1" si="20"/>
        <v/>
      </c>
      <c r="AJ86" s="10" t="str">
        <f t="shared" ca="1" si="20"/>
        <v/>
      </c>
      <c r="AK86" s="10" t="str">
        <f t="shared" ca="1" si="20"/>
        <v/>
      </c>
      <c r="AL86" s="7">
        <v>-2</v>
      </c>
      <c r="AM86" s="28">
        <f t="shared" si="10"/>
        <v>42491</v>
      </c>
      <c r="AN86" s="27">
        <f t="shared" si="14"/>
        <v>1</v>
      </c>
      <c r="AO86" s="28" t="str">
        <f t="shared" si="11"/>
        <v>2016:5:1:7:NORTH</v>
      </c>
      <c r="AP86" s="27">
        <f t="shared" ca="1" si="12"/>
        <v>164</v>
      </c>
      <c r="AQ86" s="21">
        <f t="shared" ca="1" si="13"/>
        <v>1</v>
      </c>
      <c r="AR86" s="21">
        <f t="shared" ca="1" si="13"/>
        <v>48</v>
      </c>
      <c r="AS86" s="21">
        <f t="shared" ca="1" si="13"/>
        <v>17</v>
      </c>
      <c r="AT86" s="21">
        <f t="shared" ca="1" si="13"/>
        <v>35</v>
      </c>
      <c r="AU86" s="21">
        <f t="shared" ca="1" si="13"/>
        <v>4</v>
      </c>
      <c r="AV86" s="21">
        <f t="shared" ca="1" si="13"/>
        <v>0</v>
      </c>
      <c r="AW86" s="21">
        <f t="shared" ca="1" si="15"/>
        <v>0</v>
      </c>
      <c r="AX86" s="21">
        <f t="shared" ca="1" si="16"/>
        <v>0</v>
      </c>
      <c r="AY86" s="21">
        <f t="shared" ca="1" si="17"/>
        <v>0</v>
      </c>
      <c r="AZ86" s="21">
        <f t="shared" ca="1" si="18"/>
        <v>0</v>
      </c>
      <c r="BA86" s="21">
        <f t="shared" ca="1" si="19"/>
        <v>0</v>
      </c>
    </row>
    <row r="87" spans="23:53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2016:11:0:0:NORTH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5</v>
      </c>
      <c r="AE87" s="27" t="e">
        <f t="shared" ca="1" si="6"/>
        <v>#N/A</v>
      </c>
      <c r="AF87" s="10" t="str">
        <f t="shared" ca="1" si="20"/>
        <v/>
      </c>
      <c r="AG87" s="10" t="str">
        <f t="shared" ca="1" si="20"/>
        <v/>
      </c>
      <c r="AH87" s="10" t="str">
        <f t="shared" ca="1" si="20"/>
        <v/>
      </c>
      <c r="AI87" s="10" t="str">
        <f t="shared" ca="1" si="20"/>
        <v/>
      </c>
      <c r="AJ87" s="10" t="str">
        <f t="shared" ca="1" si="20"/>
        <v/>
      </c>
      <c r="AK87" s="10" t="str">
        <f t="shared" ca="1" si="20"/>
        <v/>
      </c>
      <c r="AL87" s="7">
        <v>-1</v>
      </c>
      <c r="AM87" s="28">
        <f t="shared" si="10"/>
        <v>42498</v>
      </c>
      <c r="AN87" s="27">
        <f t="shared" si="14"/>
        <v>2</v>
      </c>
      <c r="AO87" s="28" t="str">
        <f t="shared" si="11"/>
        <v>2016:5:2:7:NORTH</v>
      </c>
      <c r="AP87" s="27">
        <f t="shared" ca="1" si="12"/>
        <v>174</v>
      </c>
      <c r="AQ87" s="21">
        <f t="shared" ca="1" si="13"/>
        <v>1</v>
      </c>
      <c r="AR87" s="21">
        <f t="shared" ca="1" si="13"/>
        <v>43</v>
      </c>
      <c r="AS87" s="21">
        <f t="shared" ca="1" si="13"/>
        <v>21</v>
      </c>
      <c r="AT87" s="21">
        <f t="shared" ca="1" si="13"/>
        <v>51</v>
      </c>
      <c r="AU87" s="21">
        <f t="shared" ca="1" si="13"/>
        <v>3</v>
      </c>
      <c r="AV87" s="21">
        <f t="shared" ca="1" si="13"/>
        <v>0</v>
      </c>
      <c r="AW87" s="21">
        <f t="shared" ca="1" si="15"/>
        <v>0</v>
      </c>
      <c r="AX87" s="21">
        <f t="shared" ca="1" si="16"/>
        <v>0</v>
      </c>
      <c r="AY87" s="21">
        <f t="shared" ca="1" si="17"/>
        <v>0</v>
      </c>
      <c r="AZ87" s="21">
        <f t="shared" ca="1" si="18"/>
        <v>0</v>
      </c>
      <c r="BA87" s="21">
        <f t="shared" ca="1" si="19"/>
        <v>0</v>
      </c>
    </row>
    <row r="88" spans="23:53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2016:12:0:0:NORTH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5</v>
      </c>
      <c r="AE88" s="27" t="e">
        <f t="shared" ca="1" si="6"/>
        <v>#N/A</v>
      </c>
      <c r="AF88" s="10" t="str">
        <f t="shared" ca="1" si="20"/>
        <v/>
      </c>
      <c r="AG88" s="10" t="str">
        <f t="shared" ca="1" si="20"/>
        <v/>
      </c>
      <c r="AH88" s="10" t="str">
        <f t="shared" ca="1" si="20"/>
        <v/>
      </c>
      <c r="AI88" s="10" t="str">
        <f t="shared" ca="1" si="20"/>
        <v/>
      </c>
      <c r="AJ88" s="10" t="str">
        <f t="shared" ca="1" si="20"/>
        <v/>
      </c>
      <c r="AK88" s="10" t="str">
        <f t="shared" ca="1" si="20"/>
        <v/>
      </c>
      <c r="AL88" s="7">
        <v>0</v>
      </c>
      <c r="AM88" s="28">
        <f t="shared" si="10"/>
        <v>42505</v>
      </c>
      <c r="AN88" s="27">
        <f t="shared" si="14"/>
        <v>3</v>
      </c>
      <c r="AO88" s="28" t="str">
        <f t="shared" si="11"/>
        <v>2016:5:3:7:NORTH</v>
      </c>
      <c r="AP88" s="27">
        <f t="shared" ca="1" si="12"/>
        <v>184</v>
      </c>
      <c r="AQ88" s="21">
        <f t="shared" ca="1" si="13"/>
        <v>1</v>
      </c>
      <c r="AR88" s="21">
        <f t="shared" ca="1" si="13"/>
        <v>45</v>
      </c>
      <c r="AS88" s="21">
        <f t="shared" ca="1" si="13"/>
        <v>25</v>
      </c>
      <c r="AT88" s="21">
        <f t="shared" ca="1" si="13"/>
        <v>51</v>
      </c>
      <c r="AU88" s="21">
        <f t="shared" ca="1" si="13"/>
        <v>1</v>
      </c>
      <c r="AV88" s="21">
        <f t="shared" ca="1" si="13"/>
        <v>8</v>
      </c>
      <c r="AW88" s="21">
        <f t="shared" ca="1" si="15"/>
        <v>2</v>
      </c>
      <c r="AX88" s="21">
        <f t="shared" ca="1" si="16"/>
        <v>48</v>
      </c>
      <c r="AY88" s="21">
        <f t="shared" ca="1" si="17"/>
        <v>24</v>
      </c>
      <c r="AZ88" s="21">
        <f t="shared" ca="1" si="18"/>
        <v>40</v>
      </c>
      <c r="BA88" s="21">
        <f t="shared" ca="1" si="19"/>
        <v>8</v>
      </c>
    </row>
    <row r="89" spans="23:53">
      <c r="AC89" s="7">
        <f ca="1">SUMIFS(AC53:AC88, $X53:$X88,YEAR,AC53:AC88,"&lt;&gt;#N/A")</f>
        <v>8</v>
      </c>
      <c r="AD89" s="27"/>
      <c r="AF89" s="7">
        <f t="shared" ref="AF89:AK89" ca="1" si="21">SUM(AF53:AF88)</f>
        <v>3</v>
      </c>
      <c r="AG89" s="7">
        <f t="shared" ca="1" si="21"/>
        <v>0</v>
      </c>
      <c r="AH89" s="7">
        <f t="shared" ca="1" si="21"/>
        <v>1</v>
      </c>
      <c r="AI89" s="7">
        <f t="shared" ca="1" si="21"/>
        <v>7</v>
      </c>
      <c r="AJ89" s="7">
        <f t="shared" ca="1" si="21"/>
        <v>1</v>
      </c>
      <c r="AK89" s="7">
        <f t="shared" ca="1" si="21"/>
        <v>0</v>
      </c>
      <c r="AN89" s="27"/>
    </row>
    <row r="90" spans="23:53">
      <c r="W90" s="7" t="s">
        <v>1456</v>
      </c>
      <c r="X90" s="2" t="s">
        <v>1778</v>
      </c>
      <c r="AD90" s="27"/>
      <c r="AE90" s="27"/>
      <c r="AH90" s="27"/>
      <c r="AI90" s="27"/>
      <c r="AJ90" s="27"/>
      <c r="AK90" s="27"/>
      <c r="AM90" s="28"/>
      <c r="AN90" s="27"/>
    </row>
    <row r="91" spans="23:53">
      <c r="W91" s="39" t="s">
        <v>2234</v>
      </c>
      <c r="X91" s="1" t="s">
        <v>2115</v>
      </c>
      <c r="AD91" s="27"/>
      <c r="AE91" s="27"/>
      <c r="AH91" s="27"/>
      <c r="AI91" s="27"/>
      <c r="AJ91" s="27"/>
      <c r="AK91" s="27"/>
      <c r="AM91" s="28"/>
      <c r="AN91" s="27"/>
    </row>
    <row r="92" spans="23:53">
      <c r="W92" s="7" t="s">
        <v>2235</v>
      </c>
      <c r="X92" s="1" t="s">
        <v>2239</v>
      </c>
      <c r="AD92" s="27"/>
      <c r="AN92" s="27"/>
    </row>
    <row r="93" spans="23:53">
      <c r="W93" s="7" t="s">
        <v>815</v>
      </c>
      <c r="X93" s="2" t="s">
        <v>818</v>
      </c>
      <c r="Y93" s="27"/>
      <c r="Z93" s="27"/>
      <c r="AD93" s="27"/>
      <c r="AN93" s="27"/>
    </row>
    <row r="94" spans="23:53">
      <c r="W94" s="7" t="s">
        <v>816</v>
      </c>
      <c r="X94" s="2" t="s">
        <v>817</v>
      </c>
      <c r="Y94" s="27"/>
      <c r="Z94" s="27"/>
      <c r="AD94" s="27"/>
      <c r="AN94" s="27"/>
    </row>
    <row r="95" spans="23:53">
      <c r="W95" s="39" t="s">
        <v>819</v>
      </c>
      <c r="X95" s="2" t="s">
        <v>820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3">
      <c r="W96" s="39" t="s">
        <v>1455</v>
      </c>
      <c r="X96" s="1">
        <v>60</v>
      </c>
      <c r="AD96" s="27"/>
      <c r="AE96" s="27"/>
      <c r="AH96" s="27"/>
      <c r="AI96" s="27"/>
      <c r="AJ96" s="27"/>
      <c r="AK96" s="27"/>
      <c r="AM96" s="28"/>
      <c r="AN96" s="27"/>
    </row>
    <row r="97" spans="23:51">
      <c r="W97" s="7" t="s">
        <v>811</v>
      </c>
      <c r="X97" s="1">
        <v>8</v>
      </c>
      <c r="AD97" s="27"/>
      <c r="AE97" s="27"/>
      <c r="AH97" s="27"/>
      <c r="AI97" s="27"/>
      <c r="AJ97" s="27"/>
      <c r="AK97" s="27"/>
      <c r="AN97" s="27"/>
    </row>
    <row r="98" spans="23:51">
      <c r="W98" s="7" t="s">
        <v>808</v>
      </c>
      <c r="X98" s="7">
        <f>ROUND($X$96/12,0)</f>
        <v>5</v>
      </c>
      <c r="AN98" s="27"/>
    </row>
    <row r="99" spans="23:51">
      <c r="W99" s="7" t="s">
        <v>807</v>
      </c>
      <c r="X99" s="7">
        <v>4</v>
      </c>
      <c r="AN99" s="27"/>
    </row>
    <row r="100" spans="23:51">
      <c r="W100" s="7" t="s">
        <v>438</v>
      </c>
      <c r="X100" s="7">
        <f ca="1">SUM($AI$89:$AK$89)</f>
        <v>8</v>
      </c>
      <c r="AN100" s="27"/>
    </row>
    <row r="101" spans="23:51">
      <c r="W101" s="7" t="s">
        <v>439</v>
      </c>
      <c r="X101" s="7">
        <f ca="1">SUM($AF$89:$AH$89)</f>
        <v>4</v>
      </c>
      <c r="AM101" s="28"/>
      <c r="AN101" s="27"/>
      <c r="AS101" s="29"/>
      <c r="AU101" s="29"/>
      <c r="AV101" s="29"/>
      <c r="AY101" s="29"/>
    </row>
    <row r="102" spans="23:51" ht="60">
      <c r="W102" s="7" t="s">
        <v>441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33%</v>
      </c>
      <c r="Y102" s="30">
        <f ca="1">IFERROR(X101/SUM(X100:X101),"0")</f>
        <v>0.33333333333333331</v>
      </c>
      <c r="Z102" s="7" t="str">
        <f ca="1">TEXT(Y102,"00%")</f>
        <v>33%</v>
      </c>
      <c r="AN102" s="27"/>
    </row>
    <row r="103" spans="23:51" ht="30">
      <c r="W103" s="7" t="s">
        <v>442</v>
      </c>
      <c r="X103" s="29" t="str">
        <f ca="1">CONCATENATE("Annual Goal 年度目標:  ",$X$96,"
Actual CDE YTD 年度實際:    ",$AC$89)</f>
        <v>Annual Goal 年度目標:  60
Actual CDE YTD 年度實際:    8</v>
      </c>
      <c r="AN103" s="27"/>
    </row>
    <row r="104" spans="23:51">
      <c r="W104" s="7" t="s">
        <v>1454</v>
      </c>
      <c r="X104" s="7" t="str">
        <f ca="1">CONCATENATE($X$53,"  ",SUMIF($AC$53:$AC$64,"&lt;&gt;#N/A"))</f>
        <v>2014  0</v>
      </c>
      <c r="AN104" s="27"/>
    </row>
    <row r="105" spans="23:51">
      <c r="W105" s="7" t="s">
        <v>1453</v>
      </c>
      <c r="X105" s="7" t="str">
        <f ca="1">CONCATENATE($X$65,"  ", SUMIF($AC$65:$AC$76,"&lt;&gt;#N/A"))</f>
        <v>2015  2</v>
      </c>
      <c r="AN105" s="27"/>
    </row>
    <row r="106" spans="23:51">
      <c r="W106" s="7" t="s">
        <v>1452</v>
      </c>
      <c r="X106" s="7" t="str">
        <f ca="1">CONCATENATE($X$77,"  ",SUMIF($AC$77:$AC$88,"&lt;&gt;#N/A"))</f>
        <v>2016  8</v>
      </c>
    </row>
    <row r="107" spans="23:51" ht="23.25">
      <c r="W107" s="7" t="s">
        <v>1451</v>
      </c>
      <c r="X107" s="42" t="str">
        <f>$X$91</f>
        <v>North Zone</v>
      </c>
    </row>
    <row r="108" spans="23:51">
      <c r="X108" s="40" t="str">
        <f>$X$92</f>
        <v>北台北地帶</v>
      </c>
    </row>
    <row r="109" spans="23:51">
      <c r="X109" s="41">
        <f>DATE</f>
        <v>42505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3">
    <pageSetUpPr fitToPage="1"/>
  </sheetPr>
  <dimension ref="A1:S24"/>
  <sheetViews>
    <sheetView topLeftCell="E1" zoomScaleNormal="100" zoomScaleSheetLayoutView="115" workbookViewId="0">
      <selection activeCell="F19" sqref="F19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1899</v>
      </c>
      <c r="E1" s="36" t="str">
        <f>$A$2</f>
        <v>Shilin District</v>
      </c>
      <c r="F1" s="32"/>
      <c r="G1" s="33"/>
      <c r="H1" s="33"/>
      <c r="I1" s="33"/>
      <c r="J1" s="33"/>
      <c r="K1" s="33"/>
      <c r="L1" s="33"/>
      <c r="M1" s="93" t="s">
        <v>1739</v>
      </c>
      <c r="N1" s="96" t="s">
        <v>21</v>
      </c>
      <c r="O1" s="76" t="s">
        <v>22</v>
      </c>
      <c r="P1" s="76" t="s">
        <v>23</v>
      </c>
      <c r="Q1" s="76" t="s">
        <v>33</v>
      </c>
      <c r="R1" s="76" t="s">
        <v>34</v>
      </c>
      <c r="S1" s="76" t="s">
        <v>24</v>
      </c>
    </row>
    <row r="2" spans="1:19" ht="15" customHeight="1">
      <c r="A2" s="1" t="s">
        <v>2293</v>
      </c>
      <c r="E2" s="78" t="str">
        <f>$A$3</f>
        <v>士林地區</v>
      </c>
      <c r="F2" s="26" t="s">
        <v>793</v>
      </c>
      <c r="G2" s="80">
        <f>$A$6</f>
        <v>0</v>
      </c>
      <c r="H2" s="82" t="s">
        <v>35</v>
      </c>
      <c r="I2" s="83"/>
      <c r="J2" s="83"/>
      <c r="K2" s="84"/>
      <c r="L2" s="72" t="s">
        <v>28</v>
      </c>
      <c r="M2" s="94"/>
      <c r="N2" s="97"/>
      <c r="O2" s="77"/>
      <c r="P2" s="77"/>
      <c r="Q2" s="77"/>
      <c r="R2" s="77"/>
      <c r="S2" s="77"/>
    </row>
    <row r="3" spans="1:19" ht="15" customHeight="1">
      <c r="A3" s="1" t="s">
        <v>2294</v>
      </c>
      <c r="E3" s="79"/>
      <c r="F3" s="25" t="s">
        <v>794</v>
      </c>
      <c r="G3" s="81"/>
      <c r="H3" s="82" t="s">
        <v>788</v>
      </c>
      <c r="I3" s="83"/>
      <c r="J3" s="83"/>
      <c r="K3" s="84"/>
      <c r="L3" s="72" t="s">
        <v>787</v>
      </c>
      <c r="M3" s="94"/>
      <c r="N3" s="97"/>
      <c r="O3" s="77"/>
      <c r="P3" s="77"/>
      <c r="Q3" s="77"/>
      <c r="R3" s="77"/>
      <c r="S3" s="77"/>
    </row>
    <row r="4" spans="1:19" ht="15" customHeight="1">
      <c r="A4" s="1" t="s">
        <v>2117</v>
      </c>
      <c r="E4" s="85">
        <f>DATE</f>
        <v>42505</v>
      </c>
      <c r="F4" s="23" t="s">
        <v>791</v>
      </c>
      <c r="G4" s="24"/>
      <c r="H4" s="87">
        <f>ROUND($G$2/12*MONTH,0)</f>
        <v>0</v>
      </c>
      <c r="I4" s="88"/>
      <c r="J4" s="88"/>
      <c r="K4" s="89"/>
      <c r="L4" s="44">
        <f>ROUND($G$2/12,0)</f>
        <v>0</v>
      </c>
      <c r="M4" s="94"/>
      <c r="N4" s="97"/>
      <c r="O4" s="77"/>
      <c r="P4" s="77"/>
      <c r="Q4" s="77"/>
      <c r="R4" s="77"/>
      <c r="S4" s="77"/>
    </row>
    <row r="5" spans="1:19" ht="15" customHeight="1">
      <c r="A5" s="1" t="s">
        <v>2081</v>
      </c>
      <c r="E5" s="86"/>
      <c r="F5" s="5" t="s">
        <v>792</v>
      </c>
      <c r="G5" s="6"/>
      <c r="H5" s="90">
        <f ca="1">SHILIN_DISTRICT_GRAPH!$AC$89</f>
        <v>1</v>
      </c>
      <c r="I5" s="91"/>
      <c r="J5" s="91"/>
      <c r="K5" s="92"/>
      <c r="L5" s="45">
        <f>$M$24</f>
        <v>0</v>
      </c>
      <c r="M5" s="95"/>
      <c r="N5" s="97"/>
      <c r="O5" s="77"/>
      <c r="P5" s="77"/>
      <c r="Q5" s="77"/>
      <c r="R5" s="77"/>
      <c r="S5" s="77"/>
    </row>
    <row r="6" spans="1:19" ht="15" customHeight="1">
      <c r="A6" s="1"/>
      <c r="E6" s="34" t="str">
        <f>$A$4</f>
        <v>North Stake</v>
      </c>
      <c r="F6" s="25" t="s">
        <v>804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北臺北支聯會</v>
      </c>
      <c r="F7" s="25" t="s">
        <v>789</v>
      </c>
      <c r="G7" s="25"/>
      <c r="H7" s="20"/>
      <c r="I7" s="20"/>
      <c r="J7" s="20"/>
      <c r="K7" s="20"/>
      <c r="L7" s="46" t="s">
        <v>790</v>
      </c>
      <c r="M7" s="61" t="s">
        <v>795</v>
      </c>
      <c r="N7" s="38" t="s">
        <v>796</v>
      </c>
      <c r="O7" s="38" t="s">
        <v>797</v>
      </c>
      <c r="P7" s="38" t="s">
        <v>798</v>
      </c>
      <c r="Q7" s="38" t="s">
        <v>799</v>
      </c>
      <c r="R7" s="38" t="s">
        <v>800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2118</v>
      </c>
      <c r="B11" s="1"/>
      <c r="E11" s="5" t="str">
        <f>$A11</f>
        <v>Shilin 士林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1898</v>
      </c>
      <c r="C12" s="64" t="str">
        <f>CONCATENATE(YEAR,":",MONTH,":",WEEK,":",WEEKDAY,":",$B12)</f>
        <v>2016:5:3:7:SHILIN_ZL</v>
      </c>
      <c r="D12" s="64">
        <f>MATCH($C12,REPORT_DATA_BY_COMP!$A:$A,0)</f>
        <v>1697</v>
      </c>
      <c r="E12" s="65" t="str">
        <f>SUBSTITUTE(VLOOKUP($B12,COMP_LIST!$A:$AC,5,FALSE),"EL","")</f>
        <v>E. Aiono / Hammond ZL</v>
      </c>
      <c r="F12" s="4" t="str">
        <f>VLOOKUP($B12,COMP_LIST!$A:$AC,3,FALSE)</f>
        <v>Shilin ZL</v>
      </c>
      <c r="G12" s="4" t="str">
        <f>VLOOKUP($B12,COMP_LIST!$A:$AC,4,FALSE)</f>
        <v>士林 ZL</v>
      </c>
      <c r="H12" s="10">
        <f>IFERROR(INDEX(REPORT_DATA_BY_COMP!$A:$AI,$D12,MATCH(H$8,REPORT_DATA_BY_COMP!$A$1:$AI$1,0)), "")</f>
        <v>0</v>
      </c>
      <c r="I12" s="10">
        <f>IFERROR(INDEX(REPORT_DATA_BY_COMP!$A:$AI,$D12,MATCH(I$8,REPORT_DATA_BY_COMP!$A$1:$AI$1,0)), "")</f>
        <v>0</v>
      </c>
      <c r="J12" s="10">
        <f>IFERROR(INDEX(REPORT_DATA_BY_COMP!$A:$AI,$D12,MATCH(J$8,REPORT_DATA_BY_COMP!$A$1:$AI$1,0)), "")</f>
        <v>4</v>
      </c>
      <c r="K12" s="10">
        <f>IFERROR(INDEX(REPORT_DATA_BY_COMP!$A:$AI,$D12,MATCH(K$8,REPORT_DATA_BY_COMP!$A$1:$AI$1,0)), "")</f>
        <v>4</v>
      </c>
      <c r="L12" s="47">
        <f>IFERROR(INDEX(REPORT_DATA_BY_COMP!$A:$AI,$D12,MATCH(L$8,REPORT_DATA_BY_COMP!$A$1:$AI$1,0)), "")</f>
        <v>0</v>
      </c>
      <c r="M12" s="56">
        <f>IFERROR(INDEX(REPORT_DATA_BY_COMP!$A:$AI,$D12,MATCH(M$8,REPORT_DATA_BY_COMP!$A$1:$AI$1,0)), "")</f>
        <v>0</v>
      </c>
      <c r="N12" s="50">
        <f>IFERROR(INDEX(REPORT_DATA_BY_COMP!$A:$AI,$D12,MATCH(N$8,REPORT_DATA_BY_COMP!$A$1:$AI$1,0)), "")</f>
        <v>11</v>
      </c>
      <c r="O12" s="10">
        <f>IFERROR(INDEX(REPORT_DATA_BY_COMP!$A:$AI,$D12,MATCH(O$8,REPORT_DATA_BY_COMP!$A$1:$AI$1,0)), "")</f>
        <v>8</v>
      </c>
      <c r="P12" s="10">
        <f>IFERROR(INDEX(REPORT_DATA_BY_COMP!$A:$AI,$D12,MATCH(P$8,REPORT_DATA_BY_COMP!$A$1:$AI$1,0)), "")</f>
        <v>8</v>
      </c>
      <c r="Q12" s="10">
        <f>IFERROR(INDEX(REPORT_DATA_BY_COMP!$A:$AI,$D12,MATCH(Q$8,REPORT_DATA_BY_COMP!$A$1:$AI$1,0)), "")</f>
        <v>15</v>
      </c>
      <c r="R12" s="10">
        <f>IFERROR(INDEX(REPORT_DATA_BY_COMP!$A:$AI,$D12,MATCH(R$8,REPORT_DATA_BY_COMP!$A$1:$AI$1,0)), "")</f>
        <v>0</v>
      </c>
      <c r="S12" s="10">
        <f>IFERROR(INDEX(REPORT_DATA_BY_COMP!$A:$AI,$D12,MATCH(S$8,REPORT_DATA_BY_COMP!$A$1:$AI$1,0)), "")</f>
        <v>17</v>
      </c>
    </row>
    <row r="13" spans="1:19" ht="15" customHeight="1">
      <c r="A13" s="1"/>
      <c r="B13" s="1" t="s">
        <v>1947</v>
      </c>
      <c r="C13" s="64" t="str">
        <f>CONCATENATE(YEAR,":",MONTH,":",WEEK,":",WEEKDAY,":",$B13)</f>
        <v>2016:5:3:7:TIANMU_A_E</v>
      </c>
      <c r="D13" s="64">
        <f>MATCH($C13,REPORT_DATA_BY_COMP!$A:$A,0)</f>
        <v>1714</v>
      </c>
      <c r="E13" s="65" t="str">
        <f>SUBSTITUTE(VLOOKUP($B13,COMP_LIST!$A:$AC,5,FALSE),"EL","")</f>
        <v>E. Chia DL / Simonson</v>
      </c>
      <c r="F13" s="4" t="str">
        <f>VLOOKUP($B13,COMP_LIST!$A:$AC,3,FALSE)</f>
        <v>Tianmu A E</v>
      </c>
      <c r="G13" s="4" t="str">
        <f>VLOOKUP($B13,COMP_LIST!$A:$AC,4,FALSE)</f>
        <v>天母 A 長老</v>
      </c>
      <c r="H13" s="10">
        <f>IFERROR(INDEX(REPORT_DATA_BY_COMP!$A:$AI,$D13,MATCH(H$8,REPORT_DATA_BY_COMP!$A$1:$AI$1,0)), "")</f>
        <v>0</v>
      </c>
      <c r="I13" s="10">
        <f>IFERROR(INDEX(REPORT_DATA_BY_COMP!$A:$AI,$D13,MATCH(I$8,REPORT_DATA_BY_COMP!$A$1:$AI$1,0)), "")</f>
        <v>0</v>
      </c>
      <c r="J13" s="10">
        <f>IFERROR(INDEX(REPORT_DATA_BY_COMP!$A:$AI,$D13,MATCH(J$8,REPORT_DATA_BY_COMP!$A$1:$AI$1,0)), "")</f>
        <v>3</v>
      </c>
      <c r="K13" s="10">
        <f>IFERROR(INDEX(REPORT_DATA_BY_COMP!$A:$AI,$D13,MATCH(K$8,REPORT_DATA_BY_COMP!$A$1:$AI$1,0)), "")</f>
        <v>2</v>
      </c>
      <c r="L13" s="47">
        <f>IFERROR(INDEX(REPORT_DATA_BY_COMP!$A:$AI,$D13,MATCH(L$8,REPORT_DATA_BY_COMP!$A$1:$AI$1,0)), "")</f>
        <v>0</v>
      </c>
      <c r="M13" s="59">
        <f>IFERROR(INDEX(REPORT_DATA_BY_COMP!$A:$AI,$D13,MATCH(M$8,REPORT_DATA_BY_COMP!$A$1:$AI$1,0)), "")</f>
        <v>0</v>
      </c>
      <c r="N13" s="50">
        <f>IFERROR(INDEX(REPORT_DATA_BY_COMP!$A:$AI,$D13,MATCH(N$8,REPORT_DATA_BY_COMP!$A$1:$AI$1,0)), "")</f>
        <v>9</v>
      </c>
      <c r="O13" s="10">
        <f>IFERROR(INDEX(REPORT_DATA_BY_COMP!$A:$AI,$D13,MATCH(O$8,REPORT_DATA_BY_COMP!$A$1:$AI$1,0)), "")</f>
        <v>3</v>
      </c>
      <c r="P13" s="10">
        <f>IFERROR(INDEX(REPORT_DATA_BY_COMP!$A:$AI,$D13,MATCH(P$8,REPORT_DATA_BY_COMP!$A$1:$AI$1,0)), "")</f>
        <v>17</v>
      </c>
      <c r="Q13" s="10">
        <f>IFERROR(INDEX(REPORT_DATA_BY_COMP!$A:$AI,$D13,MATCH(Q$8,REPORT_DATA_BY_COMP!$A$1:$AI$1,0)), "")</f>
        <v>13</v>
      </c>
      <c r="R13" s="10">
        <f>IFERROR(INDEX(REPORT_DATA_BY_COMP!$A:$AI,$D13,MATCH(R$8,REPORT_DATA_BY_COMP!$A$1:$AI$1,0)), "")</f>
        <v>0</v>
      </c>
      <c r="S13" s="10">
        <f>IFERROR(INDEX(REPORT_DATA_BY_COMP!$A:$AI,$D13,MATCH(S$8,REPORT_DATA_BY_COMP!$A$1:$AI$1,0)), "")</f>
        <v>7</v>
      </c>
    </row>
    <row r="14" spans="1:19" ht="15" customHeight="1">
      <c r="A14" s="1"/>
      <c r="B14" s="1" t="s">
        <v>1951</v>
      </c>
      <c r="C14" s="64" t="str">
        <f>CONCATENATE(YEAR,":",MONTH,":",WEEK,":",WEEKDAY,":",$B14)</f>
        <v>2016:5:3:7:TIANMU_B_E</v>
      </c>
      <c r="D14" s="64">
        <f>MATCH($C14,REPORT_DATA_BY_COMP!$A:$A,0)</f>
        <v>1715</v>
      </c>
      <c r="E14" s="65" t="str">
        <f>SUBSTITUTE(VLOOKUP($B14,COMP_LIST!$A:$AC,5,FALSE),"EL","")</f>
        <v>E. Huntsman / Johnson</v>
      </c>
      <c r="F14" s="4" t="str">
        <f>VLOOKUP($B14,COMP_LIST!$A:$AC,3,FALSE)</f>
        <v>Tianmu B E</v>
      </c>
      <c r="G14" s="4" t="str">
        <f>VLOOKUP($B14,COMP_LIST!$A:$AC,4,FALSE)</f>
        <v>天母 B 長老</v>
      </c>
      <c r="H14" s="10">
        <f>IFERROR(INDEX(REPORT_DATA_BY_COMP!$A:$AI,$D14,MATCH(H$8,REPORT_DATA_BY_COMP!$A$1:$AI$1,0)), "")</f>
        <v>0</v>
      </c>
      <c r="I14" s="10">
        <f>IFERROR(INDEX(REPORT_DATA_BY_COMP!$A:$AI,$D14,MATCH(I$8,REPORT_DATA_BY_COMP!$A$1:$AI$1,0)), "")</f>
        <v>1</v>
      </c>
      <c r="J14" s="10">
        <f>IFERROR(INDEX(REPORT_DATA_BY_COMP!$A:$AI,$D14,MATCH(J$8,REPORT_DATA_BY_COMP!$A$1:$AI$1,0)), "")</f>
        <v>5</v>
      </c>
      <c r="K14" s="10">
        <f>IFERROR(INDEX(REPORT_DATA_BY_COMP!$A:$AI,$D14,MATCH(K$8,REPORT_DATA_BY_COMP!$A$1:$AI$1,0)), "")</f>
        <v>3</v>
      </c>
      <c r="L14" s="47">
        <f>IFERROR(INDEX(REPORT_DATA_BY_COMP!$A:$AI,$D14,MATCH(L$8,REPORT_DATA_BY_COMP!$A$1:$AI$1,0)), "")</f>
        <v>0</v>
      </c>
      <c r="M14" s="59">
        <f>IFERROR(INDEX(REPORT_DATA_BY_COMP!$A:$AI,$D14,MATCH(M$8,REPORT_DATA_BY_COMP!$A$1:$AI$1,0)), "")</f>
        <v>0</v>
      </c>
      <c r="N14" s="50">
        <f>IFERROR(INDEX(REPORT_DATA_BY_COMP!$A:$AI,$D14,MATCH(N$8,REPORT_DATA_BY_COMP!$A$1:$AI$1,0)), "")</f>
        <v>11</v>
      </c>
      <c r="O14" s="10">
        <f>IFERROR(INDEX(REPORT_DATA_BY_COMP!$A:$AI,$D14,MATCH(O$8,REPORT_DATA_BY_COMP!$A$1:$AI$1,0)), "")</f>
        <v>4</v>
      </c>
      <c r="P14" s="10">
        <f>IFERROR(INDEX(REPORT_DATA_BY_COMP!$A:$AI,$D14,MATCH(P$8,REPORT_DATA_BY_COMP!$A$1:$AI$1,0)), "")</f>
        <v>15</v>
      </c>
      <c r="Q14" s="10">
        <f>IFERROR(INDEX(REPORT_DATA_BY_COMP!$A:$AI,$D14,MATCH(Q$8,REPORT_DATA_BY_COMP!$A$1:$AI$1,0)), "")</f>
        <v>6</v>
      </c>
      <c r="R14" s="10">
        <f>IFERROR(INDEX(REPORT_DATA_BY_COMP!$A:$AI,$D14,MATCH(R$8,REPORT_DATA_BY_COMP!$A$1:$AI$1,0)), "")</f>
        <v>0</v>
      </c>
      <c r="S14" s="10">
        <f>IFERROR(INDEX(REPORT_DATA_BY_COMP!$A:$AI,$D14,MATCH(S$8,REPORT_DATA_BY_COMP!$A$1:$AI$1,0)), "")</f>
        <v>11</v>
      </c>
    </row>
    <row r="15" spans="1:19" ht="15" customHeight="1">
      <c r="A15" s="1"/>
      <c r="B15" s="1" t="s">
        <v>1902</v>
      </c>
      <c r="C15" s="64" t="str">
        <f>CONCATENATE(YEAR,":",MONTH,":",WEEK,":",WEEKDAY,":",$B15)</f>
        <v>2016:5:3:7:SHILIN_S</v>
      </c>
      <c r="D15" s="64">
        <f>MATCH($C15,REPORT_DATA_BY_COMP!$A:$A,0)</f>
        <v>1696</v>
      </c>
      <c r="E15" s="65" t="str">
        <f>SUBSTITUTE(VLOOKUP($B15,COMP_LIST!$A:$AC,5,FALSE),"EL","")</f>
        <v>S. Hsiao / Li</v>
      </c>
      <c r="F15" s="4" t="str">
        <f>VLOOKUP($B15,COMP_LIST!$A:$AC,3,FALSE)</f>
        <v>Shilin S</v>
      </c>
      <c r="G15" s="4" t="str">
        <f>VLOOKUP($B15,COMP_LIST!$A:$AC,4,FALSE)</f>
        <v>士林姐妹</v>
      </c>
      <c r="H15" s="10">
        <f>IFERROR(INDEX(REPORT_DATA_BY_COMP!$A:$AI,$D15,MATCH(H$8,REPORT_DATA_BY_COMP!$A$1:$AI$1,0)), "")</f>
        <v>0</v>
      </c>
      <c r="I15" s="10">
        <f>IFERROR(INDEX(REPORT_DATA_BY_COMP!$A:$AI,$D15,MATCH(I$8,REPORT_DATA_BY_COMP!$A$1:$AI$1,0)), "")</f>
        <v>0</v>
      </c>
      <c r="J15" s="10">
        <f>IFERROR(INDEX(REPORT_DATA_BY_COMP!$A:$AI,$D15,MATCH(J$8,REPORT_DATA_BY_COMP!$A$1:$AI$1,0)), "")</f>
        <v>0</v>
      </c>
      <c r="K15" s="10">
        <f>IFERROR(INDEX(REPORT_DATA_BY_COMP!$A:$AI,$D15,MATCH(K$8,REPORT_DATA_BY_COMP!$A$1:$AI$1,0)), "")</f>
        <v>0</v>
      </c>
      <c r="L15" s="47">
        <f>IFERROR(INDEX(REPORT_DATA_BY_COMP!$A:$AI,$D15,MATCH(L$8,REPORT_DATA_BY_COMP!$A$1:$AI$1,0)), "")</f>
        <v>0</v>
      </c>
      <c r="M15" s="59">
        <f>IFERROR(INDEX(REPORT_DATA_BY_COMP!$A:$AI,$D15,MATCH(M$8,REPORT_DATA_BY_COMP!$A$1:$AI$1,0)), "")</f>
        <v>0</v>
      </c>
      <c r="N15" s="50">
        <f>IFERROR(INDEX(REPORT_DATA_BY_COMP!$A:$AI,$D15,MATCH(N$8,REPORT_DATA_BY_COMP!$A$1:$AI$1,0)), "")</f>
        <v>0</v>
      </c>
      <c r="O15" s="10">
        <f>IFERROR(INDEX(REPORT_DATA_BY_COMP!$A:$AI,$D15,MATCH(O$8,REPORT_DATA_BY_COMP!$A$1:$AI$1,0)), "")</f>
        <v>1</v>
      </c>
      <c r="P15" s="10">
        <f>IFERROR(INDEX(REPORT_DATA_BY_COMP!$A:$AI,$D15,MATCH(P$8,REPORT_DATA_BY_COMP!$A$1:$AI$1,0)), "")</f>
        <v>7</v>
      </c>
      <c r="Q15" s="10">
        <f>IFERROR(INDEX(REPORT_DATA_BY_COMP!$A:$AI,$D15,MATCH(Q$8,REPORT_DATA_BY_COMP!$A$1:$AI$1,0)), "")</f>
        <v>0</v>
      </c>
      <c r="R15" s="10">
        <f>IFERROR(INDEX(REPORT_DATA_BY_COMP!$A:$AI,$D15,MATCH(R$8,REPORT_DATA_BY_COMP!$A$1:$AI$1,0)), "")</f>
        <v>0</v>
      </c>
      <c r="S15" s="10">
        <f>IFERROR(INDEX(REPORT_DATA_BY_COMP!$A:$AI,$D15,MATCH(S$8,REPORT_DATA_BY_COMP!$A$1:$AI$1,0)), "")</f>
        <v>3</v>
      </c>
    </row>
    <row r="16" spans="1:19" ht="15" customHeight="1">
      <c r="A16" s="1"/>
      <c r="B16" s="1"/>
      <c r="E16" s="8" t="s">
        <v>806</v>
      </c>
      <c r="F16" s="9"/>
      <c r="G16" s="9"/>
      <c r="H16" s="11">
        <f t="shared" ref="H16:S16" si="0">SUM(H12:H15)</f>
        <v>0</v>
      </c>
      <c r="I16" s="11">
        <f t="shared" si="0"/>
        <v>1</v>
      </c>
      <c r="J16" s="11">
        <f t="shared" si="0"/>
        <v>12</v>
      </c>
      <c r="K16" s="11">
        <f t="shared" si="0"/>
        <v>9</v>
      </c>
      <c r="L16" s="48">
        <f t="shared" si="0"/>
        <v>0</v>
      </c>
      <c r="M16" s="57">
        <f t="shared" si="0"/>
        <v>0</v>
      </c>
      <c r="N16" s="51">
        <f t="shared" si="0"/>
        <v>31</v>
      </c>
      <c r="O16" s="11">
        <f t="shared" si="0"/>
        <v>16</v>
      </c>
      <c r="P16" s="11">
        <f t="shared" si="0"/>
        <v>47</v>
      </c>
      <c r="Q16" s="11">
        <f t="shared" si="0"/>
        <v>34</v>
      </c>
      <c r="R16" s="11">
        <f t="shared" si="0"/>
        <v>0</v>
      </c>
      <c r="S16" s="11">
        <f t="shared" si="0"/>
        <v>38</v>
      </c>
    </row>
    <row r="17" spans="3:19" ht="15" customHeight="1">
      <c r="E17" s="31"/>
      <c r="F17" s="22"/>
      <c r="G17" s="22"/>
      <c r="H17" s="22"/>
      <c r="I17" s="22"/>
      <c r="J17" s="22"/>
      <c r="K17" s="22"/>
      <c r="L17" s="22"/>
      <c r="M17" s="43"/>
      <c r="N17" s="22"/>
      <c r="O17" s="22"/>
      <c r="P17" s="22"/>
      <c r="Q17" s="22"/>
      <c r="R17" s="22"/>
      <c r="S17" s="22"/>
    </row>
    <row r="18" spans="3:19" ht="15" customHeight="1">
      <c r="E18" s="12" t="s">
        <v>2244</v>
      </c>
      <c r="F18" s="15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</row>
    <row r="19" spans="3:19" ht="15" customHeight="1">
      <c r="C19" s="64" t="str">
        <f>CONCATENATE(YEAR,":",MONTH,":1:",WEEKLY_REPORT_DAY,":", $A$1)</f>
        <v>2016:5:1:7:SHILIN</v>
      </c>
      <c r="D19" s="64">
        <f>MATCH($C19,REPORT_DATA_BY_DISTRICT!$A:$A, 0)</f>
        <v>469</v>
      </c>
      <c r="E19" s="19" t="s">
        <v>783</v>
      </c>
      <c r="F19" s="13"/>
      <c r="G19" s="13"/>
      <c r="H19" s="10">
        <f>IFERROR(INDEX(REPORT_DATA_BY_DISTRICT!$A:$AI,$D19,MATCH(H$8,REPORT_DATA_BY_DISTRICT!$A$1:$AI$1,0)), "")</f>
        <v>1</v>
      </c>
      <c r="I19" s="10">
        <f>IFERROR(INDEX(REPORT_DATA_BY_DISTRICT!$A:$AI,$D19,MATCH(I$8,REPORT_DATA_BY_DISTRICT!$A$1:$AI$1,0)), "")</f>
        <v>2</v>
      </c>
      <c r="J19" s="10">
        <f>IFERROR(INDEX(REPORT_DATA_BY_DISTRICT!$A:$AI,$D19,MATCH(J$8,REPORT_DATA_BY_DISTRICT!$A$1:$AI$1,0)), "")</f>
        <v>11</v>
      </c>
      <c r="K19" s="10">
        <f>IFERROR(INDEX(REPORT_DATA_BY_DISTRICT!$A:$AI,$D19,MATCH(K$8,REPORT_DATA_BY_DISTRICT!$A$1:$AI$1,0)), "")</f>
        <v>13</v>
      </c>
      <c r="L19" s="10">
        <f>IFERROR(INDEX(REPORT_DATA_BY_DISTRICT!$A:$AI,$D19,MATCH(L$8,REPORT_DATA_BY_DISTRICT!$A$1:$AI$1,0)), "")</f>
        <v>0</v>
      </c>
      <c r="M19" s="10">
        <f>IFERROR(INDEX(REPORT_DATA_BY_DISTRICT!$A:$AI,$D19,MATCH(M$8,REPORT_DATA_BY_DISTRICT!$A$1:$AI$1,0)), "")</f>
        <v>0</v>
      </c>
      <c r="N19" s="10">
        <f>IFERROR(INDEX(REPORT_DATA_BY_DISTRICT!$A:$AI,$D19,MATCH(N$8,REPORT_DATA_BY_DISTRICT!$A$1:$AI$1,0)), "")</f>
        <v>33</v>
      </c>
      <c r="O19" s="10">
        <f>IFERROR(INDEX(REPORT_DATA_BY_DISTRICT!$A:$AI,$D19,MATCH(O$8,REPORT_DATA_BY_DISTRICT!$A$1:$AI$1,0)), "")</f>
        <v>13</v>
      </c>
      <c r="P19" s="10">
        <f>IFERROR(INDEX(REPORT_DATA_BY_DISTRICT!$A:$AI,$D19,MATCH(P$8,REPORT_DATA_BY_DISTRICT!$A$1:$AI$1,0)), "")</f>
        <v>29</v>
      </c>
      <c r="Q19" s="10">
        <f>IFERROR(INDEX(REPORT_DATA_BY_DISTRICT!$A:$AI,$D19,MATCH(Q$8,REPORT_DATA_BY_DISTRICT!$A$1:$AI$1,0)), "")</f>
        <v>24</v>
      </c>
      <c r="R19" s="10">
        <f>IFERROR(INDEX(REPORT_DATA_BY_DISTRICT!$A:$AI,$D19,MATCH(R$8,REPORT_DATA_BY_DISTRICT!$A$1:$AI$1,0)), "")</f>
        <v>2</v>
      </c>
      <c r="S19" s="10">
        <f>IFERROR(INDEX(REPORT_DATA_BY_DISTRICT!$A:$AI,$D19,MATCH(S$8,REPORT_DATA_BY_DISTRICT!$A$1:$AI$1,0)), "")</f>
        <v>48</v>
      </c>
    </row>
    <row r="20" spans="3:19" ht="15" customHeight="1">
      <c r="C20" s="64" t="str">
        <f>CONCATENATE(YEAR,":",MONTH,":2:",WEEKLY_REPORT_DAY,":", $A$1)</f>
        <v>2016:5:2:7:SHILIN</v>
      </c>
      <c r="D20" s="64">
        <f>MATCH($C20,REPORT_DATA_BY_DISTRICT!$A:$A, 0)</f>
        <v>498</v>
      </c>
      <c r="E20" s="19" t="s">
        <v>782</v>
      </c>
      <c r="F20" s="13"/>
      <c r="G20" s="13"/>
      <c r="H20" s="10">
        <f>IFERROR(INDEX(REPORT_DATA_BY_DISTRICT!$A:$AI,$D20,MATCH(H$8,REPORT_DATA_BY_DISTRICT!$A$1:$AI$1,0)), "")</f>
        <v>0</v>
      </c>
      <c r="I20" s="10">
        <f>IFERROR(INDEX(REPORT_DATA_BY_DISTRICT!$A:$AI,$D20,MATCH(I$8,REPORT_DATA_BY_DISTRICT!$A$1:$AI$1,0)), "")</f>
        <v>2</v>
      </c>
      <c r="J20" s="10">
        <f>IFERROR(INDEX(REPORT_DATA_BY_DISTRICT!$A:$AI,$D20,MATCH(J$8,REPORT_DATA_BY_DISTRICT!$A$1:$AI$1,0)), "")</f>
        <v>11</v>
      </c>
      <c r="K20" s="10">
        <f>IFERROR(INDEX(REPORT_DATA_BY_DISTRICT!$A:$AI,$D20,MATCH(K$8,REPORT_DATA_BY_DISTRICT!$A$1:$AI$1,0)), "")</f>
        <v>7</v>
      </c>
      <c r="L20" s="10">
        <f>IFERROR(INDEX(REPORT_DATA_BY_DISTRICT!$A:$AI,$D20,MATCH(L$8,REPORT_DATA_BY_DISTRICT!$A$1:$AI$1,0)), "")</f>
        <v>0</v>
      </c>
      <c r="M20" s="10">
        <f>IFERROR(INDEX(REPORT_DATA_BY_DISTRICT!$A:$AI,$D20,MATCH(M$8,REPORT_DATA_BY_DISTRICT!$A$1:$AI$1,0)), "")</f>
        <v>0</v>
      </c>
      <c r="N20" s="10">
        <f>IFERROR(INDEX(REPORT_DATA_BY_DISTRICT!$A:$AI,$D20,MATCH(N$8,REPORT_DATA_BY_DISTRICT!$A$1:$AI$1,0)), "")</f>
        <v>27</v>
      </c>
      <c r="O20" s="10">
        <f>IFERROR(INDEX(REPORT_DATA_BY_DISTRICT!$A:$AI,$D20,MATCH(O$8,REPORT_DATA_BY_DISTRICT!$A$1:$AI$1,0)), "")</f>
        <v>9</v>
      </c>
      <c r="P20" s="10">
        <f>IFERROR(INDEX(REPORT_DATA_BY_DISTRICT!$A:$AI,$D20,MATCH(P$8,REPORT_DATA_BY_DISTRICT!$A$1:$AI$1,0)), "")</f>
        <v>29</v>
      </c>
      <c r="Q20" s="10">
        <f>IFERROR(INDEX(REPORT_DATA_BY_DISTRICT!$A:$AI,$D20,MATCH(Q$8,REPORT_DATA_BY_DISTRICT!$A$1:$AI$1,0)), "")</f>
        <v>29</v>
      </c>
      <c r="R20" s="10">
        <f>IFERROR(INDEX(REPORT_DATA_BY_DISTRICT!$A:$AI,$D20,MATCH(R$8,REPORT_DATA_BY_DISTRICT!$A$1:$AI$1,0)), "")</f>
        <v>2</v>
      </c>
      <c r="S20" s="10">
        <f>IFERROR(INDEX(REPORT_DATA_BY_DISTRICT!$A:$AI,$D20,MATCH(S$8,REPORT_DATA_BY_DISTRICT!$A$1:$AI$1,0)), "")</f>
        <v>38</v>
      </c>
    </row>
    <row r="21" spans="3:19" ht="15" customHeight="1">
      <c r="C21" s="64" t="str">
        <f>CONCATENATE(YEAR,":",MONTH,":3:",WEEKLY_REPORT_DAY,":", $A$1)</f>
        <v>2016:5:3:7:SHILIN</v>
      </c>
      <c r="D21" s="64">
        <f>MATCH($C21,REPORT_DATA_BY_DISTRICT!$A:$A, 0)</f>
        <v>527</v>
      </c>
      <c r="E21" s="19" t="s">
        <v>784</v>
      </c>
      <c r="F21" s="13"/>
      <c r="G21" s="13"/>
      <c r="H21" s="10">
        <f>IFERROR(INDEX(REPORT_DATA_BY_DISTRICT!$A:$AI,$D21,MATCH(H$8,REPORT_DATA_BY_DISTRICT!$A$1:$AI$1,0)), "")</f>
        <v>0</v>
      </c>
      <c r="I21" s="10">
        <f>IFERROR(INDEX(REPORT_DATA_BY_DISTRICT!$A:$AI,$D21,MATCH(I$8,REPORT_DATA_BY_DISTRICT!$A$1:$AI$1,0)), "")</f>
        <v>1</v>
      </c>
      <c r="J21" s="10">
        <f>IFERROR(INDEX(REPORT_DATA_BY_DISTRICT!$A:$AI,$D21,MATCH(J$8,REPORT_DATA_BY_DISTRICT!$A$1:$AI$1,0)), "")</f>
        <v>12</v>
      </c>
      <c r="K21" s="10">
        <f>IFERROR(INDEX(REPORT_DATA_BY_DISTRICT!$A:$AI,$D21,MATCH(K$8,REPORT_DATA_BY_DISTRICT!$A$1:$AI$1,0)), "")</f>
        <v>9</v>
      </c>
      <c r="L21" s="10">
        <f>IFERROR(INDEX(REPORT_DATA_BY_DISTRICT!$A:$AI,$D21,MATCH(L$8,REPORT_DATA_BY_DISTRICT!$A$1:$AI$1,0)), "")</f>
        <v>0</v>
      </c>
      <c r="M21" s="10">
        <f>IFERROR(INDEX(REPORT_DATA_BY_DISTRICT!$A:$AI,$D21,MATCH(M$8,REPORT_DATA_BY_DISTRICT!$A$1:$AI$1,0)), "")</f>
        <v>0</v>
      </c>
      <c r="N21" s="10">
        <f>IFERROR(INDEX(REPORT_DATA_BY_DISTRICT!$A:$AI,$D21,MATCH(N$8,REPORT_DATA_BY_DISTRICT!$A$1:$AI$1,0)), "")</f>
        <v>31</v>
      </c>
      <c r="O21" s="10">
        <f>IFERROR(INDEX(REPORT_DATA_BY_DISTRICT!$A:$AI,$D21,MATCH(O$8,REPORT_DATA_BY_DISTRICT!$A$1:$AI$1,0)), "")</f>
        <v>16</v>
      </c>
      <c r="P21" s="10">
        <f>IFERROR(INDEX(REPORT_DATA_BY_DISTRICT!$A:$AI,$D21,MATCH(P$8,REPORT_DATA_BY_DISTRICT!$A$1:$AI$1,0)), "")</f>
        <v>47</v>
      </c>
      <c r="Q21" s="10">
        <f>IFERROR(INDEX(REPORT_DATA_BY_DISTRICT!$A:$AI,$D21,MATCH(Q$8,REPORT_DATA_BY_DISTRICT!$A$1:$AI$1,0)), "")</f>
        <v>34</v>
      </c>
      <c r="R21" s="10">
        <f>IFERROR(INDEX(REPORT_DATA_BY_DISTRICT!$A:$AI,$D21,MATCH(R$8,REPORT_DATA_BY_DISTRICT!$A$1:$AI$1,0)), "")</f>
        <v>0</v>
      </c>
      <c r="S21" s="10">
        <f>IFERROR(INDEX(REPORT_DATA_BY_DISTRICT!$A:$AI,$D21,MATCH(S$8,REPORT_DATA_BY_DISTRICT!$A$1:$AI$1,0)), "")</f>
        <v>21</v>
      </c>
    </row>
    <row r="22" spans="3:19" ht="15" customHeight="1">
      <c r="C22" s="64" t="str">
        <f>CONCATENATE(YEAR,":",MONTH,":4:",WEEKLY_REPORT_DAY,":", $A$1)</f>
        <v>2016:5:4:7:SHILIN</v>
      </c>
      <c r="D22" s="64" t="e">
        <f>MATCH($C22,REPORT_DATA_BY_DISTRICT!$A:$A, 0)</f>
        <v>#N/A</v>
      </c>
      <c r="E22" s="19" t="s">
        <v>785</v>
      </c>
      <c r="F22" s="13"/>
      <c r="G22" s="13"/>
      <c r="H22" s="10" t="str">
        <f>IFERROR(INDEX(REPORT_DATA_BY_DISTRICT!$A:$AI,$D22,MATCH(H$8,REPORT_DATA_BY_DISTRICT!$A$1:$AI$1,0)), "")</f>
        <v/>
      </c>
      <c r="I22" s="10" t="str">
        <f>IFERROR(INDEX(REPORT_DATA_BY_DISTRICT!$A:$AI,$D22,MATCH(I$8,REPORT_DATA_BY_DISTRICT!$A$1:$AI$1,0)), "")</f>
        <v/>
      </c>
      <c r="J22" s="10" t="str">
        <f>IFERROR(INDEX(REPORT_DATA_BY_DISTRICT!$A:$AI,$D22,MATCH(J$8,REPORT_DATA_BY_DISTRICT!$A$1:$AI$1,0)), "")</f>
        <v/>
      </c>
      <c r="K22" s="10" t="str">
        <f>IFERROR(INDEX(REPORT_DATA_BY_DISTRICT!$A:$AI,$D22,MATCH(K$8,REPORT_DATA_BY_DISTRICT!$A$1:$AI$1,0)), "")</f>
        <v/>
      </c>
      <c r="L22" s="10" t="str">
        <f>IFERROR(INDEX(REPORT_DATA_BY_DISTRICT!$A:$AI,$D22,MATCH(L$8,REPORT_DATA_BY_DISTRICT!$A$1:$AI$1,0)), "")</f>
        <v/>
      </c>
      <c r="M22" s="10" t="str">
        <f>IFERROR(INDEX(REPORT_DATA_BY_DISTRICT!$A:$AI,$D22,MATCH(M$8,REPORT_DATA_BY_DISTRICT!$A$1:$AI$1,0)), "")</f>
        <v/>
      </c>
      <c r="N22" s="10" t="str">
        <f>IFERROR(INDEX(REPORT_DATA_BY_DISTRICT!$A:$AI,$D22,MATCH(N$8,REPORT_DATA_BY_DISTRICT!$A$1:$AI$1,0)), "")</f>
        <v/>
      </c>
      <c r="O22" s="10" t="str">
        <f>IFERROR(INDEX(REPORT_DATA_BY_DISTRICT!$A:$AI,$D22,MATCH(O$8,REPORT_DATA_BY_DISTRICT!$A$1:$AI$1,0)), "")</f>
        <v/>
      </c>
      <c r="P22" s="10" t="str">
        <f>IFERROR(INDEX(REPORT_DATA_BY_DISTRICT!$A:$AI,$D22,MATCH(P$8,REPORT_DATA_BY_DISTRICT!$A$1:$AI$1,0)), "")</f>
        <v/>
      </c>
      <c r="Q22" s="10" t="str">
        <f>IFERROR(INDEX(REPORT_DATA_BY_DISTRICT!$A:$AI,$D22,MATCH(Q$8,REPORT_DATA_BY_DISTRICT!$A$1:$AI$1,0)), "")</f>
        <v/>
      </c>
      <c r="R22" s="10" t="str">
        <f>IFERROR(INDEX(REPORT_DATA_BY_DISTRICT!$A:$AI,$D22,MATCH(R$8,REPORT_DATA_BY_DISTRICT!$A$1:$AI$1,0)), "")</f>
        <v/>
      </c>
      <c r="S22" s="10" t="str">
        <f>IFERROR(INDEX(REPORT_DATA_BY_DISTRICT!$A:$AI,$D22,MATCH(S$8,REPORT_DATA_BY_DISTRICT!$A$1:$AI$1,0)), "")</f>
        <v/>
      </c>
    </row>
    <row r="23" spans="3:19" ht="15" customHeight="1">
      <c r="C23" s="64" t="str">
        <f>CONCATENATE(YEAR,":",MONTH,":5:",WEEKLY_REPORT_DAY,":", $A$1)</f>
        <v>2016:5:5:7:SHILIN</v>
      </c>
      <c r="D23" s="64" t="e">
        <f>MATCH($C23,REPORT_DATA_BY_DISTRICT!$A:$A, 0)</f>
        <v>#N/A</v>
      </c>
      <c r="E23" s="19" t="s">
        <v>786</v>
      </c>
      <c r="F23" s="13"/>
      <c r="G23" s="13"/>
      <c r="H23" s="10" t="str">
        <f>IFERROR(INDEX(REPORT_DATA_BY_DISTRICT!$A:$AI,$D23,MATCH(H$8,REPORT_DATA_BY_DISTRICT!$A$1:$AI$1,0)), "")</f>
        <v/>
      </c>
      <c r="I23" s="10" t="str">
        <f>IFERROR(INDEX(REPORT_DATA_BY_DISTRICT!$A:$AI,$D23,MATCH(I$8,REPORT_DATA_BY_DISTRICT!$A$1:$AI$1,0)), "")</f>
        <v/>
      </c>
      <c r="J23" s="10" t="str">
        <f>IFERROR(INDEX(REPORT_DATA_BY_DISTRICT!$A:$AI,$D23,MATCH(J$8,REPORT_DATA_BY_DISTRICT!$A$1:$AI$1,0)), "")</f>
        <v/>
      </c>
      <c r="K23" s="10" t="str">
        <f>IFERROR(INDEX(REPORT_DATA_BY_DISTRICT!$A:$AI,$D23,MATCH(K$8,REPORT_DATA_BY_DISTRICT!$A$1:$AI$1,0)), "")</f>
        <v/>
      </c>
      <c r="L23" s="10" t="str">
        <f>IFERROR(INDEX(REPORT_DATA_BY_DISTRICT!$A:$AI,$D23,MATCH(L$8,REPORT_DATA_BY_DISTRICT!$A$1:$AI$1,0)), "")</f>
        <v/>
      </c>
      <c r="M23" s="10" t="str">
        <f>IFERROR(INDEX(REPORT_DATA_BY_DISTRICT!$A:$AI,$D23,MATCH(M$8,REPORT_DATA_BY_DISTRICT!$A$1:$AI$1,0)), "")</f>
        <v/>
      </c>
      <c r="N23" s="10" t="str">
        <f>IFERROR(INDEX(REPORT_DATA_BY_DISTRICT!$A:$AI,$D23,MATCH(N$8,REPORT_DATA_BY_DISTRICT!$A$1:$AI$1,0)), "")</f>
        <v/>
      </c>
      <c r="O23" s="10" t="str">
        <f>IFERROR(INDEX(REPORT_DATA_BY_DISTRICT!$A:$AI,$D23,MATCH(O$8,REPORT_DATA_BY_DISTRICT!$A$1:$AI$1,0)), "")</f>
        <v/>
      </c>
      <c r="P23" s="10" t="str">
        <f>IFERROR(INDEX(REPORT_DATA_BY_DISTRICT!$A:$AI,$D23,MATCH(P$8,REPORT_DATA_BY_DISTRICT!$A$1:$AI$1,0)), "")</f>
        <v/>
      </c>
      <c r="Q23" s="10" t="str">
        <f>IFERROR(INDEX(REPORT_DATA_BY_DISTRICT!$A:$AI,$D23,MATCH(Q$8,REPORT_DATA_BY_DISTRICT!$A$1:$AI$1,0)), "")</f>
        <v/>
      </c>
      <c r="R23" s="10" t="str">
        <f>IFERROR(INDEX(REPORT_DATA_BY_DISTRICT!$A:$AI,$D23,MATCH(R$8,REPORT_DATA_BY_DISTRICT!$A$1:$AI$1,0)), "")</f>
        <v/>
      </c>
      <c r="S23" s="10" t="str">
        <f>IFERROR(INDEX(REPORT_DATA_BY_DISTRICT!$A:$AI,$D23,MATCH(S$8,REPORT_DATA_BY_DISTRICT!$A$1:$AI$1,0)), "")</f>
        <v/>
      </c>
    </row>
    <row r="24" spans="3:19" ht="15" customHeight="1">
      <c r="E24" s="16" t="s">
        <v>806</v>
      </c>
      <c r="F24" s="14"/>
      <c r="G24" s="14"/>
      <c r="H24" s="17">
        <f>SUM(H19:H23)</f>
        <v>1</v>
      </c>
      <c r="I24" s="17">
        <f t="shared" ref="I24:R24" si="1">SUM(I19:I23)</f>
        <v>5</v>
      </c>
      <c r="J24" s="17">
        <f t="shared" si="1"/>
        <v>34</v>
      </c>
      <c r="K24" s="17">
        <f t="shared" si="1"/>
        <v>29</v>
      </c>
      <c r="L24" s="49">
        <f t="shared" si="1"/>
        <v>0</v>
      </c>
      <c r="M24" s="17">
        <f t="shared" si="1"/>
        <v>0</v>
      </c>
      <c r="N24" s="52">
        <f t="shared" si="1"/>
        <v>91</v>
      </c>
      <c r="O24" s="17">
        <f t="shared" si="1"/>
        <v>38</v>
      </c>
      <c r="P24" s="17">
        <f t="shared" si="1"/>
        <v>105</v>
      </c>
      <c r="Q24" s="17">
        <f t="shared" si="1"/>
        <v>87</v>
      </c>
      <c r="R24" s="17">
        <f t="shared" si="1"/>
        <v>4</v>
      </c>
      <c r="S24" s="17">
        <f>SUM(S19:S23)</f>
        <v>107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2:S15">
    <cfRule type="expression" dxfId="39" priority="1">
      <formula>J12=""</formula>
    </cfRule>
    <cfRule type="expression" dxfId="38" priority="2">
      <formula>AND(M$9&lt;&gt;"",M12&gt;=M$9)</formula>
    </cfRule>
    <cfRule type="expression" dxfId="37" priority="3">
      <formula>AND(M$10&lt;&gt;"",M12&lt;M$10)</formula>
    </cfRule>
    <cfRule type="expression" dxfId="36" priority="4">
      <formula>AND(M$10&lt;&gt;"",M12&gt;=M$10)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4">
    <pageSetUpPr fitToPage="1"/>
  </sheetPr>
  <dimension ref="W1:BA109"/>
  <sheetViews>
    <sheetView zoomScale="85" zoomScaleNormal="85" workbookViewId="0">
      <selection activeCell="AV88" sqref="AV88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7109375" style="7" customWidth="1"/>
    <col min="49" max="49" width="10.42578125" style="7" bestFit="1" customWidth="1"/>
    <col min="50" max="50" width="9.42578125" style="7" bestFit="1" customWidth="1"/>
    <col min="51" max="51" width="10.28515625" style="7" bestFit="1" customWidth="1"/>
    <col min="52" max="52" width="18" style="7" bestFit="1" customWidth="1"/>
    <col min="53" max="53" width="16.5703125" style="7" bestFit="1" customWidth="1"/>
    <col min="54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3" ht="15" customHeight="1"/>
    <row r="50" spans="23:53" ht="15" customHeight="1"/>
    <row r="51" spans="23:53" ht="120">
      <c r="AC51" s="29" t="s">
        <v>437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440</v>
      </c>
      <c r="AT51" s="29" t="s">
        <v>33</v>
      </c>
      <c r="AU51" s="29" t="s">
        <v>34</v>
      </c>
      <c r="AV51" s="29"/>
    </row>
    <row r="52" spans="23:53">
      <c r="W52" s="7" t="s">
        <v>812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810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813</v>
      </c>
      <c r="AM52" s="7" t="s">
        <v>13</v>
      </c>
      <c r="AN52" s="27" t="s">
        <v>814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3964</v>
      </c>
      <c r="AW52" s="27" t="s">
        <v>44</v>
      </c>
      <c r="AX52" s="27" t="s">
        <v>45</v>
      </c>
      <c r="AY52" s="27" t="s">
        <v>46</v>
      </c>
      <c r="AZ52" s="27" t="s">
        <v>47</v>
      </c>
      <c r="BA52" s="27" t="s">
        <v>48</v>
      </c>
    </row>
    <row r="53" spans="23:53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2014:1:0:0:SHILIN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8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</row>
    <row r="54" spans="23:53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2014:2:0:0:SHILIN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</row>
    <row r="55" spans="23:53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2014:3:0:0:SHILIN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</row>
    <row r="56" spans="23:53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2014:4:0:0:SHILIN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</row>
    <row r="57" spans="23:53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2014:5:0:0:SHILIN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</row>
    <row r="58" spans="23:53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2014:6:0:0:SHILIN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</row>
    <row r="59" spans="23:53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2014:7:0:0:SHILIN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</row>
    <row r="60" spans="23:53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2014:8:0:0:SHILIN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</row>
    <row r="61" spans="23:53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2014:9:0:0:SHILIN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</row>
    <row r="62" spans="23:53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2014:10:0:0:SHILIN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</row>
    <row r="63" spans="23:53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2014:11:0:0:SHILIN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ca="1" si="7"/>
        <v/>
      </c>
      <c r="AG63" s="10" t="str">
        <f t="shared" ca="1" si="7"/>
        <v/>
      </c>
      <c r="AH63" s="10" t="str">
        <f t="shared" ca="1" si="7"/>
        <v/>
      </c>
      <c r="AI63" s="10" t="str">
        <f t="shared" ca="1" si="7"/>
        <v/>
      </c>
      <c r="AJ63" s="10" t="str">
        <f t="shared" ca="1" si="7"/>
        <v/>
      </c>
      <c r="AK63" s="10" t="str">
        <f t="shared" ca="1" si="7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</row>
    <row r="64" spans="23:53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2014:12:0:0:SHILIN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7"/>
        <v/>
      </c>
      <c r="AG64" s="10" t="str">
        <f t="shared" ca="1" si="7"/>
        <v/>
      </c>
      <c r="AH64" s="10" t="str">
        <f t="shared" ca="1" si="7"/>
        <v/>
      </c>
      <c r="AI64" s="10" t="str">
        <f t="shared" ca="1" si="7"/>
        <v/>
      </c>
      <c r="AJ64" s="10" t="str">
        <f t="shared" ca="1" si="7"/>
        <v/>
      </c>
      <c r="AK64" s="10" t="str">
        <f t="shared" ca="1" si="7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</row>
    <row r="65" spans="23:53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2015:1:0:0:SHILIN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7"/>
        <v/>
      </c>
      <c r="AG65" s="10" t="str">
        <f t="shared" ca="1" si="7"/>
        <v/>
      </c>
      <c r="AH65" s="10" t="str">
        <f t="shared" ca="1" si="7"/>
        <v/>
      </c>
      <c r="AI65" s="10" t="str">
        <f t="shared" ca="1" si="7"/>
        <v/>
      </c>
      <c r="AJ65" s="10" t="str">
        <f t="shared" ca="1" si="7"/>
        <v/>
      </c>
      <c r="AK65" s="10" t="str">
        <f t="shared" ca="1" si="7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</row>
    <row r="66" spans="23:53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2015:2:0:0:SHILIN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7"/>
        <v/>
      </c>
      <c r="AG66" s="10" t="str">
        <f t="shared" ca="1" si="7"/>
        <v/>
      </c>
      <c r="AH66" s="10" t="str">
        <f t="shared" ca="1" si="7"/>
        <v/>
      </c>
      <c r="AI66" s="10" t="str">
        <f t="shared" ca="1" si="7"/>
        <v/>
      </c>
      <c r="AJ66" s="10" t="str">
        <f t="shared" ca="1" si="7"/>
        <v/>
      </c>
      <c r="AK66" s="10" t="str">
        <f t="shared" ca="1" si="7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</row>
    <row r="67" spans="23:53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2015:3:0:0:SHILIN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7"/>
        <v/>
      </c>
      <c r="AG67" s="10" t="str">
        <f t="shared" ca="1" si="7"/>
        <v/>
      </c>
      <c r="AH67" s="10" t="str">
        <f t="shared" ca="1" si="7"/>
        <v/>
      </c>
      <c r="AI67" s="10" t="str">
        <f t="shared" ca="1" si="7"/>
        <v/>
      </c>
      <c r="AJ67" s="10" t="str">
        <f t="shared" ca="1" si="7"/>
        <v/>
      </c>
      <c r="AK67" s="10" t="str">
        <f t="shared" ca="1" si="7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</row>
    <row r="68" spans="23:53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2015:4:0:0:SHILIN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7"/>
        <v/>
      </c>
      <c r="AG68" s="10" t="str">
        <f t="shared" ca="1" si="7"/>
        <v/>
      </c>
      <c r="AH68" s="10" t="str">
        <f t="shared" ca="1" si="7"/>
        <v/>
      </c>
      <c r="AI68" s="10" t="str">
        <f t="shared" ca="1" si="7"/>
        <v/>
      </c>
      <c r="AJ68" s="10" t="str">
        <f t="shared" ca="1" si="7"/>
        <v/>
      </c>
      <c r="AK68" s="10" t="str">
        <f t="shared" ca="1" si="7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</row>
    <row r="69" spans="23:53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2015:5:0:0:SHILIN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ref="AF69:AK84" ca="1" si="8">IFERROR(INDEX(INDIRECT(CONCATENATE($X$95,"$A:$Z")),$AE69,MATCH(AF$52,INDIRECT(CONCATENATE($X$95,"$A1:$Z1")),0)),"")</f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</row>
    <row r="70" spans="23:53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2015:6:0:0:SHILIN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</row>
    <row r="71" spans="23:53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2015:7:0:0:SHILIN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</row>
    <row r="72" spans="23:53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2015:8:0:0:SHILIN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</row>
    <row r="73" spans="23:53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2015:9:0:0:SHILIN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ca="1" si="8"/>
        <v/>
      </c>
      <c r="AG73" s="10" t="str">
        <f t="shared" ca="1" si="8"/>
        <v/>
      </c>
      <c r="AH73" s="10" t="str">
        <f t="shared" ca="1" si="8"/>
        <v/>
      </c>
      <c r="AI73" s="10" t="str">
        <f t="shared" ca="1" si="8"/>
        <v/>
      </c>
      <c r="AJ73" s="10" t="str">
        <f t="shared" ca="1" si="8"/>
        <v/>
      </c>
      <c r="AK73" s="10" t="str">
        <f t="shared" ca="1" si="8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</row>
    <row r="74" spans="23:53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2015:10:0:0:SHILIN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8"/>
        <v/>
      </c>
      <c r="AG74" s="10" t="str">
        <f t="shared" ca="1" si="8"/>
        <v/>
      </c>
      <c r="AH74" s="10" t="str">
        <f t="shared" ca="1" si="8"/>
        <v/>
      </c>
      <c r="AI74" s="10" t="str">
        <f t="shared" ca="1" si="8"/>
        <v/>
      </c>
      <c r="AJ74" s="10" t="str">
        <f t="shared" ca="1" si="8"/>
        <v/>
      </c>
      <c r="AK74" s="10" t="str">
        <f t="shared" ca="1" si="8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</row>
    <row r="75" spans="23:53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2015:11:0:0:SHILIN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8"/>
        <v/>
      </c>
      <c r="AG75" s="10" t="str">
        <f t="shared" ca="1" si="8"/>
        <v/>
      </c>
      <c r="AH75" s="10" t="str">
        <f t="shared" ca="1" si="8"/>
        <v/>
      </c>
      <c r="AI75" s="10" t="str">
        <f t="shared" ca="1" si="8"/>
        <v/>
      </c>
      <c r="AJ75" s="10" t="str">
        <f t="shared" ca="1" si="8"/>
        <v/>
      </c>
      <c r="AK75" s="10" t="str">
        <f t="shared" ca="1" si="8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</row>
    <row r="76" spans="23:53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2015:12:0:0:SHILIN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8"/>
        <v/>
      </c>
      <c r="AG76" s="10" t="str">
        <f t="shared" ca="1" si="8"/>
        <v/>
      </c>
      <c r="AH76" s="10" t="str">
        <f t="shared" ca="1" si="8"/>
        <v/>
      </c>
      <c r="AI76" s="10" t="str">
        <f t="shared" ca="1" si="8"/>
        <v/>
      </c>
      <c r="AJ76" s="10" t="str">
        <f t="shared" ca="1" si="8"/>
        <v/>
      </c>
      <c r="AK76" s="10" t="str">
        <f t="shared" ca="1" si="8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</row>
    <row r="77" spans="23:53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2016:1:0:0:SHILIN</v>
      </c>
      <c r="AB77" s="27">
        <f t="shared" ca="1" si="3"/>
        <v>12</v>
      </c>
      <c r="AC77" s="21">
        <f t="shared" ca="1" si="4"/>
        <v>1</v>
      </c>
      <c r="AD77" s="21">
        <f t="shared" si="5"/>
        <v>0</v>
      </c>
      <c r="AE77" s="27" t="e">
        <f t="shared" ca="1" si="6"/>
        <v>#N/A</v>
      </c>
      <c r="AF77" s="10" t="str">
        <f t="shared" ca="1" si="8"/>
        <v/>
      </c>
      <c r="AG77" s="10" t="str">
        <f t="shared" ca="1" si="8"/>
        <v/>
      </c>
      <c r="AH77" s="10" t="str">
        <f t="shared" ca="1" si="8"/>
        <v/>
      </c>
      <c r="AI77" s="10" t="str">
        <f t="shared" ca="1" si="8"/>
        <v/>
      </c>
      <c r="AJ77" s="10" t="str">
        <f t="shared" ca="1" si="8"/>
        <v/>
      </c>
      <c r="AK77" s="10" t="str">
        <f t="shared" ca="1" si="8"/>
        <v/>
      </c>
      <c r="AL77" s="7">
        <v>-11</v>
      </c>
      <c r="AM77" s="28">
        <f t="shared" ref="AM77:AM88" si="9">DATE(YEAR, MONTH,DAY + 7*AL77 )</f>
        <v>42428</v>
      </c>
      <c r="AN77" s="27">
        <f>INT((DAY($AM77)-1)/7)+1</f>
        <v>4</v>
      </c>
      <c r="AO77" s="28" t="str">
        <f t="shared" ref="AO77:AO88" si="10">CONCATENATE(YEAR(AM77),":",MONTH(AM77),":",AN77,":",WEEKLY_REPORT_DAY,":", $X$90)</f>
        <v>2016:2:4:7:SHILIN</v>
      </c>
      <c r="AP77" s="27">
        <f t="shared" ref="AP77:AP88" ca="1" si="11">MATCH(AO77,INDIRECT(CONCATENATE($X$93,"$A:$A")),0)</f>
        <v>204</v>
      </c>
      <c r="AQ77" s="21">
        <f t="shared" ref="AQ77:AV88" ca="1" si="12">INDEX(INDIRECT(CONCATENATE($X$93,"$A:$AG")),$AP77,MATCH(AQ$52,INDIRECT(CONCATENATE($X$93,"$A1:$AG1")),0))</f>
        <v>0</v>
      </c>
      <c r="AR77" s="21">
        <f t="shared" ca="1" si="12"/>
        <v>6</v>
      </c>
      <c r="AS77" s="21">
        <f t="shared" ca="1" si="12"/>
        <v>1</v>
      </c>
      <c r="AT77" s="21">
        <f t="shared" ca="1" si="12"/>
        <v>6</v>
      </c>
      <c r="AU77" s="21">
        <f t="shared" ca="1" si="12"/>
        <v>1</v>
      </c>
      <c r="AV77" s="21">
        <f t="shared" ca="1" si="12"/>
        <v>0</v>
      </c>
      <c r="AW77" s="21">
        <f ca="1">ROUND(1*$AV77/$X$99,0)</f>
        <v>0</v>
      </c>
      <c r="AX77" s="21">
        <f ca="1">6*$AV77</f>
        <v>0</v>
      </c>
      <c r="AY77" s="21">
        <f ca="1">3*$AV77</f>
        <v>0</v>
      </c>
      <c r="AZ77" s="21">
        <f ca="1">5*$AV77</f>
        <v>0</v>
      </c>
      <c r="BA77" s="21">
        <f ca="1">1*$AV77</f>
        <v>0</v>
      </c>
    </row>
    <row r="78" spans="23:53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2016:2:0:0:SHILIN</v>
      </c>
      <c r="AB78" s="27">
        <f t="shared" ca="1" si="3"/>
        <v>48</v>
      </c>
      <c r="AC78" s="21">
        <f t="shared" ca="1" si="4"/>
        <v>0</v>
      </c>
      <c r="AD78" s="21">
        <f t="shared" si="5"/>
        <v>0</v>
      </c>
      <c r="AE78" s="27" t="e">
        <f t="shared" ca="1" si="6"/>
        <v>#N/A</v>
      </c>
      <c r="AF78" s="10" t="str">
        <f t="shared" ca="1" si="8"/>
        <v/>
      </c>
      <c r="AG78" s="10" t="str">
        <f t="shared" ca="1" si="8"/>
        <v/>
      </c>
      <c r="AH78" s="10" t="str">
        <f t="shared" ca="1" si="8"/>
        <v/>
      </c>
      <c r="AI78" s="10" t="str">
        <f t="shared" ca="1" si="8"/>
        <v/>
      </c>
      <c r="AJ78" s="10" t="str">
        <f t="shared" ca="1" si="8"/>
        <v/>
      </c>
      <c r="AK78" s="10" t="str">
        <f t="shared" ca="1" si="8"/>
        <v/>
      </c>
      <c r="AL78" s="7">
        <v>-10</v>
      </c>
      <c r="AM78" s="28">
        <f t="shared" si="9"/>
        <v>42435</v>
      </c>
      <c r="AN78" s="27">
        <f t="shared" ref="AN78:AN88" si="13">INT((DAY($AM78)-1)/7)+1</f>
        <v>1</v>
      </c>
      <c r="AO78" s="28" t="str">
        <f t="shared" si="10"/>
        <v>2016:3:1:7:SHILIN</v>
      </c>
      <c r="AP78" s="27">
        <f t="shared" ca="1" si="11"/>
        <v>235</v>
      </c>
      <c r="AQ78" s="21">
        <f t="shared" ca="1" si="12"/>
        <v>0</v>
      </c>
      <c r="AR78" s="21">
        <f t="shared" ca="1" si="12"/>
        <v>5</v>
      </c>
      <c r="AS78" s="21">
        <f t="shared" ca="1" si="12"/>
        <v>3</v>
      </c>
      <c r="AT78" s="21">
        <f t="shared" ca="1" si="12"/>
        <v>16</v>
      </c>
      <c r="AU78" s="21">
        <f t="shared" ca="1" si="12"/>
        <v>1</v>
      </c>
      <c r="AV78" s="21">
        <f t="shared" ca="1" si="12"/>
        <v>0</v>
      </c>
      <c r="AW78" s="21">
        <f t="shared" ref="AW78:AW88" ca="1" si="14">ROUND(1*$AV78/$X$99,0)</f>
        <v>0</v>
      </c>
      <c r="AX78" s="21">
        <f t="shared" ref="AX78:AX88" ca="1" si="15">6*$AV78</f>
        <v>0</v>
      </c>
      <c r="AY78" s="21">
        <f t="shared" ref="AY78:AY88" ca="1" si="16">3*$AV78</f>
        <v>0</v>
      </c>
      <c r="AZ78" s="21">
        <f t="shared" ref="AZ78:AZ88" ca="1" si="17">5*$AV78</f>
        <v>0</v>
      </c>
      <c r="BA78" s="21">
        <f t="shared" ref="BA78:BA88" ca="1" si="18">1*$AV78</f>
        <v>0</v>
      </c>
    </row>
    <row r="79" spans="23:53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2016:3:0:0:SHILIN</v>
      </c>
      <c r="AB79" s="27">
        <f t="shared" ca="1" si="3"/>
        <v>81</v>
      </c>
      <c r="AC79" s="21">
        <f t="shared" ca="1" si="4"/>
        <v>0</v>
      </c>
      <c r="AD79" s="21">
        <f t="shared" si="5"/>
        <v>0</v>
      </c>
      <c r="AE79" s="27" t="e">
        <f t="shared" ca="1" si="6"/>
        <v>#N/A</v>
      </c>
      <c r="AF79" s="10" t="str">
        <f t="shared" ca="1" si="8"/>
        <v/>
      </c>
      <c r="AG79" s="10" t="str">
        <f t="shared" ca="1" si="8"/>
        <v/>
      </c>
      <c r="AH79" s="10" t="str">
        <f t="shared" ca="1" si="8"/>
        <v/>
      </c>
      <c r="AI79" s="10" t="str">
        <f t="shared" ca="1" si="8"/>
        <v/>
      </c>
      <c r="AJ79" s="10" t="str">
        <f t="shared" ca="1" si="8"/>
        <v/>
      </c>
      <c r="AK79" s="10" t="str">
        <f t="shared" ca="1" si="8"/>
        <v/>
      </c>
      <c r="AL79" s="7">
        <v>-9</v>
      </c>
      <c r="AM79" s="28">
        <f t="shared" si="9"/>
        <v>42442</v>
      </c>
      <c r="AN79" s="27">
        <f t="shared" si="13"/>
        <v>2</v>
      </c>
      <c r="AO79" s="28" t="str">
        <f t="shared" si="10"/>
        <v>2016:3:2:7:SHILIN</v>
      </c>
      <c r="AP79" s="27">
        <f t="shared" ca="1" si="11"/>
        <v>265</v>
      </c>
      <c r="AQ79" s="21">
        <f t="shared" ca="1" si="12"/>
        <v>0</v>
      </c>
      <c r="AR79" s="21">
        <f t="shared" ca="1" si="12"/>
        <v>12</v>
      </c>
      <c r="AS79" s="21">
        <f t="shared" ca="1" si="12"/>
        <v>10</v>
      </c>
      <c r="AT79" s="21">
        <f t="shared" ca="1" si="12"/>
        <v>25</v>
      </c>
      <c r="AU79" s="21">
        <f t="shared" ca="1" si="12"/>
        <v>3</v>
      </c>
      <c r="AV79" s="21">
        <f t="shared" ca="1" si="12"/>
        <v>0</v>
      </c>
      <c r="AW79" s="21">
        <f t="shared" ca="1" si="14"/>
        <v>0</v>
      </c>
      <c r="AX79" s="21">
        <f t="shared" ca="1" si="15"/>
        <v>0</v>
      </c>
      <c r="AY79" s="21">
        <f t="shared" ca="1" si="16"/>
        <v>0</v>
      </c>
      <c r="AZ79" s="21">
        <f t="shared" ca="1" si="17"/>
        <v>0</v>
      </c>
      <c r="BA79" s="21">
        <f t="shared" ca="1" si="18"/>
        <v>0</v>
      </c>
    </row>
    <row r="80" spans="23:53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2016:4:0:0:SHILIN</v>
      </c>
      <c r="AB80" s="27">
        <f t="shared" ca="1" si="3"/>
        <v>112</v>
      </c>
      <c r="AC80" s="21">
        <f t="shared" ca="1" si="4"/>
        <v>0</v>
      </c>
      <c r="AD80" s="21">
        <f t="shared" si="5"/>
        <v>0</v>
      </c>
      <c r="AE80" s="27" t="e">
        <f t="shared" ca="1" si="6"/>
        <v>#N/A</v>
      </c>
      <c r="AF80" s="10" t="str">
        <f t="shared" ca="1" si="8"/>
        <v/>
      </c>
      <c r="AG80" s="10" t="str">
        <f t="shared" ca="1" si="8"/>
        <v/>
      </c>
      <c r="AH80" s="10" t="str">
        <f t="shared" ca="1" si="8"/>
        <v/>
      </c>
      <c r="AI80" s="10" t="str">
        <f t="shared" ca="1" si="8"/>
        <v/>
      </c>
      <c r="AJ80" s="10" t="str">
        <f t="shared" ca="1" si="8"/>
        <v/>
      </c>
      <c r="AK80" s="10" t="str">
        <f t="shared" ca="1" si="8"/>
        <v/>
      </c>
      <c r="AL80" s="7">
        <v>-8</v>
      </c>
      <c r="AM80" s="28">
        <f t="shared" si="9"/>
        <v>42449</v>
      </c>
      <c r="AN80" s="27">
        <f t="shared" si="13"/>
        <v>3</v>
      </c>
      <c r="AO80" s="28" t="str">
        <f t="shared" si="10"/>
        <v>2016:3:3:7:SHILIN</v>
      </c>
      <c r="AP80" s="27">
        <f t="shared" ca="1" si="11"/>
        <v>294</v>
      </c>
      <c r="AQ80" s="21">
        <f t="shared" ca="1" si="12"/>
        <v>0</v>
      </c>
      <c r="AR80" s="21">
        <f t="shared" ca="1" si="12"/>
        <v>20</v>
      </c>
      <c r="AS80" s="21">
        <f t="shared" ca="1" si="12"/>
        <v>14</v>
      </c>
      <c r="AT80" s="21">
        <f t="shared" ca="1" si="12"/>
        <v>29</v>
      </c>
      <c r="AU80" s="21">
        <f t="shared" ca="1" si="12"/>
        <v>2</v>
      </c>
      <c r="AV80" s="21">
        <f t="shared" ca="1" si="12"/>
        <v>0</v>
      </c>
      <c r="AW80" s="21">
        <f t="shared" ca="1" si="14"/>
        <v>0</v>
      </c>
      <c r="AX80" s="21">
        <f t="shared" ca="1" si="15"/>
        <v>0</v>
      </c>
      <c r="AY80" s="21">
        <f t="shared" ca="1" si="16"/>
        <v>0</v>
      </c>
      <c r="AZ80" s="21">
        <f t="shared" ca="1" si="17"/>
        <v>0</v>
      </c>
      <c r="BA80" s="21">
        <f t="shared" ca="1" si="18"/>
        <v>0</v>
      </c>
    </row>
    <row r="81" spans="23:53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2016:5:0:0:SHILIN</v>
      </c>
      <c r="AB81" s="27">
        <f t="shared" ca="1" si="3"/>
        <v>141</v>
      </c>
      <c r="AC81" s="21">
        <f t="shared" ca="1" si="4"/>
        <v>0</v>
      </c>
      <c r="AD81" s="21">
        <f t="shared" si="5"/>
        <v>0</v>
      </c>
      <c r="AE81" s="27" t="e">
        <f t="shared" ca="1" si="6"/>
        <v>#N/A</v>
      </c>
      <c r="AF81" s="10" t="str">
        <f t="shared" ca="1" si="8"/>
        <v/>
      </c>
      <c r="AG81" s="10" t="str">
        <f t="shared" ca="1" si="8"/>
        <v/>
      </c>
      <c r="AH81" s="10" t="str">
        <f t="shared" ca="1" si="8"/>
        <v/>
      </c>
      <c r="AI81" s="10" t="str">
        <f t="shared" ca="1" si="8"/>
        <v/>
      </c>
      <c r="AJ81" s="10" t="str">
        <f t="shared" ca="1" si="8"/>
        <v/>
      </c>
      <c r="AK81" s="10" t="str">
        <f t="shared" ca="1" si="8"/>
        <v/>
      </c>
      <c r="AL81" s="7">
        <v>-7</v>
      </c>
      <c r="AM81" s="28">
        <f t="shared" si="9"/>
        <v>42456</v>
      </c>
      <c r="AN81" s="27">
        <f t="shared" si="13"/>
        <v>4</v>
      </c>
      <c r="AO81" s="28" t="str">
        <f t="shared" si="10"/>
        <v>2016:3:4:7:SHILIN</v>
      </c>
      <c r="AP81" s="27">
        <f t="shared" ca="1" si="11"/>
        <v>324</v>
      </c>
      <c r="AQ81" s="21">
        <f t="shared" ca="1" si="12"/>
        <v>0</v>
      </c>
      <c r="AR81" s="21">
        <f t="shared" ca="1" si="12"/>
        <v>29</v>
      </c>
      <c r="AS81" s="21">
        <f t="shared" ca="1" si="12"/>
        <v>9</v>
      </c>
      <c r="AT81" s="21">
        <f t="shared" ca="1" si="12"/>
        <v>23</v>
      </c>
      <c r="AU81" s="21">
        <f t="shared" ca="1" si="12"/>
        <v>4</v>
      </c>
      <c r="AV81" s="21">
        <f t="shared" ca="1" si="12"/>
        <v>0</v>
      </c>
      <c r="AW81" s="21">
        <f t="shared" ca="1" si="14"/>
        <v>0</v>
      </c>
      <c r="AX81" s="21">
        <f t="shared" ca="1" si="15"/>
        <v>0</v>
      </c>
      <c r="AY81" s="21">
        <f t="shared" ca="1" si="16"/>
        <v>0</v>
      </c>
      <c r="AZ81" s="21">
        <f t="shared" ca="1" si="17"/>
        <v>0</v>
      </c>
      <c r="BA81" s="21">
        <f t="shared" ca="1" si="18"/>
        <v>0</v>
      </c>
    </row>
    <row r="82" spans="23:53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2016:6:0:0:SHILIN</v>
      </c>
      <c r="AB82" s="27" t="e">
        <f t="shared" ca="1" si="3"/>
        <v>#N/A</v>
      </c>
      <c r="AC82" s="21" t="e">
        <f t="shared" ca="1" si="4"/>
        <v>#N/A</v>
      </c>
      <c r="AD82" s="21">
        <f t="shared" si="5"/>
        <v>0</v>
      </c>
      <c r="AE82" s="27" t="e">
        <f t="shared" ca="1" si="6"/>
        <v>#N/A</v>
      </c>
      <c r="AF82" s="10" t="str">
        <f t="shared" ca="1" si="8"/>
        <v/>
      </c>
      <c r="AG82" s="10" t="str">
        <f t="shared" ca="1" si="8"/>
        <v/>
      </c>
      <c r="AH82" s="10" t="str">
        <f t="shared" ca="1" si="8"/>
        <v/>
      </c>
      <c r="AI82" s="10" t="str">
        <f t="shared" ca="1" si="8"/>
        <v/>
      </c>
      <c r="AJ82" s="10" t="str">
        <f t="shared" ca="1" si="8"/>
        <v/>
      </c>
      <c r="AK82" s="10" t="str">
        <f t="shared" ca="1" si="8"/>
        <v/>
      </c>
      <c r="AL82" s="7">
        <v>-6</v>
      </c>
      <c r="AM82" s="28">
        <f t="shared" si="9"/>
        <v>42463</v>
      </c>
      <c r="AN82" s="27">
        <f t="shared" si="13"/>
        <v>1</v>
      </c>
      <c r="AO82" s="28" t="str">
        <f t="shared" si="10"/>
        <v>2016:4:1:7:SHILIN</v>
      </c>
      <c r="AP82" s="27">
        <f t="shared" ca="1" si="11"/>
        <v>353</v>
      </c>
      <c r="AQ82" s="21">
        <f t="shared" ca="1" si="12"/>
        <v>0</v>
      </c>
      <c r="AR82" s="21">
        <f t="shared" ca="1" si="12"/>
        <v>27</v>
      </c>
      <c r="AS82" s="21">
        <f t="shared" ca="1" si="12"/>
        <v>11</v>
      </c>
      <c r="AT82" s="21">
        <f t="shared" ca="1" si="12"/>
        <v>22</v>
      </c>
      <c r="AU82" s="21">
        <f t="shared" ca="1" si="12"/>
        <v>5</v>
      </c>
      <c r="AV82" s="21">
        <f t="shared" ca="1" si="12"/>
        <v>0</v>
      </c>
      <c r="AW82" s="21">
        <f t="shared" ca="1" si="14"/>
        <v>0</v>
      </c>
      <c r="AX82" s="21">
        <f t="shared" ca="1" si="15"/>
        <v>0</v>
      </c>
      <c r="AY82" s="21">
        <f t="shared" ca="1" si="16"/>
        <v>0</v>
      </c>
      <c r="AZ82" s="21">
        <f t="shared" ca="1" si="17"/>
        <v>0</v>
      </c>
      <c r="BA82" s="21">
        <f t="shared" ca="1" si="18"/>
        <v>0</v>
      </c>
    </row>
    <row r="83" spans="23:53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2016:7:0:0:SHILIN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ca="1" si="8"/>
        <v/>
      </c>
      <c r="AG83" s="10" t="str">
        <f t="shared" ca="1" si="8"/>
        <v/>
      </c>
      <c r="AH83" s="10" t="str">
        <f t="shared" ca="1" si="8"/>
        <v/>
      </c>
      <c r="AI83" s="10" t="str">
        <f t="shared" ca="1" si="8"/>
        <v/>
      </c>
      <c r="AJ83" s="10" t="str">
        <f t="shared" ca="1" si="8"/>
        <v/>
      </c>
      <c r="AK83" s="10" t="str">
        <f t="shared" ca="1" si="8"/>
        <v/>
      </c>
      <c r="AL83" s="7">
        <v>-5</v>
      </c>
      <c r="AM83" s="28">
        <f t="shared" si="9"/>
        <v>42470</v>
      </c>
      <c r="AN83" s="27">
        <f t="shared" si="13"/>
        <v>2</v>
      </c>
      <c r="AO83" s="28" t="str">
        <f t="shared" si="10"/>
        <v>2016:4:2:7:SHILIN</v>
      </c>
      <c r="AP83" s="27">
        <f t="shared" ca="1" si="11"/>
        <v>382</v>
      </c>
      <c r="AQ83" s="21">
        <f t="shared" ca="1" si="12"/>
        <v>0</v>
      </c>
      <c r="AR83" s="21">
        <f t="shared" ca="1" si="12"/>
        <v>26</v>
      </c>
      <c r="AS83" s="21">
        <f t="shared" ca="1" si="12"/>
        <v>17</v>
      </c>
      <c r="AT83" s="21">
        <f t="shared" ca="1" si="12"/>
        <v>21</v>
      </c>
      <c r="AU83" s="21">
        <f t="shared" ca="1" si="12"/>
        <v>2</v>
      </c>
      <c r="AV83" s="21">
        <f t="shared" ca="1" si="12"/>
        <v>0</v>
      </c>
      <c r="AW83" s="21">
        <f t="shared" ca="1" si="14"/>
        <v>0</v>
      </c>
      <c r="AX83" s="21">
        <f t="shared" ca="1" si="15"/>
        <v>0</v>
      </c>
      <c r="AY83" s="21">
        <f t="shared" ca="1" si="16"/>
        <v>0</v>
      </c>
      <c r="AZ83" s="21">
        <f t="shared" ca="1" si="17"/>
        <v>0</v>
      </c>
      <c r="BA83" s="21">
        <f t="shared" ca="1" si="18"/>
        <v>0</v>
      </c>
    </row>
    <row r="84" spans="23:53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2016:8:0:0:SHILIN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8"/>
        <v/>
      </c>
      <c r="AG84" s="10" t="str">
        <f t="shared" ca="1" si="8"/>
        <v/>
      </c>
      <c r="AH84" s="10" t="str">
        <f t="shared" ca="1" si="8"/>
        <v/>
      </c>
      <c r="AI84" s="10" t="str">
        <f t="shared" ca="1" si="8"/>
        <v/>
      </c>
      <c r="AJ84" s="10" t="str">
        <f t="shared" ca="1" si="8"/>
        <v/>
      </c>
      <c r="AK84" s="10" t="str">
        <f t="shared" ca="1" si="8"/>
        <v/>
      </c>
      <c r="AL84" s="7">
        <v>-4</v>
      </c>
      <c r="AM84" s="28">
        <f t="shared" si="9"/>
        <v>42477</v>
      </c>
      <c r="AN84" s="27">
        <f t="shared" si="13"/>
        <v>3</v>
      </c>
      <c r="AO84" s="28" t="str">
        <f t="shared" si="10"/>
        <v>2016:4:3:7:SHILIN</v>
      </c>
      <c r="AP84" s="27">
        <f t="shared" ca="1" si="11"/>
        <v>411</v>
      </c>
      <c r="AQ84" s="21">
        <f t="shared" ca="1" si="12"/>
        <v>0</v>
      </c>
      <c r="AR84" s="21">
        <f t="shared" ca="1" si="12"/>
        <v>30</v>
      </c>
      <c r="AS84" s="21">
        <f t="shared" ca="1" si="12"/>
        <v>11</v>
      </c>
      <c r="AT84" s="21">
        <f t="shared" ca="1" si="12"/>
        <v>24</v>
      </c>
      <c r="AU84" s="21">
        <f t="shared" ca="1" si="12"/>
        <v>2</v>
      </c>
      <c r="AV84" s="21">
        <f t="shared" ca="1" si="12"/>
        <v>0</v>
      </c>
      <c r="AW84" s="21">
        <f t="shared" ca="1" si="14"/>
        <v>0</v>
      </c>
      <c r="AX84" s="21">
        <f t="shared" ca="1" si="15"/>
        <v>0</v>
      </c>
      <c r="AY84" s="21">
        <f t="shared" ca="1" si="16"/>
        <v>0</v>
      </c>
      <c r="AZ84" s="21">
        <f t="shared" ca="1" si="17"/>
        <v>0</v>
      </c>
      <c r="BA84" s="21">
        <f t="shared" ca="1" si="18"/>
        <v>0</v>
      </c>
    </row>
    <row r="85" spans="23:53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2016:9:0:0:SHILIN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ref="AF85:AK88" ca="1" si="19">IFERROR(INDEX(INDIRECT(CONCATENATE($X$95,"$A:$Z")),$AE85,MATCH(AF$52,INDIRECT(CONCATENATE($X$95,"$A1:$Z1")),0)),"")</f>
        <v/>
      </c>
      <c r="AG85" s="10" t="str">
        <f t="shared" ca="1" si="19"/>
        <v/>
      </c>
      <c r="AH85" s="10" t="str">
        <f t="shared" ca="1" si="19"/>
        <v/>
      </c>
      <c r="AI85" s="10" t="str">
        <f t="shared" ca="1" si="19"/>
        <v/>
      </c>
      <c r="AJ85" s="10" t="str">
        <f t="shared" ca="1" si="19"/>
        <v/>
      </c>
      <c r="AK85" s="10" t="str">
        <f t="shared" ca="1" si="19"/>
        <v/>
      </c>
      <c r="AL85" s="7">
        <v>-3</v>
      </c>
      <c r="AM85" s="28">
        <f t="shared" si="9"/>
        <v>42484</v>
      </c>
      <c r="AN85" s="27">
        <f t="shared" si="13"/>
        <v>4</v>
      </c>
      <c r="AO85" s="28" t="str">
        <f t="shared" si="10"/>
        <v>2016:4:4:7:SHILIN</v>
      </c>
      <c r="AP85" s="27">
        <f t="shared" ca="1" si="11"/>
        <v>440</v>
      </c>
      <c r="AQ85" s="21">
        <f t="shared" ca="1" si="12"/>
        <v>0</v>
      </c>
      <c r="AR85" s="21">
        <f t="shared" ca="1" si="12"/>
        <v>33</v>
      </c>
      <c r="AS85" s="21">
        <f t="shared" ca="1" si="12"/>
        <v>15</v>
      </c>
      <c r="AT85" s="21">
        <f t="shared" ca="1" si="12"/>
        <v>21</v>
      </c>
      <c r="AU85" s="21">
        <f t="shared" ca="1" si="12"/>
        <v>1</v>
      </c>
      <c r="AV85" s="21">
        <f t="shared" ca="1" si="12"/>
        <v>0</v>
      </c>
      <c r="AW85" s="21">
        <f t="shared" ca="1" si="14"/>
        <v>0</v>
      </c>
      <c r="AX85" s="21">
        <f t="shared" ca="1" si="15"/>
        <v>0</v>
      </c>
      <c r="AY85" s="21">
        <f t="shared" ca="1" si="16"/>
        <v>0</v>
      </c>
      <c r="AZ85" s="21">
        <f t="shared" ca="1" si="17"/>
        <v>0</v>
      </c>
      <c r="BA85" s="21">
        <f t="shared" ca="1" si="18"/>
        <v>0</v>
      </c>
    </row>
    <row r="86" spans="23:53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2016:10:0:0:SHILIN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19"/>
        <v/>
      </c>
      <c r="AG86" s="10" t="str">
        <f t="shared" ca="1" si="19"/>
        <v/>
      </c>
      <c r="AH86" s="10" t="str">
        <f t="shared" ca="1" si="19"/>
        <v/>
      </c>
      <c r="AI86" s="10" t="str">
        <f t="shared" ca="1" si="19"/>
        <v/>
      </c>
      <c r="AJ86" s="10" t="str">
        <f t="shared" ca="1" si="19"/>
        <v/>
      </c>
      <c r="AK86" s="10" t="str">
        <f t="shared" ca="1" si="19"/>
        <v/>
      </c>
      <c r="AL86" s="7">
        <v>-2</v>
      </c>
      <c r="AM86" s="28">
        <f t="shared" si="9"/>
        <v>42491</v>
      </c>
      <c r="AN86" s="27">
        <f t="shared" si="13"/>
        <v>1</v>
      </c>
      <c r="AO86" s="28" t="str">
        <f t="shared" si="10"/>
        <v>2016:5:1:7:SHILIN</v>
      </c>
      <c r="AP86" s="27">
        <f t="shared" ca="1" si="11"/>
        <v>469</v>
      </c>
      <c r="AQ86" s="21">
        <f t="shared" ca="1" si="12"/>
        <v>0</v>
      </c>
      <c r="AR86" s="21">
        <f t="shared" ca="1" si="12"/>
        <v>33</v>
      </c>
      <c r="AS86" s="21">
        <f t="shared" ca="1" si="12"/>
        <v>13</v>
      </c>
      <c r="AT86" s="21">
        <f t="shared" ca="1" si="12"/>
        <v>24</v>
      </c>
      <c r="AU86" s="21">
        <f t="shared" ca="1" si="12"/>
        <v>2</v>
      </c>
      <c r="AV86" s="21">
        <f t="shared" ca="1" si="12"/>
        <v>0</v>
      </c>
      <c r="AW86" s="21">
        <f t="shared" ca="1" si="14"/>
        <v>0</v>
      </c>
      <c r="AX86" s="21">
        <f t="shared" ca="1" si="15"/>
        <v>0</v>
      </c>
      <c r="AY86" s="21">
        <f t="shared" ca="1" si="16"/>
        <v>0</v>
      </c>
      <c r="AZ86" s="21">
        <f t="shared" ca="1" si="17"/>
        <v>0</v>
      </c>
      <c r="BA86" s="21">
        <f t="shared" ca="1" si="18"/>
        <v>0</v>
      </c>
    </row>
    <row r="87" spans="23:53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2016:11:0:0:SHILIN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19"/>
        <v/>
      </c>
      <c r="AG87" s="10" t="str">
        <f t="shared" ca="1" si="19"/>
        <v/>
      </c>
      <c r="AH87" s="10" t="str">
        <f t="shared" ca="1" si="19"/>
        <v/>
      </c>
      <c r="AI87" s="10" t="str">
        <f t="shared" ca="1" si="19"/>
        <v/>
      </c>
      <c r="AJ87" s="10" t="str">
        <f t="shared" ca="1" si="19"/>
        <v/>
      </c>
      <c r="AK87" s="10" t="str">
        <f t="shared" ca="1" si="19"/>
        <v/>
      </c>
      <c r="AL87" s="7">
        <v>-1</v>
      </c>
      <c r="AM87" s="28">
        <f t="shared" si="9"/>
        <v>42498</v>
      </c>
      <c r="AN87" s="27">
        <f t="shared" si="13"/>
        <v>2</v>
      </c>
      <c r="AO87" s="28" t="str">
        <f t="shared" si="10"/>
        <v>2016:5:2:7:SHILIN</v>
      </c>
      <c r="AP87" s="27">
        <f t="shared" ca="1" si="11"/>
        <v>498</v>
      </c>
      <c r="AQ87" s="21">
        <f t="shared" ca="1" si="12"/>
        <v>0</v>
      </c>
      <c r="AR87" s="21">
        <f t="shared" ca="1" si="12"/>
        <v>27</v>
      </c>
      <c r="AS87" s="21">
        <f t="shared" ca="1" si="12"/>
        <v>9</v>
      </c>
      <c r="AT87" s="21">
        <f t="shared" ca="1" si="12"/>
        <v>29</v>
      </c>
      <c r="AU87" s="21">
        <f t="shared" ca="1" si="12"/>
        <v>2</v>
      </c>
      <c r="AV87" s="21">
        <f t="shared" ca="1" si="12"/>
        <v>0</v>
      </c>
      <c r="AW87" s="21">
        <f t="shared" ca="1" si="14"/>
        <v>0</v>
      </c>
      <c r="AX87" s="21">
        <f t="shared" ca="1" si="15"/>
        <v>0</v>
      </c>
      <c r="AY87" s="21">
        <f t="shared" ca="1" si="16"/>
        <v>0</v>
      </c>
      <c r="AZ87" s="21">
        <f t="shared" ca="1" si="17"/>
        <v>0</v>
      </c>
      <c r="BA87" s="21">
        <f t="shared" ca="1" si="18"/>
        <v>0</v>
      </c>
    </row>
    <row r="88" spans="23:53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2016:12:0:0:SHILIN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19"/>
        <v/>
      </c>
      <c r="AG88" s="10" t="str">
        <f t="shared" ca="1" si="19"/>
        <v/>
      </c>
      <c r="AH88" s="10" t="str">
        <f t="shared" ca="1" si="19"/>
        <v/>
      </c>
      <c r="AI88" s="10" t="str">
        <f t="shared" ca="1" si="19"/>
        <v/>
      </c>
      <c r="AJ88" s="10" t="str">
        <f t="shared" ca="1" si="19"/>
        <v/>
      </c>
      <c r="AK88" s="10" t="str">
        <f t="shared" ca="1" si="19"/>
        <v/>
      </c>
      <c r="AL88" s="7">
        <v>0</v>
      </c>
      <c r="AM88" s="28">
        <f t="shared" si="9"/>
        <v>42505</v>
      </c>
      <c r="AN88" s="27">
        <f t="shared" si="13"/>
        <v>3</v>
      </c>
      <c r="AO88" s="28" t="str">
        <f t="shared" si="10"/>
        <v>2016:5:3:7:SHILIN</v>
      </c>
      <c r="AP88" s="27">
        <f t="shared" ca="1" si="11"/>
        <v>527</v>
      </c>
      <c r="AQ88" s="21">
        <f t="shared" ca="1" si="12"/>
        <v>0</v>
      </c>
      <c r="AR88" s="21">
        <f t="shared" ca="1" si="12"/>
        <v>31</v>
      </c>
      <c r="AS88" s="21">
        <f t="shared" ca="1" si="12"/>
        <v>16</v>
      </c>
      <c r="AT88" s="21">
        <f t="shared" ca="1" si="12"/>
        <v>34</v>
      </c>
      <c r="AU88" s="21">
        <f t="shared" ca="1" si="12"/>
        <v>0</v>
      </c>
      <c r="AV88" s="21">
        <f t="shared" ca="1" si="12"/>
        <v>4</v>
      </c>
      <c r="AW88" s="21">
        <f t="shared" ca="1" si="14"/>
        <v>1</v>
      </c>
      <c r="AX88" s="21">
        <f t="shared" ca="1" si="15"/>
        <v>24</v>
      </c>
      <c r="AY88" s="21">
        <f t="shared" ca="1" si="16"/>
        <v>12</v>
      </c>
      <c r="AZ88" s="21">
        <f t="shared" ca="1" si="17"/>
        <v>20</v>
      </c>
      <c r="BA88" s="21">
        <f t="shared" ca="1" si="18"/>
        <v>4</v>
      </c>
    </row>
    <row r="89" spans="23:53">
      <c r="AC89" s="7">
        <f ca="1">SUMIFS(AC53:AC88, $X53:$X88,YEAR,AC53:AC88,"&lt;&gt;#N/A")</f>
        <v>1</v>
      </c>
      <c r="AD89" s="27"/>
      <c r="AF89" s="7">
        <f t="shared" ref="AF89:AK89" ca="1" si="20">SUM(AF53:AF88)</f>
        <v>0</v>
      </c>
      <c r="AG89" s="7">
        <f t="shared" ca="1" si="20"/>
        <v>0</v>
      </c>
      <c r="AH89" s="7">
        <f t="shared" ca="1" si="20"/>
        <v>0</v>
      </c>
      <c r="AI89" s="7">
        <f t="shared" ca="1" si="20"/>
        <v>0</v>
      </c>
      <c r="AJ89" s="7">
        <f t="shared" ca="1" si="20"/>
        <v>0</v>
      </c>
      <c r="AK89" s="7">
        <f t="shared" ca="1" si="20"/>
        <v>0</v>
      </c>
      <c r="AN89" s="27"/>
    </row>
    <row r="90" spans="23:53">
      <c r="W90" s="7" t="s">
        <v>1456</v>
      </c>
      <c r="X90" s="2" t="s">
        <v>1899</v>
      </c>
      <c r="AD90" s="27"/>
      <c r="AE90" s="27"/>
      <c r="AH90" s="27"/>
      <c r="AI90" s="27"/>
      <c r="AJ90" s="27"/>
      <c r="AK90" s="27"/>
      <c r="AM90" s="28"/>
      <c r="AN90" s="27"/>
    </row>
    <row r="91" spans="23:53">
      <c r="W91" s="39" t="s">
        <v>2234</v>
      </c>
      <c r="X91" s="1" t="s">
        <v>2293</v>
      </c>
      <c r="AD91" s="27"/>
      <c r="AE91" s="27"/>
      <c r="AH91" s="27"/>
      <c r="AI91" s="27"/>
      <c r="AJ91" s="27"/>
      <c r="AK91" s="27"/>
      <c r="AM91" s="28"/>
      <c r="AN91" s="27"/>
    </row>
    <row r="92" spans="23:53">
      <c r="W92" s="7" t="s">
        <v>2235</v>
      </c>
      <c r="X92" s="1" t="s">
        <v>2294</v>
      </c>
      <c r="AD92" s="27"/>
      <c r="AN92" s="27"/>
    </row>
    <row r="93" spans="23:53">
      <c r="W93" s="7" t="s">
        <v>815</v>
      </c>
      <c r="X93" s="2" t="s">
        <v>2245</v>
      </c>
      <c r="Y93" s="27"/>
      <c r="Z93" s="27"/>
      <c r="AD93" s="27"/>
      <c r="AN93" s="27"/>
    </row>
    <row r="94" spans="23:53">
      <c r="W94" s="7" t="s">
        <v>816</v>
      </c>
      <c r="X94" s="2" t="s">
        <v>2246</v>
      </c>
      <c r="Y94" s="27"/>
      <c r="Z94" s="27"/>
      <c r="AD94" s="27"/>
      <c r="AN94" s="27"/>
    </row>
    <row r="95" spans="23:53">
      <c r="W95" s="39" t="s">
        <v>819</v>
      </c>
      <c r="X95" s="2" t="s">
        <v>2247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3">
      <c r="W96" s="39" t="s">
        <v>1455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1">
      <c r="W97" s="7" t="s">
        <v>811</v>
      </c>
      <c r="X97" s="1">
        <v>4</v>
      </c>
      <c r="AD97" s="27"/>
      <c r="AE97" s="27"/>
      <c r="AH97" s="27"/>
      <c r="AI97" s="27"/>
      <c r="AJ97" s="27"/>
      <c r="AK97" s="27"/>
      <c r="AN97" s="27"/>
    </row>
    <row r="98" spans="23:51">
      <c r="W98" s="7" t="s">
        <v>808</v>
      </c>
      <c r="X98" s="7">
        <f>ROUND($X$96/12,0)</f>
        <v>0</v>
      </c>
      <c r="AN98" s="27"/>
    </row>
    <row r="99" spans="23:51">
      <c r="W99" s="7" t="s">
        <v>807</v>
      </c>
      <c r="X99" s="7">
        <v>4</v>
      </c>
      <c r="AN99" s="27"/>
    </row>
    <row r="100" spans="23:51">
      <c r="W100" s="7" t="s">
        <v>438</v>
      </c>
      <c r="X100" s="7">
        <f ca="1">SUM($AI$89:$AK$89)</f>
        <v>0</v>
      </c>
      <c r="AN100" s="27"/>
    </row>
    <row r="101" spans="23:51">
      <c r="W101" s="7" t="s">
        <v>439</v>
      </c>
      <c r="X101" s="7">
        <f ca="1">SUM($AF$89:$AH$89)</f>
        <v>0</v>
      </c>
      <c r="AM101" s="28"/>
      <c r="AN101" s="27"/>
      <c r="AS101" s="29"/>
      <c r="AU101" s="29"/>
      <c r="AV101" s="29"/>
      <c r="AY101" s="29"/>
    </row>
    <row r="102" spans="23:51" ht="60">
      <c r="W102" s="7" t="s">
        <v>441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30" t="str">
        <f ca="1">IFERROR(X101/SUM(X100:X101),"0")</f>
        <v>0</v>
      </c>
      <c r="Z102" s="7" t="str">
        <f ca="1">TEXT(Y102,"00%")</f>
        <v>00%</v>
      </c>
      <c r="AN102" s="27"/>
    </row>
    <row r="103" spans="23:51" ht="30">
      <c r="W103" s="7" t="s">
        <v>442</v>
      </c>
      <c r="X103" s="29" t="str">
        <f ca="1">CONCATENATE("Annual Goal 年度目標:  ",$X$96,"
Actual CDE YTD 年度實際:    ",$AC$89)</f>
        <v>Annual Goal 年度目標:  
Actual CDE YTD 年度實際:    1</v>
      </c>
      <c r="AN103" s="27"/>
    </row>
    <row r="104" spans="23:51">
      <c r="W104" s="7" t="s">
        <v>1454</v>
      </c>
      <c r="X104" s="7" t="str">
        <f ca="1">CONCATENATE($X$53,"  ",SUMIF($AC$53:$AC$64,"&lt;&gt;#N/A"))</f>
        <v>2014  0</v>
      </c>
      <c r="AN104" s="27"/>
    </row>
    <row r="105" spans="23:51">
      <c r="W105" s="7" t="s">
        <v>1453</v>
      </c>
      <c r="X105" s="7" t="str">
        <f ca="1">CONCATENATE($X$65,"  ", SUMIF($AC$65:$AC$76,"&lt;&gt;#N/A"))</f>
        <v>2015  0</v>
      </c>
      <c r="AN105" s="27"/>
    </row>
    <row r="106" spans="23:51">
      <c r="W106" s="7" t="s">
        <v>1452</v>
      </c>
      <c r="X106" s="7" t="str">
        <f ca="1">CONCATENATE($X$77,"  ",SUMIF($AC$77:$AC$88,"&lt;&gt;#N/A"))</f>
        <v>2016  1</v>
      </c>
    </row>
    <row r="107" spans="23:51" ht="23.25">
      <c r="W107" s="7" t="s">
        <v>1451</v>
      </c>
      <c r="X107" s="42" t="str">
        <f>$X$91</f>
        <v>Shilin District</v>
      </c>
    </row>
    <row r="108" spans="23:51">
      <c r="X108" s="40" t="str">
        <f>$X$92</f>
        <v>士林地區</v>
      </c>
    </row>
    <row r="109" spans="23:51">
      <c r="X109" s="41">
        <f>DATE</f>
        <v>42505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5">
    <pageSetUpPr fitToPage="1"/>
  </sheetPr>
  <dimension ref="A1:S24"/>
  <sheetViews>
    <sheetView topLeftCell="E1" zoomScaleNormal="100" zoomScaleSheetLayoutView="115" workbookViewId="0">
      <selection activeCell="F19" sqref="F19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1777</v>
      </c>
      <c r="E1" s="36" t="str">
        <f>$A$2</f>
        <v>Beitou District</v>
      </c>
      <c r="F1" s="32"/>
      <c r="G1" s="33"/>
      <c r="H1" s="33"/>
      <c r="I1" s="33"/>
      <c r="J1" s="33"/>
      <c r="K1" s="33"/>
      <c r="L1" s="33"/>
      <c r="M1" s="93" t="s">
        <v>1739</v>
      </c>
      <c r="N1" s="96" t="s">
        <v>21</v>
      </c>
      <c r="O1" s="76" t="s">
        <v>22</v>
      </c>
      <c r="P1" s="76" t="s">
        <v>23</v>
      </c>
      <c r="Q1" s="76" t="s">
        <v>33</v>
      </c>
      <c r="R1" s="76" t="s">
        <v>34</v>
      </c>
      <c r="S1" s="76" t="s">
        <v>24</v>
      </c>
    </row>
    <row r="2" spans="1:19" ht="15" customHeight="1">
      <c r="A2" s="1" t="s">
        <v>2295</v>
      </c>
      <c r="E2" s="78" t="str">
        <f>$A$3</f>
        <v>北投地區</v>
      </c>
      <c r="F2" s="26" t="s">
        <v>793</v>
      </c>
      <c r="G2" s="80">
        <f>$A$6</f>
        <v>0</v>
      </c>
      <c r="H2" s="82" t="s">
        <v>35</v>
      </c>
      <c r="I2" s="83"/>
      <c r="J2" s="83"/>
      <c r="K2" s="84"/>
      <c r="L2" s="72" t="s">
        <v>28</v>
      </c>
      <c r="M2" s="94"/>
      <c r="N2" s="97"/>
      <c r="O2" s="77"/>
      <c r="P2" s="77"/>
      <c r="Q2" s="77"/>
      <c r="R2" s="77"/>
      <c r="S2" s="77"/>
    </row>
    <row r="3" spans="1:19" ht="15" customHeight="1">
      <c r="A3" s="1" t="s">
        <v>2296</v>
      </c>
      <c r="E3" s="79"/>
      <c r="F3" s="25" t="s">
        <v>794</v>
      </c>
      <c r="G3" s="81"/>
      <c r="H3" s="82" t="s">
        <v>788</v>
      </c>
      <c r="I3" s="83"/>
      <c r="J3" s="83"/>
      <c r="K3" s="84"/>
      <c r="L3" s="72" t="s">
        <v>787</v>
      </c>
      <c r="M3" s="94"/>
      <c r="N3" s="97"/>
      <c r="O3" s="77"/>
      <c r="P3" s="77"/>
      <c r="Q3" s="77"/>
      <c r="R3" s="77"/>
      <c r="S3" s="77"/>
    </row>
    <row r="4" spans="1:19" ht="15" customHeight="1">
      <c r="A4" s="1" t="s">
        <v>2117</v>
      </c>
      <c r="E4" s="85">
        <f>DATE</f>
        <v>42505</v>
      </c>
      <c r="F4" s="23" t="s">
        <v>791</v>
      </c>
      <c r="G4" s="24"/>
      <c r="H4" s="87">
        <f>ROUND($G$2/12*MONTH,0)</f>
        <v>0</v>
      </c>
      <c r="I4" s="88"/>
      <c r="J4" s="88"/>
      <c r="K4" s="89"/>
      <c r="L4" s="44">
        <f>ROUND($G$2/12,0)</f>
        <v>0</v>
      </c>
      <c r="M4" s="94"/>
      <c r="N4" s="97"/>
      <c r="O4" s="77"/>
      <c r="P4" s="77"/>
      <c r="Q4" s="77"/>
      <c r="R4" s="77"/>
      <c r="S4" s="77"/>
    </row>
    <row r="5" spans="1:19" ht="15" customHeight="1">
      <c r="A5" s="1" t="s">
        <v>2081</v>
      </c>
      <c r="E5" s="86"/>
      <c r="F5" s="5" t="s">
        <v>792</v>
      </c>
      <c r="G5" s="6"/>
      <c r="H5" s="90">
        <f ca="1">BEITOU_DISTRICT_GRAPH!$AC$89</f>
        <v>6</v>
      </c>
      <c r="I5" s="91"/>
      <c r="J5" s="91"/>
      <c r="K5" s="92"/>
      <c r="L5" s="45">
        <f>$M$24</f>
        <v>3</v>
      </c>
      <c r="M5" s="95"/>
      <c r="N5" s="97"/>
      <c r="O5" s="77"/>
      <c r="P5" s="77"/>
      <c r="Q5" s="77"/>
      <c r="R5" s="77"/>
      <c r="S5" s="77"/>
    </row>
    <row r="6" spans="1:19" ht="15" customHeight="1">
      <c r="A6" s="1"/>
      <c r="E6" s="34" t="str">
        <f>$A$4</f>
        <v>North Stake</v>
      </c>
      <c r="F6" s="25" t="s">
        <v>804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北臺北支聯會</v>
      </c>
      <c r="F7" s="25" t="s">
        <v>789</v>
      </c>
      <c r="G7" s="25"/>
      <c r="H7" s="20"/>
      <c r="I7" s="20"/>
      <c r="J7" s="20"/>
      <c r="K7" s="20"/>
      <c r="L7" s="46" t="s">
        <v>790</v>
      </c>
      <c r="M7" s="61" t="s">
        <v>795</v>
      </c>
      <c r="N7" s="38" t="s">
        <v>796</v>
      </c>
      <c r="O7" s="38" t="s">
        <v>797</v>
      </c>
      <c r="P7" s="38" t="s">
        <v>798</v>
      </c>
      <c r="Q7" s="38" t="s">
        <v>799</v>
      </c>
      <c r="R7" s="38" t="s">
        <v>800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2119</v>
      </c>
      <c r="B11" s="1"/>
      <c r="E11" s="5" t="str">
        <f>$A11</f>
        <v>Beitou 北投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1776</v>
      </c>
      <c r="C12" s="64" t="str">
        <f>CONCATENATE(YEAR,":",MONTH,":",WEEK,":",WEEKDAY,":",$B12)</f>
        <v>2016:5:3:7:BEITOU_E</v>
      </c>
      <c r="D12" s="64">
        <f>MATCH($C12,REPORT_DATA_BY_COMP!$A:$A,0)</f>
        <v>1663</v>
      </c>
      <c r="E12" s="65" t="str">
        <f>SUBSTITUTE(VLOOKUP($B12,COMP_LIST!$A:$AC,5,FALSE),"EL","")</f>
        <v>E. Dixon DL / Facer</v>
      </c>
      <c r="F12" s="4" t="str">
        <f>VLOOKUP($B12,COMP_LIST!$A:$AC,3,FALSE)</f>
        <v>Beitou E</v>
      </c>
      <c r="G12" s="4" t="str">
        <f>VLOOKUP($B12,COMP_LIST!$A:$AC,4,FALSE)</f>
        <v>北投長老</v>
      </c>
      <c r="H12" s="10">
        <f>IFERROR(INDEX(REPORT_DATA_BY_COMP!$A:$AI,$D12,MATCH(H$8,REPORT_DATA_BY_COMP!$A$1:$AI$1,0)), "")</f>
        <v>1</v>
      </c>
      <c r="I12" s="10">
        <f>IFERROR(INDEX(REPORT_DATA_BY_COMP!$A:$AI,$D12,MATCH(I$8,REPORT_DATA_BY_COMP!$A$1:$AI$1,0)), "")</f>
        <v>1</v>
      </c>
      <c r="J12" s="10">
        <f>IFERROR(INDEX(REPORT_DATA_BY_COMP!$A:$AI,$D12,MATCH(J$8,REPORT_DATA_BY_COMP!$A$1:$AI$1,0)), "")</f>
        <v>1</v>
      </c>
      <c r="K12" s="10">
        <f>IFERROR(INDEX(REPORT_DATA_BY_COMP!$A:$AI,$D12,MATCH(K$8,REPORT_DATA_BY_COMP!$A$1:$AI$1,0)), "")</f>
        <v>1</v>
      </c>
      <c r="L12" s="47">
        <f>IFERROR(INDEX(REPORT_DATA_BY_COMP!$A:$AI,$D12,MATCH(L$8,REPORT_DATA_BY_COMP!$A$1:$AI$1,0)), "")</f>
        <v>1</v>
      </c>
      <c r="M12" s="56">
        <f>IFERROR(INDEX(REPORT_DATA_BY_COMP!$A:$AI,$D12,MATCH(M$8,REPORT_DATA_BY_COMP!$A$1:$AI$1,0)), "")</f>
        <v>0</v>
      </c>
      <c r="N12" s="50">
        <f>IFERROR(INDEX(REPORT_DATA_BY_COMP!$A:$AI,$D12,MATCH(N$8,REPORT_DATA_BY_COMP!$A$1:$AI$1,0)), "")</f>
        <v>4</v>
      </c>
      <c r="O12" s="10">
        <f>IFERROR(INDEX(REPORT_DATA_BY_COMP!$A:$AI,$D12,MATCH(O$8,REPORT_DATA_BY_COMP!$A$1:$AI$1,0)), "")</f>
        <v>2</v>
      </c>
      <c r="P12" s="10">
        <f>IFERROR(INDEX(REPORT_DATA_BY_COMP!$A:$AI,$D12,MATCH(P$8,REPORT_DATA_BY_COMP!$A$1:$AI$1,0)), "")</f>
        <v>12</v>
      </c>
      <c r="Q12" s="10">
        <f>IFERROR(INDEX(REPORT_DATA_BY_COMP!$A:$AI,$D12,MATCH(Q$8,REPORT_DATA_BY_COMP!$A$1:$AI$1,0)), "")</f>
        <v>4</v>
      </c>
      <c r="R12" s="10">
        <f>IFERROR(INDEX(REPORT_DATA_BY_COMP!$A:$AI,$D12,MATCH(R$8,REPORT_DATA_BY_COMP!$A$1:$AI$1,0)), "")</f>
        <v>0</v>
      </c>
      <c r="S12" s="10">
        <f>IFERROR(INDEX(REPORT_DATA_BY_COMP!$A:$AI,$D12,MATCH(S$8,REPORT_DATA_BY_COMP!$A$1:$AI$1,0)), "")</f>
        <v>10</v>
      </c>
    </row>
    <row r="13" spans="1:19" ht="15" customHeight="1">
      <c r="A13" s="1"/>
      <c r="B13" s="1" t="s">
        <v>1781</v>
      </c>
      <c r="C13" s="64" t="str">
        <f>CONCATENATE(YEAR,":",MONTH,":",WEEK,":",WEEKDAY,":",$B13)</f>
        <v>2016:5:3:7:BEITOU_S</v>
      </c>
      <c r="D13" s="64">
        <f>MATCH($C13,REPORT_DATA_BY_COMP!$A:$A,0)</f>
        <v>1664</v>
      </c>
      <c r="E13" s="65" t="str">
        <f>SUBSTITUTE(VLOOKUP($B13,COMP_LIST!$A:$AC,5,FALSE),"EL","")</f>
        <v>S. Juarez / Maxwell STL</v>
      </c>
      <c r="F13" s="4" t="str">
        <f>VLOOKUP($B13,COMP_LIST!$A:$AC,3,FALSE)</f>
        <v>Beitou S</v>
      </c>
      <c r="G13" s="4" t="str">
        <f>VLOOKUP($B13,COMP_LIST!$A:$AC,4,FALSE)</f>
        <v>北頭姐妹</v>
      </c>
      <c r="H13" s="10">
        <f>IFERROR(INDEX(REPORT_DATA_BY_COMP!$A:$AI,$D13,MATCH(H$8,REPORT_DATA_BY_COMP!$A$1:$AI$1,0)), "")</f>
        <v>0</v>
      </c>
      <c r="I13" s="10">
        <f>IFERROR(INDEX(REPORT_DATA_BY_COMP!$A:$AI,$D13,MATCH(I$8,REPORT_DATA_BY_COMP!$A$1:$AI$1,0)), "")</f>
        <v>1</v>
      </c>
      <c r="J13" s="10">
        <f>IFERROR(INDEX(REPORT_DATA_BY_COMP!$A:$AI,$D13,MATCH(J$8,REPORT_DATA_BY_COMP!$A$1:$AI$1,0)), "")</f>
        <v>1</v>
      </c>
      <c r="K13" s="10">
        <f>IFERROR(INDEX(REPORT_DATA_BY_COMP!$A:$AI,$D13,MATCH(K$8,REPORT_DATA_BY_COMP!$A$1:$AI$1,0)), "")</f>
        <v>2</v>
      </c>
      <c r="L13" s="47">
        <f>IFERROR(INDEX(REPORT_DATA_BY_COMP!$A:$AI,$D13,MATCH(L$8,REPORT_DATA_BY_COMP!$A$1:$AI$1,0)), "")</f>
        <v>1</v>
      </c>
      <c r="M13" s="59">
        <f>IFERROR(INDEX(REPORT_DATA_BY_COMP!$A:$AI,$D13,MATCH(M$8,REPORT_DATA_BY_COMP!$A$1:$AI$1,0)), "")</f>
        <v>1</v>
      </c>
      <c r="N13" s="50">
        <f>IFERROR(INDEX(REPORT_DATA_BY_COMP!$A:$AI,$D13,MATCH(N$8,REPORT_DATA_BY_COMP!$A$1:$AI$1,0)), "")</f>
        <v>5</v>
      </c>
      <c r="O13" s="10">
        <f>IFERROR(INDEX(REPORT_DATA_BY_COMP!$A:$AI,$D13,MATCH(O$8,REPORT_DATA_BY_COMP!$A$1:$AI$1,0)), "")</f>
        <v>2</v>
      </c>
      <c r="P13" s="10">
        <f>IFERROR(INDEX(REPORT_DATA_BY_COMP!$A:$AI,$D13,MATCH(P$8,REPORT_DATA_BY_COMP!$A$1:$AI$1,0)), "")</f>
        <v>8</v>
      </c>
      <c r="Q13" s="10">
        <f>IFERROR(INDEX(REPORT_DATA_BY_COMP!$A:$AI,$D13,MATCH(Q$8,REPORT_DATA_BY_COMP!$A$1:$AI$1,0)), "")</f>
        <v>8</v>
      </c>
      <c r="R13" s="10">
        <f>IFERROR(INDEX(REPORT_DATA_BY_COMP!$A:$AI,$D13,MATCH(R$8,REPORT_DATA_BY_COMP!$A$1:$AI$1,0)), "")</f>
        <v>1</v>
      </c>
      <c r="S13" s="10">
        <f>IFERROR(INDEX(REPORT_DATA_BY_COMP!$A:$AI,$D13,MATCH(S$8,REPORT_DATA_BY_COMP!$A$1:$AI$1,0)), "")</f>
        <v>10</v>
      </c>
    </row>
    <row r="14" spans="1:19" ht="15" customHeight="1">
      <c r="A14" s="1"/>
      <c r="B14" s="1" t="s">
        <v>1788</v>
      </c>
      <c r="C14" s="64" t="str">
        <f>CONCATENATE(YEAR,":",MONTH,":",WEEK,":",WEEKDAY,":",$B14)</f>
        <v>2016:5:3:7:DANSHUI_A_E</v>
      </c>
      <c r="D14" s="64">
        <f>MATCH($C14,REPORT_DATA_BY_COMP!$A:$A,0)</f>
        <v>1666</v>
      </c>
      <c r="E14" s="65" t="str">
        <f>SUBSTITUTE(VLOOKUP($B14,COMP_LIST!$A:$AC,5,FALSE),"EL","")</f>
        <v>E. Francis / Coletti</v>
      </c>
      <c r="F14" s="4" t="str">
        <f>VLOOKUP($B14,COMP_LIST!$A:$AC,3,FALSE)</f>
        <v>Danshui A E</v>
      </c>
      <c r="G14" s="4" t="str">
        <f>VLOOKUP($B14,COMP_LIST!$A:$AC,4,FALSE)</f>
        <v>淡水 A 長老</v>
      </c>
      <c r="H14" s="10">
        <f>IFERROR(INDEX(REPORT_DATA_BY_COMP!$A:$AI,$D14,MATCH(H$8,REPORT_DATA_BY_COMP!$A$1:$AI$1,0)), "")</f>
        <v>0</v>
      </c>
      <c r="I14" s="10">
        <f>IFERROR(INDEX(REPORT_DATA_BY_COMP!$A:$AI,$D14,MATCH(I$8,REPORT_DATA_BY_COMP!$A$1:$AI$1,0)), "")</f>
        <v>0</v>
      </c>
      <c r="J14" s="10">
        <f>IFERROR(INDEX(REPORT_DATA_BY_COMP!$A:$AI,$D14,MATCH(J$8,REPORT_DATA_BY_COMP!$A$1:$AI$1,0)), "")</f>
        <v>1</v>
      </c>
      <c r="K14" s="10">
        <f>IFERROR(INDEX(REPORT_DATA_BY_COMP!$A:$AI,$D14,MATCH(K$8,REPORT_DATA_BY_COMP!$A$1:$AI$1,0)), "")</f>
        <v>0</v>
      </c>
      <c r="L14" s="47">
        <f>IFERROR(INDEX(REPORT_DATA_BY_COMP!$A:$AI,$D14,MATCH(L$8,REPORT_DATA_BY_COMP!$A$1:$AI$1,0)), "")</f>
        <v>0</v>
      </c>
      <c r="M14" s="59">
        <f>IFERROR(INDEX(REPORT_DATA_BY_COMP!$A:$AI,$D14,MATCH(M$8,REPORT_DATA_BY_COMP!$A$1:$AI$1,0)), "")</f>
        <v>0</v>
      </c>
      <c r="N14" s="50">
        <f>IFERROR(INDEX(REPORT_DATA_BY_COMP!$A:$AI,$D14,MATCH(N$8,REPORT_DATA_BY_COMP!$A$1:$AI$1,0)), "")</f>
        <v>1</v>
      </c>
      <c r="O14" s="10">
        <f>IFERROR(INDEX(REPORT_DATA_BY_COMP!$A:$AI,$D14,MATCH(O$8,REPORT_DATA_BY_COMP!$A$1:$AI$1,0)), "")</f>
        <v>3</v>
      </c>
      <c r="P14" s="10">
        <f>IFERROR(INDEX(REPORT_DATA_BY_COMP!$A:$AI,$D14,MATCH(P$8,REPORT_DATA_BY_COMP!$A$1:$AI$1,0)), "")</f>
        <v>6</v>
      </c>
      <c r="Q14" s="10">
        <f>IFERROR(INDEX(REPORT_DATA_BY_COMP!$A:$AI,$D14,MATCH(Q$8,REPORT_DATA_BY_COMP!$A$1:$AI$1,0)), "")</f>
        <v>3</v>
      </c>
      <c r="R14" s="10">
        <f>IFERROR(INDEX(REPORT_DATA_BY_COMP!$A:$AI,$D14,MATCH(R$8,REPORT_DATA_BY_COMP!$A$1:$AI$1,0)), "")</f>
        <v>0</v>
      </c>
      <c r="S14" s="10">
        <f>IFERROR(INDEX(REPORT_DATA_BY_COMP!$A:$AI,$D14,MATCH(S$8,REPORT_DATA_BY_COMP!$A$1:$AI$1,0)), "")</f>
        <v>5</v>
      </c>
    </row>
    <row r="15" spans="1:19" ht="15" customHeight="1">
      <c r="A15" s="1"/>
      <c r="B15" s="1" t="s">
        <v>1792</v>
      </c>
      <c r="C15" s="64" t="str">
        <f>CONCATENATE(YEAR,":",MONTH,":",WEEK,":",WEEKDAY,":",$B15)</f>
        <v>2016:5:3:7:DANSHUI_B_E</v>
      </c>
      <c r="D15" s="64">
        <f>MATCH($C15,REPORT_DATA_BY_COMP!$A:$A,0)</f>
        <v>1667</v>
      </c>
      <c r="E15" s="65" t="str">
        <f>SUBSTITUTE(VLOOKUP($B15,COMP_LIST!$A:$AC,5,FALSE),"EL","")</f>
        <v>E. Gray / Peterson</v>
      </c>
      <c r="F15" s="4" t="str">
        <f>VLOOKUP($B15,COMP_LIST!$A:$AC,3,FALSE)</f>
        <v>Danshui B E</v>
      </c>
      <c r="G15" s="4" t="str">
        <f>VLOOKUP($B15,COMP_LIST!$A:$AC,4,FALSE)</f>
        <v>淡水 B 長老</v>
      </c>
      <c r="H15" s="10">
        <f>IFERROR(INDEX(REPORT_DATA_BY_COMP!$A:$AI,$D15,MATCH(H$8,REPORT_DATA_BY_COMP!$A$1:$AI$1,0)), "")</f>
        <v>0</v>
      </c>
      <c r="I15" s="10">
        <f>IFERROR(INDEX(REPORT_DATA_BY_COMP!$A:$AI,$D15,MATCH(I$8,REPORT_DATA_BY_COMP!$A$1:$AI$1,0)), "")</f>
        <v>0</v>
      </c>
      <c r="J15" s="10">
        <f>IFERROR(INDEX(REPORT_DATA_BY_COMP!$A:$AI,$D15,MATCH(J$8,REPORT_DATA_BY_COMP!$A$1:$AI$1,0)), "")</f>
        <v>3</v>
      </c>
      <c r="K15" s="10">
        <f>IFERROR(INDEX(REPORT_DATA_BY_COMP!$A:$AI,$D15,MATCH(K$8,REPORT_DATA_BY_COMP!$A$1:$AI$1,0)), "")</f>
        <v>0</v>
      </c>
      <c r="L15" s="47">
        <f>IFERROR(INDEX(REPORT_DATA_BY_COMP!$A:$AI,$D15,MATCH(L$8,REPORT_DATA_BY_COMP!$A$1:$AI$1,0)), "")</f>
        <v>0</v>
      </c>
      <c r="M15" s="59">
        <f>IFERROR(INDEX(REPORT_DATA_BY_COMP!$A:$AI,$D15,MATCH(M$8,REPORT_DATA_BY_COMP!$A$1:$AI$1,0)), "")</f>
        <v>0</v>
      </c>
      <c r="N15" s="50">
        <f>IFERROR(INDEX(REPORT_DATA_BY_COMP!$A:$AI,$D15,MATCH(N$8,REPORT_DATA_BY_COMP!$A$1:$AI$1,0)), "")</f>
        <v>4</v>
      </c>
      <c r="O15" s="10">
        <f>IFERROR(INDEX(REPORT_DATA_BY_COMP!$A:$AI,$D15,MATCH(O$8,REPORT_DATA_BY_COMP!$A$1:$AI$1,0)), "")</f>
        <v>2</v>
      </c>
      <c r="P15" s="10">
        <f>IFERROR(INDEX(REPORT_DATA_BY_COMP!$A:$AI,$D15,MATCH(P$8,REPORT_DATA_BY_COMP!$A$1:$AI$1,0)), "")</f>
        <v>6</v>
      </c>
      <c r="Q15" s="10">
        <f>IFERROR(INDEX(REPORT_DATA_BY_COMP!$A:$AI,$D15,MATCH(Q$8,REPORT_DATA_BY_COMP!$A$1:$AI$1,0)), "")</f>
        <v>2</v>
      </c>
      <c r="R15" s="10">
        <f>IFERROR(INDEX(REPORT_DATA_BY_COMP!$A:$AI,$D15,MATCH(R$8,REPORT_DATA_BY_COMP!$A$1:$AI$1,0)), "")</f>
        <v>0</v>
      </c>
      <c r="S15" s="10">
        <f>IFERROR(INDEX(REPORT_DATA_BY_COMP!$A:$AI,$D15,MATCH(S$8,REPORT_DATA_BY_COMP!$A$1:$AI$1,0)), "")</f>
        <v>6</v>
      </c>
    </row>
    <row r="16" spans="1:19" ht="15" customHeight="1">
      <c r="A16" s="1"/>
      <c r="B16" s="1"/>
      <c r="E16" s="8" t="s">
        <v>806</v>
      </c>
      <c r="F16" s="9"/>
      <c r="G16" s="9"/>
      <c r="H16" s="11">
        <f>SUM(H12:H15)</f>
        <v>1</v>
      </c>
      <c r="I16" s="11">
        <f t="shared" ref="I16:S16" si="0">SUM(I12:I15)</f>
        <v>2</v>
      </c>
      <c r="J16" s="11">
        <f t="shared" si="0"/>
        <v>6</v>
      </c>
      <c r="K16" s="11">
        <f t="shared" si="0"/>
        <v>3</v>
      </c>
      <c r="L16" s="48">
        <f t="shared" si="0"/>
        <v>2</v>
      </c>
      <c r="M16" s="57">
        <f t="shared" si="0"/>
        <v>1</v>
      </c>
      <c r="N16" s="51">
        <f t="shared" si="0"/>
        <v>14</v>
      </c>
      <c r="O16" s="11">
        <f t="shared" si="0"/>
        <v>9</v>
      </c>
      <c r="P16" s="11">
        <f t="shared" si="0"/>
        <v>32</v>
      </c>
      <c r="Q16" s="11">
        <f t="shared" si="0"/>
        <v>17</v>
      </c>
      <c r="R16" s="11">
        <f t="shared" si="0"/>
        <v>1</v>
      </c>
      <c r="S16" s="11">
        <f t="shared" si="0"/>
        <v>31</v>
      </c>
    </row>
    <row r="17" spans="3:19" ht="15" customHeight="1">
      <c r="E17" s="31"/>
      <c r="F17" s="22"/>
      <c r="G17" s="22"/>
      <c r="H17" s="22"/>
      <c r="I17" s="22"/>
      <c r="J17" s="22"/>
      <c r="K17" s="22"/>
      <c r="L17" s="22"/>
      <c r="M17" s="43"/>
      <c r="N17" s="22"/>
      <c r="O17" s="22"/>
      <c r="P17" s="22"/>
      <c r="Q17" s="22"/>
      <c r="R17" s="22"/>
      <c r="S17" s="22"/>
    </row>
    <row r="18" spans="3:19" ht="15" customHeight="1">
      <c r="E18" s="12" t="s">
        <v>2244</v>
      </c>
      <c r="F18" s="15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</row>
    <row r="19" spans="3:19" ht="15" customHeight="1">
      <c r="C19" s="64" t="str">
        <f>CONCATENATE(YEAR,":",MONTH,":1:",WEEKLY_REPORT_DAY,":", $A$1)</f>
        <v>2016:5:1:7:BEITOU</v>
      </c>
      <c r="D19" s="64">
        <f>MATCH($C19,REPORT_DATA_BY_DISTRICT!$A:$A, 0)</f>
        <v>462</v>
      </c>
      <c r="E19" s="19" t="s">
        <v>783</v>
      </c>
      <c r="F19" s="13"/>
      <c r="G19" s="13"/>
      <c r="H19" s="10">
        <f>IFERROR(INDEX(REPORT_DATA_BY_DISTRICT!$A:$AI,$D19,MATCH(H$8,REPORT_DATA_BY_DISTRICT!$A$1:$AI$1,0)), "")</f>
        <v>1</v>
      </c>
      <c r="I19" s="10">
        <f>IFERROR(INDEX(REPORT_DATA_BY_DISTRICT!$A:$AI,$D19,MATCH(I$8,REPORT_DATA_BY_DISTRICT!$A$1:$AI$1,0)), "")</f>
        <v>0</v>
      </c>
      <c r="J19" s="10">
        <f>IFERROR(INDEX(REPORT_DATA_BY_DISTRICT!$A:$AI,$D19,MATCH(J$8,REPORT_DATA_BY_DISTRICT!$A$1:$AI$1,0)), "")</f>
        <v>3</v>
      </c>
      <c r="K19" s="10">
        <f>IFERROR(INDEX(REPORT_DATA_BY_DISTRICT!$A:$AI,$D19,MATCH(K$8,REPORT_DATA_BY_DISTRICT!$A$1:$AI$1,0)), "")</f>
        <v>7</v>
      </c>
      <c r="L19" s="10">
        <f>IFERROR(INDEX(REPORT_DATA_BY_DISTRICT!$A:$AI,$D19,MATCH(L$8,REPORT_DATA_BY_DISTRICT!$A$1:$AI$1,0)), "")</f>
        <v>2</v>
      </c>
      <c r="M19" s="10">
        <f>IFERROR(INDEX(REPORT_DATA_BY_DISTRICT!$A:$AI,$D19,MATCH(M$8,REPORT_DATA_BY_DISTRICT!$A$1:$AI$1,0)), "")</f>
        <v>1</v>
      </c>
      <c r="N19" s="10">
        <f>IFERROR(INDEX(REPORT_DATA_BY_DISTRICT!$A:$AI,$D19,MATCH(N$8,REPORT_DATA_BY_DISTRICT!$A$1:$AI$1,0)), "")</f>
        <v>15</v>
      </c>
      <c r="O19" s="10">
        <f>IFERROR(INDEX(REPORT_DATA_BY_DISTRICT!$A:$AI,$D19,MATCH(O$8,REPORT_DATA_BY_DISTRICT!$A$1:$AI$1,0)), "")</f>
        <v>4</v>
      </c>
      <c r="P19" s="10">
        <f>IFERROR(INDEX(REPORT_DATA_BY_DISTRICT!$A:$AI,$D19,MATCH(P$8,REPORT_DATA_BY_DISTRICT!$A$1:$AI$1,0)), "")</f>
        <v>33</v>
      </c>
      <c r="Q19" s="10">
        <f>IFERROR(INDEX(REPORT_DATA_BY_DISTRICT!$A:$AI,$D19,MATCH(Q$8,REPORT_DATA_BY_DISTRICT!$A$1:$AI$1,0)), "")</f>
        <v>11</v>
      </c>
      <c r="R19" s="10">
        <f>IFERROR(INDEX(REPORT_DATA_BY_DISTRICT!$A:$AI,$D19,MATCH(R$8,REPORT_DATA_BY_DISTRICT!$A$1:$AI$1,0)), "")</f>
        <v>2</v>
      </c>
      <c r="S19" s="10">
        <f>IFERROR(INDEX(REPORT_DATA_BY_DISTRICT!$A:$AI,$D19,MATCH(S$8,REPORT_DATA_BY_DISTRICT!$A$1:$AI$1,0)), "")</f>
        <v>23</v>
      </c>
    </row>
    <row r="20" spans="3:19" ht="15" customHeight="1">
      <c r="C20" s="64" t="str">
        <f>CONCATENATE(YEAR,":",MONTH,":2:",WEEKLY_REPORT_DAY,":", $A$1)</f>
        <v>2016:5:2:7:BEITOU</v>
      </c>
      <c r="D20" s="64">
        <f>MATCH($C20,REPORT_DATA_BY_DISTRICT!$A:$A, 0)</f>
        <v>491</v>
      </c>
      <c r="E20" s="19" t="s">
        <v>782</v>
      </c>
      <c r="F20" s="13"/>
      <c r="G20" s="13"/>
      <c r="H20" s="10">
        <f>IFERROR(INDEX(REPORT_DATA_BY_DISTRICT!$A:$AI,$D20,MATCH(H$8,REPORT_DATA_BY_DISTRICT!$A$1:$AI$1,0)), "")</f>
        <v>1</v>
      </c>
      <c r="I20" s="10">
        <f>IFERROR(INDEX(REPORT_DATA_BY_DISTRICT!$A:$AI,$D20,MATCH(I$8,REPORT_DATA_BY_DISTRICT!$A$1:$AI$1,0)), "")</f>
        <v>1</v>
      </c>
      <c r="J20" s="10">
        <f>IFERROR(INDEX(REPORT_DATA_BY_DISTRICT!$A:$AI,$D20,MATCH(J$8,REPORT_DATA_BY_DISTRICT!$A$1:$AI$1,0)), "")</f>
        <v>5</v>
      </c>
      <c r="K20" s="10">
        <f>IFERROR(INDEX(REPORT_DATA_BY_DISTRICT!$A:$AI,$D20,MATCH(K$8,REPORT_DATA_BY_DISTRICT!$A$1:$AI$1,0)), "")</f>
        <v>6</v>
      </c>
      <c r="L20" s="10">
        <f>IFERROR(INDEX(REPORT_DATA_BY_DISTRICT!$A:$AI,$D20,MATCH(L$8,REPORT_DATA_BY_DISTRICT!$A$1:$AI$1,0)), "")</f>
        <v>1</v>
      </c>
      <c r="M20" s="10">
        <f>IFERROR(INDEX(REPORT_DATA_BY_DISTRICT!$A:$AI,$D20,MATCH(M$8,REPORT_DATA_BY_DISTRICT!$A$1:$AI$1,0)), "")</f>
        <v>1</v>
      </c>
      <c r="N20" s="10">
        <f>IFERROR(INDEX(REPORT_DATA_BY_DISTRICT!$A:$AI,$D20,MATCH(N$8,REPORT_DATA_BY_DISTRICT!$A$1:$AI$1,0)), "")</f>
        <v>16</v>
      </c>
      <c r="O20" s="10">
        <f>IFERROR(INDEX(REPORT_DATA_BY_DISTRICT!$A:$AI,$D20,MATCH(O$8,REPORT_DATA_BY_DISTRICT!$A$1:$AI$1,0)), "")</f>
        <v>12</v>
      </c>
      <c r="P20" s="10">
        <f>IFERROR(INDEX(REPORT_DATA_BY_DISTRICT!$A:$AI,$D20,MATCH(P$8,REPORT_DATA_BY_DISTRICT!$A$1:$AI$1,0)), "")</f>
        <v>29</v>
      </c>
      <c r="Q20" s="10">
        <f>IFERROR(INDEX(REPORT_DATA_BY_DISTRICT!$A:$AI,$D20,MATCH(Q$8,REPORT_DATA_BY_DISTRICT!$A$1:$AI$1,0)), "")</f>
        <v>22</v>
      </c>
      <c r="R20" s="10">
        <f>IFERROR(INDEX(REPORT_DATA_BY_DISTRICT!$A:$AI,$D20,MATCH(R$8,REPORT_DATA_BY_DISTRICT!$A$1:$AI$1,0)), "")</f>
        <v>1</v>
      </c>
      <c r="S20" s="10">
        <f>IFERROR(INDEX(REPORT_DATA_BY_DISTRICT!$A:$AI,$D20,MATCH(S$8,REPORT_DATA_BY_DISTRICT!$A$1:$AI$1,0)), "")</f>
        <v>35</v>
      </c>
    </row>
    <row r="21" spans="3:19" ht="15" customHeight="1">
      <c r="C21" s="64" t="str">
        <f>CONCATENATE(YEAR,":",MONTH,":3:",WEEKLY_REPORT_DAY,":", $A$1)</f>
        <v>2016:5:3:7:BEITOU</v>
      </c>
      <c r="D21" s="64">
        <f>MATCH($C21,REPORT_DATA_BY_DISTRICT!$A:$A, 0)</f>
        <v>520</v>
      </c>
      <c r="E21" s="19" t="s">
        <v>784</v>
      </c>
      <c r="F21" s="13"/>
      <c r="G21" s="13"/>
      <c r="H21" s="10">
        <f>IFERROR(INDEX(REPORT_DATA_BY_DISTRICT!$A:$AI,$D21,MATCH(H$8,REPORT_DATA_BY_DISTRICT!$A$1:$AI$1,0)), "")</f>
        <v>1</v>
      </c>
      <c r="I21" s="10">
        <f>IFERROR(INDEX(REPORT_DATA_BY_DISTRICT!$A:$AI,$D21,MATCH(I$8,REPORT_DATA_BY_DISTRICT!$A$1:$AI$1,0)), "")</f>
        <v>2</v>
      </c>
      <c r="J21" s="10">
        <f>IFERROR(INDEX(REPORT_DATA_BY_DISTRICT!$A:$AI,$D21,MATCH(J$8,REPORT_DATA_BY_DISTRICT!$A$1:$AI$1,0)), "")</f>
        <v>6</v>
      </c>
      <c r="K21" s="10">
        <f>IFERROR(INDEX(REPORT_DATA_BY_DISTRICT!$A:$AI,$D21,MATCH(K$8,REPORT_DATA_BY_DISTRICT!$A$1:$AI$1,0)), "")</f>
        <v>3</v>
      </c>
      <c r="L21" s="10">
        <f>IFERROR(INDEX(REPORT_DATA_BY_DISTRICT!$A:$AI,$D21,MATCH(L$8,REPORT_DATA_BY_DISTRICT!$A$1:$AI$1,0)), "")</f>
        <v>2</v>
      </c>
      <c r="M21" s="10">
        <f>IFERROR(INDEX(REPORT_DATA_BY_DISTRICT!$A:$AI,$D21,MATCH(M$8,REPORT_DATA_BY_DISTRICT!$A$1:$AI$1,0)), "")</f>
        <v>1</v>
      </c>
      <c r="N21" s="10">
        <f>IFERROR(INDEX(REPORT_DATA_BY_DISTRICT!$A:$AI,$D21,MATCH(N$8,REPORT_DATA_BY_DISTRICT!$A$1:$AI$1,0)), "")</f>
        <v>14</v>
      </c>
      <c r="O21" s="10">
        <f>IFERROR(INDEX(REPORT_DATA_BY_DISTRICT!$A:$AI,$D21,MATCH(O$8,REPORT_DATA_BY_DISTRICT!$A$1:$AI$1,0)), "")</f>
        <v>9</v>
      </c>
      <c r="P21" s="10">
        <f>IFERROR(INDEX(REPORT_DATA_BY_DISTRICT!$A:$AI,$D21,MATCH(P$8,REPORT_DATA_BY_DISTRICT!$A$1:$AI$1,0)), "")</f>
        <v>32</v>
      </c>
      <c r="Q21" s="10">
        <f>IFERROR(INDEX(REPORT_DATA_BY_DISTRICT!$A:$AI,$D21,MATCH(Q$8,REPORT_DATA_BY_DISTRICT!$A$1:$AI$1,0)), "")</f>
        <v>17</v>
      </c>
      <c r="R21" s="10">
        <f>IFERROR(INDEX(REPORT_DATA_BY_DISTRICT!$A:$AI,$D21,MATCH(R$8,REPORT_DATA_BY_DISTRICT!$A$1:$AI$1,0)), "")</f>
        <v>1</v>
      </c>
      <c r="S21" s="10">
        <f>IFERROR(INDEX(REPORT_DATA_BY_DISTRICT!$A:$AI,$D21,MATCH(S$8,REPORT_DATA_BY_DISTRICT!$A$1:$AI$1,0)), "")</f>
        <v>31</v>
      </c>
    </row>
    <row r="22" spans="3:19" ht="15" customHeight="1">
      <c r="C22" s="64" t="str">
        <f>CONCATENATE(YEAR,":",MONTH,":4:",WEEKLY_REPORT_DAY,":", $A$1)</f>
        <v>2016:5:4:7:BEITOU</v>
      </c>
      <c r="D22" s="64" t="e">
        <f>MATCH($C22,REPORT_DATA_BY_DISTRICT!$A:$A, 0)</f>
        <v>#N/A</v>
      </c>
      <c r="E22" s="19" t="s">
        <v>785</v>
      </c>
      <c r="F22" s="13"/>
      <c r="G22" s="13"/>
      <c r="H22" s="10" t="str">
        <f>IFERROR(INDEX(REPORT_DATA_BY_DISTRICT!$A:$AI,$D22,MATCH(H$8,REPORT_DATA_BY_DISTRICT!$A$1:$AI$1,0)), "")</f>
        <v/>
      </c>
      <c r="I22" s="10" t="str">
        <f>IFERROR(INDEX(REPORT_DATA_BY_DISTRICT!$A:$AI,$D22,MATCH(I$8,REPORT_DATA_BY_DISTRICT!$A$1:$AI$1,0)), "")</f>
        <v/>
      </c>
      <c r="J22" s="10" t="str">
        <f>IFERROR(INDEX(REPORT_DATA_BY_DISTRICT!$A:$AI,$D22,MATCH(J$8,REPORT_DATA_BY_DISTRICT!$A$1:$AI$1,0)), "")</f>
        <v/>
      </c>
      <c r="K22" s="10" t="str">
        <f>IFERROR(INDEX(REPORT_DATA_BY_DISTRICT!$A:$AI,$D22,MATCH(K$8,REPORT_DATA_BY_DISTRICT!$A$1:$AI$1,0)), "")</f>
        <v/>
      </c>
      <c r="L22" s="10" t="str">
        <f>IFERROR(INDEX(REPORT_DATA_BY_DISTRICT!$A:$AI,$D22,MATCH(L$8,REPORT_DATA_BY_DISTRICT!$A$1:$AI$1,0)), "")</f>
        <v/>
      </c>
      <c r="M22" s="10" t="str">
        <f>IFERROR(INDEX(REPORT_DATA_BY_DISTRICT!$A:$AI,$D22,MATCH(M$8,REPORT_DATA_BY_DISTRICT!$A$1:$AI$1,0)), "")</f>
        <v/>
      </c>
      <c r="N22" s="10" t="str">
        <f>IFERROR(INDEX(REPORT_DATA_BY_DISTRICT!$A:$AI,$D22,MATCH(N$8,REPORT_DATA_BY_DISTRICT!$A$1:$AI$1,0)), "")</f>
        <v/>
      </c>
      <c r="O22" s="10" t="str">
        <f>IFERROR(INDEX(REPORT_DATA_BY_DISTRICT!$A:$AI,$D22,MATCH(O$8,REPORT_DATA_BY_DISTRICT!$A$1:$AI$1,0)), "")</f>
        <v/>
      </c>
      <c r="P22" s="10" t="str">
        <f>IFERROR(INDEX(REPORT_DATA_BY_DISTRICT!$A:$AI,$D22,MATCH(P$8,REPORT_DATA_BY_DISTRICT!$A$1:$AI$1,0)), "")</f>
        <v/>
      </c>
      <c r="Q22" s="10" t="str">
        <f>IFERROR(INDEX(REPORT_DATA_BY_DISTRICT!$A:$AI,$D22,MATCH(Q$8,REPORT_DATA_BY_DISTRICT!$A$1:$AI$1,0)), "")</f>
        <v/>
      </c>
      <c r="R22" s="10" t="str">
        <f>IFERROR(INDEX(REPORT_DATA_BY_DISTRICT!$A:$AI,$D22,MATCH(R$8,REPORT_DATA_BY_DISTRICT!$A$1:$AI$1,0)), "")</f>
        <v/>
      </c>
      <c r="S22" s="10" t="str">
        <f>IFERROR(INDEX(REPORT_DATA_BY_DISTRICT!$A:$AI,$D22,MATCH(S$8,REPORT_DATA_BY_DISTRICT!$A$1:$AI$1,0)), "")</f>
        <v/>
      </c>
    </row>
    <row r="23" spans="3:19" ht="15" customHeight="1">
      <c r="C23" s="64" t="str">
        <f>CONCATENATE(YEAR,":",MONTH,":5:",WEEKLY_REPORT_DAY,":", $A$1)</f>
        <v>2016:5:5:7:BEITOU</v>
      </c>
      <c r="D23" s="64" t="e">
        <f>MATCH($C23,REPORT_DATA_BY_DISTRICT!$A:$A, 0)</f>
        <v>#N/A</v>
      </c>
      <c r="E23" s="19" t="s">
        <v>786</v>
      </c>
      <c r="F23" s="13"/>
      <c r="G23" s="13"/>
      <c r="H23" s="10" t="str">
        <f>IFERROR(INDEX(REPORT_DATA_BY_DISTRICT!$A:$AI,$D23,MATCH(H$8,REPORT_DATA_BY_DISTRICT!$A$1:$AI$1,0)), "")</f>
        <v/>
      </c>
      <c r="I23" s="10" t="str">
        <f>IFERROR(INDEX(REPORT_DATA_BY_DISTRICT!$A:$AI,$D23,MATCH(I$8,REPORT_DATA_BY_DISTRICT!$A$1:$AI$1,0)), "")</f>
        <v/>
      </c>
      <c r="J23" s="10" t="str">
        <f>IFERROR(INDEX(REPORT_DATA_BY_DISTRICT!$A:$AI,$D23,MATCH(J$8,REPORT_DATA_BY_DISTRICT!$A$1:$AI$1,0)), "")</f>
        <v/>
      </c>
      <c r="K23" s="10" t="str">
        <f>IFERROR(INDEX(REPORT_DATA_BY_DISTRICT!$A:$AI,$D23,MATCH(K$8,REPORT_DATA_BY_DISTRICT!$A$1:$AI$1,0)), "")</f>
        <v/>
      </c>
      <c r="L23" s="10" t="str">
        <f>IFERROR(INDEX(REPORT_DATA_BY_DISTRICT!$A:$AI,$D23,MATCH(L$8,REPORT_DATA_BY_DISTRICT!$A$1:$AI$1,0)), "")</f>
        <v/>
      </c>
      <c r="M23" s="10" t="str">
        <f>IFERROR(INDEX(REPORT_DATA_BY_DISTRICT!$A:$AI,$D23,MATCH(M$8,REPORT_DATA_BY_DISTRICT!$A$1:$AI$1,0)), "")</f>
        <v/>
      </c>
      <c r="N23" s="10" t="str">
        <f>IFERROR(INDEX(REPORT_DATA_BY_DISTRICT!$A:$AI,$D23,MATCH(N$8,REPORT_DATA_BY_DISTRICT!$A$1:$AI$1,0)), "")</f>
        <v/>
      </c>
      <c r="O23" s="10" t="str">
        <f>IFERROR(INDEX(REPORT_DATA_BY_DISTRICT!$A:$AI,$D23,MATCH(O$8,REPORT_DATA_BY_DISTRICT!$A$1:$AI$1,0)), "")</f>
        <v/>
      </c>
      <c r="P23" s="10" t="str">
        <f>IFERROR(INDEX(REPORT_DATA_BY_DISTRICT!$A:$AI,$D23,MATCH(P$8,REPORT_DATA_BY_DISTRICT!$A$1:$AI$1,0)), "")</f>
        <v/>
      </c>
      <c r="Q23" s="10" t="str">
        <f>IFERROR(INDEX(REPORT_DATA_BY_DISTRICT!$A:$AI,$D23,MATCH(Q$8,REPORT_DATA_BY_DISTRICT!$A$1:$AI$1,0)), "")</f>
        <v/>
      </c>
      <c r="R23" s="10" t="str">
        <f>IFERROR(INDEX(REPORT_DATA_BY_DISTRICT!$A:$AI,$D23,MATCH(R$8,REPORT_DATA_BY_DISTRICT!$A$1:$AI$1,0)), "")</f>
        <v/>
      </c>
      <c r="S23" s="10" t="str">
        <f>IFERROR(INDEX(REPORT_DATA_BY_DISTRICT!$A:$AI,$D23,MATCH(S$8,REPORT_DATA_BY_DISTRICT!$A$1:$AI$1,0)), "")</f>
        <v/>
      </c>
    </row>
    <row r="24" spans="3:19" ht="15" customHeight="1">
      <c r="E24" s="16" t="s">
        <v>806</v>
      </c>
      <c r="F24" s="14"/>
      <c r="G24" s="14"/>
      <c r="H24" s="17">
        <f>SUM(H19:H23)</f>
        <v>3</v>
      </c>
      <c r="I24" s="17">
        <f t="shared" ref="I24:R24" si="1">SUM(I19:I23)</f>
        <v>3</v>
      </c>
      <c r="J24" s="17">
        <f t="shared" si="1"/>
        <v>14</v>
      </c>
      <c r="K24" s="17">
        <f t="shared" si="1"/>
        <v>16</v>
      </c>
      <c r="L24" s="49">
        <f t="shared" si="1"/>
        <v>5</v>
      </c>
      <c r="M24" s="17">
        <f t="shared" si="1"/>
        <v>3</v>
      </c>
      <c r="N24" s="52">
        <f t="shared" si="1"/>
        <v>45</v>
      </c>
      <c r="O24" s="17">
        <f t="shared" si="1"/>
        <v>25</v>
      </c>
      <c r="P24" s="17">
        <f t="shared" si="1"/>
        <v>94</v>
      </c>
      <c r="Q24" s="17">
        <f t="shared" si="1"/>
        <v>50</v>
      </c>
      <c r="R24" s="17">
        <f t="shared" si="1"/>
        <v>4</v>
      </c>
      <c r="S24" s="17">
        <f>SUM(S19:S23)</f>
        <v>89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2:S15">
    <cfRule type="expression" dxfId="35" priority="10">
      <formula>J12=""</formula>
    </cfRule>
    <cfRule type="expression" dxfId="34" priority="11">
      <formula>AND(M$9&lt;&gt;"",M12&gt;=M$9)</formula>
    </cfRule>
    <cfRule type="expression" dxfId="33" priority="12">
      <formula>AND(M$10&lt;&gt;"",M12&lt;M$10)</formula>
    </cfRule>
    <cfRule type="expression" dxfId="32" priority="13">
      <formula>AND(M$10&lt;&gt;"",M12&gt;=M$10)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6">
    <pageSetUpPr fitToPage="1"/>
  </sheetPr>
  <dimension ref="W1:BA109"/>
  <sheetViews>
    <sheetView zoomScale="85" zoomScaleNormal="85" workbookViewId="0">
      <selection activeCell="AV88" sqref="AV88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7109375" style="7" customWidth="1"/>
    <col min="49" max="49" width="10.42578125" style="7" bestFit="1" customWidth="1"/>
    <col min="50" max="50" width="9.42578125" style="7" bestFit="1" customWidth="1"/>
    <col min="51" max="51" width="10.28515625" style="7" bestFit="1" customWidth="1"/>
    <col min="52" max="52" width="18" style="7" bestFit="1" customWidth="1"/>
    <col min="53" max="53" width="16.5703125" style="7" bestFit="1" customWidth="1"/>
    <col min="54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3" ht="15" customHeight="1"/>
    <row r="50" spans="23:53" ht="15" customHeight="1"/>
    <row r="51" spans="23:53" ht="120">
      <c r="AC51" s="29" t="s">
        <v>437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440</v>
      </c>
      <c r="AT51" s="29" t="s">
        <v>33</v>
      </c>
      <c r="AU51" s="29" t="s">
        <v>34</v>
      </c>
      <c r="AV51" s="29"/>
    </row>
    <row r="52" spans="23:53">
      <c r="W52" s="7" t="s">
        <v>812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810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813</v>
      </c>
      <c r="AM52" s="7" t="s">
        <v>13</v>
      </c>
      <c r="AN52" s="27" t="s">
        <v>814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3964</v>
      </c>
      <c r="AW52" s="27" t="s">
        <v>44</v>
      </c>
      <c r="AX52" s="27" t="s">
        <v>45</v>
      </c>
      <c r="AY52" s="27" t="s">
        <v>46</v>
      </c>
      <c r="AZ52" s="27" t="s">
        <v>47</v>
      </c>
      <c r="BA52" s="27" t="s">
        <v>48</v>
      </c>
    </row>
    <row r="53" spans="23:53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2014:1:0:0:BEITOU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8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</row>
    <row r="54" spans="23:53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2014:2:0:0:BEITOU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</row>
    <row r="55" spans="23:53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2014:3:0:0:BEITOU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</row>
    <row r="56" spans="23:53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2014:4:0:0:BEITOU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</row>
    <row r="57" spans="23:53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2014:5:0:0:BEITOU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</row>
    <row r="58" spans="23:53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2014:6:0:0:BEITOU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</row>
    <row r="59" spans="23:53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2014:7:0:0:BEITOU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</row>
    <row r="60" spans="23:53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2014:8:0:0:BEITOU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</row>
    <row r="61" spans="23:53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2014:9:0:0:BEITOU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</row>
    <row r="62" spans="23:53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2014:10:0:0:BEITOU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</row>
    <row r="63" spans="23:53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2014:11:0:0:BEITOU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ca="1" si="7"/>
        <v/>
      </c>
      <c r="AG63" s="10" t="str">
        <f t="shared" ca="1" si="7"/>
        <v/>
      </c>
      <c r="AH63" s="10" t="str">
        <f t="shared" ca="1" si="7"/>
        <v/>
      </c>
      <c r="AI63" s="10" t="str">
        <f t="shared" ca="1" si="7"/>
        <v/>
      </c>
      <c r="AJ63" s="10" t="str">
        <f t="shared" ca="1" si="7"/>
        <v/>
      </c>
      <c r="AK63" s="10" t="str">
        <f t="shared" ca="1" si="7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</row>
    <row r="64" spans="23:53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2014:12:0:0:BEITOU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7"/>
        <v/>
      </c>
      <c r="AG64" s="10" t="str">
        <f t="shared" ca="1" si="7"/>
        <v/>
      </c>
      <c r="AH64" s="10" t="str">
        <f t="shared" ca="1" si="7"/>
        <v/>
      </c>
      <c r="AI64" s="10" t="str">
        <f t="shared" ca="1" si="7"/>
        <v/>
      </c>
      <c r="AJ64" s="10" t="str">
        <f t="shared" ca="1" si="7"/>
        <v/>
      </c>
      <c r="AK64" s="10" t="str">
        <f t="shared" ca="1" si="7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</row>
    <row r="65" spans="23:53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2015:1:0:0:BEITOU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7"/>
        <v/>
      </c>
      <c r="AG65" s="10" t="str">
        <f t="shared" ca="1" si="7"/>
        <v/>
      </c>
      <c r="AH65" s="10" t="str">
        <f t="shared" ca="1" si="7"/>
        <v/>
      </c>
      <c r="AI65" s="10" t="str">
        <f t="shared" ca="1" si="7"/>
        <v/>
      </c>
      <c r="AJ65" s="10" t="str">
        <f t="shared" ca="1" si="7"/>
        <v/>
      </c>
      <c r="AK65" s="10" t="str">
        <f t="shared" ca="1" si="7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</row>
    <row r="66" spans="23:53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2015:2:0:0:BEITOU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7"/>
        <v/>
      </c>
      <c r="AG66" s="10" t="str">
        <f t="shared" ca="1" si="7"/>
        <v/>
      </c>
      <c r="AH66" s="10" t="str">
        <f t="shared" ca="1" si="7"/>
        <v/>
      </c>
      <c r="AI66" s="10" t="str">
        <f t="shared" ca="1" si="7"/>
        <v/>
      </c>
      <c r="AJ66" s="10" t="str">
        <f t="shared" ca="1" si="7"/>
        <v/>
      </c>
      <c r="AK66" s="10" t="str">
        <f t="shared" ca="1" si="7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</row>
    <row r="67" spans="23:53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2015:3:0:0:BEITOU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7"/>
        <v/>
      </c>
      <c r="AG67" s="10" t="str">
        <f t="shared" ca="1" si="7"/>
        <v/>
      </c>
      <c r="AH67" s="10" t="str">
        <f t="shared" ca="1" si="7"/>
        <v/>
      </c>
      <c r="AI67" s="10" t="str">
        <f t="shared" ca="1" si="7"/>
        <v/>
      </c>
      <c r="AJ67" s="10" t="str">
        <f t="shared" ca="1" si="7"/>
        <v/>
      </c>
      <c r="AK67" s="10" t="str">
        <f t="shared" ca="1" si="7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</row>
    <row r="68" spans="23:53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2015:4:0:0:BEITOU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7"/>
        <v/>
      </c>
      <c r="AG68" s="10" t="str">
        <f t="shared" ca="1" si="7"/>
        <v/>
      </c>
      <c r="AH68" s="10" t="str">
        <f t="shared" ca="1" si="7"/>
        <v/>
      </c>
      <c r="AI68" s="10" t="str">
        <f t="shared" ca="1" si="7"/>
        <v/>
      </c>
      <c r="AJ68" s="10" t="str">
        <f t="shared" ca="1" si="7"/>
        <v/>
      </c>
      <c r="AK68" s="10" t="str">
        <f t="shared" ca="1" si="7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</row>
    <row r="69" spans="23:53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2015:5:0:0:BEITOU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ref="AF69:AK84" ca="1" si="8">IFERROR(INDEX(INDIRECT(CONCATENATE($X$95,"$A:$Z")),$AE69,MATCH(AF$52,INDIRECT(CONCATENATE($X$95,"$A1:$Z1")),0)),"")</f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</row>
    <row r="70" spans="23:53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2015:6:0:0:BEITOU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</row>
    <row r="71" spans="23:53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2015:7:0:0:BEITOU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</row>
    <row r="72" spans="23:53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2015:8:0:0:BEITOU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</row>
    <row r="73" spans="23:53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2015:9:0:0:BEITOU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ca="1" si="8"/>
        <v/>
      </c>
      <c r="AG73" s="10" t="str">
        <f t="shared" ca="1" si="8"/>
        <v/>
      </c>
      <c r="AH73" s="10" t="str">
        <f t="shared" ca="1" si="8"/>
        <v/>
      </c>
      <c r="AI73" s="10" t="str">
        <f t="shared" ca="1" si="8"/>
        <v/>
      </c>
      <c r="AJ73" s="10" t="str">
        <f t="shared" ca="1" si="8"/>
        <v/>
      </c>
      <c r="AK73" s="10" t="str">
        <f t="shared" ca="1" si="8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</row>
    <row r="74" spans="23:53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2015:10:0:0:BEITOU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8"/>
        <v/>
      </c>
      <c r="AG74" s="10" t="str">
        <f t="shared" ca="1" si="8"/>
        <v/>
      </c>
      <c r="AH74" s="10" t="str">
        <f t="shared" ca="1" si="8"/>
        <v/>
      </c>
      <c r="AI74" s="10" t="str">
        <f t="shared" ca="1" si="8"/>
        <v/>
      </c>
      <c r="AJ74" s="10" t="str">
        <f t="shared" ca="1" si="8"/>
        <v/>
      </c>
      <c r="AK74" s="10" t="str">
        <f t="shared" ca="1" si="8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</row>
    <row r="75" spans="23:53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2015:11:0:0:BEITOU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8"/>
        <v/>
      </c>
      <c r="AG75" s="10" t="str">
        <f t="shared" ca="1" si="8"/>
        <v/>
      </c>
      <c r="AH75" s="10" t="str">
        <f t="shared" ca="1" si="8"/>
        <v/>
      </c>
      <c r="AI75" s="10" t="str">
        <f t="shared" ca="1" si="8"/>
        <v/>
      </c>
      <c r="AJ75" s="10" t="str">
        <f t="shared" ca="1" si="8"/>
        <v/>
      </c>
      <c r="AK75" s="10" t="str">
        <f t="shared" ca="1" si="8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</row>
    <row r="76" spans="23:53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2015:12:0:0:BEITOU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8"/>
        <v/>
      </c>
      <c r="AG76" s="10" t="str">
        <f t="shared" ca="1" si="8"/>
        <v/>
      </c>
      <c r="AH76" s="10" t="str">
        <f t="shared" ca="1" si="8"/>
        <v/>
      </c>
      <c r="AI76" s="10" t="str">
        <f t="shared" ca="1" si="8"/>
        <v/>
      </c>
      <c r="AJ76" s="10" t="str">
        <f t="shared" ca="1" si="8"/>
        <v/>
      </c>
      <c r="AK76" s="10" t="str">
        <f t="shared" ca="1" si="8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</row>
    <row r="77" spans="23:53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2016:1:0:0:BEITOU</v>
      </c>
      <c r="AB77" s="27">
        <f t="shared" ca="1" si="3"/>
        <v>4</v>
      </c>
      <c r="AC77" s="21">
        <f t="shared" ca="1" si="4"/>
        <v>0</v>
      </c>
      <c r="AD77" s="21">
        <f t="shared" si="5"/>
        <v>0</v>
      </c>
      <c r="AE77" s="27" t="e">
        <f t="shared" ca="1" si="6"/>
        <v>#N/A</v>
      </c>
      <c r="AF77" s="10" t="str">
        <f t="shared" ca="1" si="8"/>
        <v/>
      </c>
      <c r="AG77" s="10" t="str">
        <f t="shared" ca="1" si="8"/>
        <v/>
      </c>
      <c r="AH77" s="10" t="str">
        <f t="shared" ca="1" si="8"/>
        <v/>
      </c>
      <c r="AI77" s="10" t="str">
        <f t="shared" ca="1" si="8"/>
        <v/>
      </c>
      <c r="AJ77" s="10" t="str">
        <f t="shared" ca="1" si="8"/>
        <v/>
      </c>
      <c r="AK77" s="10" t="str">
        <f t="shared" ca="1" si="8"/>
        <v/>
      </c>
      <c r="AL77" s="7">
        <v>-11</v>
      </c>
      <c r="AM77" s="28">
        <f t="shared" ref="AM77:AM88" si="9">DATE(YEAR, MONTH,DAY + 7*AL77 )</f>
        <v>42428</v>
      </c>
      <c r="AN77" s="27">
        <f>INT((DAY($AM77)-1)/7)+1</f>
        <v>4</v>
      </c>
      <c r="AO77" s="28" t="str">
        <f t="shared" ref="AO77:AO88" si="10">CONCATENATE(YEAR(AM77),":",MONTH(AM77),":",AN77,":",WEEKLY_REPORT_DAY,":", $X$90)</f>
        <v>2016:2:4:7:BEITOU</v>
      </c>
      <c r="AP77" s="27">
        <f t="shared" ref="AP77:AP88" ca="1" si="11">MATCH(AO77,INDIRECT(CONCATENATE($X$93,"$A:$A")),0)</f>
        <v>196</v>
      </c>
      <c r="AQ77" s="21">
        <f t="shared" ref="AQ77:AV88" ca="1" si="12">INDEX(INDIRECT(CONCATENATE($X$93,"$A:$AG")),$AP77,MATCH(AQ$52,INDIRECT(CONCATENATE($X$93,"$A1:$AG1")),0))</f>
        <v>1</v>
      </c>
      <c r="AR77" s="21">
        <f t="shared" ca="1" si="12"/>
        <v>15</v>
      </c>
      <c r="AS77" s="21">
        <f t="shared" ca="1" si="12"/>
        <v>13</v>
      </c>
      <c r="AT77" s="21">
        <f t="shared" ca="1" si="12"/>
        <v>18</v>
      </c>
      <c r="AU77" s="21">
        <f t="shared" ca="1" si="12"/>
        <v>0</v>
      </c>
      <c r="AV77" s="21">
        <f t="shared" ca="1" si="12"/>
        <v>0</v>
      </c>
      <c r="AW77" s="21">
        <f ca="1">ROUND(1*$AV77/$X$99,0)</f>
        <v>0</v>
      </c>
      <c r="AX77" s="21">
        <f ca="1">6*$AV77</f>
        <v>0</v>
      </c>
      <c r="AY77" s="21">
        <f ca="1">3*$AV77</f>
        <v>0</v>
      </c>
      <c r="AZ77" s="21">
        <f ca="1">5*$AV77</f>
        <v>0</v>
      </c>
      <c r="BA77" s="21">
        <f ca="1">1*$AV77</f>
        <v>0</v>
      </c>
    </row>
    <row r="78" spans="23:53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2016:2:0:0:BEITOU</v>
      </c>
      <c r="AB78" s="27">
        <f t="shared" ca="1" si="3"/>
        <v>40</v>
      </c>
      <c r="AC78" s="21">
        <f t="shared" ca="1" si="4"/>
        <v>1</v>
      </c>
      <c r="AD78" s="21">
        <f t="shared" si="5"/>
        <v>0</v>
      </c>
      <c r="AE78" s="27">
        <f t="shared" ca="1" si="6"/>
        <v>3</v>
      </c>
      <c r="AF78" s="10">
        <f t="shared" ca="1" si="8"/>
        <v>0</v>
      </c>
      <c r="AG78" s="10">
        <f t="shared" ca="1" si="8"/>
        <v>0</v>
      </c>
      <c r="AH78" s="10">
        <f t="shared" ca="1" si="8"/>
        <v>0</v>
      </c>
      <c r="AI78" s="10">
        <f t="shared" ca="1" si="8"/>
        <v>1</v>
      </c>
      <c r="AJ78" s="10">
        <f t="shared" ca="1" si="8"/>
        <v>0</v>
      </c>
      <c r="AK78" s="10">
        <f t="shared" ca="1" si="8"/>
        <v>0</v>
      </c>
      <c r="AL78" s="7">
        <v>-10</v>
      </c>
      <c r="AM78" s="28">
        <f t="shared" si="9"/>
        <v>42435</v>
      </c>
      <c r="AN78" s="27">
        <f t="shared" ref="AN78:AN88" si="13">INT((DAY($AM78)-1)/7)+1</f>
        <v>1</v>
      </c>
      <c r="AO78" s="28" t="str">
        <f t="shared" si="10"/>
        <v>2016:3:1:7:BEITOU</v>
      </c>
      <c r="AP78" s="27">
        <f t="shared" ca="1" si="11"/>
        <v>227</v>
      </c>
      <c r="AQ78" s="21">
        <f t="shared" ca="1" si="12"/>
        <v>0</v>
      </c>
      <c r="AR78" s="21">
        <f t="shared" ca="1" si="12"/>
        <v>15</v>
      </c>
      <c r="AS78" s="21">
        <f t="shared" ca="1" si="12"/>
        <v>10</v>
      </c>
      <c r="AT78" s="21">
        <f t="shared" ca="1" si="12"/>
        <v>17</v>
      </c>
      <c r="AU78" s="21">
        <f t="shared" ca="1" si="12"/>
        <v>4</v>
      </c>
      <c r="AV78" s="21">
        <f t="shared" ca="1" si="12"/>
        <v>0</v>
      </c>
      <c r="AW78" s="21">
        <f t="shared" ref="AW78:AW88" ca="1" si="14">ROUND(1*$AV78/$X$99,0)</f>
        <v>0</v>
      </c>
      <c r="AX78" s="21">
        <f t="shared" ref="AX78:AX88" ca="1" si="15">6*$AV78</f>
        <v>0</v>
      </c>
      <c r="AY78" s="21">
        <f t="shared" ref="AY78:AY88" ca="1" si="16">3*$AV78</f>
        <v>0</v>
      </c>
      <c r="AZ78" s="21">
        <f t="shared" ref="AZ78:AZ88" ca="1" si="17">5*$AV78</f>
        <v>0</v>
      </c>
      <c r="BA78" s="21">
        <f t="shared" ref="BA78:BA88" ca="1" si="18">1*$AV78</f>
        <v>0</v>
      </c>
    </row>
    <row r="79" spans="23:53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2016:3:0:0:BEITOU</v>
      </c>
      <c r="AB79" s="27">
        <f t="shared" ca="1" si="3"/>
        <v>73</v>
      </c>
      <c r="AC79" s="21">
        <f t="shared" ca="1" si="4"/>
        <v>1</v>
      </c>
      <c r="AD79" s="21">
        <f t="shared" si="5"/>
        <v>0</v>
      </c>
      <c r="AE79" s="27">
        <f t="shared" ca="1" si="6"/>
        <v>18</v>
      </c>
      <c r="AF79" s="10">
        <f t="shared" ca="1" si="8"/>
        <v>0</v>
      </c>
      <c r="AG79" s="10">
        <f t="shared" ca="1" si="8"/>
        <v>0</v>
      </c>
      <c r="AH79" s="10">
        <f t="shared" ca="1" si="8"/>
        <v>0</v>
      </c>
      <c r="AI79" s="10">
        <f t="shared" ca="1" si="8"/>
        <v>1</v>
      </c>
      <c r="AJ79" s="10">
        <f t="shared" ca="1" si="8"/>
        <v>0</v>
      </c>
      <c r="AK79" s="10">
        <f t="shared" ca="1" si="8"/>
        <v>0</v>
      </c>
      <c r="AL79" s="7">
        <v>-9</v>
      </c>
      <c r="AM79" s="28">
        <f t="shared" si="9"/>
        <v>42442</v>
      </c>
      <c r="AN79" s="27">
        <f t="shared" si="13"/>
        <v>2</v>
      </c>
      <c r="AO79" s="28" t="str">
        <f t="shared" si="10"/>
        <v>2016:3:2:7:BEITOU</v>
      </c>
      <c r="AP79" s="27">
        <f t="shared" ca="1" si="11"/>
        <v>258</v>
      </c>
      <c r="AQ79" s="21">
        <f t="shared" ca="1" si="12"/>
        <v>0</v>
      </c>
      <c r="AR79" s="21">
        <f t="shared" ca="1" si="12"/>
        <v>19</v>
      </c>
      <c r="AS79" s="21">
        <f t="shared" ca="1" si="12"/>
        <v>8</v>
      </c>
      <c r="AT79" s="21">
        <f t="shared" ca="1" si="12"/>
        <v>18</v>
      </c>
      <c r="AU79" s="21">
        <f t="shared" ca="1" si="12"/>
        <v>1</v>
      </c>
      <c r="AV79" s="21">
        <f t="shared" ca="1" si="12"/>
        <v>0</v>
      </c>
      <c r="AW79" s="21">
        <f t="shared" ca="1" si="14"/>
        <v>0</v>
      </c>
      <c r="AX79" s="21">
        <f t="shared" ca="1" si="15"/>
        <v>0</v>
      </c>
      <c r="AY79" s="21">
        <f t="shared" ca="1" si="16"/>
        <v>0</v>
      </c>
      <c r="AZ79" s="21">
        <f t="shared" ca="1" si="17"/>
        <v>0</v>
      </c>
      <c r="BA79" s="21">
        <f t="shared" ca="1" si="18"/>
        <v>0</v>
      </c>
    </row>
    <row r="80" spans="23:53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2016:4:0:0:BEITOU</v>
      </c>
      <c r="AB80" s="27">
        <f t="shared" ca="1" si="3"/>
        <v>105</v>
      </c>
      <c r="AC80" s="21">
        <f t="shared" ca="1" si="4"/>
        <v>1</v>
      </c>
      <c r="AD80" s="21">
        <f t="shared" si="5"/>
        <v>0</v>
      </c>
      <c r="AE80" s="27">
        <f t="shared" ca="1" si="6"/>
        <v>37</v>
      </c>
      <c r="AF80" s="10">
        <f t="shared" ca="1" si="8"/>
        <v>0</v>
      </c>
      <c r="AG80" s="10">
        <f t="shared" ca="1" si="8"/>
        <v>0</v>
      </c>
      <c r="AH80" s="10">
        <f t="shared" ca="1" si="8"/>
        <v>0</v>
      </c>
      <c r="AI80" s="10">
        <f t="shared" ca="1" si="8"/>
        <v>1</v>
      </c>
      <c r="AJ80" s="10">
        <f t="shared" ca="1" si="8"/>
        <v>0</v>
      </c>
      <c r="AK80" s="10">
        <f t="shared" ca="1" si="8"/>
        <v>0</v>
      </c>
      <c r="AL80" s="7">
        <v>-8</v>
      </c>
      <c r="AM80" s="28">
        <f t="shared" si="9"/>
        <v>42449</v>
      </c>
      <c r="AN80" s="27">
        <f t="shared" si="13"/>
        <v>3</v>
      </c>
      <c r="AO80" s="28" t="str">
        <f t="shared" si="10"/>
        <v>2016:3:3:7:BEITOU</v>
      </c>
      <c r="AP80" s="27">
        <f t="shared" ca="1" si="11"/>
        <v>287</v>
      </c>
      <c r="AQ80" s="21">
        <f t="shared" ca="1" si="12"/>
        <v>0</v>
      </c>
      <c r="AR80" s="21">
        <f t="shared" ca="1" si="12"/>
        <v>23</v>
      </c>
      <c r="AS80" s="21">
        <f t="shared" ca="1" si="12"/>
        <v>8</v>
      </c>
      <c r="AT80" s="21">
        <f t="shared" ca="1" si="12"/>
        <v>19</v>
      </c>
      <c r="AU80" s="21">
        <f t="shared" ca="1" si="12"/>
        <v>1</v>
      </c>
      <c r="AV80" s="21">
        <f t="shared" ca="1" si="12"/>
        <v>0</v>
      </c>
      <c r="AW80" s="21">
        <f t="shared" ca="1" si="14"/>
        <v>0</v>
      </c>
      <c r="AX80" s="21">
        <f t="shared" ca="1" si="15"/>
        <v>0</v>
      </c>
      <c r="AY80" s="21">
        <f t="shared" ca="1" si="16"/>
        <v>0</v>
      </c>
      <c r="AZ80" s="21">
        <f t="shared" ca="1" si="17"/>
        <v>0</v>
      </c>
      <c r="BA80" s="21">
        <f t="shared" ca="1" si="18"/>
        <v>0</v>
      </c>
    </row>
    <row r="81" spans="23:53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2016:5:0:0:BEITOU</v>
      </c>
      <c r="AB81" s="27">
        <f t="shared" ca="1" si="3"/>
        <v>134</v>
      </c>
      <c r="AC81" s="21">
        <f t="shared" ca="1" si="4"/>
        <v>3</v>
      </c>
      <c r="AD81" s="21">
        <f t="shared" si="5"/>
        <v>0</v>
      </c>
      <c r="AE81" s="27">
        <f t="shared" ca="1" si="6"/>
        <v>59</v>
      </c>
      <c r="AF81" s="10">
        <f t="shared" ca="1" si="8"/>
        <v>0</v>
      </c>
      <c r="AG81" s="10">
        <f t="shared" ca="1" si="8"/>
        <v>0</v>
      </c>
      <c r="AH81" s="10">
        <f t="shared" ca="1" si="8"/>
        <v>1</v>
      </c>
      <c r="AI81" s="10">
        <f t="shared" ca="1" si="8"/>
        <v>1</v>
      </c>
      <c r="AJ81" s="10">
        <f t="shared" ca="1" si="8"/>
        <v>1</v>
      </c>
      <c r="AK81" s="10">
        <f t="shared" ca="1" si="8"/>
        <v>0</v>
      </c>
      <c r="AL81" s="7">
        <v>-7</v>
      </c>
      <c r="AM81" s="28">
        <f t="shared" si="9"/>
        <v>42456</v>
      </c>
      <c r="AN81" s="27">
        <f t="shared" si="13"/>
        <v>4</v>
      </c>
      <c r="AO81" s="28" t="str">
        <f t="shared" si="10"/>
        <v>2016:3:4:7:BEITOU</v>
      </c>
      <c r="AP81" s="27">
        <f t="shared" ca="1" si="11"/>
        <v>317</v>
      </c>
      <c r="AQ81" s="21">
        <f t="shared" ca="1" si="12"/>
        <v>1</v>
      </c>
      <c r="AR81" s="21">
        <f t="shared" ca="1" si="12"/>
        <v>23</v>
      </c>
      <c r="AS81" s="21">
        <f t="shared" ca="1" si="12"/>
        <v>10</v>
      </c>
      <c r="AT81" s="21">
        <f t="shared" ca="1" si="12"/>
        <v>20</v>
      </c>
      <c r="AU81" s="21">
        <f t="shared" ca="1" si="12"/>
        <v>1</v>
      </c>
      <c r="AV81" s="21">
        <f t="shared" ca="1" si="12"/>
        <v>0</v>
      </c>
      <c r="AW81" s="21">
        <f t="shared" ca="1" si="14"/>
        <v>0</v>
      </c>
      <c r="AX81" s="21">
        <f t="shared" ca="1" si="15"/>
        <v>0</v>
      </c>
      <c r="AY81" s="21">
        <f t="shared" ca="1" si="16"/>
        <v>0</v>
      </c>
      <c r="AZ81" s="21">
        <f t="shared" ca="1" si="17"/>
        <v>0</v>
      </c>
      <c r="BA81" s="21">
        <f t="shared" ca="1" si="18"/>
        <v>0</v>
      </c>
    </row>
    <row r="82" spans="23:53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2016:6:0:0:BEITOU</v>
      </c>
      <c r="AB82" s="27" t="e">
        <f t="shared" ca="1" si="3"/>
        <v>#N/A</v>
      </c>
      <c r="AC82" s="21" t="e">
        <f t="shared" ca="1" si="4"/>
        <v>#N/A</v>
      </c>
      <c r="AD82" s="21">
        <f t="shared" si="5"/>
        <v>0</v>
      </c>
      <c r="AE82" s="27" t="e">
        <f t="shared" ca="1" si="6"/>
        <v>#N/A</v>
      </c>
      <c r="AF82" s="10" t="str">
        <f t="shared" ca="1" si="8"/>
        <v/>
      </c>
      <c r="AG82" s="10" t="str">
        <f t="shared" ca="1" si="8"/>
        <v/>
      </c>
      <c r="AH82" s="10" t="str">
        <f t="shared" ca="1" si="8"/>
        <v/>
      </c>
      <c r="AI82" s="10" t="str">
        <f t="shared" ca="1" si="8"/>
        <v/>
      </c>
      <c r="AJ82" s="10" t="str">
        <f t="shared" ca="1" si="8"/>
        <v/>
      </c>
      <c r="AK82" s="10" t="str">
        <f t="shared" ca="1" si="8"/>
        <v/>
      </c>
      <c r="AL82" s="7">
        <v>-6</v>
      </c>
      <c r="AM82" s="28">
        <f t="shared" si="9"/>
        <v>42463</v>
      </c>
      <c r="AN82" s="27">
        <f t="shared" si="13"/>
        <v>1</v>
      </c>
      <c r="AO82" s="28" t="str">
        <f t="shared" si="10"/>
        <v>2016:4:1:7:BEITOU</v>
      </c>
      <c r="AP82" s="27">
        <f t="shared" ca="1" si="11"/>
        <v>346</v>
      </c>
      <c r="AQ82" s="21">
        <f t="shared" ca="1" si="12"/>
        <v>0</v>
      </c>
      <c r="AR82" s="21">
        <f t="shared" ca="1" si="12"/>
        <v>18</v>
      </c>
      <c r="AS82" s="21">
        <f t="shared" ca="1" si="12"/>
        <v>6</v>
      </c>
      <c r="AT82" s="21">
        <f t="shared" ca="1" si="12"/>
        <v>13</v>
      </c>
      <c r="AU82" s="21">
        <f t="shared" ca="1" si="12"/>
        <v>5</v>
      </c>
      <c r="AV82" s="21">
        <f t="shared" ca="1" si="12"/>
        <v>0</v>
      </c>
      <c r="AW82" s="21">
        <f t="shared" ca="1" si="14"/>
        <v>0</v>
      </c>
      <c r="AX82" s="21">
        <f t="shared" ca="1" si="15"/>
        <v>0</v>
      </c>
      <c r="AY82" s="21">
        <f t="shared" ca="1" si="16"/>
        <v>0</v>
      </c>
      <c r="AZ82" s="21">
        <f t="shared" ca="1" si="17"/>
        <v>0</v>
      </c>
      <c r="BA82" s="21">
        <f t="shared" ca="1" si="18"/>
        <v>0</v>
      </c>
    </row>
    <row r="83" spans="23:53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2016:7:0:0:BEITOU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ca="1" si="8"/>
        <v/>
      </c>
      <c r="AG83" s="10" t="str">
        <f t="shared" ca="1" si="8"/>
        <v/>
      </c>
      <c r="AH83" s="10" t="str">
        <f t="shared" ca="1" si="8"/>
        <v/>
      </c>
      <c r="AI83" s="10" t="str">
        <f t="shared" ca="1" si="8"/>
        <v/>
      </c>
      <c r="AJ83" s="10" t="str">
        <f t="shared" ca="1" si="8"/>
        <v/>
      </c>
      <c r="AK83" s="10" t="str">
        <f t="shared" ca="1" si="8"/>
        <v/>
      </c>
      <c r="AL83" s="7">
        <v>-5</v>
      </c>
      <c r="AM83" s="28">
        <f t="shared" si="9"/>
        <v>42470</v>
      </c>
      <c r="AN83" s="27">
        <f t="shared" si="13"/>
        <v>2</v>
      </c>
      <c r="AO83" s="28" t="str">
        <f t="shared" si="10"/>
        <v>2016:4:2:7:BEITOU</v>
      </c>
      <c r="AP83" s="27">
        <f t="shared" ca="1" si="11"/>
        <v>375</v>
      </c>
      <c r="AQ83" s="21">
        <f t="shared" ca="1" si="12"/>
        <v>0</v>
      </c>
      <c r="AR83" s="21">
        <f t="shared" ca="1" si="12"/>
        <v>15</v>
      </c>
      <c r="AS83" s="21">
        <f t="shared" ca="1" si="12"/>
        <v>10</v>
      </c>
      <c r="AT83" s="21">
        <f t="shared" ca="1" si="12"/>
        <v>16</v>
      </c>
      <c r="AU83" s="21">
        <f t="shared" ca="1" si="12"/>
        <v>0</v>
      </c>
      <c r="AV83" s="21">
        <f t="shared" ca="1" si="12"/>
        <v>0</v>
      </c>
      <c r="AW83" s="21">
        <f t="shared" ca="1" si="14"/>
        <v>0</v>
      </c>
      <c r="AX83" s="21">
        <f t="shared" ca="1" si="15"/>
        <v>0</v>
      </c>
      <c r="AY83" s="21">
        <f t="shared" ca="1" si="16"/>
        <v>0</v>
      </c>
      <c r="AZ83" s="21">
        <f t="shared" ca="1" si="17"/>
        <v>0</v>
      </c>
      <c r="BA83" s="21">
        <f t="shared" ca="1" si="18"/>
        <v>0</v>
      </c>
    </row>
    <row r="84" spans="23:53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2016:8:0:0:BEITOU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8"/>
        <v/>
      </c>
      <c r="AG84" s="10" t="str">
        <f t="shared" ca="1" si="8"/>
        <v/>
      </c>
      <c r="AH84" s="10" t="str">
        <f t="shared" ca="1" si="8"/>
        <v/>
      </c>
      <c r="AI84" s="10" t="str">
        <f t="shared" ca="1" si="8"/>
        <v/>
      </c>
      <c r="AJ84" s="10" t="str">
        <f t="shared" ca="1" si="8"/>
        <v/>
      </c>
      <c r="AK84" s="10" t="str">
        <f t="shared" ca="1" si="8"/>
        <v/>
      </c>
      <c r="AL84" s="7">
        <v>-4</v>
      </c>
      <c r="AM84" s="28">
        <f t="shared" si="9"/>
        <v>42477</v>
      </c>
      <c r="AN84" s="27">
        <f t="shared" si="13"/>
        <v>3</v>
      </c>
      <c r="AO84" s="28" t="str">
        <f t="shared" si="10"/>
        <v>2016:4:3:7:BEITOU</v>
      </c>
      <c r="AP84" s="27">
        <f t="shared" ca="1" si="11"/>
        <v>404</v>
      </c>
      <c r="AQ84" s="21">
        <f t="shared" ca="1" si="12"/>
        <v>0</v>
      </c>
      <c r="AR84" s="21">
        <f t="shared" ca="1" si="12"/>
        <v>16</v>
      </c>
      <c r="AS84" s="21">
        <f t="shared" ca="1" si="12"/>
        <v>7</v>
      </c>
      <c r="AT84" s="21">
        <f t="shared" ca="1" si="12"/>
        <v>14</v>
      </c>
      <c r="AU84" s="21">
        <f t="shared" ca="1" si="12"/>
        <v>0</v>
      </c>
      <c r="AV84" s="21">
        <f t="shared" ca="1" si="12"/>
        <v>0</v>
      </c>
      <c r="AW84" s="21">
        <f t="shared" ca="1" si="14"/>
        <v>0</v>
      </c>
      <c r="AX84" s="21">
        <f t="shared" ca="1" si="15"/>
        <v>0</v>
      </c>
      <c r="AY84" s="21">
        <f t="shared" ca="1" si="16"/>
        <v>0</v>
      </c>
      <c r="AZ84" s="21">
        <f t="shared" ca="1" si="17"/>
        <v>0</v>
      </c>
      <c r="BA84" s="21">
        <f t="shared" ca="1" si="18"/>
        <v>0</v>
      </c>
    </row>
    <row r="85" spans="23:53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2016:9:0:0:BEITOU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ref="AF85:AK88" ca="1" si="19">IFERROR(INDEX(INDIRECT(CONCATENATE($X$95,"$A:$Z")),$AE85,MATCH(AF$52,INDIRECT(CONCATENATE($X$95,"$A1:$Z1")),0)),"")</f>
        <v/>
      </c>
      <c r="AG85" s="10" t="str">
        <f t="shared" ca="1" si="19"/>
        <v/>
      </c>
      <c r="AH85" s="10" t="str">
        <f t="shared" ca="1" si="19"/>
        <v/>
      </c>
      <c r="AI85" s="10" t="str">
        <f t="shared" ca="1" si="19"/>
        <v/>
      </c>
      <c r="AJ85" s="10" t="str">
        <f t="shared" ca="1" si="19"/>
        <v/>
      </c>
      <c r="AK85" s="10" t="str">
        <f t="shared" ca="1" si="19"/>
        <v/>
      </c>
      <c r="AL85" s="7">
        <v>-3</v>
      </c>
      <c r="AM85" s="28">
        <f t="shared" si="9"/>
        <v>42484</v>
      </c>
      <c r="AN85" s="27">
        <f t="shared" si="13"/>
        <v>4</v>
      </c>
      <c r="AO85" s="28" t="str">
        <f t="shared" si="10"/>
        <v>2016:4:4:7:BEITOU</v>
      </c>
      <c r="AP85" s="27">
        <f t="shared" ca="1" si="11"/>
        <v>433</v>
      </c>
      <c r="AQ85" s="21">
        <f t="shared" ca="1" si="12"/>
        <v>1</v>
      </c>
      <c r="AR85" s="21">
        <f t="shared" ca="1" si="12"/>
        <v>23</v>
      </c>
      <c r="AS85" s="21">
        <f t="shared" ca="1" si="12"/>
        <v>9</v>
      </c>
      <c r="AT85" s="21">
        <f t="shared" ca="1" si="12"/>
        <v>32</v>
      </c>
      <c r="AU85" s="21">
        <f t="shared" ca="1" si="12"/>
        <v>3</v>
      </c>
      <c r="AV85" s="21">
        <f t="shared" ca="1" si="12"/>
        <v>0</v>
      </c>
      <c r="AW85" s="21">
        <f t="shared" ca="1" si="14"/>
        <v>0</v>
      </c>
      <c r="AX85" s="21">
        <f t="shared" ca="1" si="15"/>
        <v>0</v>
      </c>
      <c r="AY85" s="21">
        <f t="shared" ca="1" si="16"/>
        <v>0</v>
      </c>
      <c r="AZ85" s="21">
        <f t="shared" ca="1" si="17"/>
        <v>0</v>
      </c>
      <c r="BA85" s="21">
        <f t="shared" ca="1" si="18"/>
        <v>0</v>
      </c>
    </row>
    <row r="86" spans="23:53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2016:10:0:0:BEITOU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19"/>
        <v/>
      </c>
      <c r="AG86" s="10" t="str">
        <f t="shared" ca="1" si="19"/>
        <v/>
      </c>
      <c r="AH86" s="10" t="str">
        <f t="shared" ca="1" si="19"/>
        <v/>
      </c>
      <c r="AI86" s="10" t="str">
        <f t="shared" ca="1" si="19"/>
        <v/>
      </c>
      <c r="AJ86" s="10" t="str">
        <f t="shared" ca="1" si="19"/>
        <v/>
      </c>
      <c r="AK86" s="10" t="str">
        <f t="shared" ca="1" si="19"/>
        <v/>
      </c>
      <c r="AL86" s="7">
        <v>-2</v>
      </c>
      <c r="AM86" s="28">
        <f t="shared" si="9"/>
        <v>42491</v>
      </c>
      <c r="AN86" s="27">
        <f t="shared" si="13"/>
        <v>1</v>
      </c>
      <c r="AO86" s="28" t="str">
        <f t="shared" si="10"/>
        <v>2016:5:1:7:BEITOU</v>
      </c>
      <c r="AP86" s="27">
        <f t="shared" ca="1" si="11"/>
        <v>462</v>
      </c>
      <c r="AQ86" s="21">
        <f t="shared" ca="1" si="12"/>
        <v>1</v>
      </c>
      <c r="AR86" s="21">
        <f t="shared" ca="1" si="12"/>
        <v>15</v>
      </c>
      <c r="AS86" s="21">
        <f t="shared" ca="1" si="12"/>
        <v>4</v>
      </c>
      <c r="AT86" s="21">
        <f t="shared" ca="1" si="12"/>
        <v>11</v>
      </c>
      <c r="AU86" s="21">
        <f t="shared" ca="1" si="12"/>
        <v>2</v>
      </c>
      <c r="AV86" s="21">
        <f t="shared" ca="1" si="12"/>
        <v>0</v>
      </c>
      <c r="AW86" s="21">
        <f t="shared" ca="1" si="14"/>
        <v>0</v>
      </c>
      <c r="AX86" s="21">
        <f t="shared" ca="1" si="15"/>
        <v>0</v>
      </c>
      <c r="AY86" s="21">
        <f t="shared" ca="1" si="16"/>
        <v>0</v>
      </c>
      <c r="AZ86" s="21">
        <f t="shared" ca="1" si="17"/>
        <v>0</v>
      </c>
      <c r="BA86" s="21">
        <f t="shared" ca="1" si="18"/>
        <v>0</v>
      </c>
    </row>
    <row r="87" spans="23:53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2016:11:0:0:BEITOU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19"/>
        <v/>
      </c>
      <c r="AG87" s="10" t="str">
        <f t="shared" ca="1" si="19"/>
        <v/>
      </c>
      <c r="AH87" s="10" t="str">
        <f t="shared" ca="1" si="19"/>
        <v/>
      </c>
      <c r="AI87" s="10" t="str">
        <f t="shared" ca="1" si="19"/>
        <v/>
      </c>
      <c r="AJ87" s="10" t="str">
        <f t="shared" ca="1" si="19"/>
        <v/>
      </c>
      <c r="AK87" s="10" t="str">
        <f t="shared" ca="1" si="19"/>
        <v/>
      </c>
      <c r="AL87" s="7">
        <v>-1</v>
      </c>
      <c r="AM87" s="28">
        <f t="shared" si="9"/>
        <v>42498</v>
      </c>
      <c r="AN87" s="27">
        <f t="shared" si="13"/>
        <v>2</v>
      </c>
      <c r="AO87" s="28" t="str">
        <f t="shared" si="10"/>
        <v>2016:5:2:7:BEITOU</v>
      </c>
      <c r="AP87" s="27">
        <f t="shared" ca="1" si="11"/>
        <v>491</v>
      </c>
      <c r="AQ87" s="21">
        <f t="shared" ca="1" si="12"/>
        <v>1</v>
      </c>
      <c r="AR87" s="21">
        <f t="shared" ca="1" si="12"/>
        <v>16</v>
      </c>
      <c r="AS87" s="21">
        <f t="shared" ca="1" si="12"/>
        <v>12</v>
      </c>
      <c r="AT87" s="21">
        <f t="shared" ca="1" si="12"/>
        <v>22</v>
      </c>
      <c r="AU87" s="21">
        <f t="shared" ca="1" si="12"/>
        <v>1</v>
      </c>
      <c r="AV87" s="21">
        <f t="shared" ca="1" si="12"/>
        <v>0</v>
      </c>
      <c r="AW87" s="21">
        <f t="shared" ca="1" si="14"/>
        <v>0</v>
      </c>
      <c r="AX87" s="21">
        <f t="shared" ca="1" si="15"/>
        <v>0</v>
      </c>
      <c r="AY87" s="21">
        <f t="shared" ca="1" si="16"/>
        <v>0</v>
      </c>
      <c r="AZ87" s="21">
        <f t="shared" ca="1" si="17"/>
        <v>0</v>
      </c>
      <c r="BA87" s="21">
        <f t="shared" ca="1" si="18"/>
        <v>0</v>
      </c>
    </row>
    <row r="88" spans="23:53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2016:12:0:0:BEITOU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19"/>
        <v/>
      </c>
      <c r="AG88" s="10" t="str">
        <f t="shared" ca="1" si="19"/>
        <v/>
      </c>
      <c r="AH88" s="10" t="str">
        <f t="shared" ca="1" si="19"/>
        <v/>
      </c>
      <c r="AI88" s="10" t="str">
        <f t="shared" ca="1" si="19"/>
        <v/>
      </c>
      <c r="AJ88" s="10" t="str">
        <f t="shared" ca="1" si="19"/>
        <v/>
      </c>
      <c r="AK88" s="10" t="str">
        <f t="shared" ca="1" si="19"/>
        <v/>
      </c>
      <c r="AL88" s="7">
        <v>0</v>
      </c>
      <c r="AM88" s="28">
        <f t="shared" si="9"/>
        <v>42505</v>
      </c>
      <c r="AN88" s="27">
        <f t="shared" si="13"/>
        <v>3</v>
      </c>
      <c r="AO88" s="28" t="str">
        <f t="shared" si="10"/>
        <v>2016:5:3:7:BEITOU</v>
      </c>
      <c r="AP88" s="27">
        <f t="shared" ca="1" si="11"/>
        <v>520</v>
      </c>
      <c r="AQ88" s="21">
        <f t="shared" ca="1" si="12"/>
        <v>1</v>
      </c>
      <c r="AR88" s="21">
        <f t="shared" ca="1" si="12"/>
        <v>14</v>
      </c>
      <c r="AS88" s="21">
        <f t="shared" ca="1" si="12"/>
        <v>9</v>
      </c>
      <c r="AT88" s="21">
        <f t="shared" ca="1" si="12"/>
        <v>17</v>
      </c>
      <c r="AU88" s="21">
        <f t="shared" ca="1" si="12"/>
        <v>1</v>
      </c>
      <c r="AV88" s="21">
        <f t="shared" ca="1" si="12"/>
        <v>4</v>
      </c>
      <c r="AW88" s="21">
        <f t="shared" ca="1" si="14"/>
        <v>1</v>
      </c>
      <c r="AX88" s="21">
        <f t="shared" ca="1" si="15"/>
        <v>24</v>
      </c>
      <c r="AY88" s="21">
        <f t="shared" ca="1" si="16"/>
        <v>12</v>
      </c>
      <c r="AZ88" s="21">
        <f t="shared" ca="1" si="17"/>
        <v>20</v>
      </c>
      <c r="BA88" s="21">
        <f t="shared" ca="1" si="18"/>
        <v>4</v>
      </c>
    </row>
    <row r="89" spans="23:53">
      <c r="AC89" s="7">
        <f ca="1">SUMIFS(AC53:AC88, $X53:$X88,YEAR,AC53:AC88,"&lt;&gt;#N/A")</f>
        <v>6</v>
      </c>
      <c r="AD89" s="27"/>
      <c r="AF89" s="7">
        <f t="shared" ref="AF89:AK89" ca="1" si="20">SUM(AF53:AF88)</f>
        <v>0</v>
      </c>
      <c r="AG89" s="7">
        <f t="shared" ca="1" si="20"/>
        <v>0</v>
      </c>
      <c r="AH89" s="7">
        <f t="shared" ca="1" si="20"/>
        <v>1</v>
      </c>
      <c r="AI89" s="7">
        <f t="shared" ca="1" si="20"/>
        <v>4</v>
      </c>
      <c r="AJ89" s="7">
        <f t="shared" ca="1" si="20"/>
        <v>1</v>
      </c>
      <c r="AK89" s="7">
        <f t="shared" ca="1" si="20"/>
        <v>0</v>
      </c>
      <c r="AN89" s="27"/>
    </row>
    <row r="90" spans="23:53">
      <c r="W90" s="7" t="s">
        <v>1456</v>
      </c>
      <c r="X90" s="2" t="s">
        <v>1777</v>
      </c>
      <c r="AD90" s="27"/>
      <c r="AE90" s="27"/>
      <c r="AH90" s="27"/>
      <c r="AI90" s="27"/>
      <c r="AJ90" s="27"/>
      <c r="AK90" s="27"/>
      <c r="AM90" s="28"/>
      <c r="AN90" s="27"/>
    </row>
    <row r="91" spans="23:53">
      <c r="W91" s="39" t="s">
        <v>2234</v>
      </c>
      <c r="X91" s="1" t="s">
        <v>2295</v>
      </c>
      <c r="AD91" s="27"/>
      <c r="AE91" s="27"/>
      <c r="AH91" s="27"/>
      <c r="AI91" s="27"/>
      <c r="AJ91" s="27"/>
      <c r="AK91" s="27"/>
      <c r="AM91" s="28"/>
      <c r="AN91" s="27"/>
    </row>
    <row r="92" spans="23:53">
      <c r="W92" s="7" t="s">
        <v>2235</v>
      </c>
      <c r="X92" s="1" t="s">
        <v>2296</v>
      </c>
      <c r="AD92" s="27"/>
      <c r="AN92" s="27"/>
    </row>
    <row r="93" spans="23:53">
      <c r="W93" s="7" t="s">
        <v>815</v>
      </c>
      <c r="X93" s="2" t="s">
        <v>2245</v>
      </c>
      <c r="Y93" s="27"/>
      <c r="Z93" s="27"/>
      <c r="AD93" s="27"/>
      <c r="AN93" s="27"/>
    </row>
    <row r="94" spans="23:53">
      <c r="W94" s="7" t="s">
        <v>816</v>
      </c>
      <c r="X94" s="2" t="s">
        <v>2246</v>
      </c>
      <c r="Y94" s="27"/>
      <c r="Z94" s="27"/>
      <c r="AD94" s="27"/>
      <c r="AN94" s="27"/>
    </row>
    <row r="95" spans="23:53">
      <c r="W95" s="39" t="s">
        <v>819</v>
      </c>
      <c r="X95" s="2" t="s">
        <v>2247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3">
      <c r="W96" s="39" t="s">
        <v>1455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1">
      <c r="W97" s="7" t="s">
        <v>811</v>
      </c>
      <c r="X97" s="1">
        <v>4</v>
      </c>
      <c r="AD97" s="27"/>
      <c r="AE97" s="27"/>
      <c r="AH97" s="27"/>
      <c r="AI97" s="27"/>
      <c r="AJ97" s="27"/>
      <c r="AK97" s="27"/>
      <c r="AN97" s="27"/>
    </row>
    <row r="98" spans="23:51">
      <c r="W98" s="7" t="s">
        <v>808</v>
      </c>
      <c r="X98" s="7">
        <f>ROUND($X$96/12,0)</f>
        <v>0</v>
      </c>
      <c r="AN98" s="27"/>
    </row>
    <row r="99" spans="23:51">
      <c r="W99" s="7" t="s">
        <v>807</v>
      </c>
      <c r="X99" s="7">
        <v>4</v>
      </c>
      <c r="AN99" s="27"/>
    </row>
    <row r="100" spans="23:51">
      <c r="W100" s="7" t="s">
        <v>438</v>
      </c>
      <c r="X100" s="7">
        <f ca="1">SUM($AI$89:$AK$89)</f>
        <v>5</v>
      </c>
      <c r="AN100" s="27"/>
    </row>
    <row r="101" spans="23:51">
      <c r="W101" s="7" t="s">
        <v>439</v>
      </c>
      <c r="X101" s="7">
        <f ca="1">SUM($AF$89:$AH$89)</f>
        <v>1</v>
      </c>
      <c r="AM101" s="28"/>
      <c r="AN101" s="27"/>
      <c r="AS101" s="29"/>
      <c r="AU101" s="29"/>
      <c r="AV101" s="29"/>
      <c r="AY101" s="29"/>
    </row>
    <row r="102" spans="23:51" ht="60">
      <c r="W102" s="7" t="s">
        <v>441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17%</v>
      </c>
      <c r="Y102" s="30">
        <f ca="1">IFERROR(X101/SUM(X100:X101),"0")</f>
        <v>0.16666666666666666</v>
      </c>
      <c r="Z102" s="7" t="str">
        <f ca="1">TEXT(Y102,"00%")</f>
        <v>17%</v>
      </c>
      <c r="AN102" s="27"/>
    </row>
    <row r="103" spans="23:51" ht="30">
      <c r="W103" s="7" t="s">
        <v>442</v>
      </c>
      <c r="X103" s="29" t="str">
        <f ca="1">CONCATENATE("Annual Goal 年度目標:  ",$X$96,"
Actual CDE YTD 年度實際:    ",$AC$89)</f>
        <v>Annual Goal 年度目標:  
Actual CDE YTD 年度實際:    6</v>
      </c>
      <c r="AN103" s="27"/>
    </row>
    <row r="104" spans="23:51">
      <c r="W104" s="7" t="s">
        <v>1454</v>
      </c>
      <c r="X104" s="7" t="str">
        <f ca="1">CONCATENATE($X$53,"  ",SUMIF($AC$53:$AC$64,"&lt;&gt;#N/A"))</f>
        <v>2014  0</v>
      </c>
      <c r="AN104" s="27"/>
    </row>
    <row r="105" spans="23:51">
      <c r="W105" s="7" t="s">
        <v>1453</v>
      </c>
      <c r="X105" s="7" t="str">
        <f ca="1">CONCATENATE($X$65,"  ", SUMIF($AC$65:$AC$76,"&lt;&gt;#N/A"))</f>
        <v>2015  0</v>
      </c>
      <c r="AN105" s="27"/>
    </row>
    <row r="106" spans="23:51">
      <c r="W106" s="7" t="s">
        <v>1452</v>
      </c>
      <c r="X106" s="7" t="str">
        <f ca="1">CONCATENATE($X$77,"  ",SUMIF($AC$77:$AC$88,"&lt;&gt;#N/A"))</f>
        <v>2016  6</v>
      </c>
    </row>
    <row r="107" spans="23:51" ht="23.25">
      <c r="W107" s="7" t="s">
        <v>1451</v>
      </c>
      <c r="X107" s="42" t="str">
        <f>$X$91</f>
        <v>Beitou District</v>
      </c>
    </row>
    <row r="108" spans="23:51">
      <c r="X108" s="40" t="str">
        <f>$X$92</f>
        <v>北投地區</v>
      </c>
    </row>
    <row r="109" spans="23:51">
      <c r="X109" s="41">
        <f>DATE</f>
        <v>42505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7">
    <pageSetUpPr fitToPage="1"/>
  </sheetPr>
  <dimension ref="A1:S35"/>
  <sheetViews>
    <sheetView topLeftCell="F1" zoomScaleNormal="100" zoomScaleSheetLayoutView="115" workbookViewId="0">
      <selection activeCell="I23" sqref="I23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1756</v>
      </c>
      <c r="E1" s="36" t="str">
        <f>$A$2</f>
        <v>South Zone</v>
      </c>
      <c r="F1" s="32"/>
      <c r="G1" s="33"/>
      <c r="H1" s="33"/>
      <c r="I1" s="33"/>
      <c r="J1" s="33"/>
      <c r="K1" s="33"/>
      <c r="L1" s="33"/>
      <c r="M1" s="93" t="s">
        <v>1739</v>
      </c>
      <c r="N1" s="96" t="s">
        <v>21</v>
      </c>
      <c r="O1" s="76" t="s">
        <v>22</v>
      </c>
      <c r="P1" s="76" t="s">
        <v>23</v>
      </c>
      <c r="Q1" s="76" t="s">
        <v>33</v>
      </c>
      <c r="R1" s="76" t="s">
        <v>34</v>
      </c>
      <c r="S1" s="76" t="s">
        <v>24</v>
      </c>
    </row>
    <row r="2" spans="1:19" ht="15" customHeight="1">
      <c r="A2" s="1" t="s">
        <v>2120</v>
      </c>
      <c r="E2" s="78" t="str">
        <f>$A$3</f>
        <v>南臺北地帶</v>
      </c>
      <c r="F2" s="26" t="s">
        <v>793</v>
      </c>
      <c r="G2" s="80">
        <f>$A$6</f>
        <v>120</v>
      </c>
      <c r="H2" s="82" t="s">
        <v>35</v>
      </c>
      <c r="I2" s="83"/>
      <c r="J2" s="83"/>
      <c r="K2" s="84"/>
      <c r="L2" s="66" t="s">
        <v>28</v>
      </c>
      <c r="M2" s="94"/>
      <c r="N2" s="97"/>
      <c r="O2" s="77"/>
      <c r="P2" s="77"/>
      <c r="Q2" s="77"/>
      <c r="R2" s="77"/>
      <c r="S2" s="77"/>
    </row>
    <row r="3" spans="1:19" ht="15" customHeight="1">
      <c r="A3" s="1" t="s">
        <v>2121</v>
      </c>
      <c r="E3" s="79"/>
      <c r="F3" s="25" t="s">
        <v>794</v>
      </c>
      <c r="G3" s="81"/>
      <c r="H3" s="82" t="s">
        <v>788</v>
      </c>
      <c r="I3" s="83"/>
      <c r="J3" s="83"/>
      <c r="K3" s="84"/>
      <c r="L3" s="66" t="s">
        <v>787</v>
      </c>
      <c r="M3" s="94"/>
      <c r="N3" s="97"/>
      <c r="O3" s="77"/>
      <c r="P3" s="77"/>
      <c r="Q3" s="77"/>
      <c r="R3" s="77"/>
      <c r="S3" s="77"/>
    </row>
    <row r="4" spans="1:19" ht="15" customHeight="1">
      <c r="A4" s="1" t="s">
        <v>2122</v>
      </c>
      <c r="E4" s="85">
        <f>DATE</f>
        <v>42505</v>
      </c>
      <c r="F4" s="23" t="s">
        <v>791</v>
      </c>
      <c r="G4" s="24"/>
      <c r="H4" s="87">
        <f>ROUND($G$2/12*MONTH,0)</f>
        <v>50</v>
      </c>
      <c r="I4" s="88"/>
      <c r="J4" s="88"/>
      <c r="K4" s="89"/>
      <c r="L4" s="44">
        <f>ROUND($G$2/12,0)</f>
        <v>10</v>
      </c>
      <c r="M4" s="94"/>
      <c r="N4" s="97"/>
      <c r="O4" s="77"/>
      <c r="P4" s="77"/>
      <c r="Q4" s="77"/>
      <c r="R4" s="77"/>
      <c r="S4" s="77"/>
    </row>
    <row r="5" spans="1:19" ht="15" customHeight="1">
      <c r="A5" s="1" t="s">
        <v>2123</v>
      </c>
      <c r="E5" s="86"/>
      <c r="F5" s="5" t="s">
        <v>792</v>
      </c>
      <c r="G5" s="6"/>
      <c r="H5" s="90">
        <f ca="1">SOUTH_ZONE_GRAPH!$AC$89</f>
        <v>19</v>
      </c>
      <c r="I5" s="91"/>
      <c r="J5" s="91"/>
      <c r="K5" s="92"/>
      <c r="L5" s="45">
        <f>$M$35</f>
        <v>3</v>
      </c>
      <c r="M5" s="95"/>
      <c r="N5" s="97"/>
      <c r="O5" s="77"/>
      <c r="P5" s="77"/>
      <c r="Q5" s="77"/>
      <c r="R5" s="77"/>
      <c r="S5" s="77"/>
    </row>
    <row r="6" spans="1:19" ht="15" customHeight="1">
      <c r="A6" s="1">
        <v>120</v>
      </c>
      <c r="E6" s="34" t="str">
        <f>$A$4</f>
        <v>South Stake</v>
      </c>
      <c r="F6" s="25" t="s">
        <v>804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南臺北支聯會</v>
      </c>
      <c r="F7" s="25" t="s">
        <v>789</v>
      </c>
      <c r="G7" s="25"/>
      <c r="H7" s="20"/>
      <c r="I7" s="20"/>
      <c r="J7" s="20"/>
      <c r="K7" s="20"/>
      <c r="L7" s="46" t="s">
        <v>790</v>
      </c>
      <c r="M7" s="61" t="s">
        <v>795</v>
      </c>
      <c r="N7" s="38" t="s">
        <v>796</v>
      </c>
      <c r="O7" s="38" t="s">
        <v>797</v>
      </c>
      <c r="P7" s="38" t="s">
        <v>798</v>
      </c>
      <c r="Q7" s="38" t="s">
        <v>799</v>
      </c>
      <c r="R7" s="38" t="s">
        <v>800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2124</v>
      </c>
      <c r="B11" s="1"/>
      <c r="E11" s="5" t="str">
        <f>$A11</f>
        <v>Jingxin 景新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1832</v>
      </c>
      <c r="C12" s="64" t="str">
        <f>CONCATENATE(YEAR,":",MONTH,":",WEEK,":",WEEKDAY,":",$B12)</f>
        <v>2016:5:3:7:JINGXIN_ZL</v>
      </c>
      <c r="D12" s="64">
        <f>MATCH($C12,REPORT_DATA_BY_COMP!$A:$A,0)</f>
        <v>1678</v>
      </c>
      <c r="E12" s="65" t="str">
        <f>SUBSTITUTE(VLOOKUP($B12,COMP_LIST!$A:$AC,5,FALSE),"EL","")</f>
        <v>E. Robinson / Christensen ZL</v>
      </c>
      <c r="F12" s="4" t="str">
        <f>VLOOKUP($B12,COMP_LIST!$A:$AC,3,FALSE)</f>
        <v>Jingxin ZL</v>
      </c>
      <c r="G12" s="4" t="str">
        <f>VLOOKUP($B12,COMP_LIST!$A:$AC,4,FALSE)</f>
        <v xml:space="preserve">景新 ZL </v>
      </c>
      <c r="H12" s="10">
        <f>IFERROR(INDEX(REPORT_DATA_BY_COMP!$A:$AI,$D12,MATCH(H$8,REPORT_DATA_BY_COMP!$A$1:$AI$1,0)), "")</f>
        <v>0</v>
      </c>
      <c r="I12" s="10">
        <f>IFERROR(INDEX(REPORT_DATA_BY_COMP!$A:$AI,$D12,MATCH(I$8,REPORT_DATA_BY_COMP!$A$1:$AI$1,0)), "")</f>
        <v>1</v>
      </c>
      <c r="J12" s="10">
        <f>IFERROR(INDEX(REPORT_DATA_BY_COMP!$A:$AI,$D12,MATCH(J$8,REPORT_DATA_BY_COMP!$A$1:$AI$1,0)), "")</f>
        <v>2</v>
      </c>
      <c r="K12" s="10">
        <f>IFERROR(INDEX(REPORT_DATA_BY_COMP!$A:$AI,$D12,MATCH(K$8,REPORT_DATA_BY_COMP!$A$1:$AI$1,0)), "")</f>
        <v>3</v>
      </c>
      <c r="L12" s="47">
        <f>IFERROR(INDEX(REPORT_DATA_BY_COMP!$A:$AI,$D12,MATCH(L$8,REPORT_DATA_BY_COMP!$A$1:$AI$1,0)), "")</f>
        <v>0</v>
      </c>
      <c r="M12" s="59">
        <f>IFERROR(INDEX(REPORT_DATA_BY_COMP!$A:$AI,$D12,MATCH(M$8,REPORT_DATA_BY_COMP!$A$1:$AI$1,0)), "")</f>
        <v>0</v>
      </c>
      <c r="N12" s="50">
        <f>IFERROR(INDEX(REPORT_DATA_BY_COMP!$A:$AI,$D12,MATCH(N$8,REPORT_DATA_BY_COMP!$A$1:$AI$1,0)), "")</f>
        <v>10</v>
      </c>
      <c r="O12" s="10">
        <f>IFERROR(INDEX(REPORT_DATA_BY_COMP!$A:$AI,$D12,MATCH(O$8,REPORT_DATA_BY_COMP!$A$1:$AI$1,0)), "")</f>
        <v>3</v>
      </c>
      <c r="P12" s="10">
        <f>IFERROR(INDEX(REPORT_DATA_BY_COMP!$A:$AI,$D12,MATCH(P$8,REPORT_DATA_BY_COMP!$A$1:$AI$1,0)), "")</f>
        <v>9</v>
      </c>
      <c r="Q12" s="10">
        <f>IFERROR(INDEX(REPORT_DATA_BY_COMP!$A:$AI,$D12,MATCH(Q$8,REPORT_DATA_BY_COMP!$A$1:$AI$1,0)), "")</f>
        <v>11</v>
      </c>
      <c r="R12" s="10">
        <f>IFERROR(INDEX(REPORT_DATA_BY_COMP!$A:$AI,$D12,MATCH(R$8,REPORT_DATA_BY_COMP!$A$1:$AI$1,0)), "")</f>
        <v>0</v>
      </c>
      <c r="S12" s="10">
        <f>IFERROR(INDEX(REPORT_DATA_BY_COMP!$A:$AI,$D12,MATCH(S$8,REPORT_DATA_BY_COMP!$A$1:$AI$1,0)), "")</f>
        <v>12</v>
      </c>
    </row>
    <row r="13" spans="1:19" ht="15" customHeight="1">
      <c r="A13" s="1"/>
      <c r="B13" s="1" t="s">
        <v>1837</v>
      </c>
      <c r="C13" s="64" t="str">
        <f>CONCATENATE(YEAR,":",MONTH,":",WEEK,":",WEEKDAY,":",$B13)</f>
        <v>2016:5:3:7:JINGXIN_S</v>
      </c>
      <c r="D13" s="64">
        <f>MATCH($C13,REPORT_DATA_BY_COMP!$A:$A,0)</f>
        <v>1677</v>
      </c>
      <c r="E13" s="65" t="str">
        <f>SUBSTITUTE(VLOOKUP($B13,COMP_LIST!$A:$AC,5,FALSE),"EL","")</f>
        <v>S. Huntington / Erickson</v>
      </c>
      <c r="F13" s="4" t="str">
        <f>VLOOKUP($B13,COMP_LIST!$A:$AC,3,FALSE)</f>
        <v>Jingxin S</v>
      </c>
      <c r="G13" s="4" t="str">
        <f>VLOOKUP($B13,COMP_LIST!$A:$AC,4,FALSE)</f>
        <v>景新姐妹</v>
      </c>
      <c r="H13" s="10">
        <f>IFERROR(INDEX(REPORT_DATA_BY_COMP!$A:$AI,$D13,MATCH(H$8,REPORT_DATA_BY_COMP!$A$1:$AI$1,0)), "")</f>
        <v>0</v>
      </c>
      <c r="I13" s="10">
        <f>IFERROR(INDEX(REPORT_DATA_BY_COMP!$A:$AI,$D13,MATCH(I$8,REPORT_DATA_BY_COMP!$A$1:$AI$1,0)), "")</f>
        <v>1</v>
      </c>
      <c r="J13" s="10">
        <f>IFERROR(INDEX(REPORT_DATA_BY_COMP!$A:$AI,$D13,MATCH(J$8,REPORT_DATA_BY_COMP!$A$1:$AI$1,0)), "")</f>
        <v>2</v>
      </c>
      <c r="K13" s="10">
        <f>IFERROR(INDEX(REPORT_DATA_BY_COMP!$A:$AI,$D13,MATCH(K$8,REPORT_DATA_BY_COMP!$A$1:$AI$1,0)), "")</f>
        <v>1</v>
      </c>
      <c r="L13" s="47">
        <f>IFERROR(INDEX(REPORT_DATA_BY_COMP!$A:$AI,$D13,MATCH(L$8,REPORT_DATA_BY_COMP!$A$1:$AI$1,0)), "")</f>
        <v>1</v>
      </c>
      <c r="M13" s="56">
        <f>IFERROR(INDEX(REPORT_DATA_BY_COMP!$A:$AI,$D13,MATCH(M$8,REPORT_DATA_BY_COMP!$A$1:$AI$1,0)), "")</f>
        <v>0</v>
      </c>
      <c r="N13" s="50">
        <f>IFERROR(INDEX(REPORT_DATA_BY_COMP!$A:$AI,$D13,MATCH(N$8,REPORT_DATA_BY_COMP!$A$1:$AI$1,0)), "")</f>
        <v>4</v>
      </c>
      <c r="O13" s="10">
        <f>IFERROR(INDEX(REPORT_DATA_BY_COMP!$A:$AI,$D13,MATCH(O$8,REPORT_DATA_BY_COMP!$A$1:$AI$1,0)), "")</f>
        <v>2</v>
      </c>
      <c r="P13" s="10">
        <f>IFERROR(INDEX(REPORT_DATA_BY_COMP!$A:$AI,$D13,MATCH(P$8,REPORT_DATA_BY_COMP!$A$1:$AI$1,0)), "")</f>
        <v>12</v>
      </c>
      <c r="Q13" s="10">
        <f>IFERROR(INDEX(REPORT_DATA_BY_COMP!$A:$AI,$D13,MATCH(Q$8,REPORT_DATA_BY_COMP!$A$1:$AI$1,0)), "")</f>
        <v>4</v>
      </c>
      <c r="R13" s="10">
        <f>IFERROR(INDEX(REPORT_DATA_BY_COMP!$A:$AI,$D13,MATCH(R$8,REPORT_DATA_BY_COMP!$A$1:$AI$1,0)), "")</f>
        <v>0</v>
      </c>
      <c r="S13" s="10">
        <f>IFERROR(INDEX(REPORT_DATA_BY_COMP!$A:$AI,$D13,MATCH(S$8,REPORT_DATA_BY_COMP!$A$1:$AI$1,0)), "")</f>
        <v>7</v>
      </c>
    </row>
    <row r="14" spans="1:19" ht="15" customHeight="1">
      <c r="A14" s="1"/>
      <c r="B14" s="1" t="s">
        <v>1867</v>
      </c>
      <c r="C14" s="64" t="str">
        <f>CONCATENATE(YEAR,":",MONTH,":",WEEK,":",WEEKDAY,":",$B14)</f>
        <v>2016:5:3:7:MUZHA_E</v>
      </c>
      <c r="D14" s="64">
        <f>MATCH($C14,REPORT_DATA_BY_COMP!$A:$A,0)</f>
        <v>1687</v>
      </c>
      <c r="E14" s="65" t="str">
        <f>SUBSTITUTE(VLOOKUP($B14,COMP_LIST!$A:$AC,5,FALSE),"EL","")</f>
        <v>E. Dung DL / Sessions</v>
      </c>
      <c r="F14" s="4" t="str">
        <f>VLOOKUP($B14,COMP_LIST!$A:$AC,3,FALSE)</f>
        <v>Muzha E</v>
      </c>
      <c r="G14" s="4" t="str">
        <f>VLOOKUP($B14,COMP_LIST!$A:$AC,4,FALSE)</f>
        <v>木柵長老</v>
      </c>
      <c r="H14" s="10">
        <f>IFERROR(INDEX(REPORT_DATA_BY_COMP!$A:$AI,$D14,MATCH(H$8,REPORT_DATA_BY_COMP!$A$1:$AI$1,0)), "")</f>
        <v>0</v>
      </c>
      <c r="I14" s="10">
        <f>IFERROR(INDEX(REPORT_DATA_BY_COMP!$A:$AI,$D14,MATCH(I$8,REPORT_DATA_BY_COMP!$A$1:$AI$1,0)), "")</f>
        <v>0</v>
      </c>
      <c r="J14" s="10">
        <f>IFERROR(INDEX(REPORT_DATA_BY_COMP!$A:$AI,$D14,MATCH(J$8,REPORT_DATA_BY_COMP!$A$1:$AI$1,0)), "")</f>
        <v>2</v>
      </c>
      <c r="K14" s="10">
        <f>IFERROR(INDEX(REPORT_DATA_BY_COMP!$A:$AI,$D14,MATCH(K$8,REPORT_DATA_BY_COMP!$A$1:$AI$1,0)), "")</f>
        <v>1</v>
      </c>
      <c r="L14" s="47">
        <f>IFERROR(INDEX(REPORT_DATA_BY_COMP!$A:$AI,$D14,MATCH(L$8,REPORT_DATA_BY_COMP!$A$1:$AI$1,0)), "")</f>
        <v>1</v>
      </c>
      <c r="M14" s="56">
        <f>IFERROR(INDEX(REPORT_DATA_BY_COMP!$A:$AI,$D14,MATCH(M$8,REPORT_DATA_BY_COMP!$A$1:$AI$1,0)), "")</f>
        <v>0</v>
      </c>
      <c r="N14" s="50">
        <f>IFERROR(INDEX(REPORT_DATA_BY_COMP!$A:$AI,$D14,MATCH(N$8,REPORT_DATA_BY_COMP!$A$1:$AI$1,0)), "")</f>
        <v>6</v>
      </c>
      <c r="O14" s="10">
        <f>IFERROR(INDEX(REPORT_DATA_BY_COMP!$A:$AI,$D14,MATCH(O$8,REPORT_DATA_BY_COMP!$A$1:$AI$1,0)), "")</f>
        <v>3</v>
      </c>
      <c r="P14" s="10">
        <f>IFERROR(INDEX(REPORT_DATA_BY_COMP!$A:$AI,$D14,MATCH(P$8,REPORT_DATA_BY_COMP!$A$1:$AI$1,0)), "")</f>
        <v>11</v>
      </c>
      <c r="Q14" s="10">
        <f>IFERROR(INDEX(REPORT_DATA_BY_COMP!$A:$AI,$D14,MATCH(Q$8,REPORT_DATA_BY_COMP!$A$1:$AI$1,0)), "")</f>
        <v>4</v>
      </c>
      <c r="R14" s="10">
        <f>IFERROR(INDEX(REPORT_DATA_BY_COMP!$A:$AI,$D14,MATCH(R$8,REPORT_DATA_BY_COMP!$A$1:$AI$1,0)), "")</f>
        <v>0</v>
      </c>
      <c r="S14" s="10">
        <f>IFERROR(INDEX(REPORT_DATA_BY_COMP!$A:$AI,$D14,MATCH(S$8,REPORT_DATA_BY_COMP!$A$1:$AI$1,0)), "")</f>
        <v>2</v>
      </c>
    </row>
    <row r="15" spans="1:19" ht="15" customHeight="1">
      <c r="A15" s="1"/>
      <c r="B15" s="1" t="s">
        <v>1870</v>
      </c>
      <c r="C15" s="64" t="str">
        <f>CONCATENATE(YEAR,":",MONTH,":",WEEK,":",WEEKDAY,":",$B15)</f>
        <v>2016:5:3:7:MUZHA_S</v>
      </c>
      <c r="D15" s="64">
        <f>MATCH($C15,REPORT_DATA_BY_COMP!$A:$A,0)</f>
        <v>1688</v>
      </c>
      <c r="E15" s="65" t="str">
        <f>SUBSTITUTE(VLOOKUP($B15,COMP_LIST!$A:$AC,5,FALSE),"EL","")</f>
        <v>S. Everett / Hughes</v>
      </c>
      <c r="F15" s="4" t="str">
        <f>VLOOKUP($B15,COMP_LIST!$A:$AC,3,FALSE)</f>
        <v>Muzha S</v>
      </c>
      <c r="G15" s="4" t="str">
        <f>VLOOKUP($B15,COMP_LIST!$A:$AC,4,FALSE)</f>
        <v>木柵姐妹</v>
      </c>
      <c r="H15" s="10">
        <f>IFERROR(INDEX(REPORT_DATA_BY_COMP!$A:$AI,$D15,MATCH(H$8,REPORT_DATA_BY_COMP!$A$1:$AI$1,0)), "")</f>
        <v>0</v>
      </c>
      <c r="I15" s="10">
        <f>IFERROR(INDEX(REPORT_DATA_BY_COMP!$A:$AI,$D15,MATCH(I$8,REPORT_DATA_BY_COMP!$A$1:$AI$1,0)), "")</f>
        <v>0</v>
      </c>
      <c r="J15" s="10">
        <f>IFERROR(INDEX(REPORT_DATA_BY_COMP!$A:$AI,$D15,MATCH(J$8,REPORT_DATA_BY_COMP!$A$1:$AI$1,0)), "")</f>
        <v>1</v>
      </c>
      <c r="K15" s="10">
        <f>IFERROR(INDEX(REPORT_DATA_BY_COMP!$A:$AI,$D15,MATCH(K$8,REPORT_DATA_BY_COMP!$A$1:$AI$1,0)), "")</f>
        <v>3</v>
      </c>
      <c r="L15" s="47">
        <f>IFERROR(INDEX(REPORT_DATA_BY_COMP!$A:$AI,$D15,MATCH(L$8,REPORT_DATA_BY_COMP!$A$1:$AI$1,0)), "")</f>
        <v>0</v>
      </c>
      <c r="M15" s="56">
        <f>IFERROR(INDEX(REPORT_DATA_BY_COMP!$A:$AI,$D15,MATCH(M$8,REPORT_DATA_BY_COMP!$A$1:$AI$1,0)), "")</f>
        <v>0</v>
      </c>
      <c r="N15" s="50">
        <f>IFERROR(INDEX(REPORT_DATA_BY_COMP!$A:$AI,$D15,MATCH(N$8,REPORT_DATA_BY_COMP!$A$1:$AI$1,0)), "")</f>
        <v>4</v>
      </c>
      <c r="O15" s="10">
        <f>IFERROR(INDEX(REPORT_DATA_BY_COMP!$A:$AI,$D15,MATCH(O$8,REPORT_DATA_BY_COMP!$A$1:$AI$1,0)), "")</f>
        <v>4</v>
      </c>
      <c r="P15" s="10">
        <f>IFERROR(INDEX(REPORT_DATA_BY_COMP!$A:$AI,$D15,MATCH(P$8,REPORT_DATA_BY_COMP!$A$1:$AI$1,0)), "")</f>
        <v>9</v>
      </c>
      <c r="Q15" s="10">
        <f>IFERROR(INDEX(REPORT_DATA_BY_COMP!$A:$AI,$D15,MATCH(Q$8,REPORT_DATA_BY_COMP!$A$1:$AI$1,0)), "")</f>
        <v>5</v>
      </c>
      <c r="R15" s="10">
        <f>IFERROR(INDEX(REPORT_DATA_BY_COMP!$A:$AI,$D15,MATCH(R$8,REPORT_DATA_BY_COMP!$A$1:$AI$1,0)), "")</f>
        <v>0</v>
      </c>
      <c r="S15" s="10">
        <f>IFERROR(INDEX(REPORT_DATA_BY_COMP!$A:$AI,$D15,MATCH(S$8,REPORT_DATA_BY_COMP!$A$1:$AI$1,0)), "")</f>
        <v>11</v>
      </c>
    </row>
    <row r="16" spans="1:19" ht="15" customHeight="1">
      <c r="A16" s="1"/>
      <c r="B16" s="1"/>
      <c r="E16" s="8" t="s">
        <v>806</v>
      </c>
      <c r="F16" s="9"/>
      <c r="G16" s="9"/>
      <c r="H16" s="11">
        <f t="shared" ref="H16:S16" si="0">SUM(H12:H15)</f>
        <v>0</v>
      </c>
      <c r="I16" s="11">
        <f t="shared" si="0"/>
        <v>2</v>
      </c>
      <c r="J16" s="11">
        <f t="shared" si="0"/>
        <v>7</v>
      </c>
      <c r="K16" s="11">
        <f t="shared" si="0"/>
        <v>8</v>
      </c>
      <c r="L16" s="48">
        <f t="shared" si="0"/>
        <v>2</v>
      </c>
      <c r="M16" s="57">
        <f t="shared" si="0"/>
        <v>0</v>
      </c>
      <c r="N16" s="51">
        <f t="shared" si="0"/>
        <v>24</v>
      </c>
      <c r="O16" s="11">
        <f t="shared" si="0"/>
        <v>12</v>
      </c>
      <c r="P16" s="11">
        <f t="shared" si="0"/>
        <v>41</v>
      </c>
      <c r="Q16" s="11">
        <f t="shared" si="0"/>
        <v>24</v>
      </c>
      <c r="R16" s="11">
        <f t="shared" si="0"/>
        <v>0</v>
      </c>
      <c r="S16" s="11">
        <f t="shared" si="0"/>
        <v>32</v>
      </c>
    </row>
    <row r="17" spans="1:19" ht="15" customHeight="1">
      <c r="A17" s="1" t="s">
        <v>2125</v>
      </c>
      <c r="B17" s="1"/>
      <c r="E17" s="5" t="str">
        <f>$A17</f>
        <v>Xindian 新店</v>
      </c>
      <c r="F17" s="6"/>
      <c r="G17" s="6"/>
      <c r="H17" s="6"/>
      <c r="I17" s="6"/>
      <c r="J17" s="6"/>
      <c r="K17" s="6"/>
      <c r="L17" s="6"/>
      <c r="M17" s="55"/>
      <c r="N17" s="6"/>
      <c r="O17" s="6"/>
      <c r="P17" s="6"/>
      <c r="Q17" s="6"/>
      <c r="R17" s="6"/>
      <c r="S17" s="6"/>
    </row>
    <row r="18" spans="1:19" ht="15" customHeight="1">
      <c r="A18" s="1"/>
      <c r="B18" s="1" t="s">
        <v>1980</v>
      </c>
      <c r="C18" s="64" t="str">
        <f>CONCATENATE(YEAR,":",MONTH,":",WEEK,":",WEEKDAY,":",$B18)</f>
        <v>2016:5:3:7:XINDIAN_E</v>
      </c>
      <c r="D18" s="64">
        <f>MATCH($C18,REPORT_DATA_BY_COMP!$A:$A,0)</f>
        <v>1725</v>
      </c>
      <c r="E18" s="65" t="str">
        <f>SUBSTITUTE(VLOOKUP($B18,COMP_LIST!$A:$AC,5,FALSE),"EL","")</f>
        <v>E. Sumsion / Mertz</v>
      </c>
      <c r="F18" s="4" t="str">
        <f>VLOOKUP($B18,COMP_LIST!$A:$AC,3,FALSE)</f>
        <v>Xindian E</v>
      </c>
      <c r="G18" s="4" t="str">
        <f>VLOOKUP($B18,COMP_LIST!$A:$AC,4,FALSE)</f>
        <v>新店長老</v>
      </c>
      <c r="H18" s="10">
        <f>IFERROR(INDEX(REPORT_DATA_BY_COMP!$A:$AI,$D18,MATCH(H$8,REPORT_DATA_BY_COMP!$A$1:$AI$1,0)), "")</f>
        <v>0</v>
      </c>
      <c r="I18" s="10">
        <f>IFERROR(INDEX(REPORT_DATA_BY_COMP!$A:$AI,$D18,MATCH(I$8,REPORT_DATA_BY_COMP!$A$1:$AI$1,0)), "")</f>
        <v>0</v>
      </c>
      <c r="J18" s="10">
        <f>IFERROR(INDEX(REPORT_DATA_BY_COMP!$A:$AI,$D18,MATCH(J$8,REPORT_DATA_BY_COMP!$A$1:$AI$1,0)), "")</f>
        <v>2</v>
      </c>
      <c r="K18" s="10">
        <f>IFERROR(INDEX(REPORT_DATA_BY_COMP!$A:$AI,$D18,MATCH(K$8,REPORT_DATA_BY_COMP!$A$1:$AI$1,0)), "")</f>
        <v>4</v>
      </c>
      <c r="L18" s="47">
        <f>IFERROR(INDEX(REPORT_DATA_BY_COMP!$A:$AI,$D18,MATCH(L$8,REPORT_DATA_BY_COMP!$A$1:$AI$1,0)), "")</f>
        <v>0</v>
      </c>
      <c r="M18" s="56">
        <f>IFERROR(INDEX(REPORT_DATA_BY_COMP!$A:$AI,$D18,MATCH(M$8,REPORT_DATA_BY_COMP!$A$1:$AI$1,0)), "")</f>
        <v>0</v>
      </c>
      <c r="N18" s="50">
        <f>IFERROR(INDEX(REPORT_DATA_BY_COMP!$A:$AI,$D18,MATCH(N$8,REPORT_DATA_BY_COMP!$A$1:$AI$1,0)), "")</f>
        <v>6</v>
      </c>
      <c r="O18" s="10">
        <f>IFERROR(INDEX(REPORT_DATA_BY_COMP!$A:$AI,$D18,MATCH(O$8,REPORT_DATA_BY_COMP!$A$1:$AI$1,0)), "")</f>
        <v>6</v>
      </c>
      <c r="P18" s="10">
        <f>IFERROR(INDEX(REPORT_DATA_BY_COMP!$A:$AI,$D18,MATCH(P$8,REPORT_DATA_BY_COMP!$A$1:$AI$1,0)), "")</f>
        <v>14</v>
      </c>
      <c r="Q18" s="10">
        <f>IFERROR(INDEX(REPORT_DATA_BY_COMP!$A:$AI,$D18,MATCH(Q$8,REPORT_DATA_BY_COMP!$A$1:$AI$1,0)), "")</f>
        <v>9</v>
      </c>
      <c r="R18" s="10">
        <f>IFERROR(INDEX(REPORT_DATA_BY_COMP!$A:$AI,$D18,MATCH(R$8,REPORT_DATA_BY_COMP!$A$1:$AI$1,0)), "")</f>
        <v>0</v>
      </c>
      <c r="S18" s="10">
        <f>IFERROR(INDEX(REPORT_DATA_BY_COMP!$A:$AI,$D18,MATCH(S$8,REPORT_DATA_BY_COMP!$A$1:$AI$1,0)), "")</f>
        <v>7</v>
      </c>
    </row>
    <row r="19" spans="1:19" ht="15" customHeight="1">
      <c r="A19" s="1"/>
      <c r="B19" s="1" t="s">
        <v>1754</v>
      </c>
      <c r="C19" s="64" t="str">
        <f>CONCATENATE(YEAR,":",MONTH,":",WEEK,":",WEEKDAY,":",$B19)</f>
        <v>2016:5:3:7:ANKANG_E</v>
      </c>
      <c r="D19" s="64">
        <f>MATCH($C19,REPORT_DATA_BY_COMP!$A:$A,0)</f>
        <v>1658</v>
      </c>
      <c r="E19" s="65" t="str">
        <f>SUBSTITUTE(VLOOKUP($B19,COMP_LIST!$A:$AC,5,FALSE),"EL","")</f>
        <v>E. Griffin DL / Clegg</v>
      </c>
      <c r="F19" s="4" t="str">
        <f>VLOOKUP($B19,COMP_LIST!$A:$AC,3,FALSE)</f>
        <v>Ankang E</v>
      </c>
      <c r="G19" s="4" t="str">
        <f>VLOOKUP($B19,COMP_LIST!$A:$AC,4,FALSE)</f>
        <v>安康長老</v>
      </c>
      <c r="H19" s="10">
        <f>IFERROR(INDEX(REPORT_DATA_BY_COMP!$A:$AI,$D19,MATCH(H$8,REPORT_DATA_BY_COMP!$A$1:$AI$1,0)), "")</f>
        <v>0</v>
      </c>
      <c r="I19" s="10">
        <f>IFERROR(INDEX(REPORT_DATA_BY_COMP!$A:$AI,$D19,MATCH(I$8,REPORT_DATA_BY_COMP!$A$1:$AI$1,0)), "")</f>
        <v>1</v>
      </c>
      <c r="J19" s="10">
        <f>IFERROR(INDEX(REPORT_DATA_BY_COMP!$A:$AI,$D19,MATCH(J$8,REPORT_DATA_BY_COMP!$A$1:$AI$1,0)), "")</f>
        <v>2</v>
      </c>
      <c r="K19" s="10">
        <f>IFERROR(INDEX(REPORT_DATA_BY_COMP!$A:$AI,$D19,MATCH(K$8,REPORT_DATA_BY_COMP!$A$1:$AI$1,0)), "")</f>
        <v>1</v>
      </c>
      <c r="L19" s="47">
        <f>IFERROR(INDEX(REPORT_DATA_BY_COMP!$A:$AI,$D19,MATCH(L$8,REPORT_DATA_BY_COMP!$A$1:$AI$1,0)), "")</f>
        <v>0</v>
      </c>
      <c r="M19" s="56">
        <f>IFERROR(INDEX(REPORT_DATA_BY_COMP!$A:$AI,$D19,MATCH(M$8,REPORT_DATA_BY_COMP!$A$1:$AI$1,0)), "")</f>
        <v>0</v>
      </c>
      <c r="N19" s="50">
        <f>IFERROR(INDEX(REPORT_DATA_BY_COMP!$A:$AI,$D19,MATCH(N$8,REPORT_DATA_BY_COMP!$A$1:$AI$1,0)), "")</f>
        <v>5</v>
      </c>
      <c r="O19" s="10">
        <f>IFERROR(INDEX(REPORT_DATA_BY_COMP!$A:$AI,$D19,MATCH(O$8,REPORT_DATA_BY_COMP!$A$1:$AI$1,0)), "")</f>
        <v>2</v>
      </c>
      <c r="P19" s="10">
        <f>IFERROR(INDEX(REPORT_DATA_BY_COMP!$A:$AI,$D19,MATCH(P$8,REPORT_DATA_BY_COMP!$A$1:$AI$1,0)), "")</f>
        <v>16</v>
      </c>
      <c r="Q19" s="10">
        <f>IFERROR(INDEX(REPORT_DATA_BY_COMP!$A:$AI,$D19,MATCH(Q$8,REPORT_DATA_BY_COMP!$A$1:$AI$1,0)), "")</f>
        <v>4</v>
      </c>
      <c r="R19" s="10">
        <f>IFERROR(INDEX(REPORT_DATA_BY_COMP!$A:$AI,$D19,MATCH(R$8,REPORT_DATA_BY_COMP!$A$1:$AI$1,0)), "")</f>
        <v>0</v>
      </c>
      <c r="S19" s="10">
        <f>IFERROR(INDEX(REPORT_DATA_BY_COMP!$A:$AI,$D19,MATCH(S$8,REPORT_DATA_BY_COMP!$A$1:$AI$1,0)), "")</f>
        <v>6</v>
      </c>
    </row>
    <row r="20" spans="1:19" ht="15" customHeight="1">
      <c r="A20" s="1"/>
      <c r="B20" s="1" t="s">
        <v>1983</v>
      </c>
      <c r="C20" s="64" t="str">
        <f>CONCATENATE(YEAR,":",MONTH,":",WEEK,":",WEEKDAY,":",$B20)</f>
        <v>2016:5:3:7:XINDIAN_S</v>
      </c>
      <c r="D20" s="64">
        <f>MATCH($C20,REPORT_DATA_BY_COMP!$A:$A,0)</f>
        <v>1726</v>
      </c>
      <c r="E20" s="65" t="str">
        <f>SUBSTITUTE(VLOOKUP($B20,COMP_LIST!$A:$AC,5,FALSE),"EL","")</f>
        <v>S. Nau / Xie</v>
      </c>
      <c r="F20" s="4" t="str">
        <f>VLOOKUP($B20,COMP_LIST!$A:$AC,3,FALSE)</f>
        <v>Xindian S</v>
      </c>
      <c r="G20" s="4" t="str">
        <f>VLOOKUP($B20,COMP_LIST!$A:$AC,4,FALSE)</f>
        <v>新店姐妹</v>
      </c>
      <c r="H20" s="10">
        <f>IFERROR(INDEX(REPORT_DATA_BY_COMP!$A:$AI,$D20,MATCH(H$8,REPORT_DATA_BY_COMP!$A$1:$AI$1,0)), "")</f>
        <v>0</v>
      </c>
      <c r="I20" s="10">
        <f>IFERROR(INDEX(REPORT_DATA_BY_COMP!$A:$AI,$D20,MATCH(I$8,REPORT_DATA_BY_COMP!$A$1:$AI$1,0)), "")</f>
        <v>0</v>
      </c>
      <c r="J20" s="10">
        <f>IFERROR(INDEX(REPORT_DATA_BY_COMP!$A:$AI,$D20,MATCH(J$8,REPORT_DATA_BY_COMP!$A$1:$AI$1,0)), "")</f>
        <v>1</v>
      </c>
      <c r="K20" s="10">
        <f>IFERROR(INDEX(REPORT_DATA_BY_COMP!$A:$AI,$D20,MATCH(K$8,REPORT_DATA_BY_COMP!$A$1:$AI$1,0)), "")</f>
        <v>2</v>
      </c>
      <c r="L20" s="47">
        <f>IFERROR(INDEX(REPORT_DATA_BY_COMP!$A:$AI,$D20,MATCH(L$8,REPORT_DATA_BY_COMP!$A$1:$AI$1,0)), "")</f>
        <v>0</v>
      </c>
      <c r="M20" s="56">
        <f>IFERROR(INDEX(REPORT_DATA_BY_COMP!$A:$AI,$D20,MATCH(M$8,REPORT_DATA_BY_COMP!$A$1:$AI$1,0)), "")</f>
        <v>0</v>
      </c>
      <c r="N20" s="50">
        <f>IFERROR(INDEX(REPORT_DATA_BY_COMP!$A:$AI,$D20,MATCH(N$8,REPORT_DATA_BY_COMP!$A$1:$AI$1,0)), "")</f>
        <v>4</v>
      </c>
      <c r="O20" s="10">
        <f>IFERROR(INDEX(REPORT_DATA_BY_COMP!$A:$AI,$D20,MATCH(O$8,REPORT_DATA_BY_COMP!$A$1:$AI$1,0)), "")</f>
        <v>2</v>
      </c>
      <c r="P20" s="10">
        <f>IFERROR(INDEX(REPORT_DATA_BY_COMP!$A:$AI,$D20,MATCH(P$8,REPORT_DATA_BY_COMP!$A$1:$AI$1,0)), "")</f>
        <v>8</v>
      </c>
      <c r="Q20" s="10">
        <f>IFERROR(INDEX(REPORT_DATA_BY_COMP!$A:$AI,$D20,MATCH(Q$8,REPORT_DATA_BY_COMP!$A$1:$AI$1,0)), "")</f>
        <v>4</v>
      </c>
      <c r="R20" s="10">
        <f>IFERROR(INDEX(REPORT_DATA_BY_COMP!$A:$AI,$D20,MATCH(R$8,REPORT_DATA_BY_COMP!$A$1:$AI$1,0)), "")</f>
        <v>0</v>
      </c>
      <c r="S20" s="10">
        <f>IFERROR(INDEX(REPORT_DATA_BY_COMP!$A:$AI,$D20,MATCH(S$8,REPORT_DATA_BY_COMP!$A$1:$AI$1,0)), "")</f>
        <v>10</v>
      </c>
    </row>
    <row r="21" spans="1:19" ht="15" customHeight="1">
      <c r="A21" s="1"/>
      <c r="B21" s="1"/>
      <c r="E21" s="8" t="s">
        <v>806</v>
      </c>
      <c r="F21" s="9"/>
      <c r="G21" s="9"/>
      <c r="H21" s="11">
        <f>SUM(H18:H20)</f>
        <v>0</v>
      </c>
      <c r="I21" s="11">
        <f t="shared" ref="I21:S21" si="1">SUM(I18:I20)</f>
        <v>1</v>
      </c>
      <c r="J21" s="11">
        <f t="shared" si="1"/>
        <v>5</v>
      </c>
      <c r="K21" s="11">
        <f t="shared" si="1"/>
        <v>7</v>
      </c>
      <c r="L21" s="11">
        <f t="shared" si="1"/>
        <v>0</v>
      </c>
      <c r="M21" s="57">
        <f t="shared" si="1"/>
        <v>0</v>
      </c>
      <c r="N21" s="11">
        <f t="shared" si="1"/>
        <v>15</v>
      </c>
      <c r="O21" s="11">
        <f t="shared" si="1"/>
        <v>10</v>
      </c>
      <c r="P21" s="11">
        <f t="shared" si="1"/>
        <v>38</v>
      </c>
      <c r="Q21" s="11">
        <f t="shared" si="1"/>
        <v>17</v>
      </c>
      <c r="R21" s="11">
        <f t="shared" si="1"/>
        <v>0</v>
      </c>
      <c r="S21" s="11">
        <f t="shared" si="1"/>
        <v>23</v>
      </c>
    </row>
    <row r="22" spans="1:19" ht="15" customHeight="1">
      <c r="A22" s="1" t="s">
        <v>2126</v>
      </c>
      <c r="B22" s="1"/>
      <c r="E22" s="5" t="str">
        <f>$A22</f>
        <v>Shuanghe 雙和</v>
      </c>
      <c r="F22" s="6"/>
      <c r="G22" s="6"/>
      <c r="H22" s="6"/>
      <c r="I22" s="6"/>
      <c r="J22" s="6"/>
      <c r="K22" s="6"/>
      <c r="L22" s="6"/>
      <c r="M22" s="60"/>
      <c r="N22" s="6"/>
      <c r="O22" s="6"/>
      <c r="P22" s="6"/>
      <c r="Q22" s="6"/>
      <c r="R22" s="6"/>
      <c r="S22" s="6"/>
    </row>
    <row r="23" spans="1:19" ht="15" customHeight="1">
      <c r="A23" s="1"/>
      <c r="B23" s="1" t="s">
        <v>2030</v>
      </c>
      <c r="C23" s="64" t="str">
        <f>CONCATENATE(YEAR,":",MONTH,":",WEEK,":",WEEKDAY,":",$B23)</f>
        <v>2016:5:3:7:ZHONGHE_1_E</v>
      </c>
      <c r="D23" s="64">
        <f>MATCH($C23,REPORT_DATA_BY_COMP!$A:$A,0)</f>
        <v>1740</v>
      </c>
      <c r="E23" s="65" t="str">
        <f>SUBSTITUTE(VLOOKUP($B23,COMP_LIST!$A:$AC,5,FALSE),"EL","")</f>
        <v>E. Anderson / Van de Merwe</v>
      </c>
      <c r="F23" s="4" t="str">
        <f>VLOOKUP($B23,COMP_LIST!$A:$AC,3,FALSE)</f>
        <v>Zhonghe 1 E</v>
      </c>
      <c r="G23" s="4" t="str">
        <f>VLOOKUP($B23,COMP_LIST!$A:$AC,4,FALSE)</f>
        <v>中和 1 長老</v>
      </c>
      <c r="H23" s="10">
        <f>IFERROR(INDEX(REPORT_DATA_BY_COMP!$A:$AI,$D23,MATCH(H$8,REPORT_DATA_BY_COMP!$A$1:$AI$1,0)), "")</f>
        <v>0</v>
      </c>
      <c r="I23" s="10">
        <f>IFERROR(INDEX(REPORT_DATA_BY_COMP!$A:$AI,$D23,MATCH(I$8,REPORT_DATA_BY_COMP!$A$1:$AI$1,0)), "")</f>
        <v>0</v>
      </c>
      <c r="J23" s="10">
        <f>IFERROR(INDEX(REPORT_DATA_BY_COMP!$A:$AI,$D23,MATCH(J$8,REPORT_DATA_BY_COMP!$A$1:$AI$1,0)), "")</f>
        <v>3</v>
      </c>
      <c r="K23" s="10">
        <f>IFERROR(INDEX(REPORT_DATA_BY_COMP!$A:$AI,$D23,MATCH(K$8,REPORT_DATA_BY_COMP!$A$1:$AI$1,0)), "")</f>
        <v>0</v>
      </c>
      <c r="L23" s="47">
        <f>IFERROR(INDEX(REPORT_DATA_BY_COMP!$A:$AI,$D23,MATCH(L$8,REPORT_DATA_BY_COMP!$A$1:$AI$1,0)), "")</f>
        <v>0</v>
      </c>
      <c r="M23" s="59">
        <f>IFERROR(INDEX(REPORT_DATA_BY_COMP!$A:$AI,$D23,MATCH(M$8,REPORT_DATA_BY_COMP!$A$1:$AI$1,0)), "")</f>
        <v>0</v>
      </c>
      <c r="N23" s="50">
        <f>IFERROR(INDEX(REPORT_DATA_BY_COMP!$A:$AI,$D23,MATCH(N$8,REPORT_DATA_BY_COMP!$A$1:$AI$1,0)), "")</f>
        <v>5</v>
      </c>
      <c r="O23" s="10">
        <f>IFERROR(INDEX(REPORT_DATA_BY_COMP!$A:$AI,$D23,MATCH(O$8,REPORT_DATA_BY_COMP!$A$1:$AI$1,0)), "")</f>
        <v>3</v>
      </c>
      <c r="P23" s="10">
        <f>IFERROR(INDEX(REPORT_DATA_BY_COMP!$A:$AI,$D23,MATCH(P$8,REPORT_DATA_BY_COMP!$A$1:$AI$1,0)), "")</f>
        <v>7</v>
      </c>
      <c r="Q23" s="10">
        <f>IFERROR(INDEX(REPORT_DATA_BY_COMP!$A:$AI,$D23,MATCH(Q$8,REPORT_DATA_BY_COMP!$A$1:$AI$1,0)), "")</f>
        <v>7</v>
      </c>
      <c r="R23" s="10">
        <f>IFERROR(INDEX(REPORT_DATA_BY_COMP!$A:$AI,$D23,MATCH(R$8,REPORT_DATA_BY_COMP!$A$1:$AI$1,0)), "")</f>
        <v>0</v>
      </c>
      <c r="S23" s="10">
        <f>IFERROR(INDEX(REPORT_DATA_BY_COMP!$A:$AI,$D23,MATCH(S$8,REPORT_DATA_BY_COMP!$A$1:$AI$1,0)), "")</f>
        <v>7</v>
      </c>
    </row>
    <row r="24" spans="1:19" ht="15" customHeight="1">
      <c r="A24" s="1"/>
      <c r="B24" s="1" t="s">
        <v>2035</v>
      </c>
      <c r="C24" s="64" t="str">
        <f>CONCATENATE(YEAR,":",MONTH,":",WEEK,":",WEEKDAY,":",$B24)</f>
        <v>2016:5:3:7:ZHONGHE_2_E</v>
      </c>
      <c r="D24" s="64">
        <f>MATCH($C24,REPORT_DATA_BY_COMP!$A:$A,0)</f>
        <v>1741</v>
      </c>
      <c r="E24" s="65" t="str">
        <f>SUBSTITUTE(VLOOKUP($B24,COMP_LIST!$A:$AC,5,FALSE),"EL","")</f>
        <v>E. Hamilton DL / Rushton</v>
      </c>
      <c r="F24" s="4" t="str">
        <f>VLOOKUP($B24,COMP_LIST!$A:$AC,3,FALSE)</f>
        <v>Zhonghe 2 E</v>
      </c>
      <c r="G24" s="4" t="str">
        <f>VLOOKUP($B24,COMP_LIST!$A:$AC,4,FALSE)</f>
        <v>中和 2 長老</v>
      </c>
      <c r="H24" s="10">
        <f>IFERROR(INDEX(REPORT_DATA_BY_COMP!$A:$AI,$D24,MATCH(H$8,REPORT_DATA_BY_COMP!$A$1:$AI$1,0)), "")</f>
        <v>0</v>
      </c>
      <c r="I24" s="10">
        <f>IFERROR(INDEX(REPORT_DATA_BY_COMP!$A:$AI,$D24,MATCH(I$8,REPORT_DATA_BY_COMP!$A$1:$AI$1,0)), "")</f>
        <v>0</v>
      </c>
      <c r="J24" s="10">
        <f>IFERROR(INDEX(REPORT_DATA_BY_COMP!$A:$AI,$D24,MATCH(J$8,REPORT_DATA_BY_COMP!$A$1:$AI$1,0)), "")</f>
        <v>1</v>
      </c>
      <c r="K24" s="10">
        <f>IFERROR(INDEX(REPORT_DATA_BY_COMP!$A:$AI,$D24,MATCH(K$8,REPORT_DATA_BY_COMP!$A$1:$AI$1,0)), "")</f>
        <v>3</v>
      </c>
      <c r="L24" s="47">
        <f>IFERROR(INDEX(REPORT_DATA_BY_COMP!$A:$AI,$D24,MATCH(L$8,REPORT_DATA_BY_COMP!$A$1:$AI$1,0)), "")</f>
        <v>1</v>
      </c>
      <c r="M24" s="56">
        <f>IFERROR(INDEX(REPORT_DATA_BY_COMP!$A:$AI,$D24,MATCH(M$8,REPORT_DATA_BY_COMP!$A$1:$AI$1,0)), "")</f>
        <v>1</v>
      </c>
      <c r="N24" s="50">
        <f>IFERROR(INDEX(REPORT_DATA_BY_COMP!$A:$AI,$D24,MATCH(N$8,REPORT_DATA_BY_COMP!$A$1:$AI$1,0)), "")</f>
        <v>7</v>
      </c>
      <c r="O24" s="10">
        <f>IFERROR(INDEX(REPORT_DATA_BY_COMP!$A:$AI,$D24,MATCH(O$8,REPORT_DATA_BY_COMP!$A$1:$AI$1,0)), "")</f>
        <v>3</v>
      </c>
      <c r="P24" s="10">
        <f>IFERROR(INDEX(REPORT_DATA_BY_COMP!$A:$AI,$D24,MATCH(P$8,REPORT_DATA_BY_COMP!$A$1:$AI$1,0)), "")</f>
        <v>7</v>
      </c>
      <c r="Q24" s="10">
        <f>IFERROR(INDEX(REPORT_DATA_BY_COMP!$A:$AI,$D24,MATCH(Q$8,REPORT_DATA_BY_COMP!$A$1:$AI$1,0)), "")</f>
        <v>3</v>
      </c>
      <c r="R24" s="10">
        <f>IFERROR(INDEX(REPORT_DATA_BY_COMP!$A:$AI,$D24,MATCH(R$8,REPORT_DATA_BY_COMP!$A$1:$AI$1,0)), "")</f>
        <v>0</v>
      </c>
      <c r="S24" s="10">
        <f>IFERROR(INDEX(REPORT_DATA_BY_COMP!$A:$AI,$D24,MATCH(S$8,REPORT_DATA_BY_COMP!$A$1:$AI$1,0)), "")</f>
        <v>3</v>
      </c>
    </row>
    <row r="25" spans="1:19" ht="15" customHeight="1">
      <c r="A25" s="1"/>
      <c r="B25" s="1" t="s">
        <v>2039</v>
      </c>
      <c r="C25" s="64" t="str">
        <f>CONCATENATE(YEAR,":",MONTH,":",WEEK,":",WEEKDAY,":",$B25)</f>
        <v>2016:5:3:7:ZHONGHE_2_S</v>
      </c>
      <c r="D25" s="64">
        <f>MATCH($C25,REPORT_DATA_BY_COMP!$A:$A,0)</f>
        <v>1742</v>
      </c>
      <c r="E25" s="65" t="str">
        <f>SUBSTITUTE(VLOOKUP($B25,COMP_LIST!$A:$AC,5,FALSE),"EL","")</f>
        <v>S. Westover / Goo</v>
      </c>
      <c r="F25" s="4" t="str">
        <f>VLOOKUP($B25,COMP_LIST!$A:$AC,3,FALSE)</f>
        <v>Zhonghe 2 S</v>
      </c>
      <c r="G25" s="4" t="str">
        <f>VLOOKUP($B25,COMP_LIST!$A:$AC,4,FALSE)</f>
        <v>中和 2 姐妹</v>
      </c>
      <c r="H25" s="10">
        <f>IFERROR(INDEX(REPORT_DATA_BY_COMP!$A:$AI,$D25,MATCH(H$8,REPORT_DATA_BY_COMP!$A$1:$AI$1,0)), "")</f>
        <v>0</v>
      </c>
      <c r="I25" s="10">
        <f>IFERROR(INDEX(REPORT_DATA_BY_COMP!$A:$AI,$D25,MATCH(I$8,REPORT_DATA_BY_COMP!$A$1:$AI$1,0)), "")</f>
        <v>0</v>
      </c>
      <c r="J25" s="10">
        <f>IFERROR(INDEX(REPORT_DATA_BY_COMP!$A:$AI,$D25,MATCH(J$8,REPORT_DATA_BY_COMP!$A$1:$AI$1,0)), "")</f>
        <v>0</v>
      </c>
      <c r="K25" s="10">
        <f>IFERROR(INDEX(REPORT_DATA_BY_COMP!$A:$AI,$D25,MATCH(K$8,REPORT_DATA_BY_COMP!$A$1:$AI$1,0)), "")</f>
        <v>1</v>
      </c>
      <c r="L25" s="47">
        <f>IFERROR(INDEX(REPORT_DATA_BY_COMP!$A:$AI,$D25,MATCH(L$8,REPORT_DATA_BY_COMP!$A$1:$AI$1,0)), "")</f>
        <v>0</v>
      </c>
      <c r="M25" s="56">
        <f>IFERROR(INDEX(REPORT_DATA_BY_COMP!$A:$AI,$D25,MATCH(M$8,REPORT_DATA_BY_COMP!$A$1:$AI$1,0)), "")</f>
        <v>0</v>
      </c>
      <c r="N25" s="50">
        <f>IFERROR(INDEX(REPORT_DATA_BY_COMP!$A:$AI,$D25,MATCH(N$8,REPORT_DATA_BY_COMP!$A$1:$AI$1,0)), "")</f>
        <v>5</v>
      </c>
      <c r="O25" s="10">
        <f>IFERROR(INDEX(REPORT_DATA_BY_COMP!$A:$AI,$D25,MATCH(O$8,REPORT_DATA_BY_COMP!$A$1:$AI$1,0)), "")</f>
        <v>3</v>
      </c>
      <c r="P25" s="10">
        <f>IFERROR(INDEX(REPORT_DATA_BY_COMP!$A:$AI,$D25,MATCH(P$8,REPORT_DATA_BY_COMP!$A$1:$AI$1,0)), "")</f>
        <v>7</v>
      </c>
      <c r="Q25" s="10">
        <f>IFERROR(INDEX(REPORT_DATA_BY_COMP!$A:$AI,$D25,MATCH(Q$8,REPORT_DATA_BY_COMP!$A$1:$AI$1,0)), "")</f>
        <v>6</v>
      </c>
      <c r="R25" s="10">
        <f>IFERROR(INDEX(REPORT_DATA_BY_COMP!$A:$AI,$D25,MATCH(R$8,REPORT_DATA_BY_COMP!$A$1:$AI$1,0)), "")</f>
        <v>0</v>
      </c>
      <c r="S25" s="10">
        <f>IFERROR(INDEX(REPORT_DATA_BY_COMP!$A:$AI,$D25,MATCH(S$8,REPORT_DATA_BY_COMP!$A$1:$AI$1,0)), "")</f>
        <v>4</v>
      </c>
    </row>
    <row r="26" spans="1:19" ht="15" customHeight="1">
      <c r="A26" s="1"/>
      <c r="B26" s="1" t="s">
        <v>2019</v>
      </c>
      <c r="C26" s="64" t="str">
        <f>CONCATENATE(YEAR,":",MONTH,":",WEEK,":",WEEKDAY,":",$B26)</f>
        <v>2016:5:3:7:YONGHE_S</v>
      </c>
      <c r="D26" s="64">
        <f>MATCH($C26,REPORT_DATA_BY_COMP!$A:$A,0)</f>
        <v>1737</v>
      </c>
      <c r="E26" s="65" t="str">
        <f>SUBSTITUTE(VLOOKUP($B26,COMP_LIST!$A:$AC,5,FALSE),"EL","")</f>
        <v>S. Beeston / Coleman STL</v>
      </c>
      <c r="F26" s="4" t="str">
        <f>VLOOKUP($B26,COMP_LIST!$A:$AC,3,FALSE)</f>
        <v>Yonghe S</v>
      </c>
      <c r="G26" s="4" t="str">
        <f>VLOOKUP($B26,COMP_LIST!$A:$AC,4,FALSE)</f>
        <v>永和姐妹</v>
      </c>
      <c r="H26" s="10">
        <f>IFERROR(INDEX(REPORT_DATA_BY_COMP!$A:$AI,$D26,MATCH(H$8,REPORT_DATA_BY_COMP!$A$1:$AI$1,0)), "")</f>
        <v>0</v>
      </c>
      <c r="I26" s="10">
        <f>IFERROR(INDEX(REPORT_DATA_BY_COMP!$A:$AI,$D26,MATCH(I$8,REPORT_DATA_BY_COMP!$A$1:$AI$1,0)), "")</f>
        <v>1</v>
      </c>
      <c r="J26" s="10">
        <f>IFERROR(INDEX(REPORT_DATA_BY_COMP!$A:$AI,$D26,MATCH(J$8,REPORT_DATA_BY_COMP!$A$1:$AI$1,0)), "")</f>
        <v>2</v>
      </c>
      <c r="K26" s="10">
        <f>IFERROR(INDEX(REPORT_DATA_BY_COMP!$A:$AI,$D26,MATCH(K$8,REPORT_DATA_BY_COMP!$A$1:$AI$1,0)), "")</f>
        <v>1</v>
      </c>
      <c r="L26" s="47">
        <f>IFERROR(INDEX(REPORT_DATA_BY_COMP!$A:$AI,$D26,MATCH(L$8,REPORT_DATA_BY_COMP!$A$1:$AI$1,0)), "")</f>
        <v>1</v>
      </c>
      <c r="M26" s="56">
        <f>IFERROR(INDEX(REPORT_DATA_BY_COMP!$A:$AI,$D26,MATCH(M$8,REPORT_DATA_BY_COMP!$A$1:$AI$1,0)), "")</f>
        <v>0</v>
      </c>
      <c r="N26" s="50">
        <f>IFERROR(INDEX(REPORT_DATA_BY_COMP!$A:$AI,$D26,MATCH(N$8,REPORT_DATA_BY_COMP!$A$1:$AI$1,0)), "")</f>
        <v>6</v>
      </c>
      <c r="O26" s="10">
        <f>IFERROR(INDEX(REPORT_DATA_BY_COMP!$A:$AI,$D26,MATCH(O$8,REPORT_DATA_BY_COMP!$A$1:$AI$1,0)), "")</f>
        <v>2</v>
      </c>
      <c r="P26" s="10">
        <f>IFERROR(INDEX(REPORT_DATA_BY_COMP!$A:$AI,$D26,MATCH(P$8,REPORT_DATA_BY_COMP!$A$1:$AI$1,0)), "")</f>
        <v>6</v>
      </c>
      <c r="Q26" s="10">
        <f>IFERROR(INDEX(REPORT_DATA_BY_COMP!$A:$AI,$D26,MATCH(Q$8,REPORT_DATA_BY_COMP!$A$1:$AI$1,0)), "")</f>
        <v>8</v>
      </c>
      <c r="R26" s="10">
        <f>IFERROR(INDEX(REPORT_DATA_BY_COMP!$A:$AI,$D26,MATCH(R$8,REPORT_DATA_BY_COMP!$A$1:$AI$1,0)), "")</f>
        <v>1</v>
      </c>
      <c r="S26" s="10">
        <f>IFERROR(INDEX(REPORT_DATA_BY_COMP!$A:$AI,$D26,MATCH(S$8,REPORT_DATA_BY_COMP!$A$1:$AI$1,0)), "")</f>
        <v>15</v>
      </c>
    </row>
    <row r="27" spans="1:19" ht="15" customHeight="1" thickBot="1">
      <c r="A27" s="1"/>
      <c r="B27" s="1"/>
      <c r="E27" s="8" t="s">
        <v>806</v>
      </c>
      <c r="F27" s="9"/>
      <c r="G27" s="9"/>
      <c r="H27" s="11">
        <f t="shared" ref="H27:S27" si="2">SUM(H23:H26)</f>
        <v>0</v>
      </c>
      <c r="I27" s="11">
        <f t="shared" si="2"/>
        <v>1</v>
      </c>
      <c r="J27" s="11">
        <f t="shared" si="2"/>
        <v>6</v>
      </c>
      <c r="K27" s="11">
        <f t="shared" si="2"/>
        <v>5</v>
      </c>
      <c r="L27" s="48">
        <f t="shared" si="2"/>
        <v>2</v>
      </c>
      <c r="M27" s="69">
        <f t="shared" si="2"/>
        <v>1</v>
      </c>
      <c r="N27" s="51">
        <f t="shared" si="2"/>
        <v>23</v>
      </c>
      <c r="O27" s="11">
        <f t="shared" si="2"/>
        <v>11</v>
      </c>
      <c r="P27" s="11">
        <f t="shared" si="2"/>
        <v>27</v>
      </c>
      <c r="Q27" s="11">
        <f t="shared" si="2"/>
        <v>24</v>
      </c>
      <c r="R27" s="11">
        <f t="shared" si="2"/>
        <v>1</v>
      </c>
      <c r="S27" s="11">
        <f t="shared" si="2"/>
        <v>29</v>
      </c>
    </row>
    <row r="28" spans="1:19" ht="15" customHeight="1" thickTop="1">
      <c r="E28" s="31"/>
      <c r="F28" s="22"/>
      <c r="G28" s="22"/>
      <c r="H28" s="22"/>
      <c r="I28" s="22"/>
      <c r="J28" s="22"/>
      <c r="K28" s="22"/>
      <c r="L28" s="22"/>
      <c r="M28" s="70"/>
      <c r="N28" s="22"/>
      <c r="O28" s="22"/>
      <c r="P28" s="22"/>
      <c r="Q28" s="22"/>
      <c r="R28" s="22"/>
      <c r="S28" s="22"/>
    </row>
    <row r="29" spans="1:19" ht="15" customHeight="1">
      <c r="E29" s="12" t="s">
        <v>805</v>
      </c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</row>
    <row r="30" spans="1:19" ht="15" customHeight="1">
      <c r="C30" s="64" t="str">
        <f>CONCATENATE(YEAR,":",MONTH,":1:",WEEKLY_REPORT_DAY,":", $A$1)</f>
        <v>2016:5:1:7:SOUTH</v>
      </c>
      <c r="D30" s="64">
        <f>MATCH($C30,REPORT_DATA_BY_ZONE!$A:$A, 0)</f>
        <v>165</v>
      </c>
      <c r="E30" s="19" t="s">
        <v>783</v>
      </c>
      <c r="F30" s="13"/>
      <c r="G30" s="13"/>
      <c r="H30" s="10">
        <f>IFERROR(INDEX(REPORT_DATA_BY_ZONE!$A:$AI,$D30,MATCH(H$8,REPORT_DATA_BY_ZONE!$A$1:$AI$1,0)), "")</f>
        <v>1</v>
      </c>
      <c r="I30" s="10">
        <f>IFERROR(INDEX(REPORT_DATA_BY_ZONE!$A:$AI,$D30,MATCH(I$8,REPORT_DATA_BY_ZONE!$A$1:$AI$1,0)), "")</f>
        <v>2</v>
      </c>
      <c r="J30" s="10">
        <f>IFERROR(INDEX(REPORT_DATA_BY_ZONE!$A:$AI,$D30,MATCH(J$8,REPORT_DATA_BY_ZONE!$A$1:$AI$1,0)), "")</f>
        <v>16</v>
      </c>
      <c r="K30" s="10">
        <f>IFERROR(INDEX(REPORT_DATA_BY_ZONE!$A:$AI,$D30,MATCH(K$8,REPORT_DATA_BY_ZONE!$A$1:$AI$1,0)), "")</f>
        <v>20</v>
      </c>
      <c r="L30" s="47">
        <f>IFERROR(INDEX(REPORT_DATA_BY_ZONE!$A:$AI,$D30,MATCH(L$8,REPORT_DATA_BY_ZONE!$A$1:$AI$1,0)), "")</f>
        <v>2</v>
      </c>
      <c r="M30" s="10">
        <f>IFERROR(INDEX(REPORT_DATA_BY_ZONE!$A:$AI,$D30,MATCH(M$8,REPORT_DATA_BY_ZONE!$A$1:$AI$1,0)), "")</f>
        <v>1</v>
      </c>
      <c r="N30" s="50">
        <f>IFERROR(INDEX(REPORT_DATA_BY_ZONE!$A:$AI,$D30,MATCH(N$8,REPORT_DATA_BY_ZONE!$A$1:$AI$1,0)), "")</f>
        <v>71</v>
      </c>
      <c r="O30" s="10">
        <f>IFERROR(INDEX(REPORT_DATA_BY_ZONE!$A:$AI,$D30,MATCH(O$8,REPORT_DATA_BY_ZONE!$A$1:$AI$1,0)), "")</f>
        <v>23</v>
      </c>
      <c r="P30" s="10">
        <f>IFERROR(INDEX(REPORT_DATA_BY_ZONE!$A:$AI,$D30,MATCH(P$8,REPORT_DATA_BY_ZONE!$A$1:$AI$1,0)), "")</f>
        <v>91</v>
      </c>
      <c r="Q30" s="10">
        <f>IFERROR(INDEX(REPORT_DATA_BY_ZONE!$A:$AI,$D30,MATCH(Q$8,REPORT_DATA_BY_ZONE!$A$1:$AI$1,0)), "")</f>
        <v>77</v>
      </c>
      <c r="R30" s="10">
        <f>IFERROR(INDEX(REPORT_DATA_BY_ZONE!$A:$AI,$D30,MATCH(R$8,REPORT_DATA_BY_ZONE!$A$1:$AI$1,0)), "")</f>
        <v>6</v>
      </c>
      <c r="S30" s="10">
        <f>IFERROR(INDEX(REPORT_DATA_BY_ZONE!$A:$AI,$D30,MATCH(S$8,REPORT_DATA_BY_ZONE!$A$1:$AI$1,0)), "")</f>
        <v>105</v>
      </c>
    </row>
    <row r="31" spans="1:19" ht="15" customHeight="1">
      <c r="C31" s="64" t="str">
        <f>CONCATENATE(YEAR,":",MONTH,":2:",WEEKLY_REPORT_DAY,":", $A$1)</f>
        <v>2016:5:2:7:SOUTH</v>
      </c>
      <c r="D31" s="64">
        <f>MATCH($C31,REPORT_DATA_BY_ZONE!$A:$A, 0)</f>
        <v>175</v>
      </c>
      <c r="E31" s="19" t="s">
        <v>782</v>
      </c>
      <c r="F31" s="13"/>
      <c r="G31" s="13"/>
      <c r="H31" s="10">
        <f>IFERROR(INDEX(REPORT_DATA_BY_ZONE!$A:$AI,$D31,MATCH(H$8,REPORT_DATA_BY_ZONE!$A$1:$AI$1,0)), "")</f>
        <v>0</v>
      </c>
      <c r="I31" s="10">
        <f>IFERROR(INDEX(REPORT_DATA_BY_ZONE!$A:$AI,$D31,MATCH(I$8,REPORT_DATA_BY_ZONE!$A$1:$AI$1,0)), "")</f>
        <v>3</v>
      </c>
      <c r="J31" s="10">
        <f>IFERROR(INDEX(REPORT_DATA_BY_ZONE!$A:$AI,$D31,MATCH(J$8,REPORT_DATA_BY_ZONE!$A$1:$AI$1,0)), "")</f>
        <v>17</v>
      </c>
      <c r="K31" s="10">
        <f>IFERROR(INDEX(REPORT_DATA_BY_ZONE!$A:$AI,$D31,MATCH(K$8,REPORT_DATA_BY_ZONE!$A$1:$AI$1,0)), "")</f>
        <v>24</v>
      </c>
      <c r="L31" s="47">
        <f>IFERROR(INDEX(REPORT_DATA_BY_ZONE!$A:$AI,$D31,MATCH(L$8,REPORT_DATA_BY_ZONE!$A$1:$AI$1,0)), "")</f>
        <v>2</v>
      </c>
      <c r="M31" s="10">
        <f>IFERROR(INDEX(REPORT_DATA_BY_ZONE!$A:$AI,$D31,MATCH(M$8,REPORT_DATA_BY_ZONE!$A$1:$AI$1,0)), "")</f>
        <v>1</v>
      </c>
      <c r="N31" s="50">
        <f>IFERROR(INDEX(REPORT_DATA_BY_ZONE!$A:$AI,$D31,MATCH(N$8,REPORT_DATA_BY_ZONE!$A$1:$AI$1,0)), "")</f>
        <v>66</v>
      </c>
      <c r="O31" s="10">
        <f>IFERROR(INDEX(REPORT_DATA_BY_ZONE!$A:$AI,$D31,MATCH(O$8,REPORT_DATA_BY_ZONE!$A$1:$AI$1,0)), "")</f>
        <v>19</v>
      </c>
      <c r="P31" s="10">
        <f>IFERROR(INDEX(REPORT_DATA_BY_ZONE!$A:$AI,$D31,MATCH(P$8,REPORT_DATA_BY_ZONE!$A$1:$AI$1,0)), "")</f>
        <v>99</v>
      </c>
      <c r="Q31" s="10">
        <f>IFERROR(INDEX(REPORT_DATA_BY_ZONE!$A:$AI,$D31,MATCH(Q$8,REPORT_DATA_BY_ZONE!$A$1:$AI$1,0)), "")</f>
        <v>71</v>
      </c>
      <c r="R31" s="10">
        <f>IFERROR(INDEX(REPORT_DATA_BY_ZONE!$A:$AI,$D31,MATCH(R$8,REPORT_DATA_BY_ZONE!$A$1:$AI$1,0)), "")</f>
        <v>5</v>
      </c>
      <c r="S31" s="10">
        <f>IFERROR(INDEX(REPORT_DATA_BY_ZONE!$A:$AI,$D31,MATCH(S$8,REPORT_DATA_BY_ZONE!$A$1:$AI$1,0)), "")</f>
        <v>91</v>
      </c>
    </row>
    <row r="32" spans="1:19" ht="15" customHeight="1">
      <c r="C32" s="64" t="str">
        <f>CONCATENATE(YEAR,":",MONTH,":3:",WEEKLY_REPORT_DAY,":", $A$1)</f>
        <v>2016:5:3:7:SOUTH</v>
      </c>
      <c r="D32" s="64">
        <f>MATCH($C32,REPORT_DATA_BY_ZONE!$A:$A, 0)</f>
        <v>185</v>
      </c>
      <c r="E32" s="19" t="s">
        <v>784</v>
      </c>
      <c r="F32" s="13"/>
      <c r="G32" s="13"/>
      <c r="H32" s="10">
        <f>IFERROR(INDEX(REPORT_DATA_BY_ZONE!$A:$AI,$D32,MATCH(H$8,REPORT_DATA_BY_ZONE!$A$1:$AI$1,0)), "")</f>
        <v>0</v>
      </c>
      <c r="I32" s="10">
        <f>IFERROR(INDEX(REPORT_DATA_BY_ZONE!$A:$AI,$D32,MATCH(I$8,REPORT_DATA_BY_ZONE!$A$1:$AI$1,0)), "")</f>
        <v>4</v>
      </c>
      <c r="J32" s="10">
        <f>IFERROR(INDEX(REPORT_DATA_BY_ZONE!$A:$AI,$D32,MATCH(J$8,REPORT_DATA_BY_ZONE!$A$1:$AI$1,0)), "")</f>
        <v>18</v>
      </c>
      <c r="K32" s="10">
        <f>IFERROR(INDEX(REPORT_DATA_BY_ZONE!$A:$AI,$D32,MATCH(K$8,REPORT_DATA_BY_ZONE!$A$1:$AI$1,0)), "")</f>
        <v>20</v>
      </c>
      <c r="L32" s="47">
        <f>IFERROR(INDEX(REPORT_DATA_BY_ZONE!$A:$AI,$D32,MATCH(L$8,REPORT_DATA_BY_ZONE!$A$1:$AI$1,0)), "")</f>
        <v>4</v>
      </c>
      <c r="M32" s="10">
        <f>IFERROR(INDEX(REPORT_DATA_BY_ZONE!$A:$AI,$D32,MATCH(M$8,REPORT_DATA_BY_ZONE!$A$1:$AI$1,0)), "")</f>
        <v>1</v>
      </c>
      <c r="N32" s="50">
        <f>IFERROR(INDEX(REPORT_DATA_BY_ZONE!$A:$AI,$D32,MATCH(N$8,REPORT_DATA_BY_ZONE!$A$1:$AI$1,0)), "")</f>
        <v>62</v>
      </c>
      <c r="O32" s="10">
        <f>IFERROR(INDEX(REPORT_DATA_BY_ZONE!$A:$AI,$D32,MATCH(O$8,REPORT_DATA_BY_ZONE!$A$1:$AI$1,0)), "")</f>
        <v>33</v>
      </c>
      <c r="P32" s="10">
        <f>IFERROR(INDEX(REPORT_DATA_BY_ZONE!$A:$AI,$D32,MATCH(P$8,REPORT_DATA_BY_ZONE!$A$1:$AI$1,0)), "")</f>
        <v>106</v>
      </c>
      <c r="Q32" s="10">
        <f>IFERROR(INDEX(REPORT_DATA_BY_ZONE!$A:$AI,$D32,MATCH(Q$8,REPORT_DATA_BY_ZONE!$A$1:$AI$1,0)), "")</f>
        <v>65</v>
      </c>
      <c r="R32" s="10">
        <f>IFERROR(INDEX(REPORT_DATA_BY_ZONE!$A:$AI,$D32,MATCH(R$8,REPORT_DATA_BY_ZONE!$A$1:$AI$1,0)), "")</f>
        <v>1</v>
      </c>
      <c r="S32" s="10">
        <f>IFERROR(INDEX(REPORT_DATA_BY_ZONE!$A:$AI,$D32,MATCH(S$8,REPORT_DATA_BY_ZONE!$A$1:$AI$1,0)), "")</f>
        <v>84</v>
      </c>
    </row>
    <row r="33" spans="3:19" ht="15" customHeight="1">
      <c r="C33" s="64" t="str">
        <f>CONCATENATE(YEAR,":",MONTH,":4:",WEEKLY_REPORT_DAY,":", $A$1)</f>
        <v>2016:5:4:7:SOUTH</v>
      </c>
      <c r="D33" s="64" t="e">
        <f>MATCH($C33,REPORT_DATA_BY_ZONE!$A:$A, 0)</f>
        <v>#N/A</v>
      </c>
      <c r="E33" s="19" t="s">
        <v>785</v>
      </c>
      <c r="F33" s="13"/>
      <c r="G33" s="13"/>
      <c r="H33" s="10" t="str">
        <f>IFERROR(INDEX(REPORT_DATA_BY_ZONE!$A:$AI,$D33,MATCH(H$8,REPORT_DATA_BY_ZONE!$A$1:$AI$1,0)), "")</f>
        <v/>
      </c>
      <c r="I33" s="10" t="str">
        <f>IFERROR(INDEX(REPORT_DATA_BY_ZONE!$A:$AI,$D33,MATCH(I$8,REPORT_DATA_BY_ZONE!$A$1:$AI$1,0)), "")</f>
        <v/>
      </c>
      <c r="J33" s="10" t="str">
        <f>IFERROR(INDEX(REPORT_DATA_BY_ZONE!$A:$AI,$D33,MATCH(J$8,REPORT_DATA_BY_ZONE!$A$1:$AI$1,0)), "")</f>
        <v/>
      </c>
      <c r="K33" s="10" t="str">
        <f>IFERROR(INDEX(REPORT_DATA_BY_ZONE!$A:$AI,$D33,MATCH(K$8,REPORT_DATA_BY_ZONE!$A$1:$AI$1,0)), "")</f>
        <v/>
      </c>
      <c r="L33" s="47" t="str">
        <f>IFERROR(INDEX(REPORT_DATA_BY_ZONE!$A:$AI,$D33,MATCH(L$8,REPORT_DATA_BY_ZONE!$A$1:$AI$1,0)), "")</f>
        <v/>
      </c>
      <c r="M33" s="10" t="str">
        <f>IFERROR(INDEX(REPORT_DATA_BY_ZONE!$A:$AI,$D33,MATCH(M$8,REPORT_DATA_BY_ZONE!$A$1:$AI$1,0)), "")</f>
        <v/>
      </c>
      <c r="N33" s="50" t="str">
        <f>IFERROR(INDEX(REPORT_DATA_BY_ZONE!$A:$AI,$D33,MATCH(N$8,REPORT_DATA_BY_ZONE!$A$1:$AI$1,0)), "")</f>
        <v/>
      </c>
      <c r="O33" s="10" t="str">
        <f>IFERROR(INDEX(REPORT_DATA_BY_ZONE!$A:$AI,$D33,MATCH(O$8,REPORT_DATA_BY_ZONE!$A$1:$AI$1,0)), "")</f>
        <v/>
      </c>
      <c r="P33" s="10" t="str">
        <f>IFERROR(INDEX(REPORT_DATA_BY_ZONE!$A:$AI,$D33,MATCH(P$8,REPORT_DATA_BY_ZONE!$A$1:$AI$1,0)), "")</f>
        <v/>
      </c>
      <c r="Q33" s="10" t="str">
        <f>IFERROR(INDEX(REPORT_DATA_BY_ZONE!$A:$AI,$D33,MATCH(Q$8,REPORT_DATA_BY_ZONE!$A$1:$AI$1,0)), "")</f>
        <v/>
      </c>
      <c r="R33" s="10" t="str">
        <f>IFERROR(INDEX(REPORT_DATA_BY_ZONE!$A:$AI,$D33,MATCH(R$8,REPORT_DATA_BY_ZONE!$A$1:$AI$1,0)), "")</f>
        <v/>
      </c>
      <c r="S33" s="10" t="str">
        <f>IFERROR(INDEX(REPORT_DATA_BY_ZONE!$A:$AI,$D33,MATCH(S$8,REPORT_DATA_BY_ZONE!$A$1:$AI$1,0)), "")</f>
        <v/>
      </c>
    </row>
    <row r="34" spans="3:19" ht="15" customHeight="1">
      <c r="C34" s="64" t="str">
        <f>CONCATENATE(YEAR,":",MONTH,":5:",WEEKLY_REPORT_DAY,":", $A$1)</f>
        <v>2016:5:5:7:SOUTH</v>
      </c>
      <c r="D34" s="64" t="e">
        <f>MATCH($C34,REPORT_DATA_BY_ZONE!$A:$A, 0)</f>
        <v>#N/A</v>
      </c>
      <c r="E34" s="19" t="s">
        <v>786</v>
      </c>
      <c r="F34" s="13"/>
      <c r="G34" s="13"/>
      <c r="H34" s="10" t="str">
        <f>IFERROR(INDEX(REPORT_DATA_BY_ZONE!$A:$AI,$D34,MATCH(H$8,REPORT_DATA_BY_ZONE!$A$1:$AI$1,0)), "")</f>
        <v/>
      </c>
      <c r="I34" s="10" t="str">
        <f>IFERROR(INDEX(REPORT_DATA_BY_ZONE!$A:$AI,$D34,MATCH(I$8,REPORT_DATA_BY_ZONE!$A$1:$AI$1,0)), "")</f>
        <v/>
      </c>
      <c r="J34" s="10" t="str">
        <f>IFERROR(INDEX(REPORT_DATA_BY_ZONE!$A:$AI,$D34,MATCH(J$8,REPORT_DATA_BY_ZONE!$A$1:$AI$1,0)), "")</f>
        <v/>
      </c>
      <c r="K34" s="10" t="str">
        <f>IFERROR(INDEX(REPORT_DATA_BY_ZONE!$A:$AI,$D34,MATCH(K$8,REPORT_DATA_BY_ZONE!$A$1:$AI$1,0)), "")</f>
        <v/>
      </c>
      <c r="L34" s="47" t="str">
        <f>IFERROR(INDEX(REPORT_DATA_BY_ZONE!$A:$AI,$D34,MATCH(L$8,REPORT_DATA_BY_ZONE!$A$1:$AI$1,0)), "")</f>
        <v/>
      </c>
      <c r="M34" s="10" t="str">
        <f>IFERROR(INDEX(REPORT_DATA_BY_ZONE!$A:$AI,$D34,MATCH(M$8,REPORT_DATA_BY_ZONE!$A$1:$AI$1,0)), "")</f>
        <v/>
      </c>
      <c r="N34" s="50" t="str">
        <f>IFERROR(INDEX(REPORT_DATA_BY_ZONE!$A:$AI,$D34,MATCH(N$8,REPORT_DATA_BY_ZONE!$A$1:$AI$1,0)), "")</f>
        <v/>
      </c>
      <c r="O34" s="10" t="str">
        <f>IFERROR(INDEX(REPORT_DATA_BY_ZONE!$A:$AI,$D34,MATCH(O$8,REPORT_DATA_BY_ZONE!$A$1:$AI$1,0)), "")</f>
        <v/>
      </c>
      <c r="P34" s="10" t="str">
        <f>IFERROR(INDEX(REPORT_DATA_BY_ZONE!$A:$AI,$D34,MATCH(P$8,REPORT_DATA_BY_ZONE!$A$1:$AI$1,0)), "")</f>
        <v/>
      </c>
      <c r="Q34" s="10" t="str">
        <f>IFERROR(INDEX(REPORT_DATA_BY_ZONE!$A:$AI,$D34,MATCH(Q$8,REPORT_DATA_BY_ZONE!$A$1:$AI$1,0)), "")</f>
        <v/>
      </c>
      <c r="R34" s="10" t="str">
        <f>IFERROR(INDEX(REPORT_DATA_BY_ZONE!$A:$AI,$D34,MATCH(R$8,REPORT_DATA_BY_ZONE!$A$1:$AI$1,0)), "")</f>
        <v/>
      </c>
      <c r="S34" s="10" t="str">
        <f>IFERROR(INDEX(REPORT_DATA_BY_ZONE!$A:$AI,$D34,MATCH(S$8,REPORT_DATA_BY_ZONE!$A$1:$AI$1,0)), "")</f>
        <v/>
      </c>
    </row>
    <row r="35" spans="3:19" ht="15" customHeight="1">
      <c r="E35" s="16" t="s">
        <v>806</v>
      </c>
      <c r="F35" s="14"/>
      <c r="G35" s="14"/>
      <c r="H35" s="17">
        <f>SUM(H30:H34)</f>
        <v>1</v>
      </c>
      <c r="I35" s="17">
        <f t="shared" ref="I35:R35" si="3">SUM(I30:I34)</f>
        <v>9</v>
      </c>
      <c r="J35" s="17">
        <f t="shared" si="3"/>
        <v>51</v>
      </c>
      <c r="K35" s="17">
        <f t="shared" si="3"/>
        <v>64</v>
      </c>
      <c r="L35" s="49">
        <f t="shared" si="3"/>
        <v>8</v>
      </c>
      <c r="M35" s="17">
        <f t="shared" si="3"/>
        <v>3</v>
      </c>
      <c r="N35" s="52">
        <f t="shared" si="3"/>
        <v>199</v>
      </c>
      <c r="O35" s="17">
        <f t="shared" si="3"/>
        <v>75</v>
      </c>
      <c r="P35" s="17">
        <f t="shared" si="3"/>
        <v>296</v>
      </c>
      <c r="Q35" s="17">
        <f t="shared" si="3"/>
        <v>213</v>
      </c>
      <c r="R35" s="17">
        <f t="shared" si="3"/>
        <v>12</v>
      </c>
      <c r="S35" s="17">
        <f>SUM(S30:S34)</f>
        <v>280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2:S15 M18:S20 M23:S26">
    <cfRule type="expression" dxfId="31" priority="1">
      <formula>J12=""</formula>
    </cfRule>
    <cfRule type="expression" dxfId="30" priority="2">
      <formula>AND(M$9&lt;&gt;"",M12&gt;=M$9)</formula>
    </cfRule>
    <cfRule type="expression" dxfId="29" priority="3">
      <formula>AND(M$10&lt;&gt;"",M12&lt;M$10)</formula>
    </cfRule>
    <cfRule type="expression" dxfId="28" priority="4">
      <formula>AND(M$10&lt;&gt;"",M12&gt;=M$10)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81" orientation="landscape" r:id="rId1"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8">
    <pageSetUpPr fitToPage="1"/>
  </sheetPr>
  <dimension ref="W1:BA109"/>
  <sheetViews>
    <sheetView zoomScale="85" zoomScaleNormal="85" workbookViewId="0">
      <selection activeCell="AV88" sqref="AV88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7109375" style="7" customWidth="1"/>
    <col min="49" max="49" width="10.42578125" style="7" bestFit="1" customWidth="1"/>
    <col min="50" max="50" width="9.42578125" style="7" bestFit="1" customWidth="1"/>
    <col min="51" max="51" width="10.28515625" style="7" bestFit="1" customWidth="1"/>
    <col min="52" max="52" width="18" style="7" bestFit="1" customWidth="1"/>
    <col min="53" max="53" width="16.5703125" style="7" bestFit="1" customWidth="1"/>
    <col min="54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3" ht="15" customHeight="1"/>
    <row r="50" spans="23:53" ht="15" customHeight="1"/>
    <row r="51" spans="23:53" ht="120">
      <c r="AC51" s="29" t="s">
        <v>437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440</v>
      </c>
      <c r="AT51" s="29" t="s">
        <v>33</v>
      </c>
      <c r="AU51" s="29" t="s">
        <v>34</v>
      </c>
      <c r="AV51" s="29"/>
    </row>
    <row r="52" spans="23:53">
      <c r="W52" s="7" t="s">
        <v>812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810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813</v>
      </c>
      <c r="AM52" s="7" t="s">
        <v>13</v>
      </c>
      <c r="AN52" s="27" t="s">
        <v>814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3964</v>
      </c>
      <c r="AW52" s="27" t="s">
        <v>44</v>
      </c>
      <c r="AX52" s="27" t="s">
        <v>45</v>
      </c>
      <c r="AY52" s="27" t="s">
        <v>46</v>
      </c>
      <c r="AZ52" s="27" t="s">
        <v>47</v>
      </c>
      <c r="BA52" s="27" t="s">
        <v>48</v>
      </c>
    </row>
    <row r="53" spans="23:53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2014:1:0:0:SOUTH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10</v>
      </c>
      <c r="AE53" s="27" t="e">
        <f t="shared" ref="AE53:AE88" ca="1" si="6">MATCH($AA53,INDIRECT(CONCATENATE($X$95,"$A:$A")), 0)</f>
        <v>#N/A</v>
      </c>
      <c r="AF53" s="10" t="str">
        <f t="shared" ref="AF53:AK62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</row>
    <row r="54" spans="23:53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2014:2:0:0:SOUTH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10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</row>
    <row r="55" spans="23:53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2014:3:0:0:SOUTH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10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</row>
    <row r="56" spans="23:53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2014:4:0:0:SOUTH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10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</row>
    <row r="57" spans="23:53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2014:5:0:0:SOUTH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10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</row>
    <row r="58" spans="23:53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2014:6:0:0:SOUTH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10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</row>
    <row r="59" spans="23:53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2014:7:0:0:SOUTH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10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</row>
    <row r="60" spans="23:53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2014:8:0:0:SOUTH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10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</row>
    <row r="61" spans="23:53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2014:9:0:0:SOUTH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10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</row>
    <row r="62" spans="23:53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2014:10:0:0:SOUTH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10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</row>
    <row r="63" spans="23:53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2014:11:0:0:SOUTH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10</v>
      </c>
      <c r="AE63" s="27" t="e">
        <f t="shared" ca="1" si="6"/>
        <v>#N/A</v>
      </c>
      <c r="AF63" s="10" t="str">
        <f t="shared" ref="AF63:AK72" ca="1" si="8">IFERROR(INDEX(INDIRECT(CONCATENATE($X$95,"$A:$Z")),$AE63,MATCH(AF$52,INDIRECT(CONCATENATE($X$95,"$A1:$Z1")),0)),"")</f>
        <v/>
      </c>
      <c r="AG63" s="10" t="str">
        <f t="shared" ca="1" si="8"/>
        <v/>
      </c>
      <c r="AH63" s="10" t="str">
        <f t="shared" ca="1" si="8"/>
        <v/>
      </c>
      <c r="AI63" s="10" t="str">
        <f t="shared" ca="1" si="8"/>
        <v/>
      </c>
      <c r="AJ63" s="10" t="str">
        <f t="shared" ca="1" si="8"/>
        <v/>
      </c>
      <c r="AK63" s="10" t="str">
        <f t="shared" ca="1" si="8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</row>
    <row r="64" spans="23:53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2014:12:0:0:SOUTH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10</v>
      </c>
      <c r="AE64" s="27" t="e">
        <f t="shared" ca="1" si="6"/>
        <v>#N/A</v>
      </c>
      <c r="AF64" s="10" t="str">
        <f t="shared" ca="1" si="8"/>
        <v/>
      </c>
      <c r="AG64" s="10" t="str">
        <f t="shared" ca="1" si="8"/>
        <v/>
      </c>
      <c r="AH64" s="10" t="str">
        <f t="shared" ca="1" si="8"/>
        <v/>
      </c>
      <c r="AI64" s="10" t="str">
        <f t="shared" ca="1" si="8"/>
        <v/>
      </c>
      <c r="AJ64" s="10" t="str">
        <f t="shared" ca="1" si="8"/>
        <v/>
      </c>
      <c r="AK64" s="10" t="str">
        <f t="shared" ca="1" si="8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</row>
    <row r="65" spans="23:53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2015:1:0:0:SOUTH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10</v>
      </c>
      <c r="AE65" s="27" t="e">
        <f t="shared" ca="1" si="6"/>
        <v>#N/A</v>
      </c>
      <c r="AF65" s="10" t="str">
        <f t="shared" ca="1" si="8"/>
        <v/>
      </c>
      <c r="AG65" s="10" t="str">
        <f t="shared" ca="1" si="8"/>
        <v/>
      </c>
      <c r="AH65" s="10" t="str">
        <f t="shared" ca="1" si="8"/>
        <v/>
      </c>
      <c r="AI65" s="10" t="str">
        <f t="shared" ca="1" si="8"/>
        <v/>
      </c>
      <c r="AJ65" s="10" t="str">
        <f t="shared" ca="1" si="8"/>
        <v/>
      </c>
      <c r="AK65" s="10" t="str">
        <f t="shared" ca="1" si="8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</row>
    <row r="66" spans="23:53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2015:2:0:0:SOUTH</v>
      </c>
      <c r="AB66" s="27">
        <f t="shared" ca="1" si="3"/>
        <v>137</v>
      </c>
      <c r="AC66" s="21">
        <f t="shared" ca="1" si="4"/>
        <v>0</v>
      </c>
      <c r="AD66" s="21">
        <f t="shared" si="5"/>
        <v>10</v>
      </c>
      <c r="AE66" s="27" t="e">
        <f t="shared" ca="1" si="6"/>
        <v>#N/A</v>
      </c>
      <c r="AF66" s="10" t="str">
        <f t="shared" ca="1" si="8"/>
        <v/>
      </c>
      <c r="AG66" s="10" t="str">
        <f t="shared" ca="1" si="8"/>
        <v/>
      </c>
      <c r="AH66" s="10" t="str">
        <f t="shared" ca="1" si="8"/>
        <v/>
      </c>
      <c r="AI66" s="10" t="str">
        <f t="shared" ca="1" si="8"/>
        <v/>
      </c>
      <c r="AJ66" s="10" t="str">
        <f t="shared" ca="1" si="8"/>
        <v/>
      </c>
      <c r="AK66" s="10" t="str">
        <f t="shared" ca="1" si="8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</row>
    <row r="67" spans="23:53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2015:3:0:0:SOUTH</v>
      </c>
      <c r="AB67" s="27">
        <f t="shared" ca="1" si="3"/>
        <v>147</v>
      </c>
      <c r="AC67" s="21">
        <f t="shared" ca="1" si="4"/>
        <v>3</v>
      </c>
      <c r="AD67" s="21">
        <f t="shared" si="5"/>
        <v>10</v>
      </c>
      <c r="AE67" s="27" t="e">
        <f t="shared" ca="1" si="6"/>
        <v>#N/A</v>
      </c>
      <c r="AF67" s="10" t="str">
        <f t="shared" ca="1" si="8"/>
        <v/>
      </c>
      <c r="AG67" s="10" t="str">
        <f t="shared" ca="1" si="8"/>
        <v/>
      </c>
      <c r="AH67" s="10" t="str">
        <f t="shared" ca="1" si="8"/>
        <v/>
      </c>
      <c r="AI67" s="10" t="str">
        <f t="shared" ca="1" si="8"/>
        <v/>
      </c>
      <c r="AJ67" s="10" t="str">
        <f t="shared" ca="1" si="8"/>
        <v/>
      </c>
      <c r="AK67" s="10" t="str">
        <f t="shared" ca="1" si="8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</row>
    <row r="68" spans="23:53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2015:4:0:0:SOUTH</v>
      </c>
      <c r="AB68" s="27">
        <f t="shared" ca="1" si="3"/>
        <v>157</v>
      </c>
      <c r="AC68" s="21">
        <f t="shared" ca="1" si="4"/>
        <v>4</v>
      </c>
      <c r="AD68" s="21">
        <f t="shared" si="5"/>
        <v>10</v>
      </c>
      <c r="AE68" s="27" t="e">
        <f t="shared" ca="1" si="6"/>
        <v>#N/A</v>
      </c>
      <c r="AF68" s="10" t="str">
        <f t="shared" ca="1" si="8"/>
        <v/>
      </c>
      <c r="AG68" s="10" t="str">
        <f t="shared" ca="1" si="8"/>
        <v/>
      </c>
      <c r="AH68" s="10" t="str">
        <f t="shared" ca="1" si="8"/>
        <v/>
      </c>
      <c r="AI68" s="10" t="str">
        <f t="shared" ca="1" si="8"/>
        <v/>
      </c>
      <c r="AJ68" s="10" t="str">
        <f t="shared" ca="1" si="8"/>
        <v/>
      </c>
      <c r="AK68" s="10" t="str">
        <f t="shared" ca="1" si="8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</row>
    <row r="69" spans="23:53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2015:5:0:0:SOUTH</v>
      </c>
      <c r="AB69" s="27">
        <f t="shared" ca="1" si="3"/>
        <v>167</v>
      </c>
      <c r="AC69" s="21">
        <f t="shared" ca="1" si="4"/>
        <v>2</v>
      </c>
      <c r="AD69" s="21">
        <f t="shared" si="5"/>
        <v>10</v>
      </c>
      <c r="AE69" s="27" t="e">
        <f t="shared" ca="1" si="6"/>
        <v>#N/A</v>
      </c>
      <c r="AF69" s="10" t="str">
        <f t="shared" ca="1" si="8"/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</row>
    <row r="70" spans="23:53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2015:6:0:0:SOUTH</v>
      </c>
      <c r="AB70" s="27">
        <f t="shared" ca="1" si="3"/>
        <v>177</v>
      </c>
      <c r="AC70" s="21">
        <f t="shared" ca="1" si="4"/>
        <v>4</v>
      </c>
      <c r="AD70" s="21">
        <f t="shared" si="5"/>
        <v>10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</row>
    <row r="71" spans="23:53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2015:7:0:0:SOUTH</v>
      </c>
      <c r="AB71" s="27">
        <f t="shared" ca="1" si="3"/>
        <v>187</v>
      </c>
      <c r="AC71" s="21">
        <f t="shared" ca="1" si="4"/>
        <v>5</v>
      </c>
      <c r="AD71" s="21">
        <f t="shared" si="5"/>
        <v>10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</row>
    <row r="72" spans="23:53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2015:8:0:0:SOUTH</v>
      </c>
      <c r="AB72" s="27">
        <f t="shared" ca="1" si="3"/>
        <v>197</v>
      </c>
      <c r="AC72" s="21">
        <f t="shared" ca="1" si="4"/>
        <v>4</v>
      </c>
      <c r="AD72" s="21">
        <f t="shared" si="5"/>
        <v>10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</row>
    <row r="73" spans="23:53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2015:9:0:0:SOUTH</v>
      </c>
      <c r="AB73" s="27">
        <f t="shared" ca="1" si="3"/>
        <v>207</v>
      </c>
      <c r="AC73" s="21">
        <f t="shared" ca="1" si="4"/>
        <v>5</v>
      </c>
      <c r="AD73" s="21">
        <f t="shared" si="5"/>
        <v>10</v>
      </c>
      <c r="AE73" s="27" t="e">
        <f t="shared" ca="1" si="6"/>
        <v>#N/A</v>
      </c>
      <c r="AF73" s="10" t="str">
        <f t="shared" ref="AF73:AK82" ca="1" si="9">IFERROR(INDEX(INDIRECT(CONCATENATE($X$95,"$A:$Z")),$AE73,MATCH(AF$52,INDIRECT(CONCATENATE($X$95,"$A1:$Z1")),0)),"")</f>
        <v/>
      </c>
      <c r="AG73" s="10" t="str">
        <f t="shared" ca="1" si="9"/>
        <v/>
      </c>
      <c r="AH73" s="10" t="str">
        <f t="shared" ca="1" si="9"/>
        <v/>
      </c>
      <c r="AI73" s="10" t="str">
        <f t="shared" ca="1" si="9"/>
        <v/>
      </c>
      <c r="AJ73" s="10" t="str">
        <f t="shared" ca="1" si="9"/>
        <v/>
      </c>
      <c r="AK73" s="10" t="str">
        <f t="shared" ca="1" si="9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</row>
    <row r="74" spans="23:53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2015:10:0:0:SOUTH</v>
      </c>
      <c r="AB74" s="27">
        <f t="shared" ca="1" si="3"/>
        <v>97</v>
      </c>
      <c r="AC74" s="21">
        <f t="shared" ca="1" si="4"/>
        <v>6</v>
      </c>
      <c r="AD74" s="21">
        <f t="shared" si="5"/>
        <v>10</v>
      </c>
      <c r="AE74" s="27" t="e">
        <f t="shared" ca="1" si="6"/>
        <v>#N/A</v>
      </c>
      <c r="AF74" s="10" t="str">
        <f t="shared" ca="1" si="9"/>
        <v/>
      </c>
      <c r="AG74" s="10" t="str">
        <f t="shared" ca="1" si="9"/>
        <v/>
      </c>
      <c r="AH74" s="10" t="str">
        <f t="shared" ca="1" si="9"/>
        <v/>
      </c>
      <c r="AI74" s="10" t="str">
        <f t="shared" ca="1" si="9"/>
        <v/>
      </c>
      <c r="AJ74" s="10" t="str">
        <f t="shared" ca="1" si="9"/>
        <v/>
      </c>
      <c r="AK74" s="10" t="str">
        <f t="shared" ca="1" si="9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</row>
    <row r="75" spans="23:53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2015:11:0:0:SOUTH</v>
      </c>
      <c r="AB75" s="27">
        <f t="shared" ca="1" si="3"/>
        <v>107</v>
      </c>
      <c r="AC75" s="21">
        <f t="shared" ca="1" si="4"/>
        <v>2</v>
      </c>
      <c r="AD75" s="21">
        <f t="shared" si="5"/>
        <v>10</v>
      </c>
      <c r="AE75" s="27" t="e">
        <f t="shared" ca="1" si="6"/>
        <v>#N/A</v>
      </c>
      <c r="AF75" s="10" t="str">
        <f t="shared" ca="1" si="9"/>
        <v/>
      </c>
      <c r="AG75" s="10" t="str">
        <f t="shared" ca="1" si="9"/>
        <v/>
      </c>
      <c r="AH75" s="10" t="str">
        <f t="shared" ca="1" si="9"/>
        <v/>
      </c>
      <c r="AI75" s="10" t="str">
        <f t="shared" ca="1" si="9"/>
        <v/>
      </c>
      <c r="AJ75" s="10" t="str">
        <f t="shared" ca="1" si="9"/>
        <v/>
      </c>
      <c r="AK75" s="10" t="str">
        <f t="shared" ca="1" si="9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</row>
    <row r="76" spans="23:53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2015:12:0:0:SOUTH</v>
      </c>
      <c r="AB76" s="27">
        <f t="shared" ca="1" si="3"/>
        <v>118</v>
      </c>
      <c r="AC76" s="21">
        <f t="shared" ca="1" si="4"/>
        <v>4</v>
      </c>
      <c r="AD76" s="21">
        <f t="shared" si="5"/>
        <v>10</v>
      </c>
      <c r="AE76" s="27" t="e">
        <f t="shared" ca="1" si="6"/>
        <v>#N/A</v>
      </c>
      <c r="AF76" s="10" t="str">
        <f t="shared" ca="1" si="9"/>
        <v/>
      </c>
      <c r="AG76" s="10" t="str">
        <f t="shared" ca="1" si="9"/>
        <v/>
      </c>
      <c r="AH76" s="10" t="str">
        <f t="shared" ca="1" si="9"/>
        <v/>
      </c>
      <c r="AI76" s="10" t="str">
        <f t="shared" ca="1" si="9"/>
        <v/>
      </c>
      <c r="AJ76" s="10" t="str">
        <f t="shared" ca="1" si="9"/>
        <v/>
      </c>
      <c r="AK76" s="10" t="str">
        <f t="shared" ca="1" si="9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</row>
    <row r="77" spans="23:53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2016:1:0:0:SOUTH</v>
      </c>
      <c r="AB77" s="27">
        <f t="shared" ca="1" si="3"/>
        <v>218</v>
      </c>
      <c r="AC77" s="21">
        <f t="shared" ca="1" si="4"/>
        <v>2</v>
      </c>
      <c r="AD77" s="21">
        <f t="shared" si="5"/>
        <v>10</v>
      </c>
      <c r="AE77" s="27">
        <f t="shared" ca="1" si="6"/>
        <v>7</v>
      </c>
      <c r="AF77" s="10">
        <f t="shared" ca="1" si="9"/>
        <v>5</v>
      </c>
      <c r="AG77" s="10">
        <f t="shared" ca="1" si="9"/>
        <v>0</v>
      </c>
      <c r="AH77" s="10">
        <f t="shared" ca="1" si="9"/>
        <v>0</v>
      </c>
      <c r="AI77" s="10">
        <f t="shared" ca="1" si="9"/>
        <v>5</v>
      </c>
      <c r="AJ77" s="10">
        <f t="shared" ca="1" si="9"/>
        <v>2</v>
      </c>
      <c r="AK77" s="10">
        <f t="shared" ca="1" si="9"/>
        <v>0</v>
      </c>
      <c r="AL77" s="7">
        <v>-11</v>
      </c>
      <c r="AM77" s="28">
        <f t="shared" ref="AM77:AM88" si="10">DATE(YEAR, MONTH,DAY + 7*AL77 )</f>
        <v>42428</v>
      </c>
      <c r="AN77" s="27">
        <f>INT((DAY($AM77)-1)/7)+1</f>
        <v>4</v>
      </c>
      <c r="AO77" s="28" t="str">
        <f t="shared" ref="AO77:AO88" si="11">CONCATENATE(YEAR(AM77),":",MONTH(AM77),":",AN77,":",WEEKLY_REPORT_DAY,":", $X$90)</f>
        <v>2016:2:4:7:SOUTH</v>
      </c>
      <c r="AP77" s="27">
        <f t="shared" ref="AP77:AP88" ca="1" si="12">MATCH(AO77,INDIRECT(CONCATENATE($X$93,"$A:$A")),0)</f>
        <v>73</v>
      </c>
      <c r="AQ77" s="21">
        <f t="shared" ref="AQ77:AV88" ca="1" si="13">INDEX(INDIRECT(CONCATENATE($X$93,"$A:$AG")),$AP77,MATCH(AQ$52,INDIRECT(CONCATENATE($X$93,"$A1:$AG1")),0))</f>
        <v>3</v>
      </c>
      <c r="AR77" s="21">
        <f t="shared" ca="1" si="13"/>
        <v>74</v>
      </c>
      <c r="AS77" s="21">
        <f t="shared" ca="1" si="13"/>
        <v>36</v>
      </c>
      <c r="AT77" s="21">
        <f t="shared" ca="1" si="13"/>
        <v>67</v>
      </c>
      <c r="AU77" s="21">
        <f t="shared" ca="1" si="13"/>
        <v>9</v>
      </c>
      <c r="AV77" s="21">
        <f t="shared" ca="1" si="13"/>
        <v>0</v>
      </c>
      <c r="AW77" s="21">
        <f ca="1">ROUND(1*$AV77/$X$99,0)</f>
        <v>0</v>
      </c>
      <c r="AX77" s="21">
        <f ca="1">6*$AV77</f>
        <v>0</v>
      </c>
      <c r="AY77" s="21">
        <f ca="1">3*$AV77</f>
        <v>0</v>
      </c>
      <c r="AZ77" s="21">
        <f ca="1">5*$AV77</f>
        <v>0</v>
      </c>
      <c r="BA77" s="21">
        <f ca="1">1*$AV77</f>
        <v>0</v>
      </c>
    </row>
    <row r="78" spans="23:53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2016:2:0:0:SOUTH</v>
      </c>
      <c r="AB78" s="27">
        <f t="shared" ca="1" si="3"/>
        <v>229</v>
      </c>
      <c r="AC78" s="21">
        <f t="shared" ca="1" si="4"/>
        <v>5</v>
      </c>
      <c r="AD78" s="21">
        <f t="shared" si="5"/>
        <v>10</v>
      </c>
      <c r="AE78" s="27">
        <f t="shared" ca="1" si="6"/>
        <v>17</v>
      </c>
      <c r="AF78" s="10">
        <f t="shared" ca="1" si="9"/>
        <v>0</v>
      </c>
      <c r="AG78" s="10">
        <f t="shared" ca="1" si="9"/>
        <v>0</v>
      </c>
      <c r="AH78" s="10">
        <f t="shared" ca="1" si="9"/>
        <v>0</v>
      </c>
      <c r="AI78" s="10">
        <f t="shared" ca="1" si="9"/>
        <v>2</v>
      </c>
      <c r="AJ78" s="10">
        <f t="shared" ca="1" si="9"/>
        <v>0</v>
      </c>
      <c r="AK78" s="10">
        <f t="shared" ca="1" si="9"/>
        <v>0</v>
      </c>
      <c r="AL78" s="7">
        <v>-10</v>
      </c>
      <c r="AM78" s="28">
        <f t="shared" si="10"/>
        <v>42435</v>
      </c>
      <c r="AN78" s="27">
        <f t="shared" ref="AN78:AN88" si="14">INT((DAY($AM78)-1)/7)+1</f>
        <v>1</v>
      </c>
      <c r="AO78" s="28" t="str">
        <f t="shared" si="11"/>
        <v>2016:3:1:7:SOUTH</v>
      </c>
      <c r="AP78" s="27">
        <f t="shared" ca="1" si="12"/>
        <v>84</v>
      </c>
      <c r="AQ78" s="21">
        <f t="shared" ca="1" si="13"/>
        <v>3</v>
      </c>
      <c r="AR78" s="21">
        <f t="shared" ca="1" si="13"/>
        <v>68</v>
      </c>
      <c r="AS78" s="21">
        <f t="shared" ca="1" si="13"/>
        <v>35</v>
      </c>
      <c r="AT78" s="21">
        <f t="shared" ca="1" si="13"/>
        <v>64</v>
      </c>
      <c r="AU78" s="21">
        <f t="shared" ca="1" si="13"/>
        <v>5</v>
      </c>
      <c r="AV78" s="21">
        <f t="shared" ca="1" si="13"/>
        <v>0</v>
      </c>
      <c r="AW78" s="21">
        <f t="shared" ref="AW78:AW88" ca="1" si="15">ROUND(1*$AV78/$X$99,0)</f>
        <v>0</v>
      </c>
      <c r="AX78" s="21">
        <f t="shared" ref="AX78:AX88" ca="1" si="16">6*$AV78</f>
        <v>0</v>
      </c>
      <c r="AY78" s="21">
        <f t="shared" ref="AY78:AY88" ca="1" si="17">3*$AV78</f>
        <v>0</v>
      </c>
      <c r="AZ78" s="21">
        <f t="shared" ref="AZ78:AZ88" ca="1" si="18">5*$AV78</f>
        <v>0</v>
      </c>
      <c r="BA78" s="21">
        <f t="shared" ref="BA78:BA88" ca="1" si="19">1*$AV78</f>
        <v>0</v>
      </c>
    </row>
    <row r="79" spans="23:53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2016:3:0:0:SOUTH</v>
      </c>
      <c r="AB79" s="27">
        <f t="shared" ca="1" si="3"/>
        <v>240</v>
      </c>
      <c r="AC79" s="21">
        <f t="shared" ca="1" si="4"/>
        <v>6</v>
      </c>
      <c r="AD79" s="21">
        <f t="shared" si="5"/>
        <v>10</v>
      </c>
      <c r="AE79" s="27">
        <f t="shared" ca="1" si="6"/>
        <v>27</v>
      </c>
      <c r="AF79" s="10">
        <f t="shared" ca="1" si="9"/>
        <v>0</v>
      </c>
      <c r="AG79" s="10">
        <f t="shared" ca="1" si="9"/>
        <v>0</v>
      </c>
      <c r="AH79" s="10">
        <f t="shared" ca="1" si="9"/>
        <v>0</v>
      </c>
      <c r="AI79" s="10">
        <f t="shared" ca="1" si="9"/>
        <v>5</v>
      </c>
      <c r="AJ79" s="10">
        <f t="shared" ca="1" si="9"/>
        <v>0</v>
      </c>
      <c r="AK79" s="10">
        <f t="shared" ca="1" si="9"/>
        <v>0</v>
      </c>
      <c r="AL79" s="7">
        <v>-9</v>
      </c>
      <c r="AM79" s="28">
        <f t="shared" si="10"/>
        <v>42442</v>
      </c>
      <c r="AN79" s="27">
        <f t="shared" si="14"/>
        <v>2</v>
      </c>
      <c r="AO79" s="28" t="str">
        <f t="shared" si="11"/>
        <v>2016:3:2:7:SOUTH</v>
      </c>
      <c r="AP79" s="27">
        <f t="shared" ca="1" si="12"/>
        <v>94</v>
      </c>
      <c r="AQ79" s="21">
        <f t="shared" ca="1" si="13"/>
        <v>0</v>
      </c>
      <c r="AR79" s="21">
        <f t="shared" ca="1" si="13"/>
        <v>63</v>
      </c>
      <c r="AS79" s="21">
        <f t="shared" ca="1" si="13"/>
        <v>31</v>
      </c>
      <c r="AT79" s="21">
        <f t="shared" ca="1" si="13"/>
        <v>56</v>
      </c>
      <c r="AU79" s="21">
        <f t="shared" ca="1" si="13"/>
        <v>5</v>
      </c>
      <c r="AV79" s="21">
        <f t="shared" ca="1" si="13"/>
        <v>0</v>
      </c>
      <c r="AW79" s="21">
        <f t="shared" ca="1" si="15"/>
        <v>0</v>
      </c>
      <c r="AX79" s="21">
        <f t="shared" ca="1" si="16"/>
        <v>0</v>
      </c>
      <c r="AY79" s="21">
        <f t="shared" ca="1" si="17"/>
        <v>0</v>
      </c>
      <c r="AZ79" s="21">
        <f t="shared" ca="1" si="18"/>
        <v>0</v>
      </c>
      <c r="BA79" s="21">
        <f t="shared" ca="1" si="19"/>
        <v>0</v>
      </c>
    </row>
    <row r="80" spans="23:53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2016:4:0:0:SOUTH</v>
      </c>
      <c r="AB80" s="27">
        <f t="shared" ca="1" si="3"/>
        <v>251</v>
      </c>
      <c r="AC80" s="21">
        <f t="shared" ca="1" si="4"/>
        <v>3</v>
      </c>
      <c r="AD80" s="21">
        <f t="shared" si="5"/>
        <v>10</v>
      </c>
      <c r="AE80" s="27">
        <f t="shared" ca="1" si="6"/>
        <v>37</v>
      </c>
      <c r="AF80" s="10">
        <f t="shared" ca="1" si="9"/>
        <v>1</v>
      </c>
      <c r="AG80" s="10">
        <f t="shared" ca="1" si="9"/>
        <v>0</v>
      </c>
      <c r="AH80" s="10">
        <f t="shared" ca="1" si="9"/>
        <v>0</v>
      </c>
      <c r="AI80" s="10">
        <f t="shared" ca="1" si="9"/>
        <v>0</v>
      </c>
      <c r="AJ80" s="10">
        <f t="shared" ca="1" si="9"/>
        <v>0</v>
      </c>
      <c r="AK80" s="10">
        <f t="shared" ca="1" si="9"/>
        <v>0</v>
      </c>
      <c r="AL80" s="7">
        <v>-8</v>
      </c>
      <c r="AM80" s="28">
        <f t="shared" si="10"/>
        <v>42449</v>
      </c>
      <c r="AN80" s="27">
        <f t="shared" si="14"/>
        <v>3</v>
      </c>
      <c r="AO80" s="28" t="str">
        <f t="shared" si="11"/>
        <v>2016:3:3:7:SOUTH</v>
      </c>
      <c r="AP80" s="27">
        <f t="shared" ca="1" si="12"/>
        <v>104</v>
      </c>
      <c r="AQ80" s="21">
        <f t="shared" ca="1" si="13"/>
        <v>0</v>
      </c>
      <c r="AR80" s="21">
        <f t="shared" ca="1" si="13"/>
        <v>61</v>
      </c>
      <c r="AS80" s="21">
        <f t="shared" ca="1" si="13"/>
        <v>21</v>
      </c>
      <c r="AT80" s="21">
        <f t="shared" ca="1" si="13"/>
        <v>59</v>
      </c>
      <c r="AU80" s="21">
        <f t="shared" ca="1" si="13"/>
        <v>3</v>
      </c>
      <c r="AV80" s="21">
        <f t="shared" ca="1" si="13"/>
        <v>0</v>
      </c>
      <c r="AW80" s="21">
        <f t="shared" ca="1" si="15"/>
        <v>0</v>
      </c>
      <c r="AX80" s="21">
        <f t="shared" ca="1" si="16"/>
        <v>0</v>
      </c>
      <c r="AY80" s="21">
        <f t="shared" ca="1" si="17"/>
        <v>0</v>
      </c>
      <c r="AZ80" s="21">
        <f t="shared" ca="1" si="18"/>
        <v>0</v>
      </c>
      <c r="BA80" s="21">
        <f t="shared" ca="1" si="19"/>
        <v>0</v>
      </c>
    </row>
    <row r="81" spans="23:53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2016:5:0:0:SOUTH</v>
      </c>
      <c r="AB81" s="27">
        <f t="shared" ca="1" si="3"/>
        <v>261</v>
      </c>
      <c r="AC81" s="21">
        <f t="shared" ca="1" si="4"/>
        <v>3</v>
      </c>
      <c r="AD81" s="21">
        <f t="shared" si="5"/>
        <v>10</v>
      </c>
      <c r="AE81" s="27">
        <f t="shared" ca="1" si="6"/>
        <v>46</v>
      </c>
      <c r="AF81" s="10">
        <f t="shared" ca="1" si="9"/>
        <v>1</v>
      </c>
      <c r="AG81" s="10">
        <f t="shared" ca="1" si="9"/>
        <v>0</v>
      </c>
      <c r="AH81" s="10">
        <f t="shared" ca="1" si="9"/>
        <v>0</v>
      </c>
      <c r="AI81" s="10">
        <f t="shared" ca="1" si="9"/>
        <v>1</v>
      </c>
      <c r="AJ81" s="10">
        <f t="shared" ca="1" si="9"/>
        <v>1</v>
      </c>
      <c r="AK81" s="10">
        <f t="shared" ca="1" si="9"/>
        <v>0</v>
      </c>
      <c r="AL81" s="7">
        <v>-7</v>
      </c>
      <c r="AM81" s="28">
        <f t="shared" si="10"/>
        <v>42456</v>
      </c>
      <c r="AN81" s="27">
        <f t="shared" si="14"/>
        <v>4</v>
      </c>
      <c r="AO81" s="28" t="str">
        <f t="shared" si="11"/>
        <v>2016:3:4:7:SOUTH</v>
      </c>
      <c r="AP81" s="27">
        <f t="shared" ca="1" si="12"/>
        <v>115</v>
      </c>
      <c r="AQ81" s="21">
        <f t="shared" ca="1" si="13"/>
        <v>3</v>
      </c>
      <c r="AR81" s="21">
        <f t="shared" ca="1" si="13"/>
        <v>62</v>
      </c>
      <c r="AS81" s="21">
        <f t="shared" ca="1" si="13"/>
        <v>28</v>
      </c>
      <c r="AT81" s="21">
        <f t="shared" ca="1" si="13"/>
        <v>36</v>
      </c>
      <c r="AU81" s="21">
        <f t="shared" ca="1" si="13"/>
        <v>6</v>
      </c>
      <c r="AV81" s="21">
        <f t="shared" ca="1" si="13"/>
        <v>0</v>
      </c>
      <c r="AW81" s="21">
        <f t="shared" ca="1" si="15"/>
        <v>0</v>
      </c>
      <c r="AX81" s="21">
        <f t="shared" ca="1" si="16"/>
        <v>0</v>
      </c>
      <c r="AY81" s="21">
        <f t="shared" ca="1" si="17"/>
        <v>0</v>
      </c>
      <c r="AZ81" s="21">
        <f t="shared" ca="1" si="18"/>
        <v>0</v>
      </c>
      <c r="BA81" s="21">
        <f t="shared" ca="1" si="19"/>
        <v>0</v>
      </c>
    </row>
    <row r="82" spans="23:53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2016:6:0:0:SOUTH</v>
      </c>
      <c r="AB82" s="27" t="e">
        <f t="shared" ca="1" si="3"/>
        <v>#N/A</v>
      </c>
      <c r="AC82" s="21" t="e">
        <f t="shared" ca="1" si="4"/>
        <v>#N/A</v>
      </c>
      <c r="AD82" s="21">
        <f t="shared" si="5"/>
        <v>10</v>
      </c>
      <c r="AE82" s="27" t="e">
        <f t="shared" ca="1" si="6"/>
        <v>#N/A</v>
      </c>
      <c r="AF82" s="10" t="str">
        <f t="shared" ca="1" si="9"/>
        <v/>
      </c>
      <c r="AG82" s="10" t="str">
        <f t="shared" ca="1" si="9"/>
        <v/>
      </c>
      <c r="AH82" s="10" t="str">
        <f t="shared" ca="1" si="9"/>
        <v/>
      </c>
      <c r="AI82" s="10" t="str">
        <f t="shared" ca="1" si="9"/>
        <v/>
      </c>
      <c r="AJ82" s="10" t="str">
        <f t="shared" ca="1" si="9"/>
        <v/>
      </c>
      <c r="AK82" s="10" t="str">
        <f t="shared" ca="1" si="9"/>
        <v/>
      </c>
      <c r="AL82" s="7">
        <v>-6</v>
      </c>
      <c r="AM82" s="28">
        <f t="shared" si="10"/>
        <v>42463</v>
      </c>
      <c r="AN82" s="27">
        <f t="shared" si="14"/>
        <v>1</v>
      </c>
      <c r="AO82" s="28" t="str">
        <f t="shared" si="11"/>
        <v>2016:4:1:7:SOUTH</v>
      </c>
      <c r="AP82" s="27">
        <f t="shared" ca="1" si="12"/>
        <v>125</v>
      </c>
      <c r="AQ82" s="21">
        <f t="shared" ca="1" si="13"/>
        <v>1</v>
      </c>
      <c r="AR82" s="21">
        <f t="shared" ca="1" si="13"/>
        <v>61</v>
      </c>
      <c r="AS82" s="21">
        <f t="shared" ca="1" si="13"/>
        <v>21</v>
      </c>
      <c r="AT82" s="21">
        <f t="shared" ca="1" si="13"/>
        <v>65</v>
      </c>
      <c r="AU82" s="21">
        <f t="shared" ca="1" si="13"/>
        <v>4</v>
      </c>
      <c r="AV82" s="21">
        <f t="shared" ca="1" si="13"/>
        <v>0</v>
      </c>
      <c r="AW82" s="21">
        <f t="shared" ca="1" si="15"/>
        <v>0</v>
      </c>
      <c r="AX82" s="21">
        <f t="shared" ca="1" si="16"/>
        <v>0</v>
      </c>
      <c r="AY82" s="21">
        <f t="shared" ca="1" si="17"/>
        <v>0</v>
      </c>
      <c r="AZ82" s="21">
        <f t="shared" ca="1" si="18"/>
        <v>0</v>
      </c>
      <c r="BA82" s="21">
        <f t="shared" ca="1" si="19"/>
        <v>0</v>
      </c>
    </row>
    <row r="83" spans="23:53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2016:7:0:0:SOUTH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10</v>
      </c>
      <c r="AE83" s="27" t="e">
        <f t="shared" ca="1" si="6"/>
        <v>#N/A</v>
      </c>
      <c r="AF83" s="10" t="str">
        <f t="shared" ref="AF83:AK88" ca="1" si="20">IFERROR(INDEX(INDIRECT(CONCATENATE($X$95,"$A:$Z")),$AE83,MATCH(AF$52,INDIRECT(CONCATENATE($X$95,"$A1:$Z1")),0)),"")</f>
        <v/>
      </c>
      <c r="AG83" s="10" t="str">
        <f t="shared" ca="1" si="20"/>
        <v/>
      </c>
      <c r="AH83" s="10" t="str">
        <f t="shared" ca="1" si="20"/>
        <v/>
      </c>
      <c r="AI83" s="10" t="str">
        <f t="shared" ca="1" si="20"/>
        <v/>
      </c>
      <c r="AJ83" s="10" t="str">
        <f t="shared" ca="1" si="20"/>
        <v/>
      </c>
      <c r="AK83" s="10" t="str">
        <f t="shared" ca="1" si="20"/>
        <v/>
      </c>
      <c r="AL83" s="7">
        <v>-5</v>
      </c>
      <c r="AM83" s="28">
        <f t="shared" si="10"/>
        <v>42470</v>
      </c>
      <c r="AN83" s="27">
        <f t="shared" si="14"/>
        <v>2</v>
      </c>
      <c r="AO83" s="28" t="str">
        <f t="shared" si="11"/>
        <v>2016:4:2:7:SOUTH</v>
      </c>
      <c r="AP83" s="27">
        <f t="shared" ca="1" si="12"/>
        <v>135</v>
      </c>
      <c r="AQ83" s="21">
        <f t="shared" ca="1" si="13"/>
        <v>1</v>
      </c>
      <c r="AR83" s="21">
        <f t="shared" ca="1" si="13"/>
        <v>61</v>
      </c>
      <c r="AS83" s="21">
        <f t="shared" ca="1" si="13"/>
        <v>26</v>
      </c>
      <c r="AT83" s="21">
        <f t="shared" ca="1" si="13"/>
        <v>54</v>
      </c>
      <c r="AU83" s="21">
        <f t="shared" ca="1" si="13"/>
        <v>7</v>
      </c>
      <c r="AV83" s="21">
        <f t="shared" ca="1" si="13"/>
        <v>0</v>
      </c>
      <c r="AW83" s="21">
        <f t="shared" ca="1" si="15"/>
        <v>0</v>
      </c>
      <c r="AX83" s="21">
        <f t="shared" ca="1" si="16"/>
        <v>0</v>
      </c>
      <c r="AY83" s="21">
        <f t="shared" ca="1" si="17"/>
        <v>0</v>
      </c>
      <c r="AZ83" s="21">
        <f t="shared" ca="1" si="18"/>
        <v>0</v>
      </c>
      <c r="BA83" s="21">
        <f t="shared" ca="1" si="19"/>
        <v>0</v>
      </c>
    </row>
    <row r="84" spans="23:53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2016:8:0:0:SOUTH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10</v>
      </c>
      <c r="AE84" s="27" t="e">
        <f t="shared" ca="1" si="6"/>
        <v>#N/A</v>
      </c>
      <c r="AF84" s="10" t="str">
        <f t="shared" ca="1" si="20"/>
        <v/>
      </c>
      <c r="AG84" s="10" t="str">
        <f t="shared" ca="1" si="20"/>
        <v/>
      </c>
      <c r="AH84" s="10" t="str">
        <f t="shared" ca="1" si="20"/>
        <v/>
      </c>
      <c r="AI84" s="10" t="str">
        <f t="shared" ca="1" si="20"/>
        <v/>
      </c>
      <c r="AJ84" s="10" t="str">
        <f t="shared" ca="1" si="20"/>
        <v/>
      </c>
      <c r="AK84" s="10" t="str">
        <f t="shared" ca="1" si="20"/>
        <v/>
      </c>
      <c r="AL84" s="7">
        <v>-4</v>
      </c>
      <c r="AM84" s="28">
        <f t="shared" si="10"/>
        <v>42477</v>
      </c>
      <c r="AN84" s="27">
        <f t="shared" si="14"/>
        <v>3</v>
      </c>
      <c r="AO84" s="28" t="str">
        <f t="shared" si="11"/>
        <v>2016:4:3:7:SOUTH</v>
      </c>
      <c r="AP84" s="27">
        <f t="shared" ca="1" si="12"/>
        <v>145</v>
      </c>
      <c r="AQ84" s="21">
        <f t="shared" ca="1" si="13"/>
        <v>1</v>
      </c>
      <c r="AR84" s="21">
        <f t="shared" ca="1" si="13"/>
        <v>61</v>
      </c>
      <c r="AS84" s="21">
        <f t="shared" ca="1" si="13"/>
        <v>22</v>
      </c>
      <c r="AT84" s="21">
        <f t="shared" ca="1" si="13"/>
        <v>73</v>
      </c>
      <c r="AU84" s="21">
        <f t="shared" ca="1" si="13"/>
        <v>6</v>
      </c>
      <c r="AV84" s="21">
        <f t="shared" ca="1" si="13"/>
        <v>0</v>
      </c>
      <c r="AW84" s="21">
        <f t="shared" ca="1" si="15"/>
        <v>0</v>
      </c>
      <c r="AX84" s="21">
        <f t="shared" ca="1" si="16"/>
        <v>0</v>
      </c>
      <c r="AY84" s="21">
        <f t="shared" ca="1" si="17"/>
        <v>0</v>
      </c>
      <c r="AZ84" s="21">
        <f t="shared" ca="1" si="18"/>
        <v>0</v>
      </c>
      <c r="BA84" s="21">
        <f t="shared" ca="1" si="19"/>
        <v>0</v>
      </c>
    </row>
    <row r="85" spans="23:53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2016:9:0:0:SOUTH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10</v>
      </c>
      <c r="AE85" s="27" t="e">
        <f t="shared" ca="1" si="6"/>
        <v>#N/A</v>
      </c>
      <c r="AF85" s="10" t="str">
        <f t="shared" ca="1" si="20"/>
        <v/>
      </c>
      <c r="AG85" s="10" t="str">
        <f t="shared" ca="1" si="20"/>
        <v/>
      </c>
      <c r="AH85" s="10" t="str">
        <f t="shared" ca="1" si="20"/>
        <v/>
      </c>
      <c r="AI85" s="10" t="str">
        <f t="shared" ca="1" si="20"/>
        <v/>
      </c>
      <c r="AJ85" s="10" t="str">
        <f t="shared" ca="1" si="20"/>
        <v/>
      </c>
      <c r="AK85" s="10" t="str">
        <f t="shared" ca="1" si="20"/>
        <v/>
      </c>
      <c r="AL85" s="7">
        <v>-3</v>
      </c>
      <c r="AM85" s="28">
        <f t="shared" si="10"/>
        <v>42484</v>
      </c>
      <c r="AN85" s="27">
        <f t="shared" si="14"/>
        <v>4</v>
      </c>
      <c r="AO85" s="28" t="str">
        <f t="shared" si="11"/>
        <v>2016:4:4:7:SOUTH</v>
      </c>
      <c r="AP85" s="27">
        <f t="shared" ca="1" si="12"/>
        <v>155</v>
      </c>
      <c r="AQ85" s="21">
        <f t="shared" ca="1" si="13"/>
        <v>0</v>
      </c>
      <c r="AR85" s="21">
        <f t="shared" ca="1" si="13"/>
        <v>63</v>
      </c>
      <c r="AS85" s="21">
        <f t="shared" ca="1" si="13"/>
        <v>21</v>
      </c>
      <c r="AT85" s="21">
        <f t="shared" ca="1" si="13"/>
        <v>66</v>
      </c>
      <c r="AU85" s="21">
        <f t="shared" ca="1" si="13"/>
        <v>5</v>
      </c>
      <c r="AV85" s="21">
        <f t="shared" ca="1" si="13"/>
        <v>0</v>
      </c>
      <c r="AW85" s="21">
        <f t="shared" ca="1" si="15"/>
        <v>0</v>
      </c>
      <c r="AX85" s="21">
        <f t="shared" ca="1" si="16"/>
        <v>0</v>
      </c>
      <c r="AY85" s="21">
        <f t="shared" ca="1" si="17"/>
        <v>0</v>
      </c>
      <c r="AZ85" s="21">
        <f t="shared" ca="1" si="18"/>
        <v>0</v>
      </c>
      <c r="BA85" s="21">
        <f t="shared" ca="1" si="19"/>
        <v>0</v>
      </c>
    </row>
    <row r="86" spans="23:53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2016:10:0:0:SOUTH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10</v>
      </c>
      <c r="AE86" s="27" t="e">
        <f t="shared" ca="1" si="6"/>
        <v>#N/A</v>
      </c>
      <c r="AF86" s="10" t="str">
        <f t="shared" ca="1" si="20"/>
        <v/>
      </c>
      <c r="AG86" s="10" t="str">
        <f t="shared" ca="1" si="20"/>
        <v/>
      </c>
      <c r="AH86" s="10" t="str">
        <f t="shared" ca="1" si="20"/>
        <v/>
      </c>
      <c r="AI86" s="10" t="str">
        <f t="shared" ca="1" si="20"/>
        <v/>
      </c>
      <c r="AJ86" s="10" t="str">
        <f t="shared" ca="1" si="20"/>
        <v/>
      </c>
      <c r="AK86" s="10" t="str">
        <f t="shared" ca="1" si="20"/>
        <v/>
      </c>
      <c r="AL86" s="7">
        <v>-2</v>
      </c>
      <c r="AM86" s="28">
        <f t="shared" si="10"/>
        <v>42491</v>
      </c>
      <c r="AN86" s="27">
        <f t="shared" si="14"/>
        <v>1</v>
      </c>
      <c r="AO86" s="28" t="str">
        <f t="shared" si="11"/>
        <v>2016:5:1:7:SOUTH</v>
      </c>
      <c r="AP86" s="27">
        <f t="shared" ca="1" si="12"/>
        <v>165</v>
      </c>
      <c r="AQ86" s="21">
        <f t="shared" ca="1" si="13"/>
        <v>1</v>
      </c>
      <c r="AR86" s="21">
        <f t="shared" ca="1" si="13"/>
        <v>71</v>
      </c>
      <c r="AS86" s="21">
        <f t="shared" ca="1" si="13"/>
        <v>23</v>
      </c>
      <c r="AT86" s="21">
        <f t="shared" ca="1" si="13"/>
        <v>77</v>
      </c>
      <c r="AU86" s="21">
        <f t="shared" ca="1" si="13"/>
        <v>6</v>
      </c>
      <c r="AV86" s="21">
        <f t="shared" ca="1" si="13"/>
        <v>0</v>
      </c>
      <c r="AW86" s="21">
        <f t="shared" ca="1" si="15"/>
        <v>0</v>
      </c>
      <c r="AX86" s="21">
        <f t="shared" ca="1" si="16"/>
        <v>0</v>
      </c>
      <c r="AY86" s="21">
        <f t="shared" ca="1" si="17"/>
        <v>0</v>
      </c>
      <c r="AZ86" s="21">
        <f t="shared" ca="1" si="18"/>
        <v>0</v>
      </c>
      <c r="BA86" s="21">
        <f t="shared" ca="1" si="19"/>
        <v>0</v>
      </c>
    </row>
    <row r="87" spans="23:53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2016:11:0:0:SOUTH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10</v>
      </c>
      <c r="AE87" s="27" t="e">
        <f t="shared" ca="1" si="6"/>
        <v>#N/A</v>
      </c>
      <c r="AF87" s="10" t="str">
        <f t="shared" ca="1" si="20"/>
        <v/>
      </c>
      <c r="AG87" s="10" t="str">
        <f t="shared" ca="1" si="20"/>
        <v/>
      </c>
      <c r="AH87" s="10" t="str">
        <f t="shared" ca="1" si="20"/>
        <v/>
      </c>
      <c r="AI87" s="10" t="str">
        <f t="shared" ca="1" si="20"/>
        <v/>
      </c>
      <c r="AJ87" s="10" t="str">
        <f t="shared" ca="1" si="20"/>
        <v/>
      </c>
      <c r="AK87" s="10" t="str">
        <f t="shared" ca="1" si="20"/>
        <v/>
      </c>
      <c r="AL87" s="7">
        <v>-1</v>
      </c>
      <c r="AM87" s="28">
        <f t="shared" si="10"/>
        <v>42498</v>
      </c>
      <c r="AN87" s="27">
        <f t="shared" si="14"/>
        <v>2</v>
      </c>
      <c r="AO87" s="28" t="str">
        <f t="shared" si="11"/>
        <v>2016:5:2:7:SOUTH</v>
      </c>
      <c r="AP87" s="27">
        <f t="shared" ca="1" si="12"/>
        <v>175</v>
      </c>
      <c r="AQ87" s="21">
        <f t="shared" ca="1" si="13"/>
        <v>1</v>
      </c>
      <c r="AR87" s="21">
        <f t="shared" ca="1" si="13"/>
        <v>66</v>
      </c>
      <c r="AS87" s="21">
        <f t="shared" ca="1" si="13"/>
        <v>19</v>
      </c>
      <c r="AT87" s="21">
        <f t="shared" ca="1" si="13"/>
        <v>71</v>
      </c>
      <c r="AU87" s="21">
        <f t="shared" ca="1" si="13"/>
        <v>5</v>
      </c>
      <c r="AV87" s="21">
        <f t="shared" ca="1" si="13"/>
        <v>0</v>
      </c>
      <c r="AW87" s="21">
        <f t="shared" ca="1" si="15"/>
        <v>0</v>
      </c>
      <c r="AX87" s="21">
        <f t="shared" ca="1" si="16"/>
        <v>0</v>
      </c>
      <c r="AY87" s="21">
        <f t="shared" ca="1" si="17"/>
        <v>0</v>
      </c>
      <c r="AZ87" s="21">
        <f t="shared" ca="1" si="18"/>
        <v>0</v>
      </c>
      <c r="BA87" s="21">
        <f t="shared" ca="1" si="19"/>
        <v>0</v>
      </c>
    </row>
    <row r="88" spans="23:53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2016:12:0:0:SOUTH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10</v>
      </c>
      <c r="AE88" s="27" t="e">
        <f t="shared" ca="1" si="6"/>
        <v>#N/A</v>
      </c>
      <c r="AF88" s="10" t="str">
        <f t="shared" ca="1" si="20"/>
        <v/>
      </c>
      <c r="AG88" s="10" t="str">
        <f t="shared" ca="1" si="20"/>
        <v/>
      </c>
      <c r="AH88" s="10" t="str">
        <f t="shared" ca="1" si="20"/>
        <v/>
      </c>
      <c r="AI88" s="10" t="str">
        <f t="shared" ca="1" si="20"/>
        <v/>
      </c>
      <c r="AJ88" s="10" t="str">
        <f t="shared" ca="1" si="20"/>
        <v/>
      </c>
      <c r="AK88" s="10" t="str">
        <f t="shared" ca="1" si="20"/>
        <v/>
      </c>
      <c r="AL88" s="7">
        <v>0</v>
      </c>
      <c r="AM88" s="28">
        <f t="shared" si="10"/>
        <v>42505</v>
      </c>
      <c r="AN88" s="27">
        <f t="shared" si="14"/>
        <v>3</v>
      </c>
      <c r="AO88" s="28" t="str">
        <f t="shared" si="11"/>
        <v>2016:5:3:7:SOUTH</v>
      </c>
      <c r="AP88" s="27">
        <f t="shared" ca="1" si="12"/>
        <v>185</v>
      </c>
      <c r="AQ88" s="21">
        <f t="shared" ca="1" si="13"/>
        <v>1</v>
      </c>
      <c r="AR88" s="21">
        <f t="shared" ca="1" si="13"/>
        <v>62</v>
      </c>
      <c r="AS88" s="21">
        <f t="shared" ca="1" si="13"/>
        <v>33</v>
      </c>
      <c r="AT88" s="21">
        <f t="shared" ca="1" si="13"/>
        <v>65</v>
      </c>
      <c r="AU88" s="21">
        <f t="shared" ca="1" si="13"/>
        <v>1</v>
      </c>
      <c r="AV88" s="21">
        <f t="shared" ca="1" si="13"/>
        <v>11</v>
      </c>
      <c r="AW88" s="21">
        <f t="shared" ca="1" si="15"/>
        <v>3</v>
      </c>
      <c r="AX88" s="21">
        <f t="shared" ca="1" si="16"/>
        <v>66</v>
      </c>
      <c r="AY88" s="21">
        <f t="shared" ca="1" si="17"/>
        <v>33</v>
      </c>
      <c r="AZ88" s="21">
        <f t="shared" ca="1" si="18"/>
        <v>55</v>
      </c>
      <c r="BA88" s="21">
        <f t="shared" ca="1" si="19"/>
        <v>11</v>
      </c>
    </row>
    <row r="89" spans="23:53">
      <c r="AC89" s="7">
        <f ca="1">SUMIFS(AC53:AC88, $X53:$X88,YEAR,AC53:AC88,"&lt;&gt;#N/A")</f>
        <v>19</v>
      </c>
      <c r="AD89" s="27"/>
      <c r="AF89" s="7">
        <f t="shared" ref="AF89:AK89" ca="1" si="21">SUM(AF53:AF88)</f>
        <v>7</v>
      </c>
      <c r="AG89" s="7">
        <f t="shared" ca="1" si="21"/>
        <v>0</v>
      </c>
      <c r="AH89" s="7">
        <f t="shared" ca="1" si="21"/>
        <v>0</v>
      </c>
      <c r="AI89" s="7">
        <f t="shared" ca="1" si="21"/>
        <v>13</v>
      </c>
      <c r="AJ89" s="7">
        <f t="shared" ca="1" si="21"/>
        <v>3</v>
      </c>
      <c r="AK89" s="7">
        <f t="shared" ca="1" si="21"/>
        <v>0</v>
      </c>
      <c r="AN89" s="27"/>
    </row>
    <row r="90" spans="23:53">
      <c r="W90" s="7" t="s">
        <v>1456</v>
      </c>
      <c r="X90" s="2" t="s">
        <v>1756</v>
      </c>
      <c r="AD90" s="27"/>
      <c r="AE90" s="27"/>
      <c r="AH90" s="27"/>
      <c r="AI90" s="27"/>
      <c r="AJ90" s="27"/>
      <c r="AK90" s="27"/>
      <c r="AM90" s="28"/>
      <c r="AN90" s="27"/>
    </row>
    <row r="91" spans="23:53">
      <c r="W91" s="39" t="s">
        <v>2234</v>
      </c>
      <c r="X91" s="1" t="s">
        <v>2120</v>
      </c>
      <c r="AD91" s="27"/>
      <c r="AE91" s="27"/>
      <c r="AH91" s="27"/>
      <c r="AI91" s="27"/>
      <c r="AJ91" s="27"/>
      <c r="AK91" s="27"/>
      <c r="AM91" s="28"/>
      <c r="AN91" s="27"/>
    </row>
    <row r="92" spans="23:53">
      <c r="W92" s="7" t="s">
        <v>2235</v>
      </c>
      <c r="X92" s="1" t="s">
        <v>2240</v>
      </c>
      <c r="AD92" s="27"/>
      <c r="AN92" s="27"/>
    </row>
    <row r="93" spans="23:53">
      <c r="W93" s="7" t="s">
        <v>815</v>
      </c>
      <c r="X93" s="2" t="s">
        <v>818</v>
      </c>
      <c r="Y93" s="27"/>
      <c r="Z93" s="27"/>
      <c r="AD93" s="27"/>
      <c r="AN93" s="27"/>
    </row>
    <row r="94" spans="23:53">
      <c r="W94" s="7" t="s">
        <v>816</v>
      </c>
      <c r="X94" s="2" t="s">
        <v>817</v>
      </c>
      <c r="Y94" s="27"/>
      <c r="Z94" s="27"/>
      <c r="AD94" s="27"/>
      <c r="AN94" s="27"/>
    </row>
    <row r="95" spans="23:53">
      <c r="W95" s="39" t="s">
        <v>819</v>
      </c>
      <c r="X95" s="2" t="s">
        <v>820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3">
      <c r="W96" s="39" t="s">
        <v>1455</v>
      </c>
      <c r="X96" s="1">
        <v>120</v>
      </c>
      <c r="AD96" s="27"/>
      <c r="AE96" s="27"/>
      <c r="AH96" s="27"/>
      <c r="AI96" s="27"/>
      <c r="AJ96" s="27"/>
      <c r="AK96" s="27"/>
      <c r="AM96" s="28"/>
      <c r="AN96" s="27"/>
    </row>
    <row r="97" spans="23:51">
      <c r="W97" s="7" t="s">
        <v>811</v>
      </c>
      <c r="X97" s="1">
        <v>11</v>
      </c>
      <c r="AD97" s="27"/>
      <c r="AE97" s="27"/>
      <c r="AH97" s="27"/>
      <c r="AI97" s="27"/>
      <c r="AJ97" s="27"/>
      <c r="AK97" s="27"/>
      <c r="AN97" s="27"/>
    </row>
    <row r="98" spans="23:51">
      <c r="W98" s="7" t="s">
        <v>808</v>
      </c>
      <c r="X98" s="7">
        <f>ROUND($X$96/12,0)</f>
        <v>10</v>
      </c>
      <c r="AN98" s="27"/>
    </row>
    <row r="99" spans="23:51">
      <c r="W99" s="7" t="s">
        <v>807</v>
      </c>
      <c r="X99" s="7">
        <v>4</v>
      </c>
      <c r="AN99" s="27"/>
    </row>
    <row r="100" spans="23:51">
      <c r="W100" s="7" t="s">
        <v>438</v>
      </c>
      <c r="X100" s="7">
        <f ca="1">SUM($AI$89:$AK$89)</f>
        <v>16</v>
      </c>
      <c r="AN100" s="27"/>
    </row>
    <row r="101" spans="23:51">
      <c r="W101" s="7" t="s">
        <v>439</v>
      </c>
      <c r="X101" s="7">
        <f ca="1">SUM($AF$89:$AH$89)</f>
        <v>7</v>
      </c>
      <c r="AM101" s="28"/>
      <c r="AN101" s="27"/>
      <c r="AS101" s="29"/>
      <c r="AU101" s="29"/>
      <c r="AV101" s="29"/>
      <c r="AY101" s="29"/>
    </row>
    <row r="102" spans="23:51" ht="60">
      <c r="W102" s="7" t="s">
        <v>441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30%</v>
      </c>
      <c r="Y102" s="30">
        <f ca="1">IFERROR(X101/SUM(X100:X101),"0")</f>
        <v>0.30434782608695654</v>
      </c>
      <c r="Z102" s="7" t="str">
        <f ca="1">TEXT(Y102,"00%")</f>
        <v>30%</v>
      </c>
      <c r="AN102" s="27"/>
    </row>
    <row r="103" spans="23:51" ht="30">
      <c r="W103" s="7" t="s">
        <v>442</v>
      </c>
      <c r="X103" s="29" t="str">
        <f ca="1">CONCATENATE("Annual Goal 年度目標:  ",$X$96,"
Actual CDE YTD 年度實際:    ",$AC$89)</f>
        <v>Annual Goal 年度目標:  120
Actual CDE YTD 年度實際:    19</v>
      </c>
      <c r="AN103" s="27"/>
    </row>
    <row r="104" spans="23:51">
      <c r="W104" s="7" t="s">
        <v>1454</v>
      </c>
      <c r="X104" s="7" t="str">
        <f ca="1">CONCATENATE($X$53,"  ",SUMIF($AC$53:$AC$64,"&lt;&gt;#N/A"))</f>
        <v>2014  0</v>
      </c>
      <c r="AN104" s="27"/>
    </row>
    <row r="105" spans="23:51">
      <c r="W105" s="7" t="s">
        <v>1453</v>
      </c>
      <c r="X105" s="7" t="str">
        <f ca="1">CONCATENATE($X$65,"  ", SUMIF($AC$65:$AC$76,"&lt;&gt;#N/A"))</f>
        <v>2015  39</v>
      </c>
      <c r="AN105" s="27"/>
    </row>
    <row r="106" spans="23:51">
      <c r="W106" s="7" t="s">
        <v>1452</v>
      </c>
      <c r="X106" s="7" t="str">
        <f ca="1">CONCATENATE($X$77,"  ",SUMIF($AC$77:$AC$88,"&lt;&gt;#N/A"))</f>
        <v>2016  19</v>
      </c>
    </row>
    <row r="107" spans="23:51" ht="23.25">
      <c r="W107" s="7" t="s">
        <v>1451</v>
      </c>
      <c r="X107" s="42" t="str">
        <f>$X$91</f>
        <v>South Zone</v>
      </c>
    </row>
    <row r="108" spans="23:51">
      <c r="X108" s="40" t="str">
        <f>$X$92</f>
        <v>南台北地帶</v>
      </c>
    </row>
    <row r="109" spans="23:51">
      <c r="X109" s="41">
        <f>DATE</f>
        <v>42505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9">
    <pageSetUpPr fitToPage="1"/>
  </sheetPr>
  <dimension ref="A1:S24"/>
  <sheetViews>
    <sheetView topLeftCell="E1" zoomScaleNormal="100" zoomScaleSheetLayoutView="115" workbookViewId="0">
      <selection activeCell="F19" sqref="F19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1834</v>
      </c>
      <c r="E1" s="36" t="str">
        <f>$A$2</f>
        <v>Jingxin District</v>
      </c>
      <c r="F1" s="32"/>
      <c r="G1" s="33"/>
      <c r="H1" s="33"/>
      <c r="I1" s="33"/>
      <c r="J1" s="33"/>
      <c r="K1" s="33"/>
      <c r="L1" s="33"/>
      <c r="M1" s="93" t="s">
        <v>1739</v>
      </c>
      <c r="N1" s="96" t="s">
        <v>21</v>
      </c>
      <c r="O1" s="76" t="s">
        <v>22</v>
      </c>
      <c r="P1" s="76" t="s">
        <v>23</v>
      </c>
      <c r="Q1" s="76" t="s">
        <v>33</v>
      </c>
      <c r="R1" s="76" t="s">
        <v>34</v>
      </c>
      <c r="S1" s="76" t="s">
        <v>24</v>
      </c>
    </row>
    <row r="2" spans="1:19" ht="15" customHeight="1">
      <c r="A2" s="1" t="s">
        <v>2297</v>
      </c>
      <c r="E2" s="78" t="str">
        <f>$A$3</f>
        <v>景新地區</v>
      </c>
      <c r="F2" s="26" t="s">
        <v>793</v>
      </c>
      <c r="G2" s="80">
        <f>$A$6</f>
        <v>120</v>
      </c>
      <c r="H2" s="82" t="s">
        <v>35</v>
      </c>
      <c r="I2" s="83"/>
      <c r="J2" s="83"/>
      <c r="K2" s="84"/>
      <c r="L2" s="72" t="s">
        <v>28</v>
      </c>
      <c r="M2" s="94"/>
      <c r="N2" s="97"/>
      <c r="O2" s="77"/>
      <c r="P2" s="77"/>
      <c r="Q2" s="77"/>
      <c r="R2" s="77"/>
      <c r="S2" s="77"/>
    </row>
    <row r="3" spans="1:19" ht="15" customHeight="1">
      <c r="A3" s="1" t="s">
        <v>2298</v>
      </c>
      <c r="E3" s="79"/>
      <c r="F3" s="25" t="s">
        <v>794</v>
      </c>
      <c r="G3" s="81"/>
      <c r="H3" s="82" t="s">
        <v>788</v>
      </c>
      <c r="I3" s="83"/>
      <c r="J3" s="83"/>
      <c r="K3" s="84"/>
      <c r="L3" s="72" t="s">
        <v>787</v>
      </c>
      <c r="M3" s="94"/>
      <c r="N3" s="97"/>
      <c r="O3" s="77"/>
      <c r="P3" s="77"/>
      <c r="Q3" s="77"/>
      <c r="R3" s="77"/>
      <c r="S3" s="77"/>
    </row>
    <row r="4" spans="1:19" ht="15" customHeight="1">
      <c r="A4" s="1" t="s">
        <v>2122</v>
      </c>
      <c r="E4" s="85">
        <f>DATE</f>
        <v>42505</v>
      </c>
      <c r="F4" s="23" t="s">
        <v>791</v>
      </c>
      <c r="G4" s="24"/>
      <c r="H4" s="87">
        <f>ROUND($G$2/12*MONTH,0)</f>
        <v>50</v>
      </c>
      <c r="I4" s="88"/>
      <c r="J4" s="88"/>
      <c r="K4" s="89"/>
      <c r="L4" s="44">
        <f>ROUND($G$2/12,0)</f>
        <v>10</v>
      </c>
      <c r="M4" s="94"/>
      <c r="N4" s="97"/>
      <c r="O4" s="77"/>
      <c r="P4" s="77"/>
      <c r="Q4" s="77"/>
      <c r="R4" s="77"/>
      <c r="S4" s="77"/>
    </row>
    <row r="5" spans="1:19" ht="15" customHeight="1">
      <c r="A5" s="1" t="s">
        <v>2123</v>
      </c>
      <c r="E5" s="86"/>
      <c r="F5" s="5" t="s">
        <v>792</v>
      </c>
      <c r="G5" s="6"/>
      <c r="H5" s="90">
        <f ca="1">JINGXIN_DISTRICT_GRAPH!$AC$89</f>
        <v>16</v>
      </c>
      <c r="I5" s="91"/>
      <c r="J5" s="91"/>
      <c r="K5" s="92"/>
      <c r="L5" s="45">
        <f>$M$24</f>
        <v>1</v>
      </c>
      <c r="M5" s="95"/>
      <c r="N5" s="97"/>
      <c r="O5" s="77"/>
      <c r="P5" s="77"/>
      <c r="Q5" s="77"/>
      <c r="R5" s="77"/>
      <c r="S5" s="77"/>
    </row>
    <row r="6" spans="1:19" ht="15" customHeight="1">
      <c r="A6" s="1">
        <v>120</v>
      </c>
      <c r="E6" s="34" t="str">
        <f>$A$4</f>
        <v>South Stake</v>
      </c>
      <c r="F6" s="25" t="s">
        <v>804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南臺北支聯會</v>
      </c>
      <c r="F7" s="25" t="s">
        <v>789</v>
      </c>
      <c r="G7" s="25"/>
      <c r="H7" s="20"/>
      <c r="I7" s="20"/>
      <c r="J7" s="20"/>
      <c r="K7" s="20"/>
      <c r="L7" s="46" t="s">
        <v>790</v>
      </c>
      <c r="M7" s="61" t="s">
        <v>795</v>
      </c>
      <c r="N7" s="38" t="s">
        <v>796</v>
      </c>
      <c r="O7" s="38" t="s">
        <v>797</v>
      </c>
      <c r="P7" s="38" t="s">
        <v>798</v>
      </c>
      <c r="Q7" s="38" t="s">
        <v>799</v>
      </c>
      <c r="R7" s="38" t="s">
        <v>800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2124</v>
      </c>
      <c r="B11" s="1"/>
      <c r="E11" s="5" t="str">
        <f>$A11</f>
        <v>Jingxin 景新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1832</v>
      </c>
      <c r="C12" s="64" t="str">
        <f>CONCATENATE(YEAR,":",MONTH,":",WEEK,":",WEEKDAY,":",$B12)</f>
        <v>2016:5:3:7:JINGXIN_ZL</v>
      </c>
      <c r="D12" s="64">
        <f>MATCH($C12,REPORT_DATA_BY_COMP!$A:$A,0)</f>
        <v>1678</v>
      </c>
      <c r="E12" s="65" t="str">
        <f>SUBSTITUTE(VLOOKUP($B12,COMP_LIST!$A:$AC,5,FALSE),"EL","")</f>
        <v>E. Robinson / Christensen ZL</v>
      </c>
      <c r="F12" s="4" t="str">
        <f>VLOOKUP($B12,COMP_LIST!$A:$AC,3,FALSE)</f>
        <v>Jingxin ZL</v>
      </c>
      <c r="G12" s="4" t="str">
        <f>VLOOKUP($B12,COMP_LIST!$A:$AC,4,FALSE)</f>
        <v xml:space="preserve">景新 ZL </v>
      </c>
      <c r="H12" s="10">
        <f>IFERROR(INDEX(REPORT_DATA_BY_COMP!$A:$AI,$D12,MATCH(H$8,REPORT_DATA_BY_COMP!$A$1:$AI$1,0)), "")</f>
        <v>0</v>
      </c>
      <c r="I12" s="10">
        <f>IFERROR(INDEX(REPORT_DATA_BY_COMP!$A:$AI,$D12,MATCH(I$8,REPORT_DATA_BY_COMP!$A$1:$AI$1,0)), "")</f>
        <v>1</v>
      </c>
      <c r="J12" s="10">
        <f>IFERROR(INDEX(REPORT_DATA_BY_COMP!$A:$AI,$D12,MATCH(J$8,REPORT_DATA_BY_COMP!$A$1:$AI$1,0)), "")</f>
        <v>2</v>
      </c>
      <c r="K12" s="10">
        <f>IFERROR(INDEX(REPORT_DATA_BY_COMP!$A:$AI,$D12,MATCH(K$8,REPORT_DATA_BY_COMP!$A$1:$AI$1,0)), "")</f>
        <v>3</v>
      </c>
      <c r="L12" s="47">
        <f>IFERROR(INDEX(REPORT_DATA_BY_COMP!$A:$AI,$D12,MATCH(L$8,REPORT_DATA_BY_COMP!$A$1:$AI$1,0)), "")</f>
        <v>0</v>
      </c>
      <c r="M12" s="56">
        <f>IFERROR(INDEX(REPORT_DATA_BY_COMP!$A:$AI,$D12,MATCH(M$8,REPORT_DATA_BY_COMP!$A$1:$AI$1,0)), "")</f>
        <v>0</v>
      </c>
      <c r="N12" s="50">
        <f>IFERROR(INDEX(REPORT_DATA_BY_COMP!$A:$AI,$D12,MATCH(N$8,REPORT_DATA_BY_COMP!$A$1:$AI$1,0)), "")</f>
        <v>10</v>
      </c>
      <c r="O12" s="10">
        <f>IFERROR(INDEX(REPORT_DATA_BY_COMP!$A:$AI,$D12,MATCH(O$8,REPORT_DATA_BY_COMP!$A$1:$AI$1,0)), "")</f>
        <v>3</v>
      </c>
      <c r="P12" s="10">
        <f>IFERROR(INDEX(REPORT_DATA_BY_COMP!$A:$AI,$D12,MATCH(P$8,REPORT_DATA_BY_COMP!$A$1:$AI$1,0)), "")</f>
        <v>9</v>
      </c>
      <c r="Q12" s="10">
        <f>IFERROR(INDEX(REPORT_DATA_BY_COMP!$A:$AI,$D12,MATCH(Q$8,REPORT_DATA_BY_COMP!$A$1:$AI$1,0)), "")</f>
        <v>11</v>
      </c>
      <c r="R12" s="10">
        <f>IFERROR(INDEX(REPORT_DATA_BY_COMP!$A:$AI,$D12,MATCH(R$8,REPORT_DATA_BY_COMP!$A$1:$AI$1,0)), "")</f>
        <v>0</v>
      </c>
      <c r="S12" s="10">
        <f>IFERROR(INDEX(REPORT_DATA_BY_COMP!$A:$AI,$D12,MATCH(S$8,REPORT_DATA_BY_COMP!$A$1:$AI$1,0)), "")</f>
        <v>12</v>
      </c>
    </row>
    <row r="13" spans="1:19" ht="15" customHeight="1">
      <c r="A13" s="1"/>
      <c r="B13" s="1" t="s">
        <v>1837</v>
      </c>
      <c r="C13" s="64" t="str">
        <f>CONCATENATE(YEAR,":",MONTH,":",WEEK,":",WEEKDAY,":",$B13)</f>
        <v>2016:5:3:7:JINGXIN_S</v>
      </c>
      <c r="D13" s="64">
        <f>MATCH($C13,REPORT_DATA_BY_COMP!$A:$A,0)</f>
        <v>1677</v>
      </c>
      <c r="E13" s="65" t="str">
        <f>SUBSTITUTE(VLOOKUP($B13,COMP_LIST!$A:$AC,5,FALSE),"EL","")</f>
        <v>S. Huntington / Erickson</v>
      </c>
      <c r="F13" s="4" t="str">
        <f>VLOOKUP($B13,COMP_LIST!$A:$AC,3,FALSE)</f>
        <v>Jingxin S</v>
      </c>
      <c r="G13" s="4" t="str">
        <f>VLOOKUP($B13,COMP_LIST!$A:$AC,4,FALSE)</f>
        <v>景新姐妹</v>
      </c>
      <c r="H13" s="10">
        <f>IFERROR(INDEX(REPORT_DATA_BY_COMP!$A:$AI,$D13,MATCH(H$8,REPORT_DATA_BY_COMP!$A$1:$AI$1,0)), "")</f>
        <v>0</v>
      </c>
      <c r="I13" s="10">
        <f>IFERROR(INDEX(REPORT_DATA_BY_COMP!$A:$AI,$D13,MATCH(I$8,REPORT_DATA_BY_COMP!$A$1:$AI$1,0)), "")</f>
        <v>1</v>
      </c>
      <c r="J13" s="10">
        <f>IFERROR(INDEX(REPORT_DATA_BY_COMP!$A:$AI,$D13,MATCH(J$8,REPORT_DATA_BY_COMP!$A$1:$AI$1,0)), "")</f>
        <v>2</v>
      </c>
      <c r="K13" s="10">
        <f>IFERROR(INDEX(REPORT_DATA_BY_COMP!$A:$AI,$D13,MATCH(K$8,REPORT_DATA_BY_COMP!$A$1:$AI$1,0)), "")</f>
        <v>1</v>
      </c>
      <c r="L13" s="47">
        <f>IFERROR(INDEX(REPORT_DATA_BY_COMP!$A:$AI,$D13,MATCH(L$8,REPORT_DATA_BY_COMP!$A$1:$AI$1,0)), "")</f>
        <v>1</v>
      </c>
      <c r="M13" s="59">
        <f>IFERROR(INDEX(REPORT_DATA_BY_COMP!$A:$AI,$D13,MATCH(M$8,REPORT_DATA_BY_COMP!$A$1:$AI$1,0)), "")</f>
        <v>0</v>
      </c>
      <c r="N13" s="50">
        <f>IFERROR(INDEX(REPORT_DATA_BY_COMP!$A:$AI,$D13,MATCH(N$8,REPORT_DATA_BY_COMP!$A$1:$AI$1,0)), "")</f>
        <v>4</v>
      </c>
      <c r="O13" s="10">
        <f>IFERROR(INDEX(REPORT_DATA_BY_COMP!$A:$AI,$D13,MATCH(O$8,REPORT_DATA_BY_COMP!$A$1:$AI$1,0)), "")</f>
        <v>2</v>
      </c>
      <c r="P13" s="10">
        <f>IFERROR(INDEX(REPORT_DATA_BY_COMP!$A:$AI,$D13,MATCH(P$8,REPORT_DATA_BY_COMP!$A$1:$AI$1,0)), "")</f>
        <v>12</v>
      </c>
      <c r="Q13" s="10">
        <f>IFERROR(INDEX(REPORT_DATA_BY_COMP!$A:$AI,$D13,MATCH(Q$8,REPORT_DATA_BY_COMP!$A$1:$AI$1,0)), "")</f>
        <v>4</v>
      </c>
      <c r="R13" s="10">
        <f>IFERROR(INDEX(REPORT_DATA_BY_COMP!$A:$AI,$D13,MATCH(R$8,REPORT_DATA_BY_COMP!$A$1:$AI$1,0)), "")</f>
        <v>0</v>
      </c>
      <c r="S13" s="10">
        <f>IFERROR(INDEX(REPORT_DATA_BY_COMP!$A:$AI,$D13,MATCH(S$8,REPORT_DATA_BY_COMP!$A$1:$AI$1,0)), "")</f>
        <v>7</v>
      </c>
    </row>
    <row r="14" spans="1:19" ht="15" customHeight="1">
      <c r="A14" s="1"/>
      <c r="B14" s="1" t="s">
        <v>1867</v>
      </c>
      <c r="C14" s="64" t="str">
        <f>CONCATENATE(YEAR,":",MONTH,":",WEEK,":",WEEKDAY,":",$B14)</f>
        <v>2016:5:3:7:MUZHA_E</v>
      </c>
      <c r="D14" s="64">
        <f>MATCH($C14,REPORT_DATA_BY_COMP!$A:$A,0)</f>
        <v>1687</v>
      </c>
      <c r="E14" s="65" t="str">
        <f>SUBSTITUTE(VLOOKUP($B14,COMP_LIST!$A:$AC,5,FALSE),"EL","")</f>
        <v>E. Dung DL / Sessions</v>
      </c>
      <c r="F14" s="4" t="str">
        <f>VLOOKUP($B14,COMP_LIST!$A:$AC,3,FALSE)</f>
        <v>Muzha E</v>
      </c>
      <c r="G14" s="4" t="str">
        <f>VLOOKUP($B14,COMP_LIST!$A:$AC,4,FALSE)</f>
        <v>木柵長老</v>
      </c>
      <c r="H14" s="10">
        <f>IFERROR(INDEX(REPORT_DATA_BY_COMP!$A:$AI,$D14,MATCH(H$8,REPORT_DATA_BY_COMP!$A$1:$AI$1,0)), "")</f>
        <v>0</v>
      </c>
      <c r="I14" s="10">
        <f>IFERROR(INDEX(REPORT_DATA_BY_COMP!$A:$AI,$D14,MATCH(I$8,REPORT_DATA_BY_COMP!$A$1:$AI$1,0)), "")</f>
        <v>0</v>
      </c>
      <c r="J14" s="10">
        <f>IFERROR(INDEX(REPORT_DATA_BY_COMP!$A:$AI,$D14,MATCH(J$8,REPORT_DATA_BY_COMP!$A$1:$AI$1,0)), "")</f>
        <v>2</v>
      </c>
      <c r="K14" s="10">
        <f>IFERROR(INDEX(REPORT_DATA_BY_COMP!$A:$AI,$D14,MATCH(K$8,REPORT_DATA_BY_COMP!$A$1:$AI$1,0)), "")</f>
        <v>1</v>
      </c>
      <c r="L14" s="47">
        <f>IFERROR(INDEX(REPORT_DATA_BY_COMP!$A:$AI,$D14,MATCH(L$8,REPORT_DATA_BY_COMP!$A$1:$AI$1,0)), "")</f>
        <v>1</v>
      </c>
      <c r="M14" s="59">
        <f>IFERROR(INDEX(REPORT_DATA_BY_COMP!$A:$AI,$D14,MATCH(M$8,REPORT_DATA_BY_COMP!$A$1:$AI$1,0)), "")</f>
        <v>0</v>
      </c>
      <c r="N14" s="50">
        <f>IFERROR(INDEX(REPORT_DATA_BY_COMP!$A:$AI,$D14,MATCH(N$8,REPORT_DATA_BY_COMP!$A$1:$AI$1,0)), "")</f>
        <v>6</v>
      </c>
      <c r="O14" s="10">
        <f>IFERROR(INDEX(REPORT_DATA_BY_COMP!$A:$AI,$D14,MATCH(O$8,REPORT_DATA_BY_COMP!$A$1:$AI$1,0)), "")</f>
        <v>3</v>
      </c>
      <c r="P14" s="10">
        <f>IFERROR(INDEX(REPORT_DATA_BY_COMP!$A:$AI,$D14,MATCH(P$8,REPORT_DATA_BY_COMP!$A$1:$AI$1,0)), "")</f>
        <v>11</v>
      </c>
      <c r="Q14" s="10">
        <f>IFERROR(INDEX(REPORT_DATA_BY_COMP!$A:$AI,$D14,MATCH(Q$8,REPORT_DATA_BY_COMP!$A$1:$AI$1,0)), "")</f>
        <v>4</v>
      </c>
      <c r="R14" s="10">
        <f>IFERROR(INDEX(REPORT_DATA_BY_COMP!$A:$AI,$D14,MATCH(R$8,REPORT_DATA_BY_COMP!$A$1:$AI$1,0)), "")</f>
        <v>0</v>
      </c>
      <c r="S14" s="10">
        <f>IFERROR(INDEX(REPORT_DATA_BY_COMP!$A:$AI,$D14,MATCH(S$8,REPORT_DATA_BY_COMP!$A$1:$AI$1,0)), "")</f>
        <v>2</v>
      </c>
    </row>
    <row r="15" spans="1:19" ht="15" customHeight="1">
      <c r="A15" s="1"/>
      <c r="B15" s="1" t="s">
        <v>1870</v>
      </c>
      <c r="C15" s="64" t="str">
        <f>CONCATENATE(YEAR,":",MONTH,":",WEEK,":",WEEKDAY,":",$B15)</f>
        <v>2016:5:3:7:MUZHA_S</v>
      </c>
      <c r="D15" s="64">
        <f>MATCH($C15,REPORT_DATA_BY_COMP!$A:$A,0)</f>
        <v>1688</v>
      </c>
      <c r="E15" s="65" t="str">
        <f>SUBSTITUTE(VLOOKUP($B15,COMP_LIST!$A:$AC,5,FALSE),"EL","")</f>
        <v>S. Everett / Hughes</v>
      </c>
      <c r="F15" s="4" t="str">
        <f>VLOOKUP($B15,COMP_LIST!$A:$AC,3,FALSE)</f>
        <v>Muzha S</v>
      </c>
      <c r="G15" s="4" t="str">
        <f>VLOOKUP($B15,COMP_LIST!$A:$AC,4,FALSE)</f>
        <v>木柵姐妹</v>
      </c>
      <c r="H15" s="10">
        <f>IFERROR(INDEX(REPORT_DATA_BY_COMP!$A:$AI,$D15,MATCH(H$8,REPORT_DATA_BY_COMP!$A$1:$AI$1,0)), "")</f>
        <v>0</v>
      </c>
      <c r="I15" s="10">
        <f>IFERROR(INDEX(REPORT_DATA_BY_COMP!$A:$AI,$D15,MATCH(I$8,REPORT_DATA_BY_COMP!$A$1:$AI$1,0)), "")</f>
        <v>0</v>
      </c>
      <c r="J15" s="10">
        <f>IFERROR(INDEX(REPORT_DATA_BY_COMP!$A:$AI,$D15,MATCH(J$8,REPORT_DATA_BY_COMP!$A$1:$AI$1,0)), "")</f>
        <v>1</v>
      </c>
      <c r="K15" s="10">
        <f>IFERROR(INDEX(REPORT_DATA_BY_COMP!$A:$AI,$D15,MATCH(K$8,REPORT_DATA_BY_COMP!$A$1:$AI$1,0)), "")</f>
        <v>3</v>
      </c>
      <c r="L15" s="47">
        <f>IFERROR(INDEX(REPORT_DATA_BY_COMP!$A:$AI,$D15,MATCH(L$8,REPORT_DATA_BY_COMP!$A$1:$AI$1,0)), "")</f>
        <v>0</v>
      </c>
      <c r="M15" s="59">
        <f>IFERROR(INDEX(REPORT_DATA_BY_COMP!$A:$AI,$D15,MATCH(M$8,REPORT_DATA_BY_COMP!$A$1:$AI$1,0)), "")</f>
        <v>0</v>
      </c>
      <c r="N15" s="50">
        <f>IFERROR(INDEX(REPORT_DATA_BY_COMP!$A:$AI,$D15,MATCH(N$8,REPORT_DATA_BY_COMP!$A$1:$AI$1,0)), "")</f>
        <v>4</v>
      </c>
      <c r="O15" s="10">
        <f>IFERROR(INDEX(REPORT_DATA_BY_COMP!$A:$AI,$D15,MATCH(O$8,REPORT_DATA_BY_COMP!$A$1:$AI$1,0)), "")</f>
        <v>4</v>
      </c>
      <c r="P15" s="10">
        <f>IFERROR(INDEX(REPORT_DATA_BY_COMP!$A:$AI,$D15,MATCH(P$8,REPORT_DATA_BY_COMP!$A$1:$AI$1,0)), "")</f>
        <v>9</v>
      </c>
      <c r="Q15" s="10">
        <f>IFERROR(INDEX(REPORT_DATA_BY_COMP!$A:$AI,$D15,MATCH(Q$8,REPORT_DATA_BY_COMP!$A$1:$AI$1,0)), "")</f>
        <v>5</v>
      </c>
      <c r="R15" s="10">
        <f>IFERROR(INDEX(REPORT_DATA_BY_COMP!$A:$AI,$D15,MATCH(R$8,REPORT_DATA_BY_COMP!$A$1:$AI$1,0)), "")</f>
        <v>0</v>
      </c>
      <c r="S15" s="10">
        <f>IFERROR(INDEX(REPORT_DATA_BY_COMP!$A:$AI,$D15,MATCH(S$8,REPORT_DATA_BY_COMP!$A$1:$AI$1,0)), "")</f>
        <v>11</v>
      </c>
    </row>
    <row r="16" spans="1:19" ht="15" customHeight="1">
      <c r="A16" s="1"/>
      <c r="B16" s="1"/>
      <c r="E16" s="8" t="s">
        <v>806</v>
      </c>
      <c r="F16" s="9"/>
      <c r="G16" s="9"/>
      <c r="H16" s="11">
        <f t="shared" ref="H16:S16" si="0">SUM(H12:H15)</f>
        <v>0</v>
      </c>
      <c r="I16" s="11">
        <f t="shared" si="0"/>
        <v>2</v>
      </c>
      <c r="J16" s="11">
        <f t="shared" si="0"/>
        <v>7</v>
      </c>
      <c r="K16" s="11">
        <f t="shared" si="0"/>
        <v>8</v>
      </c>
      <c r="L16" s="48">
        <f t="shared" si="0"/>
        <v>2</v>
      </c>
      <c r="M16" s="57">
        <f t="shared" si="0"/>
        <v>0</v>
      </c>
      <c r="N16" s="51">
        <f t="shared" si="0"/>
        <v>24</v>
      </c>
      <c r="O16" s="11">
        <f t="shared" si="0"/>
        <v>12</v>
      </c>
      <c r="P16" s="11">
        <f t="shared" si="0"/>
        <v>41</v>
      </c>
      <c r="Q16" s="11">
        <f t="shared" si="0"/>
        <v>24</v>
      </c>
      <c r="R16" s="11">
        <f t="shared" si="0"/>
        <v>0</v>
      </c>
      <c r="S16" s="11">
        <f t="shared" si="0"/>
        <v>32</v>
      </c>
    </row>
    <row r="17" spans="3:19" ht="15" customHeight="1">
      <c r="E17" s="31"/>
      <c r="F17" s="22"/>
      <c r="G17" s="22"/>
      <c r="H17" s="22"/>
      <c r="I17" s="22"/>
      <c r="J17" s="22"/>
      <c r="K17" s="22"/>
      <c r="L17" s="22"/>
      <c r="M17" s="43"/>
      <c r="N17" s="22"/>
      <c r="O17" s="22"/>
      <c r="P17" s="22"/>
      <c r="Q17" s="22"/>
      <c r="R17" s="22"/>
      <c r="S17" s="22"/>
    </row>
    <row r="18" spans="3:19" ht="15" customHeight="1">
      <c r="E18" s="12" t="s">
        <v>2244</v>
      </c>
      <c r="F18" s="15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</row>
    <row r="19" spans="3:19" ht="15" customHeight="1">
      <c r="C19" s="64" t="str">
        <f>CONCATENATE(YEAR,":",MONTH,":1:",WEEKLY_REPORT_DAY,":", $A$1)</f>
        <v>2016:5:1:7:JINGXIN</v>
      </c>
      <c r="D19" s="64">
        <f>MATCH($C19,REPORT_DATA_BY_DISTRICT!$A:$A, 0)</f>
        <v>466</v>
      </c>
      <c r="E19" s="19" t="s">
        <v>783</v>
      </c>
      <c r="F19" s="13"/>
      <c r="G19" s="13"/>
      <c r="H19" s="10">
        <f>IFERROR(INDEX(REPORT_DATA_BY_DISTRICT!$A:$AI,$D19,MATCH(H$8,REPORT_DATA_BY_DISTRICT!$A$1:$AI$1,0)), "")</f>
        <v>0</v>
      </c>
      <c r="I19" s="10">
        <f>IFERROR(INDEX(REPORT_DATA_BY_DISTRICT!$A:$AI,$D19,MATCH(I$8,REPORT_DATA_BY_DISTRICT!$A$1:$AI$1,0)), "")</f>
        <v>1</v>
      </c>
      <c r="J19" s="10">
        <f>IFERROR(INDEX(REPORT_DATA_BY_DISTRICT!$A:$AI,$D19,MATCH(J$8,REPORT_DATA_BY_DISTRICT!$A$1:$AI$1,0)), "")</f>
        <v>7</v>
      </c>
      <c r="K19" s="10">
        <f>IFERROR(INDEX(REPORT_DATA_BY_DISTRICT!$A:$AI,$D19,MATCH(K$8,REPORT_DATA_BY_DISTRICT!$A$1:$AI$1,0)), "")</f>
        <v>7</v>
      </c>
      <c r="L19" s="10">
        <f>IFERROR(INDEX(REPORT_DATA_BY_DISTRICT!$A:$AI,$D19,MATCH(L$8,REPORT_DATA_BY_DISTRICT!$A$1:$AI$1,0)), "")</f>
        <v>0</v>
      </c>
      <c r="M19" s="10">
        <f>IFERROR(INDEX(REPORT_DATA_BY_DISTRICT!$A:$AI,$D19,MATCH(M$8,REPORT_DATA_BY_DISTRICT!$A$1:$AI$1,0)), "")</f>
        <v>1</v>
      </c>
      <c r="N19" s="10">
        <f>IFERROR(INDEX(REPORT_DATA_BY_DISTRICT!$A:$AI,$D19,MATCH(N$8,REPORT_DATA_BY_DISTRICT!$A$1:$AI$1,0)), "")</f>
        <v>26</v>
      </c>
      <c r="O19" s="10">
        <f>IFERROR(INDEX(REPORT_DATA_BY_DISTRICT!$A:$AI,$D19,MATCH(O$8,REPORT_DATA_BY_DISTRICT!$A$1:$AI$1,0)), "")</f>
        <v>10</v>
      </c>
      <c r="P19" s="10">
        <f>IFERROR(INDEX(REPORT_DATA_BY_DISTRICT!$A:$AI,$D19,MATCH(P$8,REPORT_DATA_BY_DISTRICT!$A$1:$AI$1,0)), "")</f>
        <v>41</v>
      </c>
      <c r="Q19" s="10">
        <f>IFERROR(INDEX(REPORT_DATA_BY_DISTRICT!$A:$AI,$D19,MATCH(Q$8,REPORT_DATA_BY_DISTRICT!$A$1:$AI$1,0)), "")</f>
        <v>36</v>
      </c>
      <c r="R19" s="10">
        <f>IFERROR(INDEX(REPORT_DATA_BY_DISTRICT!$A:$AI,$D19,MATCH(R$8,REPORT_DATA_BY_DISTRICT!$A$1:$AI$1,0)), "")</f>
        <v>1</v>
      </c>
      <c r="S19" s="10">
        <f>IFERROR(INDEX(REPORT_DATA_BY_DISTRICT!$A:$AI,$D19,MATCH(S$8,REPORT_DATA_BY_DISTRICT!$A$1:$AI$1,0)), "")</f>
        <v>47</v>
      </c>
    </row>
    <row r="20" spans="3:19" ht="15" customHeight="1">
      <c r="C20" s="64" t="str">
        <f>CONCATENATE(YEAR,":",MONTH,":2:",WEEKLY_REPORT_DAY,":", $A$1)</f>
        <v>2016:5:2:7:JINGXIN</v>
      </c>
      <c r="D20" s="64">
        <f>MATCH($C20,REPORT_DATA_BY_DISTRICT!$A:$A, 0)</f>
        <v>495</v>
      </c>
      <c r="E20" s="19" t="s">
        <v>782</v>
      </c>
      <c r="F20" s="13"/>
      <c r="G20" s="13"/>
      <c r="H20" s="10">
        <f>IFERROR(INDEX(REPORT_DATA_BY_DISTRICT!$A:$AI,$D20,MATCH(H$8,REPORT_DATA_BY_DISTRICT!$A$1:$AI$1,0)), "")</f>
        <v>0</v>
      </c>
      <c r="I20" s="10">
        <f>IFERROR(INDEX(REPORT_DATA_BY_DISTRICT!$A:$AI,$D20,MATCH(I$8,REPORT_DATA_BY_DISTRICT!$A$1:$AI$1,0)), "")</f>
        <v>3</v>
      </c>
      <c r="J20" s="10">
        <f>IFERROR(INDEX(REPORT_DATA_BY_DISTRICT!$A:$AI,$D20,MATCH(J$8,REPORT_DATA_BY_DISTRICT!$A$1:$AI$1,0)), "")</f>
        <v>7</v>
      </c>
      <c r="K20" s="10">
        <f>IFERROR(INDEX(REPORT_DATA_BY_DISTRICT!$A:$AI,$D20,MATCH(K$8,REPORT_DATA_BY_DISTRICT!$A$1:$AI$1,0)), "")</f>
        <v>12</v>
      </c>
      <c r="L20" s="10">
        <f>IFERROR(INDEX(REPORT_DATA_BY_DISTRICT!$A:$AI,$D20,MATCH(L$8,REPORT_DATA_BY_DISTRICT!$A$1:$AI$1,0)), "")</f>
        <v>1</v>
      </c>
      <c r="M20" s="10">
        <f>IFERROR(INDEX(REPORT_DATA_BY_DISTRICT!$A:$AI,$D20,MATCH(M$8,REPORT_DATA_BY_DISTRICT!$A$1:$AI$1,0)), "")</f>
        <v>0</v>
      </c>
      <c r="N20" s="10">
        <f>IFERROR(INDEX(REPORT_DATA_BY_DISTRICT!$A:$AI,$D20,MATCH(N$8,REPORT_DATA_BY_DISTRICT!$A$1:$AI$1,0)), "")</f>
        <v>31</v>
      </c>
      <c r="O20" s="10">
        <f>IFERROR(INDEX(REPORT_DATA_BY_DISTRICT!$A:$AI,$D20,MATCH(O$8,REPORT_DATA_BY_DISTRICT!$A$1:$AI$1,0)), "")</f>
        <v>9</v>
      </c>
      <c r="P20" s="10">
        <f>IFERROR(INDEX(REPORT_DATA_BY_DISTRICT!$A:$AI,$D20,MATCH(P$8,REPORT_DATA_BY_DISTRICT!$A$1:$AI$1,0)), "")</f>
        <v>49</v>
      </c>
      <c r="Q20" s="10">
        <f>IFERROR(INDEX(REPORT_DATA_BY_DISTRICT!$A:$AI,$D20,MATCH(Q$8,REPORT_DATA_BY_DISTRICT!$A$1:$AI$1,0)), "")</f>
        <v>36</v>
      </c>
      <c r="R20" s="10">
        <f>IFERROR(INDEX(REPORT_DATA_BY_DISTRICT!$A:$AI,$D20,MATCH(R$8,REPORT_DATA_BY_DISTRICT!$A$1:$AI$1,0)), "")</f>
        <v>1</v>
      </c>
      <c r="S20" s="10">
        <f>IFERROR(INDEX(REPORT_DATA_BY_DISTRICT!$A:$AI,$D20,MATCH(S$8,REPORT_DATA_BY_DISTRICT!$A$1:$AI$1,0)), "")</f>
        <v>38</v>
      </c>
    </row>
    <row r="21" spans="3:19" ht="15" customHeight="1">
      <c r="C21" s="64" t="str">
        <f>CONCATENATE(YEAR,":",MONTH,":3:",WEEKLY_REPORT_DAY,":", $A$1)</f>
        <v>2016:5:3:7:JINGXIN</v>
      </c>
      <c r="D21" s="64">
        <f>MATCH($C21,REPORT_DATA_BY_DISTRICT!$A:$A, 0)</f>
        <v>524</v>
      </c>
      <c r="E21" s="19" t="s">
        <v>784</v>
      </c>
      <c r="F21" s="13"/>
      <c r="G21" s="13"/>
      <c r="H21" s="10">
        <f>IFERROR(INDEX(REPORT_DATA_BY_DISTRICT!$A:$AI,$D21,MATCH(H$8,REPORT_DATA_BY_DISTRICT!$A$1:$AI$1,0)), "")</f>
        <v>0</v>
      </c>
      <c r="I21" s="10">
        <f>IFERROR(INDEX(REPORT_DATA_BY_DISTRICT!$A:$AI,$D21,MATCH(I$8,REPORT_DATA_BY_DISTRICT!$A$1:$AI$1,0)), "")</f>
        <v>2</v>
      </c>
      <c r="J21" s="10">
        <f>IFERROR(INDEX(REPORT_DATA_BY_DISTRICT!$A:$AI,$D21,MATCH(J$8,REPORT_DATA_BY_DISTRICT!$A$1:$AI$1,0)), "")</f>
        <v>7</v>
      </c>
      <c r="K21" s="10">
        <f>IFERROR(INDEX(REPORT_DATA_BY_DISTRICT!$A:$AI,$D21,MATCH(K$8,REPORT_DATA_BY_DISTRICT!$A$1:$AI$1,0)), "")</f>
        <v>8</v>
      </c>
      <c r="L21" s="10">
        <f>IFERROR(INDEX(REPORT_DATA_BY_DISTRICT!$A:$AI,$D21,MATCH(L$8,REPORT_DATA_BY_DISTRICT!$A$1:$AI$1,0)), "")</f>
        <v>2</v>
      </c>
      <c r="M21" s="10">
        <f>IFERROR(INDEX(REPORT_DATA_BY_DISTRICT!$A:$AI,$D21,MATCH(M$8,REPORT_DATA_BY_DISTRICT!$A$1:$AI$1,0)), "")</f>
        <v>0</v>
      </c>
      <c r="N21" s="10">
        <f>IFERROR(INDEX(REPORT_DATA_BY_DISTRICT!$A:$AI,$D21,MATCH(N$8,REPORT_DATA_BY_DISTRICT!$A$1:$AI$1,0)), "")</f>
        <v>24</v>
      </c>
      <c r="O21" s="10">
        <f>IFERROR(INDEX(REPORT_DATA_BY_DISTRICT!$A:$AI,$D21,MATCH(O$8,REPORT_DATA_BY_DISTRICT!$A$1:$AI$1,0)), "")</f>
        <v>12</v>
      </c>
      <c r="P21" s="10">
        <f>IFERROR(INDEX(REPORT_DATA_BY_DISTRICT!$A:$AI,$D21,MATCH(P$8,REPORT_DATA_BY_DISTRICT!$A$1:$AI$1,0)), "")</f>
        <v>41</v>
      </c>
      <c r="Q21" s="10">
        <f>IFERROR(INDEX(REPORT_DATA_BY_DISTRICT!$A:$AI,$D21,MATCH(Q$8,REPORT_DATA_BY_DISTRICT!$A$1:$AI$1,0)), "")</f>
        <v>24</v>
      </c>
      <c r="R21" s="10">
        <f>IFERROR(INDEX(REPORT_DATA_BY_DISTRICT!$A:$AI,$D21,MATCH(R$8,REPORT_DATA_BY_DISTRICT!$A$1:$AI$1,0)), "")</f>
        <v>0</v>
      </c>
      <c r="S21" s="10">
        <f>IFERROR(INDEX(REPORT_DATA_BY_DISTRICT!$A:$AI,$D21,MATCH(S$8,REPORT_DATA_BY_DISTRICT!$A$1:$AI$1,0)), "")</f>
        <v>32</v>
      </c>
    </row>
    <row r="22" spans="3:19" ht="15" customHeight="1">
      <c r="C22" s="64" t="str">
        <f>CONCATENATE(YEAR,":",MONTH,":4:",WEEKLY_REPORT_DAY,":", $A$1)</f>
        <v>2016:5:4:7:JINGXIN</v>
      </c>
      <c r="D22" s="64" t="e">
        <f>MATCH($C22,REPORT_DATA_BY_DISTRICT!$A:$A, 0)</f>
        <v>#N/A</v>
      </c>
      <c r="E22" s="19" t="s">
        <v>785</v>
      </c>
      <c r="F22" s="13"/>
      <c r="G22" s="13"/>
      <c r="H22" s="10" t="str">
        <f>IFERROR(INDEX(REPORT_DATA_BY_DISTRICT!$A:$AI,$D22,MATCH(H$8,REPORT_DATA_BY_DISTRICT!$A$1:$AI$1,0)), "")</f>
        <v/>
      </c>
      <c r="I22" s="10" t="str">
        <f>IFERROR(INDEX(REPORT_DATA_BY_DISTRICT!$A:$AI,$D22,MATCH(I$8,REPORT_DATA_BY_DISTRICT!$A$1:$AI$1,0)), "")</f>
        <v/>
      </c>
      <c r="J22" s="10" t="str">
        <f>IFERROR(INDEX(REPORT_DATA_BY_DISTRICT!$A:$AI,$D22,MATCH(J$8,REPORT_DATA_BY_DISTRICT!$A$1:$AI$1,0)), "")</f>
        <v/>
      </c>
      <c r="K22" s="10" t="str">
        <f>IFERROR(INDEX(REPORT_DATA_BY_DISTRICT!$A:$AI,$D22,MATCH(K$8,REPORT_DATA_BY_DISTRICT!$A$1:$AI$1,0)), "")</f>
        <v/>
      </c>
      <c r="L22" s="10" t="str">
        <f>IFERROR(INDEX(REPORT_DATA_BY_DISTRICT!$A:$AI,$D22,MATCH(L$8,REPORT_DATA_BY_DISTRICT!$A$1:$AI$1,0)), "")</f>
        <v/>
      </c>
      <c r="M22" s="10" t="str">
        <f>IFERROR(INDEX(REPORT_DATA_BY_DISTRICT!$A:$AI,$D22,MATCH(M$8,REPORT_DATA_BY_DISTRICT!$A$1:$AI$1,0)), "")</f>
        <v/>
      </c>
      <c r="N22" s="10" t="str">
        <f>IFERROR(INDEX(REPORT_DATA_BY_DISTRICT!$A:$AI,$D22,MATCH(N$8,REPORT_DATA_BY_DISTRICT!$A$1:$AI$1,0)), "")</f>
        <v/>
      </c>
      <c r="O22" s="10" t="str">
        <f>IFERROR(INDEX(REPORT_DATA_BY_DISTRICT!$A:$AI,$D22,MATCH(O$8,REPORT_DATA_BY_DISTRICT!$A$1:$AI$1,0)), "")</f>
        <v/>
      </c>
      <c r="P22" s="10" t="str">
        <f>IFERROR(INDEX(REPORT_DATA_BY_DISTRICT!$A:$AI,$D22,MATCH(P$8,REPORT_DATA_BY_DISTRICT!$A$1:$AI$1,0)), "")</f>
        <v/>
      </c>
      <c r="Q22" s="10" t="str">
        <f>IFERROR(INDEX(REPORT_DATA_BY_DISTRICT!$A:$AI,$D22,MATCH(Q$8,REPORT_DATA_BY_DISTRICT!$A$1:$AI$1,0)), "")</f>
        <v/>
      </c>
      <c r="R22" s="10" t="str">
        <f>IFERROR(INDEX(REPORT_DATA_BY_DISTRICT!$A:$AI,$D22,MATCH(R$8,REPORT_DATA_BY_DISTRICT!$A$1:$AI$1,0)), "")</f>
        <v/>
      </c>
      <c r="S22" s="10" t="str">
        <f>IFERROR(INDEX(REPORT_DATA_BY_DISTRICT!$A:$AI,$D22,MATCH(S$8,REPORT_DATA_BY_DISTRICT!$A$1:$AI$1,0)), "")</f>
        <v/>
      </c>
    </row>
    <row r="23" spans="3:19" ht="15" customHeight="1">
      <c r="C23" s="64" t="str">
        <f>CONCATENATE(YEAR,":",MONTH,":5:",WEEKLY_REPORT_DAY,":", $A$1)</f>
        <v>2016:5:5:7:JINGXIN</v>
      </c>
      <c r="D23" s="64" t="e">
        <f>MATCH($C23,REPORT_DATA_BY_DISTRICT!$A:$A, 0)</f>
        <v>#N/A</v>
      </c>
      <c r="E23" s="19" t="s">
        <v>786</v>
      </c>
      <c r="F23" s="13"/>
      <c r="G23" s="13"/>
      <c r="H23" s="10" t="str">
        <f>IFERROR(INDEX(REPORT_DATA_BY_DISTRICT!$A:$AI,$D23,MATCH(H$8,REPORT_DATA_BY_DISTRICT!$A$1:$AI$1,0)), "")</f>
        <v/>
      </c>
      <c r="I23" s="10" t="str">
        <f>IFERROR(INDEX(REPORT_DATA_BY_DISTRICT!$A:$AI,$D23,MATCH(I$8,REPORT_DATA_BY_DISTRICT!$A$1:$AI$1,0)), "")</f>
        <v/>
      </c>
      <c r="J23" s="10" t="str">
        <f>IFERROR(INDEX(REPORT_DATA_BY_DISTRICT!$A:$AI,$D23,MATCH(J$8,REPORT_DATA_BY_DISTRICT!$A$1:$AI$1,0)), "")</f>
        <v/>
      </c>
      <c r="K23" s="10" t="str">
        <f>IFERROR(INDEX(REPORT_DATA_BY_DISTRICT!$A:$AI,$D23,MATCH(K$8,REPORT_DATA_BY_DISTRICT!$A$1:$AI$1,0)), "")</f>
        <v/>
      </c>
      <c r="L23" s="10" t="str">
        <f>IFERROR(INDEX(REPORT_DATA_BY_DISTRICT!$A:$AI,$D23,MATCH(L$8,REPORT_DATA_BY_DISTRICT!$A$1:$AI$1,0)), "")</f>
        <v/>
      </c>
      <c r="M23" s="10" t="str">
        <f>IFERROR(INDEX(REPORT_DATA_BY_DISTRICT!$A:$AI,$D23,MATCH(M$8,REPORT_DATA_BY_DISTRICT!$A$1:$AI$1,0)), "")</f>
        <v/>
      </c>
      <c r="N23" s="10" t="str">
        <f>IFERROR(INDEX(REPORT_DATA_BY_DISTRICT!$A:$AI,$D23,MATCH(N$8,REPORT_DATA_BY_DISTRICT!$A$1:$AI$1,0)), "")</f>
        <v/>
      </c>
      <c r="O23" s="10" t="str">
        <f>IFERROR(INDEX(REPORT_DATA_BY_DISTRICT!$A:$AI,$D23,MATCH(O$8,REPORT_DATA_BY_DISTRICT!$A$1:$AI$1,0)), "")</f>
        <v/>
      </c>
      <c r="P23" s="10" t="str">
        <f>IFERROR(INDEX(REPORT_DATA_BY_DISTRICT!$A:$AI,$D23,MATCH(P$8,REPORT_DATA_BY_DISTRICT!$A$1:$AI$1,0)), "")</f>
        <v/>
      </c>
      <c r="Q23" s="10" t="str">
        <f>IFERROR(INDEX(REPORT_DATA_BY_DISTRICT!$A:$AI,$D23,MATCH(Q$8,REPORT_DATA_BY_DISTRICT!$A$1:$AI$1,0)), "")</f>
        <v/>
      </c>
      <c r="R23" s="10" t="str">
        <f>IFERROR(INDEX(REPORT_DATA_BY_DISTRICT!$A:$AI,$D23,MATCH(R$8,REPORT_DATA_BY_DISTRICT!$A$1:$AI$1,0)), "")</f>
        <v/>
      </c>
      <c r="S23" s="10" t="str">
        <f>IFERROR(INDEX(REPORT_DATA_BY_DISTRICT!$A:$AI,$D23,MATCH(S$8,REPORT_DATA_BY_DISTRICT!$A$1:$AI$1,0)), "")</f>
        <v/>
      </c>
    </row>
    <row r="24" spans="3:19" ht="15" customHeight="1">
      <c r="E24" s="16" t="s">
        <v>806</v>
      </c>
      <c r="F24" s="14"/>
      <c r="G24" s="14"/>
      <c r="H24" s="17">
        <f>SUM(H19:H23)</f>
        <v>0</v>
      </c>
      <c r="I24" s="17">
        <f t="shared" ref="I24:R24" si="1">SUM(I19:I23)</f>
        <v>6</v>
      </c>
      <c r="J24" s="17">
        <f t="shared" si="1"/>
        <v>21</v>
      </c>
      <c r="K24" s="17">
        <f t="shared" si="1"/>
        <v>27</v>
      </c>
      <c r="L24" s="49">
        <f t="shared" si="1"/>
        <v>3</v>
      </c>
      <c r="M24" s="17">
        <f t="shared" si="1"/>
        <v>1</v>
      </c>
      <c r="N24" s="52">
        <f t="shared" si="1"/>
        <v>81</v>
      </c>
      <c r="O24" s="17">
        <f t="shared" si="1"/>
        <v>31</v>
      </c>
      <c r="P24" s="17">
        <f t="shared" si="1"/>
        <v>131</v>
      </c>
      <c r="Q24" s="17">
        <f t="shared" si="1"/>
        <v>96</v>
      </c>
      <c r="R24" s="17">
        <f t="shared" si="1"/>
        <v>2</v>
      </c>
      <c r="S24" s="17">
        <f>SUM(S19:S23)</f>
        <v>117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2:S15">
    <cfRule type="expression" dxfId="27" priority="1">
      <formula>J12=""</formula>
    </cfRule>
    <cfRule type="expression" dxfId="26" priority="2">
      <formula>AND(M$9&lt;&gt;"",M12&gt;=M$9)</formula>
    </cfRule>
    <cfRule type="expression" dxfId="25" priority="3">
      <formula>AND(M$10&lt;&gt;"",M12&lt;M$10)</formula>
    </cfRule>
    <cfRule type="expression" dxfId="24" priority="4">
      <formula>AND(M$10&lt;&gt;"",M12&gt;=M$10)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0">
    <pageSetUpPr fitToPage="1"/>
  </sheetPr>
  <dimension ref="W1:BA109"/>
  <sheetViews>
    <sheetView zoomScale="85" zoomScaleNormal="85" workbookViewId="0">
      <selection activeCell="AV88" sqref="AV88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7109375" style="7" customWidth="1"/>
    <col min="49" max="49" width="10.42578125" style="7" bestFit="1" customWidth="1"/>
    <col min="50" max="50" width="9.42578125" style="7" bestFit="1" customWidth="1"/>
    <col min="51" max="51" width="10.28515625" style="7" bestFit="1" customWidth="1"/>
    <col min="52" max="52" width="18" style="7" bestFit="1" customWidth="1"/>
    <col min="53" max="53" width="16.5703125" style="7" bestFit="1" customWidth="1"/>
    <col min="54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3" ht="15" customHeight="1"/>
    <row r="50" spans="23:53" ht="15" customHeight="1"/>
    <row r="51" spans="23:53" ht="120">
      <c r="AC51" s="29" t="s">
        <v>437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440</v>
      </c>
      <c r="AT51" s="29" t="s">
        <v>33</v>
      </c>
      <c r="AU51" s="29" t="s">
        <v>34</v>
      </c>
      <c r="AV51" s="29"/>
    </row>
    <row r="52" spans="23:53">
      <c r="W52" s="7" t="s">
        <v>812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810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813</v>
      </c>
      <c r="AM52" s="7" t="s">
        <v>13</v>
      </c>
      <c r="AN52" s="27" t="s">
        <v>814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3964</v>
      </c>
      <c r="AW52" s="27" t="s">
        <v>44</v>
      </c>
      <c r="AX52" s="27" t="s">
        <v>45</v>
      </c>
      <c r="AY52" s="27" t="s">
        <v>46</v>
      </c>
      <c r="AZ52" s="27" t="s">
        <v>47</v>
      </c>
      <c r="BA52" s="27" t="s">
        <v>48</v>
      </c>
    </row>
    <row r="53" spans="23:53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2014:1:0:0:JINGXIN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8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</row>
    <row r="54" spans="23:53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2014:2:0:0:JINGXIN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</row>
    <row r="55" spans="23:53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2014:3:0:0:JINGXIN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</row>
    <row r="56" spans="23:53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2014:4:0:0:JINGXIN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</row>
    <row r="57" spans="23:53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2014:5:0:0:JINGXIN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</row>
    <row r="58" spans="23:53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2014:6:0:0:JINGXIN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</row>
    <row r="59" spans="23:53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2014:7:0:0:JINGXIN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</row>
    <row r="60" spans="23:53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2014:8:0:0:JINGXIN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</row>
    <row r="61" spans="23:53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2014:9:0:0:JINGXIN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</row>
    <row r="62" spans="23:53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2014:10:0:0:JINGXIN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</row>
    <row r="63" spans="23:53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2014:11:0:0:JINGXIN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ca="1" si="7"/>
        <v/>
      </c>
      <c r="AG63" s="10" t="str">
        <f t="shared" ca="1" si="7"/>
        <v/>
      </c>
      <c r="AH63" s="10" t="str">
        <f t="shared" ca="1" si="7"/>
        <v/>
      </c>
      <c r="AI63" s="10" t="str">
        <f t="shared" ca="1" si="7"/>
        <v/>
      </c>
      <c r="AJ63" s="10" t="str">
        <f t="shared" ca="1" si="7"/>
        <v/>
      </c>
      <c r="AK63" s="10" t="str">
        <f t="shared" ca="1" si="7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</row>
    <row r="64" spans="23:53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2014:12:0:0:JINGXIN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7"/>
        <v/>
      </c>
      <c r="AG64" s="10" t="str">
        <f t="shared" ca="1" si="7"/>
        <v/>
      </c>
      <c r="AH64" s="10" t="str">
        <f t="shared" ca="1" si="7"/>
        <v/>
      </c>
      <c r="AI64" s="10" t="str">
        <f t="shared" ca="1" si="7"/>
        <v/>
      </c>
      <c r="AJ64" s="10" t="str">
        <f t="shared" ca="1" si="7"/>
        <v/>
      </c>
      <c r="AK64" s="10" t="str">
        <f t="shared" ca="1" si="7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</row>
    <row r="65" spans="23:53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2015:1:0:0:JINGXIN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7"/>
        <v/>
      </c>
      <c r="AG65" s="10" t="str">
        <f t="shared" ca="1" si="7"/>
        <v/>
      </c>
      <c r="AH65" s="10" t="str">
        <f t="shared" ca="1" si="7"/>
        <v/>
      </c>
      <c r="AI65" s="10" t="str">
        <f t="shared" ca="1" si="7"/>
        <v/>
      </c>
      <c r="AJ65" s="10" t="str">
        <f t="shared" ca="1" si="7"/>
        <v/>
      </c>
      <c r="AK65" s="10" t="str">
        <f t="shared" ca="1" si="7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</row>
    <row r="66" spans="23:53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2015:2:0:0:JINGXIN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7"/>
        <v/>
      </c>
      <c r="AG66" s="10" t="str">
        <f t="shared" ca="1" si="7"/>
        <v/>
      </c>
      <c r="AH66" s="10" t="str">
        <f t="shared" ca="1" si="7"/>
        <v/>
      </c>
      <c r="AI66" s="10" t="str">
        <f t="shared" ca="1" si="7"/>
        <v/>
      </c>
      <c r="AJ66" s="10" t="str">
        <f t="shared" ca="1" si="7"/>
        <v/>
      </c>
      <c r="AK66" s="10" t="str">
        <f t="shared" ca="1" si="7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</row>
    <row r="67" spans="23:53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2015:3:0:0:JINGXIN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7"/>
        <v/>
      </c>
      <c r="AG67" s="10" t="str">
        <f t="shared" ca="1" si="7"/>
        <v/>
      </c>
      <c r="AH67" s="10" t="str">
        <f t="shared" ca="1" si="7"/>
        <v/>
      </c>
      <c r="AI67" s="10" t="str">
        <f t="shared" ca="1" si="7"/>
        <v/>
      </c>
      <c r="AJ67" s="10" t="str">
        <f t="shared" ca="1" si="7"/>
        <v/>
      </c>
      <c r="AK67" s="10" t="str">
        <f t="shared" ca="1" si="7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</row>
    <row r="68" spans="23:53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2015:4:0:0:JINGXIN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7"/>
        <v/>
      </c>
      <c r="AG68" s="10" t="str">
        <f t="shared" ca="1" si="7"/>
        <v/>
      </c>
      <c r="AH68" s="10" t="str">
        <f t="shared" ca="1" si="7"/>
        <v/>
      </c>
      <c r="AI68" s="10" t="str">
        <f t="shared" ca="1" si="7"/>
        <v/>
      </c>
      <c r="AJ68" s="10" t="str">
        <f t="shared" ca="1" si="7"/>
        <v/>
      </c>
      <c r="AK68" s="10" t="str">
        <f t="shared" ca="1" si="7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</row>
    <row r="69" spans="23:53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2015:5:0:0:JINGXIN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ref="AF69:AK84" ca="1" si="8">IFERROR(INDEX(INDIRECT(CONCATENATE($X$95,"$A:$Z")),$AE69,MATCH(AF$52,INDIRECT(CONCATENATE($X$95,"$A1:$Z1")),0)),"")</f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</row>
    <row r="70" spans="23:53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2015:6:0:0:JINGXIN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</row>
    <row r="71" spans="23:53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2015:7:0:0:JINGXIN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</row>
    <row r="72" spans="23:53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2015:8:0:0:JINGXIN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</row>
    <row r="73" spans="23:53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2015:9:0:0:JINGXIN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ca="1" si="8"/>
        <v/>
      </c>
      <c r="AG73" s="10" t="str">
        <f t="shared" ca="1" si="8"/>
        <v/>
      </c>
      <c r="AH73" s="10" t="str">
        <f t="shared" ca="1" si="8"/>
        <v/>
      </c>
      <c r="AI73" s="10" t="str">
        <f t="shared" ca="1" si="8"/>
        <v/>
      </c>
      <c r="AJ73" s="10" t="str">
        <f t="shared" ca="1" si="8"/>
        <v/>
      </c>
      <c r="AK73" s="10" t="str">
        <f t="shared" ca="1" si="8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</row>
    <row r="74" spans="23:53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2015:10:0:0:JINGXIN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8"/>
        <v/>
      </c>
      <c r="AG74" s="10" t="str">
        <f t="shared" ca="1" si="8"/>
        <v/>
      </c>
      <c r="AH74" s="10" t="str">
        <f t="shared" ca="1" si="8"/>
        <v/>
      </c>
      <c r="AI74" s="10" t="str">
        <f t="shared" ca="1" si="8"/>
        <v/>
      </c>
      <c r="AJ74" s="10" t="str">
        <f t="shared" ca="1" si="8"/>
        <v/>
      </c>
      <c r="AK74" s="10" t="str">
        <f t="shared" ca="1" si="8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</row>
    <row r="75" spans="23:53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2015:11:0:0:JINGXIN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8"/>
        <v/>
      </c>
      <c r="AG75" s="10" t="str">
        <f t="shared" ca="1" si="8"/>
        <v/>
      </c>
      <c r="AH75" s="10" t="str">
        <f t="shared" ca="1" si="8"/>
        <v/>
      </c>
      <c r="AI75" s="10" t="str">
        <f t="shared" ca="1" si="8"/>
        <v/>
      </c>
      <c r="AJ75" s="10" t="str">
        <f t="shared" ca="1" si="8"/>
        <v/>
      </c>
      <c r="AK75" s="10" t="str">
        <f t="shared" ca="1" si="8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</row>
    <row r="76" spans="23:53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2015:12:0:0:JINGXIN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8"/>
        <v/>
      </c>
      <c r="AG76" s="10" t="str">
        <f t="shared" ca="1" si="8"/>
        <v/>
      </c>
      <c r="AH76" s="10" t="str">
        <f t="shared" ca="1" si="8"/>
        <v/>
      </c>
      <c r="AI76" s="10" t="str">
        <f t="shared" ca="1" si="8"/>
        <v/>
      </c>
      <c r="AJ76" s="10" t="str">
        <f t="shared" ca="1" si="8"/>
        <v/>
      </c>
      <c r="AK76" s="10" t="str">
        <f t="shared" ca="1" si="8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</row>
    <row r="77" spans="23:53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2016:1:0:0:JINGXIN</v>
      </c>
      <c r="AB77" s="27">
        <f t="shared" ca="1" si="3"/>
        <v>8</v>
      </c>
      <c r="AC77" s="21">
        <f t="shared" ca="1" si="4"/>
        <v>8</v>
      </c>
      <c r="AD77" s="21">
        <f t="shared" si="5"/>
        <v>0</v>
      </c>
      <c r="AE77" s="27" t="e">
        <f t="shared" ca="1" si="6"/>
        <v>#N/A</v>
      </c>
      <c r="AF77" s="10" t="str">
        <f t="shared" ca="1" si="8"/>
        <v/>
      </c>
      <c r="AG77" s="10" t="str">
        <f t="shared" ca="1" si="8"/>
        <v/>
      </c>
      <c r="AH77" s="10" t="str">
        <f t="shared" ca="1" si="8"/>
        <v/>
      </c>
      <c r="AI77" s="10" t="str">
        <f t="shared" ca="1" si="8"/>
        <v/>
      </c>
      <c r="AJ77" s="10" t="str">
        <f t="shared" ca="1" si="8"/>
        <v/>
      </c>
      <c r="AK77" s="10" t="str">
        <f t="shared" ca="1" si="8"/>
        <v/>
      </c>
      <c r="AL77" s="7">
        <v>-11</v>
      </c>
      <c r="AM77" s="28">
        <f t="shared" ref="AM77:AM88" si="9">DATE(YEAR, MONTH,DAY + 7*AL77 )</f>
        <v>42428</v>
      </c>
      <c r="AN77" s="27">
        <f>INT((DAY($AM77)-1)/7)+1</f>
        <v>4</v>
      </c>
      <c r="AO77" s="28" t="str">
        <f t="shared" ref="AO77:AO88" si="10">CONCATENATE(YEAR(AM77),":",MONTH(AM77),":",AN77,":",WEEKLY_REPORT_DAY,":", $X$90)</f>
        <v>2016:2:4:7:JINGXIN</v>
      </c>
      <c r="AP77" s="27">
        <f t="shared" ref="AP77:AP88" ca="1" si="11">MATCH(AO77,INDIRECT(CONCATENATE($X$93,"$A:$A")),0)</f>
        <v>200</v>
      </c>
      <c r="AQ77" s="21">
        <f t="shared" ref="AQ77:AV88" ca="1" si="12">INDEX(INDIRECT(CONCATENATE($X$93,"$A:$AG")),$AP77,MATCH(AQ$52,INDIRECT(CONCATENATE($X$93,"$A1:$AG1")),0))</f>
        <v>2</v>
      </c>
      <c r="AR77" s="21">
        <f t="shared" ca="1" si="12"/>
        <v>25</v>
      </c>
      <c r="AS77" s="21">
        <f t="shared" ca="1" si="12"/>
        <v>9</v>
      </c>
      <c r="AT77" s="21">
        <f t="shared" ca="1" si="12"/>
        <v>27</v>
      </c>
      <c r="AU77" s="21">
        <f t="shared" ca="1" si="12"/>
        <v>0</v>
      </c>
      <c r="AV77" s="21">
        <f t="shared" ca="1" si="12"/>
        <v>0</v>
      </c>
      <c r="AW77" s="21">
        <f ca="1">ROUND(1*$AV77/$X$99,0)</f>
        <v>0</v>
      </c>
      <c r="AX77" s="21">
        <f ca="1">6*$AV77</f>
        <v>0</v>
      </c>
      <c r="AY77" s="21">
        <f ca="1">3*$AV77</f>
        <v>0</v>
      </c>
      <c r="AZ77" s="21">
        <f ca="1">5*$AV77</f>
        <v>0</v>
      </c>
      <c r="BA77" s="21">
        <f ca="1">1*$AV77</f>
        <v>0</v>
      </c>
    </row>
    <row r="78" spans="23:53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2016:2:0:0:JINGXIN</v>
      </c>
      <c r="AB78" s="27">
        <f t="shared" ca="1" si="3"/>
        <v>44</v>
      </c>
      <c r="AC78" s="21">
        <f t="shared" ca="1" si="4"/>
        <v>3</v>
      </c>
      <c r="AD78" s="21">
        <f t="shared" si="5"/>
        <v>0</v>
      </c>
      <c r="AE78" s="27">
        <f t="shared" ca="1" si="6"/>
        <v>7</v>
      </c>
      <c r="AF78" s="10">
        <f t="shared" ca="1" si="8"/>
        <v>0</v>
      </c>
      <c r="AG78" s="10">
        <f t="shared" ca="1" si="8"/>
        <v>0</v>
      </c>
      <c r="AH78" s="10">
        <f t="shared" ca="1" si="8"/>
        <v>0</v>
      </c>
      <c r="AI78" s="10">
        <f t="shared" ca="1" si="8"/>
        <v>1</v>
      </c>
      <c r="AJ78" s="10">
        <f t="shared" ca="1" si="8"/>
        <v>0</v>
      </c>
      <c r="AK78" s="10">
        <f t="shared" ca="1" si="8"/>
        <v>0</v>
      </c>
      <c r="AL78" s="7">
        <v>-10</v>
      </c>
      <c r="AM78" s="28">
        <f t="shared" si="9"/>
        <v>42435</v>
      </c>
      <c r="AN78" s="27">
        <f t="shared" ref="AN78:AN88" si="13">INT((DAY($AM78)-1)/7)+1</f>
        <v>1</v>
      </c>
      <c r="AO78" s="28" t="str">
        <f t="shared" si="10"/>
        <v>2016:3:1:7:JINGXIN</v>
      </c>
      <c r="AP78" s="27">
        <f t="shared" ca="1" si="11"/>
        <v>231</v>
      </c>
      <c r="AQ78" s="21">
        <f t="shared" ca="1" si="12"/>
        <v>2</v>
      </c>
      <c r="AR78" s="21">
        <f t="shared" ca="1" si="12"/>
        <v>20</v>
      </c>
      <c r="AS78" s="21">
        <f t="shared" ca="1" si="12"/>
        <v>12</v>
      </c>
      <c r="AT78" s="21">
        <f t="shared" ca="1" si="12"/>
        <v>20</v>
      </c>
      <c r="AU78" s="21">
        <f t="shared" ca="1" si="12"/>
        <v>0</v>
      </c>
      <c r="AV78" s="21">
        <f t="shared" ca="1" si="12"/>
        <v>0</v>
      </c>
      <c r="AW78" s="21">
        <f t="shared" ref="AW78:AW88" ca="1" si="14">ROUND(1*$AV78/$X$99,0)</f>
        <v>0</v>
      </c>
      <c r="AX78" s="21">
        <f t="shared" ref="AX78:AX88" ca="1" si="15">6*$AV78</f>
        <v>0</v>
      </c>
      <c r="AY78" s="21">
        <f t="shared" ref="AY78:AY88" ca="1" si="16">3*$AV78</f>
        <v>0</v>
      </c>
      <c r="AZ78" s="21">
        <f t="shared" ref="AZ78:AZ88" ca="1" si="17">5*$AV78</f>
        <v>0</v>
      </c>
      <c r="BA78" s="21">
        <f t="shared" ref="BA78:BA88" ca="1" si="18">1*$AV78</f>
        <v>0</v>
      </c>
    </row>
    <row r="79" spans="23:53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2016:3:0:0:JINGXIN</v>
      </c>
      <c r="AB79" s="27">
        <f t="shared" ca="1" si="3"/>
        <v>77</v>
      </c>
      <c r="AC79" s="21">
        <f t="shared" ca="1" si="4"/>
        <v>4</v>
      </c>
      <c r="AD79" s="21">
        <f t="shared" si="5"/>
        <v>0</v>
      </c>
      <c r="AE79" s="27">
        <f t="shared" ca="1" si="6"/>
        <v>20</v>
      </c>
      <c r="AF79" s="10">
        <f t="shared" ca="1" si="8"/>
        <v>0</v>
      </c>
      <c r="AG79" s="10">
        <f t="shared" ca="1" si="8"/>
        <v>0</v>
      </c>
      <c r="AH79" s="10">
        <f t="shared" ca="1" si="8"/>
        <v>0</v>
      </c>
      <c r="AI79" s="10">
        <f t="shared" ca="1" si="8"/>
        <v>3</v>
      </c>
      <c r="AJ79" s="10">
        <f t="shared" ca="1" si="8"/>
        <v>0</v>
      </c>
      <c r="AK79" s="10">
        <f t="shared" ca="1" si="8"/>
        <v>0</v>
      </c>
      <c r="AL79" s="7">
        <v>-9</v>
      </c>
      <c r="AM79" s="28">
        <f t="shared" si="9"/>
        <v>42442</v>
      </c>
      <c r="AN79" s="27">
        <f t="shared" si="13"/>
        <v>2</v>
      </c>
      <c r="AO79" s="28" t="str">
        <f t="shared" si="10"/>
        <v>2016:3:2:7:JINGXIN</v>
      </c>
      <c r="AP79" s="27">
        <f t="shared" ca="1" si="11"/>
        <v>262</v>
      </c>
      <c r="AQ79" s="21">
        <f t="shared" ca="1" si="12"/>
        <v>0</v>
      </c>
      <c r="AR79" s="21">
        <f t="shared" ca="1" si="12"/>
        <v>20</v>
      </c>
      <c r="AS79" s="21">
        <f t="shared" ca="1" si="12"/>
        <v>11</v>
      </c>
      <c r="AT79" s="21">
        <f t="shared" ca="1" si="12"/>
        <v>26</v>
      </c>
      <c r="AU79" s="21">
        <f t="shared" ca="1" si="12"/>
        <v>1</v>
      </c>
      <c r="AV79" s="21">
        <f t="shared" ca="1" si="12"/>
        <v>0</v>
      </c>
      <c r="AW79" s="21">
        <f t="shared" ca="1" si="14"/>
        <v>0</v>
      </c>
      <c r="AX79" s="21">
        <f t="shared" ca="1" si="15"/>
        <v>0</v>
      </c>
      <c r="AY79" s="21">
        <f t="shared" ca="1" si="16"/>
        <v>0</v>
      </c>
      <c r="AZ79" s="21">
        <f t="shared" ca="1" si="17"/>
        <v>0</v>
      </c>
      <c r="BA79" s="21">
        <f t="shared" ca="1" si="18"/>
        <v>0</v>
      </c>
    </row>
    <row r="80" spans="23:53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2016:4:0:0:JINGXIN</v>
      </c>
      <c r="AB80" s="27">
        <f t="shared" ca="1" si="3"/>
        <v>109</v>
      </c>
      <c r="AC80" s="21">
        <f t="shared" ca="1" si="4"/>
        <v>0</v>
      </c>
      <c r="AD80" s="21">
        <f t="shared" si="5"/>
        <v>0</v>
      </c>
      <c r="AE80" s="27" t="e">
        <f t="shared" ca="1" si="6"/>
        <v>#N/A</v>
      </c>
      <c r="AF80" s="10" t="str">
        <f t="shared" ca="1" si="8"/>
        <v/>
      </c>
      <c r="AG80" s="10" t="str">
        <f t="shared" ca="1" si="8"/>
        <v/>
      </c>
      <c r="AH80" s="10" t="str">
        <f t="shared" ca="1" si="8"/>
        <v/>
      </c>
      <c r="AI80" s="10" t="str">
        <f t="shared" ca="1" si="8"/>
        <v/>
      </c>
      <c r="AJ80" s="10" t="str">
        <f t="shared" ca="1" si="8"/>
        <v/>
      </c>
      <c r="AK80" s="10" t="str">
        <f t="shared" ca="1" si="8"/>
        <v/>
      </c>
      <c r="AL80" s="7">
        <v>-8</v>
      </c>
      <c r="AM80" s="28">
        <f t="shared" si="9"/>
        <v>42449</v>
      </c>
      <c r="AN80" s="27">
        <f t="shared" si="13"/>
        <v>3</v>
      </c>
      <c r="AO80" s="28" t="str">
        <f t="shared" si="10"/>
        <v>2016:3:3:7:JINGXIN</v>
      </c>
      <c r="AP80" s="27">
        <f t="shared" ca="1" si="11"/>
        <v>291</v>
      </c>
      <c r="AQ80" s="21">
        <f t="shared" ca="1" si="12"/>
        <v>0</v>
      </c>
      <c r="AR80" s="21">
        <f t="shared" ca="1" si="12"/>
        <v>26</v>
      </c>
      <c r="AS80" s="21">
        <f t="shared" ca="1" si="12"/>
        <v>8</v>
      </c>
      <c r="AT80" s="21">
        <f t="shared" ca="1" si="12"/>
        <v>28</v>
      </c>
      <c r="AU80" s="21">
        <f t="shared" ca="1" si="12"/>
        <v>2</v>
      </c>
      <c r="AV80" s="21">
        <f t="shared" ca="1" si="12"/>
        <v>0</v>
      </c>
      <c r="AW80" s="21">
        <f t="shared" ca="1" si="14"/>
        <v>0</v>
      </c>
      <c r="AX80" s="21">
        <f t="shared" ca="1" si="15"/>
        <v>0</v>
      </c>
      <c r="AY80" s="21">
        <f t="shared" ca="1" si="16"/>
        <v>0</v>
      </c>
      <c r="AZ80" s="21">
        <f t="shared" ca="1" si="17"/>
        <v>0</v>
      </c>
      <c r="BA80" s="21">
        <f t="shared" ca="1" si="18"/>
        <v>0</v>
      </c>
    </row>
    <row r="81" spans="23:53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2016:5:0:0:JINGXIN</v>
      </c>
      <c r="AB81" s="27">
        <f t="shared" ca="1" si="3"/>
        <v>138</v>
      </c>
      <c r="AC81" s="21">
        <f t="shared" ca="1" si="4"/>
        <v>1</v>
      </c>
      <c r="AD81" s="21">
        <f t="shared" si="5"/>
        <v>0</v>
      </c>
      <c r="AE81" s="27">
        <f t="shared" ca="1" si="6"/>
        <v>61</v>
      </c>
      <c r="AF81" s="10">
        <f t="shared" ca="1" si="8"/>
        <v>0</v>
      </c>
      <c r="AG81" s="10">
        <f t="shared" ca="1" si="8"/>
        <v>0</v>
      </c>
      <c r="AH81" s="10">
        <f t="shared" ca="1" si="8"/>
        <v>0</v>
      </c>
      <c r="AI81" s="10">
        <f t="shared" ca="1" si="8"/>
        <v>1</v>
      </c>
      <c r="AJ81" s="10">
        <f t="shared" ca="1" si="8"/>
        <v>0</v>
      </c>
      <c r="AK81" s="10">
        <f t="shared" ca="1" si="8"/>
        <v>0</v>
      </c>
      <c r="AL81" s="7">
        <v>-7</v>
      </c>
      <c r="AM81" s="28">
        <f t="shared" si="9"/>
        <v>42456</v>
      </c>
      <c r="AN81" s="27">
        <f t="shared" si="13"/>
        <v>4</v>
      </c>
      <c r="AO81" s="28" t="str">
        <f t="shared" si="10"/>
        <v>2016:3:4:7:JINGXIN</v>
      </c>
      <c r="AP81" s="27">
        <f t="shared" ca="1" si="11"/>
        <v>321</v>
      </c>
      <c r="AQ81" s="21">
        <f t="shared" ca="1" si="12"/>
        <v>2</v>
      </c>
      <c r="AR81" s="21">
        <f t="shared" ca="1" si="12"/>
        <v>23</v>
      </c>
      <c r="AS81" s="21">
        <f t="shared" ca="1" si="12"/>
        <v>10</v>
      </c>
      <c r="AT81" s="21">
        <f t="shared" ca="1" si="12"/>
        <v>14</v>
      </c>
      <c r="AU81" s="21">
        <f t="shared" ca="1" si="12"/>
        <v>2</v>
      </c>
      <c r="AV81" s="21">
        <f t="shared" ca="1" si="12"/>
        <v>0</v>
      </c>
      <c r="AW81" s="21">
        <f t="shared" ca="1" si="14"/>
        <v>0</v>
      </c>
      <c r="AX81" s="21">
        <f t="shared" ca="1" si="15"/>
        <v>0</v>
      </c>
      <c r="AY81" s="21">
        <f t="shared" ca="1" si="16"/>
        <v>0</v>
      </c>
      <c r="AZ81" s="21">
        <f t="shared" ca="1" si="17"/>
        <v>0</v>
      </c>
      <c r="BA81" s="21">
        <f t="shared" ca="1" si="18"/>
        <v>0</v>
      </c>
    </row>
    <row r="82" spans="23:53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2016:6:0:0:JINGXIN</v>
      </c>
      <c r="AB82" s="27" t="e">
        <f t="shared" ca="1" si="3"/>
        <v>#N/A</v>
      </c>
      <c r="AC82" s="21" t="e">
        <f t="shared" ca="1" si="4"/>
        <v>#N/A</v>
      </c>
      <c r="AD82" s="21">
        <f t="shared" si="5"/>
        <v>0</v>
      </c>
      <c r="AE82" s="27" t="e">
        <f t="shared" ca="1" si="6"/>
        <v>#N/A</v>
      </c>
      <c r="AF82" s="10" t="str">
        <f t="shared" ca="1" si="8"/>
        <v/>
      </c>
      <c r="AG82" s="10" t="str">
        <f t="shared" ca="1" si="8"/>
        <v/>
      </c>
      <c r="AH82" s="10" t="str">
        <f t="shared" ca="1" si="8"/>
        <v/>
      </c>
      <c r="AI82" s="10" t="str">
        <f t="shared" ca="1" si="8"/>
        <v/>
      </c>
      <c r="AJ82" s="10" t="str">
        <f t="shared" ca="1" si="8"/>
        <v/>
      </c>
      <c r="AK82" s="10" t="str">
        <f t="shared" ca="1" si="8"/>
        <v/>
      </c>
      <c r="AL82" s="7">
        <v>-6</v>
      </c>
      <c r="AM82" s="28">
        <f t="shared" si="9"/>
        <v>42463</v>
      </c>
      <c r="AN82" s="27">
        <f t="shared" si="13"/>
        <v>1</v>
      </c>
      <c r="AO82" s="28" t="str">
        <f t="shared" si="10"/>
        <v>2016:4:1:7:JINGXIN</v>
      </c>
      <c r="AP82" s="27">
        <f t="shared" ca="1" si="11"/>
        <v>350</v>
      </c>
      <c r="AQ82" s="21">
        <f t="shared" ca="1" si="12"/>
        <v>0</v>
      </c>
      <c r="AR82" s="21">
        <f t="shared" ca="1" si="12"/>
        <v>26</v>
      </c>
      <c r="AS82" s="21">
        <f t="shared" ca="1" si="12"/>
        <v>7</v>
      </c>
      <c r="AT82" s="21">
        <f t="shared" ca="1" si="12"/>
        <v>29</v>
      </c>
      <c r="AU82" s="21">
        <f t="shared" ca="1" si="12"/>
        <v>1</v>
      </c>
      <c r="AV82" s="21">
        <f t="shared" ca="1" si="12"/>
        <v>0</v>
      </c>
      <c r="AW82" s="21">
        <f t="shared" ca="1" si="14"/>
        <v>0</v>
      </c>
      <c r="AX82" s="21">
        <f t="shared" ca="1" si="15"/>
        <v>0</v>
      </c>
      <c r="AY82" s="21">
        <f t="shared" ca="1" si="16"/>
        <v>0</v>
      </c>
      <c r="AZ82" s="21">
        <f t="shared" ca="1" si="17"/>
        <v>0</v>
      </c>
      <c r="BA82" s="21">
        <f t="shared" ca="1" si="18"/>
        <v>0</v>
      </c>
    </row>
    <row r="83" spans="23:53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2016:7:0:0:JINGXIN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ca="1" si="8"/>
        <v/>
      </c>
      <c r="AG83" s="10" t="str">
        <f t="shared" ca="1" si="8"/>
        <v/>
      </c>
      <c r="AH83" s="10" t="str">
        <f t="shared" ca="1" si="8"/>
        <v/>
      </c>
      <c r="AI83" s="10" t="str">
        <f t="shared" ca="1" si="8"/>
        <v/>
      </c>
      <c r="AJ83" s="10" t="str">
        <f t="shared" ca="1" si="8"/>
        <v/>
      </c>
      <c r="AK83" s="10" t="str">
        <f t="shared" ca="1" si="8"/>
        <v/>
      </c>
      <c r="AL83" s="7">
        <v>-5</v>
      </c>
      <c r="AM83" s="28">
        <f t="shared" si="9"/>
        <v>42470</v>
      </c>
      <c r="AN83" s="27">
        <f t="shared" si="13"/>
        <v>2</v>
      </c>
      <c r="AO83" s="28" t="str">
        <f t="shared" si="10"/>
        <v>2016:4:2:7:JINGXIN</v>
      </c>
      <c r="AP83" s="27">
        <f t="shared" ca="1" si="11"/>
        <v>379</v>
      </c>
      <c r="AQ83" s="21">
        <f t="shared" ca="1" si="12"/>
        <v>0</v>
      </c>
      <c r="AR83" s="21">
        <f t="shared" ca="1" si="12"/>
        <v>27</v>
      </c>
      <c r="AS83" s="21">
        <f t="shared" ca="1" si="12"/>
        <v>10</v>
      </c>
      <c r="AT83" s="21">
        <f t="shared" ca="1" si="12"/>
        <v>20</v>
      </c>
      <c r="AU83" s="21">
        <f t="shared" ca="1" si="12"/>
        <v>2</v>
      </c>
      <c r="AV83" s="21">
        <f t="shared" ca="1" si="12"/>
        <v>0</v>
      </c>
      <c r="AW83" s="21">
        <f t="shared" ca="1" si="14"/>
        <v>0</v>
      </c>
      <c r="AX83" s="21">
        <f t="shared" ca="1" si="15"/>
        <v>0</v>
      </c>
      <c r="AY83" s="21">
        <f t="shared" ca="1" si="16"/>
        <v>0</v>
      </c>
      <c r="AZ83" s="21">
        <f t="shared" ca="1" si="17"/>
        <v>0</v>
      </c>
      <c r="BA83" s="21">
        <f t="shared" ca="1" si="18"/>
        <v>0</v>
      </c>
    </row>
    <row r="84" spans="23:53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2016:8:0:0:JINGXIN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8"/>
        <v/>
      </c>
      <c r="AG84" s="10" t="str">
        <f t="shared" ca="1" si="8"/>
        <v/>
      </c>
      <c r="AH84" s="10" t="str">
        <f t="shared" ca="1" si="8"/>
        <v/>
      </c>
      <c r="AI84" s="10" t="str">
        <f t="shared" ca="1" si="8"/>
        <v/>
      </c>
      <c r="AJ84" s="10" t="str">
        <f t="shared" ca="1" si="8"/>
        <v/>
      </c>
      <c r="AK84" s="10" t="str">
        <f t="shared" ca="1" si="8"/>
        <v/>
      </c>
      <c r="AL84" s="7">
        <v>-4</v>
      </c>
      <c r="AM84" s="28">
        <f t="shared" si="9"/>
        <v>42477</v>
      </c>
      <c r="AN84" s="27">
        <f t="shared" si="13"/>
        <v>3</v>
      </c>
      <c r="AO84" s="28" t="str">
        <f t="shared" si="10"/>
        <v>2016:4:3:7:JINGXIN</v>
      </c>
      <c r="AP84" s="27">
        <f t="shared" ca="1" si="11"/>
        <v>408</v>
      </c>
      <c r="AQ84" s="21">
        <f t="shared" ca="1" si="12"/>
        <v>0</v>
      </c>
      <c r="AR84" s="21">
        <f t="shared" ca="1" si="12"/>
        <v>20</v>
      </c>
      <c r="AS84" s="21">
        <f t="shared" ca="1" si="12"/>
        <v>9</v>
      </c>
      <c r="AT84" s="21">
        <f t="shared" ca="1" si="12"/>
        <v>28</v>
      </c>
      <c r="AU84" s="21">
        <f t="shared" ca="1" si="12"/>
        <v>1</v>
      </c>
      <c r="AV84" s="21">
        <f t="shared" ca="1" si="12"/>
        <v>0</v>
      </c>
      <c r="AW84" s="21">
        <f t="shared" ca="1" si="14"/>
        <v>0</v>
      </c>
      <c r="AX84" s="21">
        <f t="shared" ca="1" si="15"/>
        <v>0</v>
      </c>
      <c r="AY84" s="21">
        <f t="shared" ca="1" si="16"/>
        <v>0</v>
      </c>
      <c r="AZ84" s="21">
        <f t="shared" ca="1" si="17"/>
        <v>0</v>
      </c>
      <c r="BA84" s="21">
        <f t="shared" ca="1" si="18"/>
        <v>0</v>
      </c>
    </row>
    <row r="85" spans="23:53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2016:9:0:0:JINGXIN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ref="AF85:AK88" ca="1" si="19">IFERROR(INDEX(INDIRECT(CONCATENATE($X$95,"$A:$Z")),$AE85,MATCH(AF$52,INDIRECT(CONCATENATE($X$95,"$A1:$Z1")),0)),"")</f>
        <v/>
      </c>
      <c r="AG85" s="10" t="str">
        <f t="shared" ca="1" si="19"/>
        <v/>
      </c>
      <c r="AH85" s="10" t="str">
        <f t="shared" ca="1" si="19"/>
        <v/>
      </c>
      <c r="AI85" s="10" t="str">
        <f t="shared" ca="1" si="19"/>
        <v/>
      </c>
      <c r="AJ85" s="10" t="str">
        <f t="shared" ca="1" si="19"/>
        <v/>
      </c>
      <c r="AK85" s="10" t="str">
        <f t="shared" ca="1" si="19"/>
        <v/>
      </c>
      <c r="AL85" s="7">
        <v>-3</v>
      </c>
      <c r="AM85" s="28">
        <f t="shared" si="9"/>
        <v>42484</v>
      </c>
      <c r="AN85" s="27">
        <f t="shared" si="13"/>
        <v>4</v>
      </c>
      <c r="AO85" s="28" t="str">
        <f t="shared" si="10"/>
        <v>2016:4:4:7:JINGXIN</v>
      </c>
      <c r="AP85" s="27">
        <f t="shared" ca="1" si="11"/>
        <v>437</v>
      </c>
      <c r="AQ85" s="21">
        <f t="shared" ca="1" si="12"/>
        <v>0</v>
      </c>
      <c r="AR85" s="21">
        <f t="shared" ca="1" si="12"/>
        <v>22</v>
      </c>
      <c r="AS85" s="21">
        <f t="shared" ca="1" si="12"/>
        <v>10</v>
      </c>
      <c r="AT85" s="21">
        <f t="shared" ca="1" si="12"/>
        <v>27</v>
      </c>
      <c r="AU85" s="21">
        <f t="shared" ca="1" si="12"/>
        <v>2</v>
      </c>
      <c r="AV85" s="21">
        <f t="shared" ca="1" si="12"/>
        <v>0</v>
      </c>
      <c r="AW85" s="21">
        <f t="shared" ca="1" si="14"/>
        <v>0</v>
      </c>
      <c r="AX85" s="21">
        <f t="shared" ca="1" si="15"/>
        <v>0</v>
      </c>
      <c r="AY85" s="21">
        <f t="shared" ca="1" si="16"/>
        <v>0</v>
      </c>
      <c r="AZ85" s="21">
        <f t="shared" ca="1" si="17"/>
        <v>0</v>
      </c>
      <c r="BA85" s="21">
        <f t="shared" ca="1" si="18"/>
        <v>0</v>
      </c>
    </row>
    <row r="86" spans="23:53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2016:10:0:0:JINGXIN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19"/>
        <v/>
      </c>
      <c r="AG86" s="10" t="str">
        <f t="shared" ca="1" si="19"/>
        <v/>
      </c>
      <c r="AH86" s="10" t="str">
        <f t="shared" ca="1" si="19"/>
        <v/>
      </c>
      <c r="AI86" s="10" t="str">
        <f t="shared" ca="1" si="19"/>
        <v/>
      </c>
      <c r="AJ86" s="10" t="str">
        <f t="shared" ca="1" si="19"/>
        <v/>
      </c>
      <c r="AK86" s="10" t="str">
        <f t="shared" ca="1" si="19"/>
        <v/>
      </c>
      <c r="AL86" s="7">
        <v>-2</v>
      </c>
      <c r="AM86" s="28">
        <f t="shared" si="9"/>
        <v>42491</v>
      </c>
      <c r="AN86" s="27">
        <f t="shared" si="13"/>
        <v>1</v>
      </c>
      <c r="AO86" s="28" t="str">
        <f t="shared" si="10"/>
        <v>2016:5:1:7:JINGXIN</v>
      </c>
      <c r="AP86" s="27">
        <f t="shared" ca="1" si="11"/>
        <v>466</v>
      </c>
      <c r="AQ86" s="21">
        <f t="shared" ca="1" si="12"/>
        <v>1</v>
      </c>
      <c r="AR86" s="21">
        <f t="shared" ca="1" si="12"/>
        <v>26</v>
      </c>
      <c r="AS86" s="21">
        <f t="shared" ca="1" si="12"/>
        <v>10</v>
      </c>
      <c r="AT86" s="21">
        <f t="shared" ca="1" si="12"/>
        <v>36</v>
      </c>
      <c r="AU86" s="21">
        <f t="shared" ca="1" si="12"/>
        <v>1</v>
      </c>
      <c r="AV86" s="21">
        <f t="shared" ca="1" si="12"/>
        <v>0</v>
      </c>
      <c r="AW86" s="21">
        <f t="shared" ca="1" si="14"/>
        <v>0</v>
      </c>
      <c r="AX86" s="21">
        <f t="shared" ca="1" si="15"/>
        <v>0</v>
      </c>
      <c r="AY86" s="21">
        <f t="shared" ca="1" si="16"/>
        <v>0</v>
      </c>
      <c r="AZ86" s="21">
        <f t="shared" ca="1" si="17"/>
        <v>0</v>
      </c>
      <c r="BA86" s="21">
        <f t="shared" ca="1" si="18"/>
        <v>0</v>
      </c>
    </row>
    <row r="87" spans="23:53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2016:11:0:0:JINGXIN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19"/>
        <v/>
      </c>
      <c r="AG87" s="10" t="str">
        <f t="shared" ca="1" si="19"/>
        <v/>
      </c>
      <c r="AH87" s="10" t="str">
        <f t="shared" ca="1" si="19"/>
        <v/>
      </c>
      <c r="AI87" s="10" t="str">
        <f t="shared" ca="1" si="19"/>
        <v/>
      </c>
      <c r="AJ87" s="10" t="str">
        <f t="shared" ca="1" si="19"/>
        <v/>
      </c>
      <c r="AK87" s="10" t="str">
        <f t="shared" ca="1" si="19"/>
        <v/>
      </c>
      <c r="AL87" s="7">
        <v>-1</v>
      </c>
      <c r="AM87" s="28">
        <f t="shared" si="9"/>
        <v>42498</v>
      </c>
      <c r="AN87" s="27">
        <f t="shared" si="13"/>
        <v>2</v>
      </c>
      <c r="AO87" s="28" t="str">
        <f t="shared" si="10"/>
        <v>2016:5:2:7:JINGXIN</v>
      </c>
      <c r="AP87" s="27">
        <f t="shared" ca="1" si="11"/>
        <v>495</v>
      </c>
      <c r="AQ87" s="21">
        <f t="shared" ca="1" si="12"/>
        <v>0</v>
      </c>
      <c r="AR87" s="21">
        <f t="shared" ca="1" si="12"/>
        <v>31</v>
      </c>
      <c r="AS87" s="21">
        <f t="shared" ca="1" si="12"/>
        <v>9</v>
      </c>
      <c r="AT87" s="21">
        <f t="shared" ca="1" si="12"/>
        <v>36</v>
      </c>
      <c r="AU87" s="21">
        <f t="shared" ca="1" si="12"/>
        <v>1</v>
      </c>
      <c r="AV87" s="21">
        <f t="shared" ca="1" si="12"/>
        <v>0</v>
      </c>
      <c r="AW87" s="21">
        <f t="shared" ca="1" si="14"/>
        <v>0</v>
      </c>
      <c r="AX87" s="21">
        <f t="shared" ca="1" si="15"/>
        <v>0</v>
      </c>
      <c r="AY87" s="21">
        <f t="shared" ca="1" si="16"/>
        <v>0</v>
      </c>
      <c r="AZ87" s="21">
        <f t="shared" ca="1" si="17"/>
        <v>0</v>
      </c>
      <c r="BA87" s="21">
        <f t="shared" ca="1" si="18"/>
        <v>0</v>
      </c>
    </row>
    <row r="88" spans="23:53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2016:12:0:0:JINGXIN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19"/>
        <v/>
      </c>
      <c r="AG88" s="10" t="str">
        <f t="shared" ca="1" si="19"/>
        <v/>
      </c>
      <c r="AH88" s="10" t="str">
        <f t="shared" ca="1" si="19"/>
        <v/>
      </c>
      <c r="AI88" s="10" t="str">
        <f t="shared" ca="1" si="19"/>
        <v/>
      </c>
      <c r="AJ88" s="10" t="str">
        <f t="shared" ca="1" si="19"/>
        <v/>
      </c>
      <c r="AK88" s="10" t="str">
        <f t="shared" ca="1" si="19"/>
        <v/>
      </c>
      <c r="AL88" s="7">
        <v>0</v>
      </c>
      <c r="AM88" s="28">
        <f t="shared" si="9"/>
        <v>42505</v>
      </c>
      <c r="AN88" s="27">
        <f t="shared" si="13"/>
        <v>3</v>
      </c>
      <c r="AO88" s="28" t="str">
        <f t="shared" si="10"/>
        <v>2016:5:3:7:JINGXIN</v>
      </c>
      <c r="AP88" s="27">
        <f t="shared" ca="1" si="11"/>
        <v>524</v>
      </c>
      <c r="AQ88" s="21">
        <f t="shared" ca="1" si="12"/>
        <v>0</v>
      </c>
      <c r="AR88" s="21">
        <f t="shared" ca="1" si="12"/>
        <v>24</v>
      </c>
      <c r="AS88" s="21">
        <f t="shared" ca="1" si="12"/>
        <v>12</v>
      </c>
      <c r="AT88" s="21">
        <f t="shared" ca="1" si="12"/>
        <v>24</v>
      </c>
      <c r="AU88" s="21">
        <f t="shared" ca="1" si="12"/>
        <v>0</v>
      </c>
      <c r="AV88" s="21">
        <f t="shared" ca="1" si="12"/>
        <v>4</v>
      </c>
      <c r="AW88" s="21">
        <f t="shared" ca="1" si="14"/>
        <v>1</v>
      </c>
      <c r="AX88" s="21">
        <f t="shared" ca="1" si="15"/>
        <v>24</v>
      </c>
      <c r="AY88" s="21">
        <f t="shared" ca="1" si="16"/>
        <v>12</v>
      </c>
      <c r="AZ88" s="21">
        <f t="shared" ca="1" si="17"/>
        <v>20</v>
      </c>
      <c r="BA88" s="21">
        <f t="shared" ca="1" si="18"/>
        <v>4</v>
      </c>
    </row>
    <row r="89" spans="23:53">
      <c r="AC89" s="7">
        <f ca="1">SUMIFS(AC53:AC88, $X53:$X88,YEAR,AC53:AC88,"&lt;&gt;#N/A")</f>
        <v>16</v>
      </c>
      <c r="AD89" s="27"/>
      <c r="AF89" s="7">
        <f t="shared" ref="AF89:AK89" ca="1" si="20">SUM(AF53:AF88)</f>
        <v>0</v>
      </c>
      <c r="AG89" s="7">
        <f t="shared" ca="1" si="20"/>
        <v>0</v>
      </c>
      <c r="AH89" s="7">
        <f t="shared" ca="1" si="20"/>
        <v>0</v>
      </c>
      <c r="AI89" s="7">
        <f t="shared" ca="1" si="20"/>
        <v>5</v>
      </c>
      <c r="AJ89" s="7">
        <f t="shared" ca="1" si="20"/>
        <v>0</v>
      </c>
      <c r="AK89" s="7">
        <f t="shared" ca="1" si="20"/>
        <v>0</v>
      </c>
      <c r="AN89" s="27"/>
    </row>
    <row r="90" spans="23:53">
      <c r="W90" s="7" t="s">
        <v>1456</v>
      </c>
      <c r="X90" s="2" t="s">
        <v>1834</v>
      </c>
      <c r="AD90" s="27"/>
      <c r="AE90" s="27"/>
      <c r="AH90" s="27"/>
      <c r="AI90" s="27"/>
      <c r="AJ90" s="27"/>
      <c r="AK90" s="27"/>
      <c r="AM90" s="28"/>
      <c r="AN90" s="27"/>
    </row>
    <row r="91" spans="23:53">
      <c r="W91" s="39" t="s">
        <v>2234</v>
      </c>
      <c r="X91" s="1" t="s">
        <v>2297</v>
      </c>
      <c r="AD91" s="27"/>
      <c r="AE91" s="27"/>
      <c r="AH91" s="27"/>
      <c r="AI91" s="27"/>
      <c r="AJ91" s="27"/>
      <c r="AK91" s="27"/>
      <c r="AM91" s="28"/>
      <c r="AN91" s="27"/>
    </row>
    <row r="92" spans="23:53">
      <c r="W92" s="7" t="s">
        <v>2235</v>
      </c>
      <c r="X92" s="1" t="s">
        <v>2298</v>
      </c>
      <c r="AD92" s="27"/>
      <c r="AN92" s="27"/>
    </row>
    <row r="93" spans="23:53">
      <c r="W93" s="7" t="s">
        <v>815</v>
      </c>
      <c r="X93" s="2" t="s">
        <v>2245</v>
      </c>
      <c r="Y93" s="27"/>
      <c r="Z93" s="27"/>
      <c r="AD93" s="27"/>
      <c r="AN93" s="27"/>
    </row>
    <row r="94" spans="23:53">
      <c r="W94" s="7" t="s">
        <v>816</v>
      </c>
      <c r="X94" s="2" t="s">
        <v>2246</v>
      </c>
      <c r="Y94" s="27"/>
      <c r="Z94" s="27"/>
      <c r="AD94" s="27"/>
      <c r="AN94" s="27"/>
    </row>
    <row r="95" spans="23:53">
      <c r="W95" s="39" t="s">
        <v>819</v>
      </c>
      <c r="X95" s="2" t="s">
        <v>2247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3">
      <c r="W96" s="39" t="s">
        <v>1455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1">
      <c r="W97" s="7" t="s">
        <v>811</v>
      </c>
      <c r="X97" s="1">
        <v>4</v>
      </c>
      <c r="AD97" s="27"/>
      <c r="AE97" s="27"/>
      <c r="AH97" s="27"/>
      <c r="AI97" s="27"/>
      <c r="AJ97" s="27"/>
      <c r="AK97" s="27"/>
      <c r="AN97" s="27"/>
    </row>
    <row r="98" spans="23:51">
      <c r="W98" s="7" t="s">
        <v>808</v>
      </c>
      <c r="X98" s="7">
        <f>ROUND($X$96/12,0)</f>
        <v>0</v>
      </c>
      <c r="AN98" s="27"/>
    </row>
    <row r="99" spans="23:51">
      <c r="W99" s="7" t="s">
        <v>807</v>
      </c>
      <c r="X99" s="7">
        <v>4</v>
      </c>
      <c r="AN99" s="27"/>
    </row>
    <row r="100" spans="23:51">
      <c r="W100" s="7" t="s">
        <v>438</v>
      </c>
      <c r="X100" s="7">
        <f ca="1">SUM($AI$89:$AK$89)</f>
        <v>5</v>
      </c>
      <c r="AN100" s="27"/>
    </row>
    <row r="101" spans="23:51">
      <c r="W101" s="7" t="s">
        <v>439</v>
      </c>
      <c r="X101" s="7">
        <f ca="1">SUM($AF$89:$AH$89)</f>
        <v>0</v>
      </c>
      <c r="AM101" s="28"/>
      <c r="AN101" s="27"/>
      <c r="AS101" s="29"/>
      <c r="AU101" s="29"/>
      <c r="AV101" s="29"/>
      <c r="AY101" s="29"/>
    </row>
    <row r="102" spans="23:51" ht="60">
      <c r="W102" s="7" t="s">
        <v>441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30">
        <f ca="1">IFERROR(X101/SUM(X100:X101),"0")</f>
        <v>0</v>
      </c>
      <c r="Z102" s="7" t="str">
        <f ca="1">TEXT(Y102,"00%")</f>
        <v>00%</v>
      </c>
      <c r="AN102" s="27"/>
    </row>
    <row r="103" spans="23:51" ht="30">
      <c r="W103" s="7" t="s">
        <v>442</v>
      </c>
      <c r="X103" s="29" t="str">
        <f ca="1">CONCATENATE("Annual Goal 年度目標:  ",$X$96,"
Actual CDE YTD 年度實際:    ",$AC$89)</f>
        <v>Annual Goal 年度目標:  
Actual CDE YTD 年度實際:    16</v>
      </c>
      <c r="AN103" s="27"/>
    </row>
    <row r="104" spans="23:51">
      <c r="W104" s="7" t="s">
        <v>1454</v>
      </c>
      <c r="X104" s="7" t="str">
        <f ca="1">CONCATENATE($X$53,"  ",SUMIF($AC$53:$AC$64,"&lt;&gt;#N/A"))</f>
        <v>2014  0</v>
      </c>
      <c r="AN104" s="27"/>
    </row>
    <row r="105" spans="23:51">
      <c r="W105" s="7" t="s">
        <v>1453</v>
      </c>
      <c r="X105" s="7" t="str">
        <f ca="1">CONCATENATE($X$65,"  ", SUMIF($AC$65:$AC$76,"&lt;&gt;#N/A"))</f>
        <v>2015  0</v>
      </c>
      <c r="AN105" s="27"/>
    </row>
    <row r="106" spans="23:51">
      <c r="W106" s="7" t="s">
        <v>1452</v>
      </c>
      <c r="X106" s="7" t="str">
        <f ca="1">CONCATENATE($X$77,"  ",SUMIF($AC$77:$AC$88,"&lt;&gt;#N/A"))</f>
        <v>2016  16</v>
      </c>
    </row>
    <row r="107" spans="23:51" ht="23.25">
      <c r="W107" s="7" t="s">
        <v>1451</v>
      </c>
      <c r="X107" s="42" t="str">
        <f>$X$91</f>
        <v>Jingxin District</v>
      </c>
    </row>
    <row r="108" spans="23:51">
      <c r="X108" s="40" t="str">
        <f>$X$92</f>
        <v>景新地區</v>
      </c>
    </row>
    <row r="109" spans="23:51">
      <c r="X109" s="41">
        <f>DATE</f>
        <v>42505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1">
    <pageSetUpPr fitToPage="1"/>
  </sheetPr>
  <dimension ref="A1:S23"/>
  <sheetViews>
    <sheetView topLeftCell="E1" zoomScaleNormal="100" zoomScaleSheetLayoutView="115" workbookViewId="0">
      <selection activeCell="F19" sqref="F19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1755</v>
      </c>
      <c r="E1" s="36" t="str">
        <f>$A$2</f>
        <v>Xindian District</v>
      </c>
      <c r="F1" s="32"/>
      <c r="G1" s="33"/>
      <c r="H1" s="33"/>
      <c r="I1" s="33"/>
      <c r="J1" s="33"/>
      <c r="K1" s="33"/>
      <c r="L1" s="33"/>
      <c r="M1" s="93" t="s">
        <v>1739</v>
      </c>
      <c r="N1" s="96" t="s">
        <v>21</v>
      </c>
      <c r="O1" s="76" t="s">
        <v>22</v>
      </c>
      <c r="P1" s="76" t="s">
        <v>23</v>
      </c>
      <c r="Q1" s="76" t="s">
        <v>33</v>
      </c>
      <c r="R1" s="76" t="s">
        <v>34</v>
      </c>
      <c r="S1" s="76" t="s">
        <v>24</v>
      </c>
    </row>
    <row r="2" spans="1:19" ht="15" customHeight="1">
      <c r="A2" s="1" t="s">
        <v>2299</v>
      </c>
      <c r="E2" s="78" t="str">
        <f>$A$3</f>
        <v>新店地區</v>
      </c>
      <c r="F2" s="26" t="s">
        <v>793</v>
      </c>
      <c r="G2" s="80">
        <f>$A$6</f>
        <v>120</v>
      </c>
      <c r="H2" s="82" t="s">
        <v>35</v>
      </c>
      <c r="I2" s="83"/>
      <c r="J2" s="83"/>
      <c r="K2" s="84"/>
      <c r="L2" s="72" t="s">
        <v>28</v>
      </c>
      <c r="M2" s="94"/>
      <c r="N2" s="97"/>
      <c r="O2" s="77"/>
      <c r="P2" s="77"/>
      <c r="Q2" s="77"/>
      <c r="R2" s="77"/>
      <c r="S2" s="77"/>
    </row>
    <row r="3" spans="1:19" ht="15" customHeight="1">
      <c r="A3" s="1" t="s">
        <v>2300</v>
      </c>
      <c r="E3" s="79"/>
      <c r="F3" s="25" t="s">
        <v>794</v>
      </c>
      <c r="G3" s="81"/>
      <c r="H3" s="82" t="s">
        <v>788</v>
      </c>
      <c r="I3" s="83"/>
      <c r="J3" s="83"/>
      <c r="K3" s="84"/>
      <c r="L3" s="72" t="s">
        <v>787</v>
      </c>
      <c r="M3" s="94"/>
      <c r="N3" s="97"/>
      <c r="O3" s="77"/>
      <c r="P3" s="77"/>
      <c r="Q3" s="77"/>
      <c r="R3" s="77"/>
      <c r="S3" s="77"/>
    </row>
    <row r="4" spans="1:19" ht="15" customHeight="1">
      <c r="A4" s="1" t="s">
        <v>2122</v>
      </c>
      <c r="E4" s="85">
        <f>DATE</f>
        <v>42505</v>
      </c>
      <c r="F4" s="23" t="s">
        <v>791</v>
      </c>
      <c r="G4" s="24"/>
      <c r="H4" s="87">
        <f>ROUND($G$2/12*MONTH,0)</f>
        <v>50</v>
      </c>
      <c r="I4" s="88"/>
      <c r="J4" s="88"/>
      <c r="K4" s="89"/>
      <c r="L4" s="44">
        <f>ROUND($G$2/12,0)</f>
        <v>10</v>
      </c>
      <c r="M4" s="94"/>
      <c r="N4" s="97"/>
      <c r="O4" s="77"/>
      <c r="P4" s="77"/>
      <c r="Q4" s="77"/>
      <c r="R4" s="77"/>
      <c r="S4" s="77"/>
    </row>
    <row r="5" spans="1:19" ht="15" customHeight="1">
      <c r="A5" s="1" t="s">
        <v>2123</v>
      </c>
      <c r="E5" s="86"/>
      <c r="F5" s="5" t="s">
        <v>792</v>
      </c>
      <c r="G5" s="6"/>
      <c r="H5" s="90">
        <f ca="1">XINDIAN_DISTRICT_GRAPH!$AC$89</f>
        <v>4</v>
      </c>
      <c r="I5" s="91"/>
      <c r="J5" s="91"/>
      <c r="K5" s="92"/>
      <c r="L5" s="45">
        <f>$M$23</f>
        <v>0</v>
      </c>
      <c r="M5" s="95"/>
      <c r="N5" s="97"/>
      <c r="O5" s="77"/>
      <c r="P5" s="77"/>
      <c r="Q5" s="77"/>
      <c r="R5" s="77"/>
      <c r="S5" s="77"/>
    </row>
    <row r="6" spans="1:19" ht="15" customHeight="1">
      <c r="A6" s="1">
        <v>120</v>
      </c>
      <c r="E6" s="34" t="str">
        <f>$A$4</f>
        <v>South Stake</v>
      </c>
      <c r="F6" s="25" t="s">
        <v>804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南臺北支聯會</v>
      </c>
      <c r="F7" s="25" t="s">
        <v>789</v>
      </c>
      <c r="G7" s="25"/>
      <c r="H7" s="20"/>
      <c r="I7" s="20"/>
      <c r="J7" s="20"/>
      <c r="K7" s="20"/>
      <c r="L7" s="46" t="s">
        <v>790</v>
      </c>
      <c r="M7" s="61" t="s">
        <v>795</v>
      </c>
      <c r="N7" s="38" t="s">
        <v>796</v>
      </c>
      <c r="O7" s="38" t="s">
        <v>797</v>
      </c>
      <c r="P7" s="38" t="s">
        <v>798</v>
      </c>
      <c r="Q7" s="38" t="s">
        <v>799</v>
      </c>
      <c r="R7" s="38" t="s">
        <v>800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2125</v>
      </c>
      <c r="B11" s="1"/>
      <c r="E11" s="5" t="str">
        <f>$A11</f>
        <v>Xindian 新店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1980</v>
      </c>
      <c r="C12" s="64" t="str">
        <f>CONCATENATE(YEAR,":",MONTH,":",WEEK,":",WEEKDAY,":",$B12)</f>
        <v>2016:5:3:7:XINDIAN_E</v>
      </c>
      <c r="D12" s="64">
        <f>MATCH($C12,REPORT_DATA_BY_COMP!$A:$A,0)</f>
        <v>1725</v>
      </c>
      <c r="E12" s="65" t="str">
        <f>SUBSTITUTE(VLOOKUP($B12,COMP_LIST!$A:$AC,5,FALSE),"EL","")</f>
        <v>E. Sumsion / Mertz</v>
      </c>
      <c r="F12" s="4" t="str">
        <f>VLOOKUP($B12,COMP_LIST!$A:$AC,3,FALSE)</f>
        <v>Xindian E</v>
      </c>
      <c r="G12" s="4" t="str">
        <f>VLOOKUP($B12,COMP_LIST!$A:$AC,4,FALSE)</f>
        <v>新店長老</v>
      </c>
      <c r="H12" s="10">
        <f>IFERROR(INDEX(REPORT_DATA_BY_COMP!$A:$AI,$D12,MATCH(H$8,REPORT_DATA_BY_COMP!$A$1:$AI$1,0)), "")</f>
        <v>0</v>
      </c>
      <c r="I12" s="10">
        <f>IFERROR(INDEX(REPORT_DATA_BY_COMP!$A:$AI,$D12,MATCH(I$8,REPORT_DATA_BY_COMP!$A$1:$AI$1,0)), "")</f>
        <v>0</v>
      </c>
      <c r="J12" s="10">
        <f>IFERROR(INDEX(REPORT_DATA_BY_COMP!$A:$AI,$D12,MATCH(J$8,REPORT_DATA_BY_COMP!$A$1:$AI$1,0)), "")</f>
        <v>2</v>
      </c>
      <c r="K12" s="10">
        <f>IFERROR(INDEX(REPORT_DATA_BY_COMP!$A:$AI,$D12,MATCH(K$8,REPORT_DATA_BY_COMP!$A$1:$AI$1,0)), "")</f>
        <v>4</v>
      </c>
      <c r="L12" s="47">
        <f>IFERROR(INDEX(REPORT_DATA_BY_COMP!$A:$AI,$D12,MATCH(L$8,REPORT_DATA_BY_COMP!$A$1:$AI$1,0)), "")</f>
        <v>0</v>
      </c>
      <c r="M12" s="56">
        <f>IFERROR(INDEX(REPORT_DATA_BY_COMP!$A:$AI,$D12,MATCH(M$8,REPORT_DATA_BY_COMP!$A$1:$AI$1,0)), "")</f>
        <v>0</v>
      </c>
      <c r="N12" s="50">
        <f>IFERROR(INDEX(REPORT_DATA_BY_COMP!$A:$AI,$D12,MATCH(N$8,REPORT_DATA_BY_COMP!$A$1:$AI$1,0)), "")</f>
        <v>6</v>
      </c>
      <c r="O12" s="10">
        <f>IFERROR(INDEX(REPORT_DATA_BY_COMP!$A:$AI,$D12,MATCH(O$8,REPORT_DATA_BY_COMP!$A$1:$AI$1,0)), "")</f>
        <v>6</v>
      </c>
      <c r="P12" s="10">
        <f>IFERROR(INDEX(REPORT_DATA_BY_COMP!$A:$AI,$D12,MATCH(P$8,REPORT_DATA_BY_COMP!$A$1:$AI$1,0)), "")</f>
        <v>14</v>
      </c>
      <c r="Q12" s="10">
        <f>IFERROR(INDEX(REPORT_DATA_BY_COMP!$A:$AI,$D12,MATCH(Q$8,REPORT_DATA_BY_COMP!$A$1:$AI$1,0)), "")</f>
        <v>9</v>
      </c>
      <c r="R12" s="10">
        <f>IFERROR(INDEX(REPORT_DATA_BY_COMP!$A:$AI,$D12,MATCH(R$8,REPORT_DATA_BY_COMP!$A$1:$AI$1,0)), "")</f>
        <v>0</v>
      </c>
      <c r="S12" s="10">
        <f>IFERROR(INDEX(REPORT_DATA_BY_COMP!$A:$AI,$D12,MATCH(S$8,REPORT_DATA_BY_COMP!$A$1:$AI$1,0)), "")</f>
        <v>7</v>
      </c>
    </row>
    <row r="13" spans="1:19" ht="15" customHeight="1">
      <c r="A13" s="1"/>
      <c r="B13" s="1" t="s">
        <v>1754</v>
      </c>
      <c r="C13" s="64" t="str">
        <f>CONCATENATE(YEAR,":",MONTH,":",WEEK,":",WEEKDAY,":",$B13)</f>
        <v>2016:5:3:7:ANKANG_E</v>
      </c>
      <c r="D13" s="64">
        <f>MATCH($C13,REPORT_DATA_BY_COMP!$A:$A,0)</f>
        <v>1658</v>
      </c>
      <c r="E13" s="65" t="str">
        <f>SUBSTITUTE(VLOOKUP($B13,COMP_LIST!$A:$AC,5,FALSE),"EL","")</f>
        <v>E. Griffin DL / Clegg</v>
      </c>
      <c r="F13" s="4" t="str">
        <f>VLOOKUP($B13,COMP_LIST!$A:$AC,3,FALSE)</f>
        <v>Ankang E</v>
      </c>
      <c r="G13" s="4" t="str">
        <f>VLOOKUP($B13,COMP_LIST!$A:$AC,4,FALSE)</f>
        <v>安康長老</v>
      </c>
      <c r="H13" s="10">
        <f>IFERROR(INDEX(REPORT_DATA_BY_COMP!$A:$AI,$D13,MATCH(H$8,REPORT_DATA_BY_COMP!$A$1:$AI$1,0)), "")</f>
        <v>0</v>
      </c>
      <c r="I13" s="10">
        <f>IFERROR(INDEX(REPORT_DATA_BY_COMP!$A:$AI,$D13,MATCH(I$8,REPORT_DATA_BY_COMP!$A$1:$AI$1,0)), "")</f>
        <v>1</v>
      </c>
      <c r="J13" s="10">
        <f>IFERROR(INDEX(REPORT_DATA_BY_COMP!$A:$AI,$D13,MATCH(J$8,REPORT_DATA_BY_COMP!$A$1:$AI$1,0)), "")</f>
        <v>2</v>
      </c>
      <c r="K13" s="10">
        <f>IFERROR(INDEX(REPORT_DATA_BY_COMP!$A:$AI,$D13,MATCH(K$8,REPORT_DATA_BY_COMP!$A$1:$AI$1,0)), "")</f>
        <v>1</v>
      </c>
      <c r="L13" s="47">
        <f>IFERROR(INDEX(REPORT_DATA_BY_COMP!$A:$AI,$D13,MATCH(L$8,REPORT_DATA_BY_COMP!$A$1:$AI$1,0)), "")</f>
        <v>0</v>
      </c>
      <c r="M13" s="59">
        <f>IFERROR(INDEX(REPORT_DATA_BY_COMP!$A:$AI,$D13,MATCH(M$8,REPORT_DATA_BY_COMP!$A$1:$AI$1,0)), "")</f>
        <v>0</v>
      </c>
      <c r="N13" s="50">
        <f>IFERROR(INDEX(REPORT_DATA_BY_COMP!$A:$AI,$D13,MATCH(N$8,REPORT_DATA_BY_COMP!$A$1:$AI$1,0)), "")</f>
        <v>5</v>
      </c>
      <c r="O13" s="10">
        <f>IFERROR(INDEX(REPORT_DATA_BY_COMP!$A:$AI,$D13,MATCH(O$8,REPORT_DATA_BY_COMP!$A$1:$AI$1,0)), "")</f>
        <v>2</v>
      </c>
      <c r="P13" s="10">
        <f>IFERROR(INDEX(REPORT_DATA_BY_COMP!$A:$AI,$D13,MATCH(P$8,REPORT_DATA_BY_COMP!$A$1:$AI$1,0)), "")</f>
        <v>16</v>
      </c>
      <c r="Q13" s="10">
        <f>IFERROR(INDEX(REPORT_DATA_BY_COMP!$A:$AI,$D13,MATCH(Q$8,REPORT_DATA_BY_COMP!$A$1:$AI$1,0)), "")</f>
        <v>4</v>
      </c>
      <c r="R13" s="10">
        <f>IFERROR(INDEX(REPORT_DATA_BY_COMP!$A:$AI,$D13,MATCH(R$8,REPORT_DATA_BY_COMP!$A$1:$AI$1,0)), "")</f>
        <v>0</v>
      </c>
      <c r="S13" s="10">
        <f>IFERROR(INDEX(REPORT_DATA_BY_COMP!$A:$AI,$D13,MATCH(S$8,REPORT_DATA_BY_COMP!$A$1:$AI$1,0)), "")</f>
        <v>6</v>
      </c>
    </row>
    <row r="14" spans="1:19" ht="15" customHeight="1">
      <c r="A14" s="1"/>
      <c r="B14" s="1" t="s">
        <v>1983</v>
      </c>
      <c r="C14" s="64" t="str">
        <f>CONCATENATE(YEAR,":",MONTH,":",WEEK,":",WEEKDAY,":",$B14)</f>
        <v>2016:5:3:7:XINDIAN_S</v>
      </c>
      <c r="D14" s="64">
        <f>MATCH($C14,REPORT_DATA_BY_COMP!$A:$A,0)</f>
        <v>1726</v>
      </c>
      <c r="E14" s="65" t="str">
        <f>SUBSTITUTE(VLOOKUP($B14,COMP_LIST!$A:$AC,5,FALSE),"EL","")</f>
        <v>S. Nau / Xie</v>
      </c>
      <c r="F14" s="4" t="str">
        <f>VLOOKUP($B14,COMP_LIST!$A:$AC,3,FALSE)</f>
        <v>Xindian S</v>
      </c>
      <c r="G14" s="4" t="str">
        <f>VLOOKUP($B14,COMP_LIST!$A:$AC,4,FALSE)</f>
        <v>新店姐妹</v>
      </c>
      <c r="H14" s="10">
        <f>IFERROR(INDEX(REPORT_DATA_BY_COMP!$A:$AI,$D14,MATCH(H$8,REPORT_DATA_BY_COMP!$A$1:$AI$1,0)), "")</f>
        <v>0</v>
      </c>
      <c r="I14" s="10">
        <f>IFERROR(INDEX(REPORT_DATA_BY_COMP!$A:$AI,$D14,MATCH(I$8,REPORT_DATA_BY_COMP!$A$1:$AI$1,0)), "")</f>
        <v>0</v>
      </c>
      <c r="J14" s="10">
        <f>IFERROR(INDEX(REPORT_DATA_BY_COMP!$A:$AI,$D14,MATCH(J$8,REPORT_DATA_BY_COMP!$A$1:$AI$1,0)), "")</f>
        <v>1</v>
      </c>
      <c r="K14" s="10">
        <f>IFERROR(INDEX(REPORT_DATA_BY_COMP!$A:$AI,$D14,MATCH(K$8,REPORT_DATA_BY_COMP!$A$1:$AI$1,0)), "")</f>
        <v>2</v>
      </c>
      <c r="L14" s="47">
        <f>IFERROR(INDEX(REPORT_DATA_BY_COMP!$A:$AI,$D14,MATCH(L$8,REPORT_DATA_BY_COMP!$A$1:$AI$1,0)), "")</f>
        <v>0</v>
      </c>
      <c r="M14" s="59">
        <f>IFERROR(INDEX(REPORT_DATA_BY_COMP!$A:$AI,$D14,MATCH(M$8,REPORT_DATA_BY_COMP!$A$1:$AI$1,0)), "")</f>
        <v>0</v>
      </c>
      <c r="N14" s="50">
        <f>IFERROR(INDEX(REPORT_DATA_BY_COMP!$A:$AI,$D14,MATCH(N$8,REPORT_DATA_BY_COMP!$A$1:$AI$1,0)), "")</f>
        <v>4</v>
      </c>
      <c r="O14" s="10">
        <f>IFERROR(INDEX(REPORT_DATA_BY_COMP!$A:$AI,$D14,MATCH(O$8,REPORT_DATA_BY_COMP!$A$1:$AI$1,0)), "")</f>
        <v>2</v>
      </c>
      <c r="P14" s="10">
        <f>IFERROR(INDEX(REPORT_DATA_BY_COMP!$A:$AI,$D14,MATCH(P$8,REPORT_DATA_BY_COMP!$A$1:$AI$1,0)), "")</f>
        <v>8</v>
      </c>
      <c r="Q14" s="10">
        <f>IFERROR(INDEX(REPORT_DATA_BY_COMP!$A:$AI,$D14,MATCH(Q$8,REPORT_DATA_BY_COMP!$A$1:$AI$1,0)), "")</f>
        <v>4</v>
      </c>
      <c r="R14" s="10">
        <f>IFERROR(INDEX(REPORT_DATA_BY_COMP!$A:$AI,$D14,MATCH(R$8,REPORT_DATA_BY_COMP!$A$1:$AI$1,0)), "")</f>
        <v>0</v>
      </c>
      <c r="S14" s="10">
        <f>IFERROR(INDEX(REPORT_DATA_BY_COMP!$A:$AI,$D14,MATCH(S$8,REPORT_DATA_BY_COMP!$A$1:$AI$1,0)), "")</f>
        <v>10</v>
      </c>
    </row>
    <row r="15" spans="1:19" ht="15" customHeight="1">
      <c r="A15" s="1"/>
      <c r="B15" s="1"/>
      <c r="E15" s="8" t="s">
        <v>806</v>
      </c>
      <c r="F15" s="9"/>
      <c r="G15" s="9"/>
      <c r="H15" s="11">
        <f t="shared" ref="H15:S15" si="0">SUM(H12:H14)</f>
        <v>0</v>
      </c>
      <c r="I15" s="11">
        <f t="shared" si="0"/>
        <v>1</v>
      </c>
      <c r="J15" s="11">
        <f t="shared" si="0"/>
        <v>5</v>
      </c>
      <c r="K15" s="11">
        <f t="shared" si="0"/>
        <v>7</v>
      </c>
      <c r="L15" s="48">
        <f t="shared" si="0"/>
        <v>0</v>
      </c>
      <c r="M15" s="57">
        <f t="shared" si="0"/>
        <v>0</v>
      </c>
      <c r="N15" s="51">
        <f t="shared" si="0"/>
        <v>15</v>
      </c>
      <c r="O15" s="11">
        <f t="shared" si="0"/>
        <v>10</v>
      </c>
      <c r="P15" s="11">
        <f t="shared" si="0"/>
        <v>38</v>
      </c>
      <c r="Q15" s="11">
        <f t="shared" si="0"/>
        <v>17</v>
      </c>
      <c r="R15" s="11">
        <f t="shared" si="0"/>
        <v>0</v>
      </c>
      <c r="S15" s="11">
        <f t="shared" si="0"/>
        <v>23</v>
      </c>
    </row>
    <row r="16" spans="1:19" ht="15" customHeight="1">
      <c r="E16" s="31"/>
      <c r="F16" s="22"/>
      <c r="G16" s="22"/>
      <c r="H16" s="22"/>
      <c r="I16" s="22"/>
      <c r="J16" s="22"/>
      <c r="K16" s="22"/>
      <c r="L16" s="22"/>
      <c r="M16" s="43"/>
      <c r="N16" s="22"/>
      <c r="O16" s="22"/>
      <c r="P16" s="22"/>
      <c r="Q16" s="22"/>
      <c r="R16" s="22"/>
      <c r="S16" s="22"/>
    </row>
    <row r="17" spans="3:19" ht="15" customHeight="1">
      <c r="E17" s="12" t="s">
        <v>2244</v>
      </c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</row>
    <row r="18" spans="3:19" ht="15" customHeight="1">
      <c r="C18" s="64" t="str">
        <f>CONCATENATE(YEAR,":",MONTH,":1:",WEEKLY_REPORT_DAY,":", $A$1)</f>
        <v>2016:5:1:7:XINDIAN</v>
      </c>
      <c r="D18" s="64">
        <f>MATCH($C18,REPORT_DATA_BY_DISTRICT!$A:$A, 0)</f>
        <v>479</v>
      </c>
      <c r="E18" s="19" t="s">
        <v>783</v>
      </c>
      <c r="F18" s="13"/>
      <c r="G18" s="13"/>
      <c r="H18" s="10">
        <f>IFERROR(INDEX(REPORT_DATA_BY_DISTRICT!$A:$AI,$D18,MATCH(H$8,REPORT_DATA_BY_DISTRICT!$A$1:$AI$1,0)), "")</f>
        <v>0</v>
      </c>
      <c r="I18" s="10">
        <f>IFERROR(INDEX(REPORT_DATA_BY_DISTRICT!$A:$AI,$D18,MATCH(I$8,REPORT_DATA_BY_DISTRICT!$A$1:$AI$1,0)), "")</f>
        <v>0</v>
      </c>
      <c r="J18" s="10">
        <f>IFERROR(INDEX(REPORT_DATA_BY_DISTRICT!$A:$AI,$D18,MATCH(J$8,REPORT_DATA_BY_DISTRICT!$A$1:$AI$1,0)), "")</f>
        <v>6</v>
      </c>
      <c r="K18" s="10">
        <f>IFERROR(INDEX(REPORT_DATA_BY_DISTRICT!$A:$AI,$D18,MATCH(K$8,REPORT_DATA_BY_DISTRICT!$A$1:$AI$1,0)), "")</f>
        <v>6</v>
      </c>
      <c r="L18" s="10">
        <f>IFERROR(INDEX(REPORT_DATA_BY_DISTRICT!$A:$AI,$D18,MATCH(L$8,REPORT_DATA_BY_DISTRICT!$A$1:$AI$1,0)), "")</f>
        <v>0</v>
      </c>
      <c r="M18" s="10">
        <f>IFERROR(INDEX(REPORT_DATA_BY_DISTRICT!$A:$AI,$D18,MATCH(M$8,REPORT_DATA_BY_DISTRICT!$A$1:$AI$1,0)), "")</f>
        <v>0</v>
      </c>
      <c r="N18" s="10">
        <f>IFERROR(INDEX(REPORT_DATA_BY_DISTRICT!$A:$AI,$D18,MATCH(N$8,REPORT_DATA_BY_DISTRICT!$A$1:$AI$1,0)), "")</f>
        <v>19</v>
      </c>
      <c r="O18" s="10">
        <f>IFERROR(INDEX(REPORT_DATA_BY_DISTRICT!$A:$AI,$D18,MATCH(O$8,REPORT_DATA_BY_DISTRICT!$A$1:$AI$1,0)), "")</f>
        <v>6</v>
      </c>
      <c r="P18" s="10">
        <f>IFERROR(INDEX(REPORT_DATA_BY_DISTRICT!$A:$AI,$D18,MATCH(P$8,REPORT_DATA_BY_DISTRICT!$A$1:$AI$1,0)), "")</f>
        <v>23</v>
      </c>
      <c r="Q18" s="10">
        <f>IFERROR(INDEX(REPORT_DATA_BY_DISTRICT!$A:$AI,$D18,MATCH(Q$8,REPORT_DATA_BY_DISTRICT!$A$1:$AI$1,0)), "")</f>
        <v>21</v>
      </c>
      <c r="R18" s="10">
        <f>IFERROR(INDEX(REPORT_DATA_BY_DISTRICT!$A:$AI,$D18,MATCH(R$8,REPORT_DATA_BY_DISTRICT!$A$1:$AI$1,0)), "")</f>
        <v>2</v>
      </c>
      <c r="S18" s="10">
        <f>IFERROR(INDEX(REPORT_DATA_BY_DISTRICT!$A:$AI,$D18,MATCH(S$8,REPORT_DATA_BY_DISTRICT!$A$1:$AI$1,0)), "")</f>
        <v>35</v>
      </c>
    </row>
    <row r="19" spans="3:19" ht="15" customHeight="1">
      <c r="C19" s="64" t="str">
        <f>CONCATENATE(YEAR,":",MONTH,":2:",WEEKLY_REPORT_DAY,":", $A$1)</f>
        <v>2016:5:2:7:XINDIAN</v>
      </c>
      <c r="D19" s="64">
        <f>MATCH($C19,REPORT_DATA_BY_DISTRICT!$A:$A, 0)</f>
        <v>508</v>
      </c>
      <c r="E19" s="19" t="s">
        <v>782</v>
      </c>
      <c r="F19" s="13"/>
      <c r="G19" s="13"/>
      <c r="H19" s="10">
        <f>IFERROR(INDEX(REPORT_DATA_BY_DISTRICT!$A:$AI,$D19,MATCH(H$8,REPORT_DATA_BY_DISTRICT!$A$1:$AI$1,0)), "")</f>
        <v>0</v>
      </c>
      <c r="I19" s="10">
        <f>IFERROR(INDEX(REPORT_DATA_BY_DISTRICT!$A:$AI,$D19,MATCH(I$8,REPORT_DATA_BY_DISTRICT!$A$1:$AI$1,0)), "")</f>
        <v>0</v>
      </c>
      <c r="J19" s="10">
        <f>IFERROR(INDEX(REPORT_DATA_BY_DISTRICT!$A:$AI,$D19,MATCH(J$8,REPORT_DATA_BY_DISTRICT!$A$1:$AI$1,0)), "")</f>
        <v>6</v>
      </c>
      <c r="K19" s="10">
        <f>IFERROR(INDEX(REPORT_DATA_BY_DISTRICT!$A:$AI,$D19,MATCH(K$8,REPORT_DATA_BY_DISTRICT!$A$1:$AI$1,0)), "")</f>
        <v>4</v>
      </c>
      <c r="L19" s="10">
        <f>IFERROR(INDEX(REPORT_DATA_BY_DISTRICT!$A:$AI,$D19,MATCH(L$8,REPORT_DATA_BY_DISTRICT!$A$1:$AI$1,0)), "")</f>
        <v>0</v>
      </c>
      <c r="M19" s="10">
        <f>IFERROR(INDEX(REPORT_DATA_BY_DISTRICT!$A:$AI,$D19,MATCH(M$8,REPORT_DATA_BY_DISTRICT!$A$1:$AI$1,0)), "")</f>
        <v>0</v>
      </c>
      <c r="N19" s="10">
        <f>IFERROR(INDEX(REPORT_DATA_BY_DISTRICT!$A:$AI,$D19,MATCH(N$8,REPORT_DATA_BY_DISTRICT!$A$1:$AI$1,0)), "")</f>
        <v>16</v>
      </c>
      <c r="O19" s="10">
        <f>IFERROR(INDEX(REPORT_DATA_BY_DISTRICT!$A:$AI,$D19,MATCH(O$8,REPORT_DATA_BY_DISTRICT!$A$1:$AI$1,0)), "")</f>
        <v>3</v>
      </c>
      <c r="P19" s="10">
        <f>IFERROR(INDEX(REPORT_DATA_BY_DISTRICT!$A:$AI,$D19,MATCH(P$8,REPORT_DATA_BY_DISTRICT!$A$1:$AI$1,0)), "")</f>
        <v>21</v>
      </c>
      <c r="Q19" s="10">
        <f>IFERROR(INDEX(REPORT_DATA_BY_DISTRICT!$A:$AI,$D19,MATCH(Q$8,REPORT_DATA_BY_DISTRICT!$A$1:$AI$1,0)), "")</f>
        <v>19</v>
      </c>
      <c r="R19" s="10">
        <f>IFERROR(INDEX(REPORT_DATA_BY_DISTRICT!$A:$AI,$D19,MATCH(R$8,REPORT_DATA_BY_DISTRICT!$A$1:$AI$1,0)), "")</f>
        <v>2</v>
      </c>
      <c r="S19" s="10">
        <f>IFERROR(INDEX(REPORT_DATA_BY_DISTRICT!$A:$AI,$D19,MATCH(S$8,REPORT_DATA_BY_DISTRICT!$A$1:$AI$1,0)), "")</f>
        <v>30</v>
      </c>
    </row>
    <row r="20" spans="3:19" ht="15" customHeight="1">
      <c r="C20" s="64" t="str">
        <f>CONCATENATE(YEAR,":",MONTH,":3:",WEEKLY_REPORT_DAY,":", $A$1)</f>
        <v>2016:5:3:7:XINDIAN</v>
      </c>
      <c r="D20" s="64">
        <f>MATCH($C20,REPORT_DATA_BY_DISTRICT!$A:$A, 0)</f>
        <v>538</v>
      </c>
      <c r="E20" s="19" t="s">
        <v>784</v>
      </c>
      <c r="F20" s="13"/>
      <c r="G20" s="13"/>
      <c r="H20" s="10">
        <f>IFERROR(INDEX(REPORT_DATA_BY_DISTRICT!$A:$AI,$D20,MATCH(H$8,REPORT_DATA_BY_DISTRICT!$A$1:$AI$1,0)), "")</f>
        <v>0</v>
      </c>
      <c r="I20" s="10">
        <f>IFERROR(INDEX(REPORT_DATA_BY_DISTRICT!$A:$AI,$D20,MATCH(I$8,REPORT_DATA_BY_DISTRICT!$A$1:$AI$1,0)), "")</f>
        <v>1</v>
      </c>
      <c r="J20" s="10">
        <f>IFERROR(INDEX(REPORT_DATA_BY_DISTRICT!$A:$AI,$D20,MATCH(J$8,REPORT_DATA_BY_DISTRICT!$A$1:$AI$1,0)), "")</f>
        <v>5</v>
      </c>
      <c r="K20" s="10">
        <f>IFERROR(INDEX(REPORT_DATA_BY_DISTRICT!$A:$AI,$D20,MATCH(K$8,REPORT_DATA_BY_DISTRICT!$A$1:$AI$1,0)), "")</f>
        <v>7</v>
      </c>
      <c r="L20" s="10">
        <f>IFERROR(INDEX(REPORT_DATA_BY_DISTRICT!$A:$AI,$D20,MATCH(L$8,REPORT_DATA_BY_DISTRICT!$A$1:$AI$1,0)), "")</f>
        <v>0</v>
      </c>
      <c r="M20" s="10">
        <f>IFERROR(INDEX(REPORT_DATA_BY_DISTRICT!$A:$AI,$D20,MATCH(M$8,REPORT_DATA_BY_DISTRICT!$A$1:$AI$1,0)), "")</f>
        <v>0</v>
      </c>
      <c r="N20" s="10">
        <f>IFERROR(INDEX(REPORT_DATA_BY_DISTRICT!$A:$AI,$D20,MATCH(N$8,REPORT_DATA_BY_DISTRICT!$A$1:$AI$1,0)), "")</f>
        <v>15</v>
      </c>
      <c r="O20" s="10">
        <f>IFERROR(INDEX(REPORT_DATA_BY_DISTRICT!$A:$AI,$D20,MATCH(O$8,REPORT_DATA_BY_DISTRICT!$A$1:$AI$1,0)), "")</f>
        <v>10</v>
      </c>
      <c r="P20" s="10">
        <f>IFERROR(INDEX(REPORT_DATA_BY_DISTRICT!$A:$AI,$D20,MATCH(P$8,REPORT_DATA_BY_DISTRICT!$A$1:$AI$1,0)), "")</f>
        <v>38</v>
      </c>
      <c r="Q20" s="10">
        <f>IFERROR(INDEX(REPORT_DATA_BY_DISTRICT!$A:$AI,$D20,MATCH(Q$8,REPORT_DATA_BY_DISTRICT!$A$1:$AI$1,0)), "")</f>
        <v>17</v>
      </c>
      <c r="R20" s="10">
        <f>IFERROR(INDEX(REPORT_DATA_BY_DISTRICT!$A:$AI,$D20,MATCH(R$8,REPORT_DATA_BY_DISTRICT!$A$1:$AI$1,0)), "")</f>
        <v>0</v>
      </c>
      <c r="S20" s="10">
        <f>IFERROR(INDEX(REPORT_DATA_BY_DISTRICT!$A:$AI,$D20,MATCH(S$8,REPORT_DATA_BY_DISTRICT!$A$1:$AI$1,0)), "")</f>
        <v>23</v>
      </c>
    </row>
    <row r="21" spans="3:19" ht="15" customHeight="1">
      <c r="C21" s="64" t="str">
        <f>CONCATENATE(YEAR,":",MONTH,":4:",WEEKLY_REPORT_DAY,":", $A$1)</f>
        <v>2016:5:4:7:XINDIAN</v>
      </c>
      <c r="D21" s="64" t="e">
        <f>MATCH($C21,REPORT_DATA_BY_DISTRICT!$A:$A, 0)</f>
        <v>#N/A</v>
      </c>
      <c r="E21" s="19" t="s">
        <v>785</v>
      </c>
      <c r="F21" s="13"/>
      <c r="G21" s="13"/>
      <c r="H21" s="10" t="str">
        <f>IFERROR(INDEX(REPORT_DATA_BY_DISTRICT!$A:$AI,$D21,MATCH(H$8,REPORT_DATA_BY_DISTRICT!$A$1:$AI$1,0)), "")</f>
        <v/>
      </c>
      <c r="I21" s="10" t="str">
        <f>IFERROR(INDEX(REPORT_DATA_BY_DISTRICT!$A:$AI,$D21,MATCH(I$8,REPORT_DATA_BY_DISTRICT!$A$1:$AI$1,0)), "")</f>
        <v/>
      </c>
      <c r="J21" s="10" t="str">
        <f>IFERROR(INDEX(REPORT_DATA_BY_DISTRICT!$A:$AI,$D21,MATCH(J$8,REPORT_DATA_BY_DISTRICT!$A$1:$AI$1,0)), "")</f>
        <v/>
      </c>
      <c r="K21" s="10" t="str">
        <f>IFERROR(INDEX(REPORT_DATA_BY_DISTRICT!$A:$AI,$D21,MATCH(K$8,REPORT_DATA_BY_DISTRICT!$A$1:$AI$1,0)), "")</f>
        <v/>
      </c>
      <c r="L21" s="10" t="str">
        <f>IFERROR(INDEX(REPORT_DATA_BY_DISTRICT!$A:$AI,$D21,MATCH(L$8,REPORT_DATA_BY_DISTRICT!$A$1:$AI$1,0)), "")</f>
        <v/>
      </c>
      <c r="M21" s="10" t="str">
        <f>IFERROR(INDEX(REPORT_DATA_BY_DISTRICT!$A:$AI,$D21,MATCH(M$8,REPORT_DATA_BY_DISTRICT!$A$1:$AI$1,0)), "")</f>
        <v/>
      </c>
      <c r="N21" s="10" t="str">
        <f>IFERROR(INDEX(REPORT_DATA_BY_DISTRICT!$A:$AI,$D21,MATCH(N$8,REPORT_DATA_BY_DISTRICT!$A$1:$AI$1,0)), "")</f>
        <v/>
      </c>
      <c r="O21" s="10" t="str">
        <f>IFERROR(INDEX(REPORT_DATA_BY_DISTRICT!$A:$AI,$D21,MATCH(O$8,REPORT_DATA_BY_DISTRICT!$A$1:$AI$1,0)), "")</f>
        <v/>
      </c>
      <c r="P21" s="10" t="str">
        <f>IFERROR(INDEX(REPORT_DATA_BY_DISTRICT!$A:$AI,$D21,MATCH(P$8,REPORT_DATA_BY_DISTRICT!$A$1:$AI$1,0)), "")</f>
        <v/>
      </c>
      <c r="Q21" s="10" t="str">
        <f>IFERROR(INDEX(REPORT_DATA_BY_DISTRICT!$A:$AI,$D21,MATCH(Q$8,REPORT_DATA_BY_DISTRICT!$A$1:$AI$1,0)), "")</f>
        <v/>
      </c>
      <c r="R21" s="10" t="str">
        <f>IFERROR(INDEX(REPORT_DATA_BY_DISTRICT!$A:$AI,$D21,MATCH(R$8,REPORT_DATA_BY_DISTRICT!$A$1:$AI$1,0)), "")</f>
        <v/>
      </c>
      <c r="S21" s="10" t="str">
        <f>IFERROR(INDEX(REPORT_DATA_BY_DISTRICT!$A:$AI,$D21,MATCH(S$8,REPORT_DATA_BY_DISTRICT!$A$1:$AI$1,0)), "")</f>
        <v/>
      </c>
    </row>
    <row r="22" spans="3:19" ht="15" customHeight="1">
      <c r="C22" s="64" t="str">
        <f>CONCATENATE(YEAR,":",MONTH,":5:",WEEKLY_REPORT_DAY,":", $A$1)</f>
        <v>2016:5:5:7:XINDIAN</v>
      </c>
      <c r="D22" s="64" t="e">
        <f>MATCH($C22,REPORT_DATA_BY_DISTRICT!$A:$A, 0)</f>
        <v>#N/A</v>
      </c>
      <c r="E22" s="19" t="s">
        <v>786</v>
      </c>
      <c r="F22" s="13"/>
      <c r="G22" s="13"/>
      <c r="H22" s="10" t="str">
        <f>IFERROR(INDEX(REPORT_DATA_BY_DISTRICT!$A:$AI,$D22,MATCH(H$8,REPORT_DATA_BY_DISTRICT!$A$1:$AI$1,0)), "")</f>
        <v/>
      </c>
      <c r="I22" s="10" t="str">
        <f>IFERROR(INDEX(REPORT_DATA_BY_DISTRICT!$A:$AI,$D22,MATCH(I$8,REPORT_DATA_BY_DISTRICT!$A$1:$AI$1,0)), "")</f>
        <v/>
      </c>
      <c r="J22" s="10" t="str">
        <f>IFERROR(INDEX(REPORT_DATA_BY_DISTRICT!$A:$AI,$D22,MATCH(J$8,REPORT_DATA_BY_DISTRICT!$A$1:$AI$1,0)), "")</f>
        <v/>
      </c>
      <c r="K22" s="10" t="str">
        <f>IFERROR(INDEX(REPORT_DATA_BY_DISTRICT!$A:$AI,$D22,MATCH(K$8,REPORT_DATA_BY_DISTRICT!$A$1:$AI$1,0)), "")</f>
        <v/>
      </c>
      <c r="L22" s="10" t="str">
        <f>IFERROR(INDEX(REPORT_DATA_BY_DISTRICT!$A:$AI,$D22,MATCH(L$8,REPORT_DATA_BY_DISTRICT!$A$1:$AI$1,0)), "")</f>
        <v/>
      </c>
      <c r="M22" s="10" t="str">
        <f>IFERROR(INDEX(REPORT_DATA_BY_DISTRICT!$A:$AI,$D22,MATCH(M$8,REPORT_DATA_BY_DISTRICT!$A$1:$AI$1,0)), "")</f>
        <v/>
      </c>
      <c r="N22" s="10" t="str">
        <f>IFERROR(INDEX(REPORT_DATA_BY_DISTRICT!$A:$AI,$D22,MATCH(N$8,REPORT_DATA_BY_DISTRICT!$A$1:$AI$1,0)), "")</f>
        <v/>
      </c>
      <c r="O22" s="10" t="str">
        <f>IFERROR(INDEX(REPORT_DATA_BY_DISTRICT!$A:$AI,$D22,MATCH(O$8,REPORT_DATA_BY_DISTRICT!$A$1:$AI$1,0)), "")</f>
        <v/>
      </c>
      <c r="P22" s="10" t="str">
        <f>IFERROR(INDEX(REPORT_DATA_BY_DISTRICT!$A:$AI,$D22,MATCH(P$8,REPORT_DATA_BY_DISTRICT!$A$1:$AI$1,0)), "")</f>
        <v/>
      </c>
      <c r="Q22" s="10" t="str">
        <f>IFERROR(INDEX(REPORT_DATA_BY_DISTRICT!$A:$AI,$D22,MATCH(Q$8,REPORT_DATA_BY_DISTRICT!$A$1:$AI$1,0)), "")</f>
        <v/>
      </c>
      <c r="R22" s="10" t="str">
        <f>IFERROR(INDEX(REPORT_DATA_BY_DISTRICT!$A:$AI,$D22,MATCH(R$8,REPORT_DATA_BY_DISTRICT!$A$1:$AI$1,0)), "")</f>
        <v/>
      </c>
      <c r="S22" s="10" t="str">
        <f>IFERROR(INDEX(REPORT_DATA_BY_DISTRICT!$A:$AI,$D22,MATCH(S$8,REPORT_DATA_BY_DISTRICT!$A$1:$AI$1,0)), "")</f>
        <v/>
      </c>
    </row>
    <row r="23" spans="3:19" ht="15" customHeight="1">
      <c r="E23" s="16" t="s">
        <v>806</v>
      </c>
      <c r="F23" s="14"/>
      <c r="G23" s="14"/>
      <c r="H23" s="17">
        <f>SUM(H18:H22)</f>
        <v>0</v>
      </c>
      <c r="I23" s="17">
        <f t="shared" ref="I23:R23" si="1">SUM(I18:I22)</f>
        <v>1</v>
      </c>
      <c r="J23" s="17">
        <f t="shared" si="1"/>
        <v>17</v>
      </c>
      <c r="K23" s="17">
        <f t="shared" si="1"/>
        <v>17</v>
      </c>
      <c r="L23" s="49">
        <f t="shared" si="1"/>
        <v>0</v>
      </c>
      <c r="M23" s="17">
        <f t="shared" si="1"/>
        <v>0</v>
      </c>
      <c r="N23" s="52">
        <f t="shared" si="1"/>
        <v>50</v>
      </c>
      <c r="O23" s="17">
        <f t="shared" si="1"/>
        <v>19</v>
      </c>
      <c r="P23" s="17">
        <f t="shared" si="1"/>
        <v>82</v>
      </c>
      <c r="Q23" s="17">
        <f t="shared" si="1"/>
        <v>57</v>
      </c>
      <c r="R23" s="17">
        <f t="shared" si="1"/>
        <v>4</v>
      </c>
      <c r="S23" s="17">
        <f>SUM(S18:S22)</f>
        <v>88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2:S14">
    <cfRule type="expression" dxfId="23" priority="1">
      <formula>J12=""</formula>
    </cfRule>
    <cfRule type="expression" dxfId="22" priority="2">
      <formula>AND(M$9&lt;&gt;"",M12&gt;=M$9)</formula>
    </cfRule>
    <cfRule type="expression" dxfId="21" priority="3">
      <formula>AND(M$10&lt;&gt;"",M12&lt;M$10)</formula>
    </cfRule>
    <cfRule type="expression" dxfId="20" priority="4">
      <formula>AND(M$10&lt;&gt;"",M12&gt;=M$10)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2">
    <pageSetUpPr fitToPage="1"/>
  </sheetPr>
  <dimension ref="W1:BA109"/>
  <sheetViews>
    <sheetView zoomScale="85" zoomScaleNormal="85" workbookViewId="0">
      <selection activeCell="AV88" sqref="AV88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7109375" style="7" customWidth="1"/>
    <col min="49" max="49" width="10.42578125" style="7" bestFit="1" customWidth="1"/>
    <col min="50" max="50" width="9.42578125" style="7" bestFit="1" customWidth="1"/>
    <col min="51" max="51" width="10.28515625" style="7" bestFit="1" customWidth="1"/>
    <col min="52" max="52" width="18" style="7" bestFit="1" customWidth="1"/>
    <col min="53" max="53" width="16.5703125" style="7" bestFit="1" customWidth="1"/>
    <col min="54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3" ht="15" customHeight="1"/>
    <row r="50" spans="23:53" ht="15" customHeight="1"/>
    <row r="51" spans="23:53" ht="120">
      <c r="AC51" s="29" t="s">
        <v>437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440</v>
      </c>
      <c r="AT51" s="29" t="s">
        <v>33</v>
      </c>
      <c r="AU51" s="29" t="s">
        <v>34</v>
      </c>
      <c r="AV51" s="29"/>
    </row>
    <row r="52" spans="23:53">
      <c r="W52" s="7" t="s">
        <v>812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810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813</v>
      </c>
      <c r="AM52" s="7" t="s">
        <v>13</v>
      </c>
      <c r="AN52" s="27" t="s">
        <v>814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3964</v>
      </c>
      <c r="AW52" s="27" t="s">
        <v>44</v>
      </c>
      <c r="AX52" s="27" t="s">
        <v>45</v>
      </c>
      <c r="AY52" s="27" t="s">
        <v>46</v>
      </c>
      <c r="AZ52" s="27" t="s">
        <v>47</v>
      </c>
      <c r="BA52" s="27" t="s">
        <v>48</v>
      </c>
    </row>
    <row r="53" spans="23:53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2014:1:0:0:XINDIAN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8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</row>
    <row r="54" spans="23:53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2014:2:0:0:XINDIAN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</row>
    <row r="55" spans="23:53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2014:3:0:0:XINDIAN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</row>
    <row r="56" spans="23:53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2014:4:0:0:XINDIAN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</row>
    <row r="57" spans="23:53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2014:5:0:0:XINDIAN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</row>
    <row r="58" spans="23:53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2014:6:0:0:XINDIAN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</row>
    <row r="59" spans="23:53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2014:7:0:0:XINDIAN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</row>
    <row r="60" spans="23:53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2014:8:0:0:XINDIAN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</row>
    <row r="61" spans="23:53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2014:9:0:0:XINDIAN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</row>
    <row r="62" spans="23:53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2014:10:0:0:XINDIAN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</row>
    <row r="63" spans="23:53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2014:11:0:0:XINDIAN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ca="1" si="7"/>
        <v/>
      </c>
      <c r="AG63" s="10" t="str">
        <f t="shared" ca="1" si="7"/>
        <v/>
      </c>
      <c r="AH63" s="10" t="str">
        <f t="shared" ca="1" si="7"/>
        <v/>
      </c>
      <c r="AI63" s="10" t="str">
        <f t="shared" ca="1" si="7"/>
        <v/>
      </c>
      <c r="AJ63" s="10" t="str">
        <f t="shared" ca="1" si="7"/>
        <v/>
      </c>
      <c r="AK63" s="10" t="str">
        <f t="shared" ca="1" si="7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</row>
    <row r="64" spans="23:53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2014:12:0:0:XINDIAN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7"/>
        <v/>
      </c>
      <c r="AG64" s="10" t="str">
        <f t="shared" ca="1" si="7"/>
        <v/>
      </c>
      <c r="AH64" s="10" t="str">
        <f t="shared" ca="1" si="7"/>
        <v/>
      </c>
      <c r="AI64" s="10" t="str">
        <f t="shared" ca="1" si="7"/>
        <v/>
      </c>
      <c r="AJ64" s="10" t="str">
        <f t="shared" ca="1" si="7"/>
        <v/>
      </c>
      <c r="AK64" s="10" t="str">
        <f t="shared" ca="1" si="7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</row>
    <row r="65" spans="23:53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2015:1:0:0:XINDIAN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7"/>
        <v/>
      </c>
      <c r="AG65" s="10" t="str">
        <f t="shared" ca="1" si="7"/>
        <v/>
      </c>
      <c r="AH65" s="10" t="str">
        <f t="shared" ca="1" si="7"/>
        <v/>
      </c>
      <c r="AI65" s="10" t="str">
        <f t="shared" ca="1" si="7"/>
        <v/>
      </c>
      <c r="AJ65" s="10" t="str">
        <f t="shared" ca="1" si="7"/>
        <v/>
      </c>
      <c r="AK65" s="10" t="str">
        <f t="shared" ca="1" si="7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</row>
    <row r="66" spans="23:53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2015:2:0:0:XINDIAN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7"/>
        <v/>
      </c>
      <c r="AG66" s="10" t="str">
        <f t="shared" ca="1" si="7"/>
        <v/>
      </c>
      <c r="AH66" s="10" t="str">
        <f t="shared" ca="1" si="7"/>
        <v/>
      </c>
      <c r="AI66" s="10" t="str">
        <f t="shared" ca="1" si="7"/>
        <v/>
      </c>
      <c r="AJ66" s="10" t="str">
        <f t="shared" ca="1" si="7"/>
        <v/>
      </c>
      <c r="AK66" s="10" t="str">
        <f t="shared" ca="1" si="7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</row>
    <row r="67" spans="23:53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2015:3:0:0:XINDIAN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7"/>
        <v/>
      </c>
      <c r="AG67" s="10" t="str">
        <f t="shared" ca="1" si="7"/>
        <v/>
      </c>
      <c r="AH67" s="10" t="str">
        <f t="shared" ca="1" si="7"/>
        <v/>
      </c>
      <c r="AI67" s="10" t="str">
        <f t="shared" ca="1" si="7"/>
        <v/>
      </c>
      <c r="AJ67" s="10" t="str">
        <f t="shared" ca="1" si="7"/>
        <v/>
      </c>
      <c r="AK67" s="10" t="str">
        <f t="shared" ca="1" si="7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</row>
    <row r="68" spans="23:53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2015:4:0:0:XINDIAN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7"/>
        <v/>
      </c>
      <c r="AG68" s="10" t="str">
        <f t="shared" ca="1" si="7"/>
        <v/>
      </c>
      <c r="AH68" s="10" t="str">
        <f t="shared" ca="1" si="7"/>
        <v/>
      </c>
      <c r="AI68" s="10" t="str">
        <f t="shared" ca="1" si="7"/>
        <v/>
      </c>
      <c r="AJ68" s="10" t="str">
        <f t="shared" ca="1" si="7"/>
        <v/>
      </c>
      <c r="AK68" s="10" t="str">
        <f t="shared" ca="1" si="7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</row>
    <row r="69" spans="23:53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2015:5:0:0:XINDIAN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ref="AF69:AK84" ca="1" si="8">IFERROR(INDEX(INDIRECT(CONCATENATE($X$95,"$A:$Z")),$AE69,MATCH(AF$52,INDIRECT(CONCATENATE($X$95,"$A1:$Z1")),0)),"")</f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</row>
    <row r="70" spans="23:53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2015:6:0:0:XINDIAN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</row>
    <row r="71" spans="23:53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2015:7:0:0:XINDIAN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</row>
    <row r="72" spans="23:53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2015:8:0:0:XINDIAN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</row>
    <row r="73" spans="23:53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2015:9:0:0:XINDIAN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ca="1" si="8"/>
        <v/>
      </c>
      <c r="AG73" s="10" t="str">
        <f t="shared" ca="1" si="8"/>
        <v/>
      </c>
      <c r="AH73" s="10" t="str">
        <f t="shared" ca="1" si="8"/>
        <v/>
      </c>
      <c r="AI73" s="10" t="str">
        <f t="shared" ca="1" si="8"/>
        <v/>
      </c>
      <c r="AJ73" s="10" t="str">
        <f t="shared" ca="1" si="8"/>
        <v/>
      </c>
      <c r="AK73" s="10" t="str">
        <f t="shared" ca="1" si="8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</row>
    <row r="74" spans="23:53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2015:10:0:0:XINDIAN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8"/>
        <v/>
      </c>
      <c r="AG74" s="10" t="str">
        <f t="shared" ca="1" si="8"/>
        <v/>
      </c>
      <c r="AH74" s="10" t="str">
        <f t="shared" ca="1" si="8"/>
        <v/>
      </c>
      <c r="AI74" s="10" t="str">
        <f t="shared" ca="1" si="8"/>
        <v/>
      </c>
      <c r="AJ74" s="10" t="str">
        <f t="shared" ca="1" si="8"/>
        <v/>
      </c>
      <c r="AK74" s="10" t="str">
        <f t="shared" ca="1" si="8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</row>
    <row r="75" spans="23:53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2015:11:0:0:XINDIAN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8"/>
        <v/>
      </c>
      <c r="AG75" s="10" t="str">
        <f t="shared" ca="1" si="8"/>
        <v/>
      </c>
      <c r="AH75" s="10" t="str">
        <f t="shared" ca="1" si="8"/>
        <v/>
      </c>
      <c r="AI75" s="10" t="str">
        <f t="shared" ca="1" si="8"/>
        <v/>
      </c>
      <c r="AJ75" s="10" t="str">
        <f t="shared" ca="1" si="8"/>
        <v/>
      </c>
      <c r="AK75" s="10" t="str">
        <f t="shared" ca="1" si="8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</row>
    <row r="76" spans="23:53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2015:12:0:0:XINDIAN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8"/>
        <v/>
      </c>
      <c r="AG76" s="10" t="str">
        <f t="shared" ca="1" si="8"/>
        <v/>
      </c>
      <c r="AH76" s="10" t="str">
        <f t="shared" ca="1" si="8"/>
        <v/>
      </c>
      <c r="AI76" s="10" t="str">
        <f t="shared" ca="1" si="8"/>
        <v/>
      </c>
      <c r="AJ76" s="10" t="str">
        <f t="shared" ca="1" si="8"/>
        <v/>
      </c>
      <c r="AK76" s="10" t="str">
        <f t="shared" ca="1" si="8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</row>
    <row r="77" spans="23:53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2016:1:0:0:XINDIAN</v>
      </c>
      <c r="AB77" s="27">
        <f t="shared" ca="1" si="3"/>
        <v>28</v>
      </c>
      <c r="AC77" s="21">
        <f t="shared" ca="1" si="4"/>
        <v>0</v>
      </c>
      <c r="AD77" s="21">
        <f t="shared" si="5"/>
        <v>0</v>
      </c>
      <c r="AE77" s="27" t="e">
        <f t="shared" ca="1" si="6"/>
        <v>#N/A</v>
      </c>
      <c r="AF77" s="10" t="str">
        <f t="shared" ca="1" si="8"/>
        <v/>
      </c>
      <c r="AG77" s="10" t="str">
        <f t="shared" ca="1" si="8"/>
        <v/>
      </c>
      <c r="AH77" s="10" t="str">
        <f t="shared" ca="1" si="8"/>
        <v/>
      </c>
      <c r="AI77" s="10" t="str">
        <f t="shared" ca="1" si="8"/>
        <v/>
      </c>
      <c r="AJ77" s="10" t="str">
        <f t="shared" ca="1" si="8"/>
        <v/>
      </c>
      <c r="AK77" s="10" t="str">
        <f t="shared" ca="1" si="8"/>
        <v/>
      </c>
      <c r="AL77" s="7">
        <v>-11</v>
      </c>
      <c r="AM77" s="28">
        <f t="shared" ref="AM77:AM88" si="9">DATE(YEAR, MONTH,DAY + 7*AL77 )</f>
        <v>42428</v>
      </c>
      <c r="AN77" s="27">
        <f>INT((DAY($AM77)-1)/7)+1</f>
        <v>4</v>
      </c>
      <c r="AO77" s="28" t="str">
        <f t="shared" ref="AO77:AO88" si="10">CONCATENATE(YEAR(AM77),":",MONTH(AM77),":",AN77,":",WEEKLY_REPORT_DAY,":", $X$90)</f>
        <v>2016:2:4:7:XINDIAN</v>
      </c>
      <c r="AP77" s="27">
        <f t="shared" ref="AP77:AP88" ca="1" si="11">MATCH(AO77,INDIRECT(CONCATENATE($X$93,"$A:$A")),0)</f>
        <v>215</v>
      </c>
      <c r="AQ77" s="21">
        <f t="shared" ref="AQ77:AV88" ca="1" si="12">INDEX(INDIRECT(CONCATENATE($X$93,"$A:$AG")),$AP77,MATCH(AQ$52,INDIRECT(CONCATENATE($X$93,"$A1:$AG1")),0))</f>
        <v>1</v>
      </c>
      <c r="AR77" s="21">
        <f t="shared" ca="1" si="12"/>
        <v>16</v>
      </c>
      <c r="AS77" s="21">
        <f t="shared" ca="1" si="12"/>
        <v>11</v>
      </c>
      <c r="AT77" s="21">
        <f t="shared" ca="1" si="12"/>
        <v>11</v>
      </c>
      <c r="AU77" s="21">
        <f t="shared" ca="1" si="12"/>
        <v>3</v>
      </c>
      <c r="AV77" s="21">
        <f t="shared" ca="1" si="12"/>
        <v>0</v>
      </c>
      <c r="AW77" s="21">
        <f ca="1">ROUND(1*$AV77/$X$99,0)</f>
        <v>0</v>
      </c>
      <c r="AX77" s="21">
        <f ca="1">6*$AV77</f>
        <v>0</v>
      </c>
      <c r="AY77" s="21">
        <f ca="1">3*$AV77</f>
        <v>0</v>
      </c>
      <c r="AZ77" s="21">
        <f ca="1">5*$AV77</f>
        <v>0</v>
      </c>
      <c r="BA77" s="21">
        <f ca="1">1*$AV77</f>
        <v>0</v>
      </c>
    </row>
    <row r="78" spans="23:53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2016:2:0:0:XINDIAN</v>
      </c>
      <c r="AB78" s="27">
        <f t="shared" ca="1" si="3"/>
        <v>61</v>
      </c>
      <c r="AC78" s="21">
        <f t="shared" ca="1" si="4"/>
        <v>2</v>
      </c>
      <c r="AD78" s="21">
        <f t="shared" si="5"/>
        <v>0</v>
      </c>
      <c r="AE78" s="27">
        <f t="shared" ca="1" si="6"/>
        <v>12</v>
      </c>
      <c r="AF78" s="10">
        <f t="shared" ca="1" si="8"/>
        <v>0</v>
      </c>
      <c r="AG78" s="10">
        <f t="shared" ca="1" si="8"/>
        <v>0</v>
      </c>
      <c r="AH78" s="10">
        <f t="shared" ca="1" si="8"/>
        <v>0</v>
      </c>
      <c r="AI78" s="10">
        <f t="shared" ca="1" si="8"/>
        <v>1</v>
      </c>
      <c r="AJ78" s="10">
        <f t="shared" ca="1" si="8"/>
        <v>0</v>
      </c>
      <c r="AK78" s="10">
        <f t="shared" ca="1" si="8"/>
        <v>0</v>
      </c>
      <c r="AL78" s="7">
        <v>-10</v>
      </c>
      <c r="AM78" s="28">
        <f t="shared" si="9"/>
        <v>42435</v>
      </c>
      <c r="AN78" s="27">
        <f t="shared" ref="AN78:AN88" si="13">INT((DAY($AM78)-1)/7)+1</f>
        <v>1</v>
      </c>
      <c r="AO78" s="28" t="str">
        <f t="shared" si="10"/>
        <v>2016:3:1:7:XINDIAN</v>
      </c>
      <c r="AP78" s="27">
        <f t="shared" ca="1" si="11"/>
        <v>246</v>
      </c>
      <c r="AQ78" s="21">
        <f t="shared" ca="1" si="12"/>
        <v>0</v>
      </c>
      <c r="AR78" s="21">
        <f t="shared" ca="1" si="12"/>
        <v>14</v>
      </c>
      <c r="AS78" s="21">
        <f t="shared" ca="1" si="12"/>
        <v>10</v>
      </c>
      <c r="AT78" s="21">
        <f t="shared" ca="1" si="12"/>
        <v>18</v>
      </c>
      <c r="AU78" s="21">
        <f t="shared" ca="1" si="12"/>
        <v>0</v>
      </c>
      <c r="AV78" s="21">
        <f t="shared" ca="1" si="12"/>
        <v>0</v>
      </c>
      <c r="AW78" s="21">
        <f t="shared" ref="AW78:AW88" ca="1" si="14">ROUND(1*$AV78/$X$99,0)</f>
        <v>0</v>
      </c>
      <c r="AX78" s="21">
        <f t="shared" ref="AX78:AX88" ca="1" si="15">6*$AV78</f>
        <v>0</v>
      </c>
      <c r="AY78" s="21">
        <f t="shared" ref="AY78:AY88" ca="1" si="16">3*$AV78</f>
        <v>0</v>
      </c>
      <c r="AZ78" s="21">
        <f t="shared" ref="AZ78:AZ88" ca="1" si="17">5*$AV78</f>
        <v>0</v>
      </c>
      <c r="BA78" s="21">
        <f t="shared" ref="BA78:BA88" ca="1" si="18">1*$AV78</f>
        <v>0</v>
      </c>
    </row>
    <row r="79" spans="23:53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2016:3:0:0:XINDIAN</v>
      </c>
      <c r="AB79" s="27">
        <f t="shared" ca="1" si="3"/>
        <v>93</v>
      </c>
      <c r="AC79" s="21">
        <f t="shared" ca="1" si="4"/>
        <v>1</v>
      </c>
      <c r="AD79" s="21">
        <f t="shared" si="5"/>
        <v>0</v>
      </c>
      <c r="AE79" s="27">
        <f t="shared" ca="1" si="6"/>
        <v>28</v>
      </c>
      <c r="AF79" s="10">
        <f t="shared" ca="1" si="8"/>
        <v>0</v>
      </c>
      <c r="AG79" s="10">
        <f t="shared" ca="1" si="8"/>
        <v>0</v>
      </c>
      <c r="AH79" s="10">
        <f t="shared" ca="1" si="8"/>
        <v>0</v>
      </c>
      <c r="AI79" s="10">
        <f t="shared" ca="1" si="8"/>
        <v>1</v>
      </c>
      <c r="AJ79" s="10">
        <f t="shared" ca="1" si="8"/>
        <v>0</v>
      </c>
      <c r="AK79" s="10">
        <f t="shared" ca="1" si="8"/>
        <v>0</v>
      </c>
      <c r="AL79" s="7">
        <v>-9</v>
      </c>
      <c r="AM79" s="28">
        <f t="shared" si="9"/>
        <v>42442</v>
      </c>
      <c r="AN79" s="27">
        <f t="shared" si="13"/>
        <v>2</v>
      </c>
      <c r="AO79" s="28" t="str">
        <f t="shared" si="10"/>
        <v>2016:3:2:7:XINDIAN</v>
      </c>
      <c r="AP79" s="27">
        <f t="shared" ca="1" si="11"/>
        <v>275</v>
      </c>
      <c r="AQ79" s="21">
        <f t="shared" ca="1" si="12"/>
        <v>0</v>
      </c>
      <c r="AR79" s="21">
        <f t="shared" ca="1" si="12"/>
        <v>12</v>
      </c>
      <c r="AS79" s="21">
        <f t="shared" ca="1" si="12"/>
        <v>10</v>
      </c>
      <c r="AT79" s="21">
        <f t="shared" ca="1" si="12"/>
        <v>15</v>
      </c>
      <c r="AU79" s="21">
        <f t="shared" ca="1" si="12"/>
        <v>2</v>
      </c>
      <c r="AV79" s="21">
        <f t="shared" ca="1" si="12"/>
        <v>0</v>
      </c>
      <c r="AW79" s="21">
        <f t="shared" ca="1" si="14"/>
        <v>0</v>
      </c>
      <c r="AX79" s="21">
        <f t="shared" ca="1" si="15"/>
        <v>0</v>
      </c>
      <c r="AY79" s="21">
        <f t="shared" ca="1" si="16"/>
        <v>0</v>
      </c>
      <c r="AZ79" s="21">
        <f t="shared" ca="1" si="17"/>
        <v>0</v>
      </c>
      <c r="BA79" s="21">
        <f t="shared" ca="1" si="18"/>
        <v>0</v>
      </c>
    </row>
    <row r="80" spans="23:53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2016:4:0:0:XINDIAN</v>
      </c>
      <c r="AB80" s="27">
        <f t="shared" ca="1" si="3"/>
        <v>122</v>
      </c>
      <c r="AC80" s="21">
        <f t="shared" ca="1" si="4"/>
        <v>1</v>
      </c>
      <c r="AD80" s="21">
        <f t="shared" si="5"/>
        <v>0</v>
      </c>
      <c r="AE80" s="27">
        <f t="shared" ca="1" si="6"/>
        <v>49</v>
      </c>
      <c r="AF80" s="10">
        <f t="shared" ca="1" si="8"/>
        <v>0</v>
      </c>
      <c r="AG80" s="10">
        <f t="shared" ca="1" si="8"/>
        <v>0</v>
      </c>
      <c r="AH80" s="10">
        <f t="shared" ca="1" si="8"/>
        <v>0</v>
      </c>
      <c r="AI80" s="10">
        <f t="shared" ca="1" si="8"/>
        <v>0</v>
      </c>
      <c r="AJ80" s="10">
        <f t="shared" ca="1" si="8"/>
        <v>0</v>
      </c>
      <c r="AK80" s="10">
        <f t="shared" ca="1" si="8"/>
        <v>0</v>
      </c>
      <c r="AL80" s="7">
        <v>-8</v>
      </c>
      <c r="AM80" s="28">
        <f t="shared" si="9"/>
        <v>42449</v>
      </c>
      <c r="AN80" s="27">
        <f t="shared" si="13"/>
        <v>3</v>
      </c>
      <c r="AO80" s="28" t="str">
        <f t="shared" si="10"/>
        <v>2016:3:3:7:XINDIAN</v>
      </c>
      <c r="AP80" s="27">
        <f t="shared" ca="1" si="11"/>
        <v>305</v>
      </c>
      <c r="AQ80" s="21">
        <f t="shared" ca="1" si="12"/>
        <v>0</v>
      </c>
      <c r="AR80" s="21">
        <f t="shared" ca="1" si="12"/>
        <v>10</v>
      </c>
      <c r="AS80" s="21">
        <f t="shared" ca="1" si="12"/>
        <v>3</v>
      </c>
      <c r="AT80" s="21">
        <f t="shared" ca="1" si="12"/>
        <v>9</v>
      </c>
      <c r="AU80" s="21">
        <f t="shared" ca="1" si="12"/>
        <v>1</v>
      </c>
      <c r="AV80" s="21">
        <f t="shared" ca="1" si="12"/>
        <v>0</v>
      </c>
      <c r="AW80" s="21">
        <f t="shared" ca="1" si="14"/>
        <v>0</v>
      </c>
      <c r="AX80" s="21">
        <f t="shared" ca="1" si="15"/>
        <v>0</v>
      </c>
      <c r="AY80" s="21">
        <f t="shared" ca="1" si="16"/>
        <v>0</v>
      </c>
      <c r="AZ80" s="21">
        <f t="shared" ca="1" si="17"/>
        <v>0</v>
      </c>
      <c r="BA80" s="21">
        <f t="shared" ca="1" si="18"/>
        <v>0</v>
      </c>
    </row>
    <row r="81" spans="23:53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2016:5:0:0:XINDIAN</v>
      </c>
      <c r="AB81" s="27">
        <f t="shared" ca="1" si="3"/>
        <v>152</v>
      </c>
      <c r="AC81" s="21">
        <f t="shared" ca="1" si="4"/>
        <v>0</v>
      </c>
      <c r="AD81" s="21">
        <f t="shared" si="5"/>
        <v>0</v>
      </c>
      <c r="AE81" s="27" t="e">
        <f t="shared" ca="1" si="6"/>
        <v>#N/A</v>
      </c>
      <c r="AF81" s="10" t="str">
        <f t="shared" ca="1" si="8"/>
        <v/>
      </c>
      <c r="AG81" s="10" t="str">
        <f t="shared" ca="1" si="8"/>
        <v/>
      </c>
      <c r="AH81" s="10" t="str">
        <f t="shared" ca="1" si="8"/>
        <v/>
      </c>
      <c r="AI81" s="10" t="str">
        <f t="shared" ca="1" si="8"/>
        <v/>
      </c>
      <c r="AJ81" s="10" t="str">
        <f t="shared" ca="1" si="8"/>
        <v/>
      </c>
      <c r="AK81" s="10" t="str">
        <f t="shared" ca="1" si="8"/>
        <v/>
      </c>
      <c r="AL81" s="7">
        <v>-7</v>
      </c>
      <c r="AM81" s="28">
        <f t="shared" si="9"/>
        <v>42456</v>
      </c>
      <c r="AN81" s="27">
        <f t="shared" si="13"/>
        <v>4</v>
      </c>
      <c r="AO81" s="28" t="str">
        <f t="shared" si="10"/>
        <v>2016:3:4:7:XINDIAN</v>
      </c>
      <c r="AP81" s="27">
        <f t="shared" ca="1" si="11"/>
        <v>334</v>
      </c>
      <c r="AQ81" s="21">
        <f t="shared" ca="1" si="12"/>
        <v>1</v>
      </c>
      <c r="AR81" s="21">
        <f t="shared" ca="1" si="12"/>
        <v>14</v>
      </c>
      <c r="AS81" s="21">
        <f t="shared" ca="1" si="12"/>
        <v>7</v>
      </c>
      <c r="AT81" s="21">
        <f t="shared" ca="1" si="12"/>
        <v>7</v>
      </c>
      <c r="AU81" s="21">
        <f t="shared" ca="1" si="12"/>
        <v>4</v>
      </c>
      <c r="AV81" s="21">
        <f t="shared" ca="1" si="12"/>
        <v>0</v>
      </c>
      <c r="AW81" s="21">
        <f t="shared" ca="1" si="14"/>
        <v>0</v>
      </c>
      <c r="AX81" s="21">
        <f t="shared" ca="1" si="15"/>
        <v>0</v>
      </c>
      <c r="AY81" s="21">
        <f t="shared" ca="1" si="16"/>
        <v>0</v>
      </c>
      <c r="AZ81" s="21">
        <f t="shared" ca="1" si="17"/>
        <v>0</v>
      </c>
      <c r="BA81" s="21">
        <f t="shared" ca="1" si="18"/>
        <v>0</v>
      </c>
    </row>
    <row r="82" spans="23:53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2016:6:0:0:XINDIAN</v>
      </c>
      <c r="AB82" s="27" t="e">
        <f t="shared" ca="1" si="3"/>
        <v>#N/A</v>
      </c>
      <c r="AC82" s="21" t="e">
        <f t="shared" ca="1" si="4"/>
        <v>#N/A</v>
      </c>
      <c r="AD82" s="21">
        <f t="shared" si="5"/>
        <v>0</v>
      </c>
      <c r="AE82" s="27" t="e">
        <f t="shared" ca="1" si="6"/>
        <v>#N/A</v>
      </c>
      <c r="AF82" s="10" t="str">
        <f t="shared" ca="1" si="8"/>
        <v/>
      </c>
      <c r="AG82" s="10" t="str">
        <f t="shared" ca="1" si="8"/>
        <v/>
      </c>
      <c r="AH82" s="10" t="str">
        <f t="shared" ca="1" si="8"/>
        <v/>
      </c>
      <c r="AI82" s="10" t="str">
        <f t="shared" ca="1" si="8"/>
        <v/>
      </c>
      <c r="AJ82" s="10" t="str">
        <f t="shared" ca="1" si="8"/>
        <v/>
      </c>
      <c r="AK82" s="10" t="str">
        <f t="shared" ca="1" si="8"/>
        <v/>
      </c>
      <c r="AL82" s="7">
        <v>-6</v>
      </c>
      <c r="AM82" s="28">
        <f t="shared" si="9"/>
        <v>42463</v>
      </c>
      <c r="AN82" s="27">
        <f t="shared" si="13"/>
        <v>1</v>
      </c>
      <c r="AO82" s="28" t="str">
        <f t="shared" si="10"/>
        <v>2016:4:1:7:XINDIAN</v>
      </c>
      <c r="AP82" s="27">
        <f t="shared" ca="1" si="11"/>
        <v>363</v>
      </c>
      <c r="AQ82" s="21">
        <f t="shared" ca="1" si="12"/>
        <v>0</v>
      </c>
      <c r="AR82" s="21">
        <f t="shared" ca="1" si="12"/>
        <v>12</v>
      </c>
      <c r="AS82" s="21">
        <f t="shared" ca="1" si="12"/>
        <v>3</v>
      </c>
      <c r="AT82" s="21">
        <f t="shared" ca="1" si="12"/>
        <v>14</v>
      </c>
      <c r="AU82" s="21">
        <f t="shared" ca="1" si="12"/>
        <v>1</v>
      </c>
      <c r="AV82" s="21">
        <f t="shared" ca="1" si="12"/>
        <v>0</v>
      </c>
      <c r="AW82" s="21">
        <f t="shared" ca="1" si="14"/>
        <v>0</v>
      </c>
      <c r="AX82" s="21">
        <f t="shared" ca="1" si="15"/>
        <v>0</v>
      </c>
      <c r="AY82" s="21">
        <f t="shared" ca="1" si="16"/>
        <v>0</v>
      </c>
      <c r="AZ82" s="21">
        <f t="shared" ca="1" si="17"/>
        <v>0</v>
      </c>
      <c r="BA82" s="21">
        <f t="shared" ca="1" si="18"/>
        <v>0</v>
      </c>
    </row>
    <row r="83" spans="23:53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2016:7:0:0:XINDIAN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ca="1" si="8"/>
        <v/>
      </c>
      <c r="AG83" s="10" t="str">
        <f t="shared" ca="1" si="8"/>
        <v/>
      </c>
      <c r="AH83" s="10" t="str">
        <f t="shared" ca="1" si="8"/>
        <v/>
      </c>
      <c r="AI83" s="10" t="str">
        <f t="shared" ca="1" si="8"/>
        <v/>
      </c>
      <c r="AJ83" s="10" t="str">
        <f t="shared" ca="1" si="8"/>
        <v/>
      </c>
      <c r="AK83" s="10" t="str">
        <f t="shared" ca="1" si="8"/>
        <v/>
      </c>
      <c r="AL83" s="7">
        <v>-5</v>
      </c>
      <c r="AM83" s="28">
        <f t="shared" si="9"/>
        <v>42470</v>
      </c>
      <c r="AN83" s="27">
        <f t="shared" si="13"/>
        <v>2</v>
      </c>
      <c r="AO83" s="28" t="str">
        <f t="shared" si="10"/>
        <v>2016:4:2:7:XINDIAN</v>
      </c>
      <c r="AP83" s="27">
        <f t="shared" ca="1" si="11"/>
        <v>392</v>
      </c>
      <c r="AQ83" s="21">
        <f t="shared" ca="1" si="12"/>
        <v>0</v>
      </c>
      <c r="AR83" s="21">
        <f t="shared" ca="1" si="12"/>
        <v>14</v>
      </c>
      <c r="AS83" s="21">
        <f t="shared" ca="1" si="12"/>
        <v>5</v>
      </c>
      <c r="AT83" s="21">
        <f t="shared" ca="1" si="12"/>
        <v>17</v>
      </c>
      <c r="AU83" s="21">
        <f t="shared" ca="1" si="12"/>
        <v>3</v>
      </c>
      <c r="AV83" s="21">
        <f t="shared" ca="1" si="12"/>
        <v>0</v>
      </c>
      <c r="AW83" s="21">
        <f t="shared" ca="1" si="14"/>
        <v>0</v>
      </c>
      <c r="AX83" s="21">
        <f t="shared" ca="1" si="15"/>
        <v>0</v>
      </c>
      <c r="AY83" s="21">
        <f t="shared" ca="1" si="16"/>
        <v>0</v>
      </c>
      <c r="AZ83" s="21">
        <f t="shared" ca="1" si="17"/>
        <v>0</v>
      </c>
      <c r="BA83" s="21">
        <f t="shared" ca="1" si="18"/>
        <v>0</v>
      </c>
    </row>
    <row r="84" spans="23:53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2016:8:0:0:XINDIAN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8"/>
        <v/>
      </c>
      <c r="AG84" s="10" t="str">
        <f t="shared" ca="1" si="8"/>
        <v/>
      </c>
      <c r="AH84" s="10" t="str">
        <f t="shared" ca="1" si="8"/>
        <v/>
      </c>
      <c r="AI84" s="10" t="str">
        <f t="shared" ca="1" si="8"/>
        <v/>
      </c>
      <c r="AJ84" s="10" t="str">
        <f t="shared" ca="1" si="8"/>
        <v/>
      </c>
      <c r="AK84" s="10" t="str">
        <f t="shared" ca="1" si="8"/>
        <v/>
      </c>
      <c r="AL84" s="7">
        <v>-4</v>
      </c>
      <c r="AM84" s="28">
        <f t="shared" si="9"/>
        <v>42477</v>
      </c>
      <c r="AN84" s="27">
        <f t="shared" si="13"/>
        <v>3</v>
      </c>
      <c r="AO84" s="28" t="str">
        <f t="shared" si="10"/>
        <v>2016:4:3:7:XINDIAN</v>
      </c>
      <c r="AP84" s="27">
        <f t="shared" ca="1" si="11"/>
        <v>421</v>
      </c>
      <c r="AQ84" s="21">
        <f t="shared" ca="1" si="12"/>
        <v>1</v>
      </c>
      <c r="AR84" s="21">
        <f t="shared" ca="1" si="12"/>
        <v>14</v>
      </c>
      <c r="AS84" s="21">
        <f t="shared" ca="1" si="12"/>
        <v>4</v>
      </c>
      <c r="AT84" s="21">
        <f t="shared" ca="1" si="12"/>
        <v>21</v>
      </c>
      <c r="AU84" s="21">
        <f t="shared" ca="1" si="12"/>
        <v>3</v>
      </c>
      <c r="AV84" s="21">
        <f t="shared" ca="1" si="12"/>
        <v>0</v>
      </c>
      <c r="AW84" s="21">
        <f t="shared" ca="1" si="14"/>
        <v>0</v>
      </c>
      <c r="AX84" s="21">
        <f t="shared" ca="1" si="15"/>
        <v>0</v>
      </c>
      <c r="AY84" s="21">
        <f t="shared" ca="1" si="16"/>
        <v>0</v>
      </c>
      <c r="AZ84" s="21">
        <f t="shared" ca="1" si="17"/>
        <v>0</v>
      </c>
      <c r="BA84" s="21">
        <f t="shared" ca="1" si="18"/>
        <v>0</v>
      </c>
    </row>
    <row r="85" spans="23:53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2016:9:0:0:XINDIAN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ref="AF85:AK88" ca="1" si="19">IFERROR(INDEX(INDIRECT(CONCATENATE($X$95,"$A:$Z")),$AE85,MATCH(AF$52,INDIRECT(CONCATENATE($X$95,"$A1:$Z1")),0)),"")</f>
        <v/>
      </c>
      <c r="AG85" s="10" t="str">
        <f t="shared" ca="1" si="19"/>
        <v/>
      </c>
      <c r="AH85" s="10" t="str">
        <f t="shared" ca="1" si="19"/>
        <v/>
      </c>
      <c r="AI85" s="10" t="str">
        <f t="shared" ca="1" si="19"/>
        <v/>
      </c>
      <c r="AJ85" s="10" t="str">
        <f t="shared" ca="1" si="19"/>
        <v/>
      </c>
      <c r="AK85" s="10" t="str">
        <f t="shared" ca="1" si="19"/>
        <v/>
      </c>
      <c r="AL85" s="7">
        <v>-3</v>
      </c>
      <c r="AM85" s="28">
        <f t="shared" si="9"/>
        <v>42484</v>
      </c>
      <c r="AN85" s="27">
        <f t="shared" si="13"/>
        <v>4</v>
      </c>
      <c r="AO85" s="28" t="str">
        <f t="shared" si="10"/>
        <v>2016:4:4:7:XINDIAN</v>
      </c>
      <c r="AP85" s="27">
        <f t="shared" ca="1" si="11"/>
        <v>450</v>
      </c>
      <c r="AQ85" s="21">
        <f t="shared" ca="1" si="12"/>
        <v>0</v>
      </c>
      <c r="AR85" s="21">
        <f t="shared" ca="1" si="12"/>
        <v>12</v>
      </c>
      <c r="AS85" s="21">
        <f t="shared" ca="1" si="12"/>
        <v>3</v>
      </c>
      <c r="AT85" s="21">
        <f t="shared" ca="1" si="12"/>
        <v>16</v>
      </c>
      <c r="AU85" s="21">
        <f t="shared" ca="1" si="12"/>
        <v>2</v>
      </c>
      <c r="AV85" s="21">
        <f t="shared" ca="1" si="12"/>
        <v>0</v>
      </c>
      <c r="AW85" s="21">
        <f t="shared" ca="1" si="14"/>
        <v>0</v>
      </c>
      <c r="AX85" s="21">
        <f t="shared" ca="1" si="15"/>
        <v>0</v>
      </c>
      <c r="AY85" s="21">
        <f t="shared" ca="1" si="16"/>
        <v>0</v>
      </c>
      <c r="AZ85" s="21">
        <f t="shared" ca="1" si="17"/>
        <v>0</v>
      </c>
      <c r="BA85" s="21">
        <f t="shared" ca="1" si="18"/>
        <v>0</v>
      </c>
    </row>
    <row r="86" spans="23:53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2016:10:0:0:XINDIAN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19"/>
        <v/>
      </c>
      <c r="AG86" s="10" t="str">
        <f t="shared" ca="1" si="19"/>
        <v/>
      </c>
      <c r="AH86" s="10" t="str">
        <f t="shared" ca="1" si="19"/>
        <v/>
      </c>
      <c r="AI86" s="10" t="str">
        <f t="shared" ca="1" si="19"/>
        <v/>
      </c>
      <c r="AJ86" s="10" t="str">
        <f t="shared" ca="1" si="19"/>
        <v/>
      </c>
      <c r="AK86" s="10" t="str">
        <f t="shared" ca="1" si="19"/>
        <v/>
      </c>
      <c r="AL86" s="7">
        <v>-2</v>
      </c>
      <c r="AM86" s="28">
        <f t="shared" si="9"/>
        <v>42491</v>
      </c>
      <c r="AN86" s="27">
        <f t="shared" si="13"/>
        <v>1</v>
      </c>
      <c r="AO86" s="28" t="str">
        <f t="shared" si="10"/>
        <v>2016:5:1:7:XINDIAN</v>
      </c>
      <c r="AP86" s="27">
        <f t="shared" ca="1" si="11"/>
        <v>479</v>
      </c>
      <c r="AQ86" s="21">
        <f t="shared" ca="1" si="12"/>
        <v>0</v>
      </c>
      <c r="AR86" s="21">
        <f t="shared" ca="1" si="12"/>
        <v>19</v>
      </c>
      <c r="AS86" s="21">
        <f t="shared" ca="1" si="12"/>
        <v>6</v>
      </c>
      <c r="AT86" s="21">
        <f t="shared" ca="1" si="12"/>
        <v>21</v>
      </c>
      <c r="AU86" s="21">
        <f t="shared" ca="1" si="12"/>
        <v>2</v>
      </c>
      <c r="AV86" s="21">
        <f t="shared" ca="1" si="12"/>
        <v>0</v>
      </c>
      <c r="AW86" s="21">
        <f t="shared" ca="1" si="14"/>
        <v>0</v>
      </c>
      <c r="AX86" s="21">
        <f t="shared" ca="1" si="15"/>
        <v>0</v>
      </c>
      <c r="AY86" s="21">
        <f t="shared" ca="1" si="16"/>
        <v>0</v>
      </c>
      <c r="AZ86" s="21">
        <f t="shared" ca="1" si="17"/>
        <v>0</v>
      </c>
      <c r="BA86" s="21">
        <f t="shared" ca="1" si="18"/>
        <v>0</v>
      </c>
    </row>
    <row r="87" spans="23:53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2016:11:0:0:XINDIAN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19"/>
        <v/>
      </c>
      <c r="AG87" s="10" t="str">
        <f t="shared" ca="1" si="19"/>
        <v/>
      </c>
      <c r="AH87" s="10" t="str">
        <f t="shared" ca="1" si="19"/>
        <v/>
      </c>
      <c r="AI87" s="10" t="str">
        <f t="shared" ca="1" si="19"/>
        <v/>
      </c>
      <c r="AJ87" s="10" t="str">
        <f t="shared" ca="1" si="19"/>
        <v/>
      </c>
      <c r="AK87" s="10" t="str">
        <f t="shared" ca="1" si="19"/>
        <v/>
      </c>
      <c r="AL87" s="7">
        <v>-1</v>
      </c>
      <c r="AM87" s="28">
        <f t="shared" si="9"/>
        <v>42498</v>
      </c>
      <c r="AN87" s="27">
        <f t="shared" si="13"/>
        <v>2</v>
      </c>
      <c r="AO87" s="28" t="str">
        <f t="shared" si="10"/>
        <v>2016:5:2:7:XINDIAN</v>
      </c>
      <c r="AP87" s="27">
        <f t="shared" ca="1" si="11"/>
        <v>508</v>
      </c>
      <c r="AQ87" s="21">
        <f t="shared" ca="1" si="12"/>
        <v>0</v>
      </c>
      <c r="AR87" s="21">
        <f t="shared" ca="1" si="12"/>
        <v>16</v>
      </c>
      <c r="AS87" s="21">
        <f t="shared" ca="1" si="12"/>
        <v>3</v>
      </c>
      <c r="AT87" s="21">
        <f t="shared" ca="1" si="12"/>
        <v>19</v>
      </c>
      <c r="AU87" s="21">
        <f t="shared" ca="1" si="12"/>
        <v>2</v>
      </c>
      <c r="AV87" s="21">
        <f t="shared" ca="1" si="12"/>
        <v>0</v>
      </c>
      <c r="AW87" s="21">
        <f t="shared" ca="1" si="14"/>
        <v>0</v>
      </c>
      <c r="AX87" s="21">
        <f t="shared" ca="1" si="15"/>
        <v>0</v>
      </c>
      <c r="AY87" s="21">
        <f t="shared" ca="1" si="16"/>
        <v>0</v>
      </c>
      <c r="AZ87" s="21">
        <f t="shared" ca="1" si="17"/>
        <v>0</v>
      </c>
      <c r="BA87" s="21">
        <f t="shared" ca="1" si="18"/>
        <v>0</v>
      </c>
    </row>
    <row r="88" spans="23:53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2016:12:0:0:XINDIAN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19"/>
        <v/>
      </c>
      <c r="AG88" s="10" t="str">
        <f t="shared" ca="1" si="19"/>
        <v/>
      </c>
      <c r="AH88" s="10" t="str">
        <f t="shared" ca="1" si="19"/>
        <v/>
      </c>
      <c r="AI88" s="10" t="str">
        <f t="shared" ca="1" si="19"/>
        <v/>
      </c>
      <c r="AJ88" s="10" t="str">
        <f t="shared" ca="1" si="19"/>
        <v/>
      </c>
      <c r="AK88" s="10" t="str">
        <f t="shared" ca="1" si="19"/>
        <v/>
      </c>
      <c r="AL88" s="7">
        <v>0</v>
      </c>
      <c r="AM88" s="28">
        <f t="shared" si="9"/>
        <v>42505</v>
      </c>
      <c r="AN88" s="27">
        <f t="shared" si="13"/>
        <v>3</v>
      </c>
      <c r="AO88" s="28" t="str">
        <f t="shared" si="10"/>
        <v>2016:5:3:7:XINDIAN</v>
      </c>
      <c r="AP88" s="27">
        <f t="shared" ca="1" si="11"/>
        <v>538</v>
      </c>
      <c r="AQ88" s="21">
        <f t="shared" ca="1" si="12"/>
        <v>0</v>
      </c>
      <c r="AR88" s="21">
        <f t="shared" ca="1" si="12"/>
        <v>15</v>
      </c>
      <c r="AS88" s="21">
        <f t="shared" ca="1" si="12"/>
        <v>10</v>
      </c>
      <c r="AT88" s="21">
        <f t="shared" ca="1" si="12"/>
        <v>17</v>
      </c>
      <c r="AU88" s="21">
        <f t="shared" ca="1" si="12"/>
        <v>0</v>
      </c>
      <c r="AV88" s="21">
        <f t="shared" ca="1" si="12"/>
        <v>3</v>
      </c>
      <c r="AW88" s="21">
        <f t="shared" ca="1" si="14"/>
        <v>1</v>
      </c>
      <c r="AX88" s="21">
        <f t="shared" ca="1" si="15"/>
        <v>18</v>
      </c>
      <c r="AY88" s="21">
        <f t="shared" ca="1" si="16"/>
        <v>9</v>
      </c>
      <c r="AZ88" s="21">
        <f t="shared" ca="1" si="17"/>
        <v>15</v>
      </c>
      <c r="BA88" s="21">
        <f t="shared" ca="1" si="18"/>
        <v>3</v>
      </c>
    </row>
    <row r="89" spans="23:53">
      <c r="AC89" s="7">
        <f ca="1">SUMIFS(AC53:AC88, $X53:$X88,YEAR,AC53:AC88,"&lt;&gt;#N/A")</f>
        <v>4</v>
      </c>
      <c r="AD89" s="27"/>
      <c r="AF89" s="7">
        <f t="shared" ref="AF89:AK89" ca="1" si="20">SUM(AF53:AF88)</f>
        <v>0</v>
      </c>
      <c r="AG89" s="7">
        <f t="shared" ca="1" si="20"/>
        <v>0</v>
      </c>
      <c r="AH89" s="7">
        <f t="shared" ca="1" si="20"/>
        <v>0</v>
      </c>
      <c r="AI89" s="7">
        <f t="shared" ca="1" si="20"/>
        <v>2</v>
      </c>
      <c r="AJ89" s="7">
        <f t="shared" ca="1" si="20"/>
        <v>0</v>
      </c>
      <c r="AK89" s="7">
        <f t="shared" ca="1" si="20"/>
        <v>0</v>
      </c>
      <c r="AN89" s="27"/>
    </row>
    <row r="90" spans="23:53">
      <c r="W90" s="7" t="s">
        <v>1456</v>
      </c>
      <c r="X90" s="2" t="s">
        <v>1755</v>
      </c>
      <c r="AD90" s="27"/>
      <c r="AE90" s="27"/>
      <c r="AH90" s="27"/>
      <c r="AI90" s="27"/>
      <c r="AJ90" s="27"/>
      <c r="AK90" s="27"/>
      <c r="AM90" s="28"/>
      <c r="AN90" s="27"/>
    </row>
    <row r="91" spans="23:53">
      <c r="W91" s="39" t="s">
        <v>2234</v>
      </c>
      <c r="X91" s="1" t="s">
        <v>2299</v>
      </c>
      <c r="AD91" s="27"/>
      <c r="AE91" s="27"/>
      <c r="AH91" s="27"/>
      <c r="AI91" s="27"/>
      <c r="AJ91" s="27"/>
      <c r="AK91" s="27"/>
      <c r="AM91" s="28"/>
      <c r="AN91" s="27"/>
    </row>
    <row r="92" spans="23:53">
      <c r="W92" s="7" t="s">
        <v>2235</v>
      </c>
      <c r="X92" s="1" t="s">
        <v>2300</v>
      </c>
      <c r="AD92" s="27"/>
      <c r="AN92" s="27"/>
    </row>
    <row r="93" spans="23:53">
      <c r="W93" s="7" t="s">
        <v>815</v>
      </c>
      <c r="X93" s="2" t="s">
        <v>2245</v>
      </c>
      <c r="Y93" s="27"/>
      <c r="Z93" s="27"/>
      <c r="AD93" s="27"/>
      <c r="AN93" s="27"/>
    </row>
    <row r="94" spans="23:53">
      <c r="W94" s="7" t="s">
        <v>816</v>
      </c>
      <c r="X94" s="2" t="s">
        <v>2246</v>
      </c>
      <c r="Y94" s="27"/>
      <c r="Z94" s="27"/>
      <c r="AD94" s="27"/>
      <c r="AN94" s="27"/>
    </row>
    <row r="95" spans="23:53">
      <c r="W95" s="39" t="s">
        <v>819</v>
      </c>
      <c r="X95" s="2" t="s">
        <v>2247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3">
      <c r="W96" s="39" t="s">
        <v>1455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1">
      <c r="W97" s="7" t="s">
        <v>811</v>
      </c>
      <c r="X97" s="1">
        <v>3</v>
      </c>
      <c r="AD97" s="27"/>
      <c r="AE97" s="27"/>
      <c r="AH97" s="27"/>
      <c r="AI97" s="27"/>
      <c r="AJ97" s="27"/>
      <c r="AK97" s="27"/>
      <c r="AN97" s="27"/>
    </row>
    <row r="98" spans="23:51">
      <c r="W98" s="7" t="s">
        <v>808</v>
      </c>
      <c r="X98" s="7">
        <f>ROUND($X$96/12,0)</f>
        <v>0</v>
      </c>
      <c r="AN98" s="27"/>
    </row>
    <row r="99" spans="23:51">
      <c r="W99" s="7" t="s">
        <v>807</v>
      </c>
      <c r="X99" s="7">
        <v>4</v>
      </c>
      <c r="AN99" s="27"/>
    </row>
    <row r="100" spans="23:51">
      <c r="W100" s="7" t="s">
        <v>438</v>
      </c>
      <c r="X100" s="7">
        <f ca="1">SUM($AI$89:$AK$89)</f>
        <v>2</v>
      </c>
      <c r="AN100" s="27"/>
    </row>
    <row r="101" spans="23:51">
      <c r="W101" s="7" t="s">
        <v>439</v>
      </c>
      <c r="X101" s="7">
        <f ca="1">SUM($AF$89:$AH$89)</f>
        <v>0</v>
      </c>
      <c r="AM101" s="28"/>
      <c r="AN101" s="27"/>
      <c r="AS101" s="29"/>
      <c r="AU101" s="29"/>
      <c r="AV101" s="29"/>
      <c r="AY101" s="29"/>
    </row>
    <row r="102" spans="23:51" ht="60">
      <c r="W102" s="7" t="s">
        <v>441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30">
        <f ca="1">IFERROR(X101/SUM(X100:X101),"0")</f>
        <v>0</v>
      </c>
      <c r="Z102" s="7" t="str">
        <f ca="1">TEXT(Y102,"00%")</f>
        <v>00%</v>
      </c>
      <c r="AN102" s="27"/>
    </row>
    <row r="103" spans="23:51" ht="30">
      <c r="W103" s="7" t="s">
        <v>442</v>
      </c>
      <c r="X103" s="29" t="str">
        <f ca="1">CONCATENATE("Annual Goal 年度目標:  ",$X$96,"
Actual CDE YTD 年度實際:    ",$AC$89)</f>
        <v>Annual Goal 年度目標:  
Actual CDE YTD 年度實際:    4</v>
      </c>
      <c r="AN103" s="27"/>
    </row>
    <row r="104" spans="23:51">
      <c r="W104" s="7" t="s">
        <v>1454</v>
      </c>
      <c r="X104" s="7" t="str">
        <f ca="1">CONCATENATE($X$53,"  ",SUMIF($AC$53:$AC$64,"&lt;&gt;#N/A"))</f>
        <v>2014  0</v>
      </c>
      <c r="AN104" s="27"/>
    </row>
    <row r="105" spans="23:51">
      <c r="W105" s="7" t="s">
        <v>1453</v>
      </c>
      <c r="X105" s="7" t="str">
        <f ca="1">CONCATENATE($X$65,"  ", SUMIF($AC$65:$AC$76,"&lt;&gt;#N/A"))</f>
        <v>2015  0</v>
      </c>
      <c r="AN105" s="27"/>
    </row>
    <row r="106" spans="23:51">
      <c r="W106" s="7" t="s">
        <v>1452</v>
      </c>
      <c r="X106" s="7" t="str">
        <f ca="1">CONCATENATE($X$77,"  ",SUMIF($AC$77:$AC$88,"&lt;&gt;#N/A"))</f>
        <v>2016  4</v>
      </c>
    </row>
    <row r="107" spans="23:51" ht="23.25">
      <c r="W107" s="7" t="s">
        <v>1451</v>
      </c>
      <c r="X107" s="42" t="str">
        <f>$X$91</f>
        <v>Xindian District</v>
      </c>
    </row>
    <row r="108" spans="23:51">
      <c r="X108" s="40" t="str">
        <f>$X$92</f>
        <v>新店地區</v>
      </c>
    </row>
    <row r="109" spans="23:51">
      <c r="X109" s="41">
        <f>DATE</f>
        <v>42505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3">
    <pageSetUpPr fitToPage="1"/>
  </sheetPr>
  <dimension ref="A1:S24"/>
  <sheetViews>
    <sheetView topLeftCell="E1" zoomScaleNormal="100" zoomScaleSheetLayoutView="115" workbookViewId="0">
      <selection activeCell="H27" sqref="H27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2020</v>
      </c>
      <c r="E1" s="36" t="str">
        <f>$A$2</f>
        <v>Shuanghe District</v>
      </c>
      <c r="F1" s="32"/>
      <c r="G1" s="33"/>
      <c r="H1" s="33"/>
      <c r="I1" s="33"/>
      <c r="J1" s="33"/>
      <c r="K1" s="33"/>
      <c r="L1" s="33"/>
      <c r="M1" s="93" t="s">
        <v>1739</v>
      </c>
      <c r="N1" s="96" t="s">
        <v>21</v>
      </c>
      <c r="O1" s="76" t="s">
        <v>22</v>
      </c>
      <c r="P1" s="76" t="s">
        <v>23</v>
      </c>
      <c r="Q1" s="76" t="s">
        <v>33</v>
      </c>
      <c r="R1" s="76" t="s">
        <v>34</v>
      </c>
      <c r="S1" s="76" t="s">
        <v>24</v>
      </c>
    </row>
    <row r="2" spans="1:19" ht="15" customHeight="1">
      <c r="A2" s="1" t="s">
        <v>2301</v>
      </c>
      <c r="E2" s="78" t="str">
        <f>$A$3</f>
        <v>雙和地區</v>
      </c>
      <c r="F2" s="26" t="s">
        <v>793</v>
      </c>
      <c r="G2" s="80">
        <f>$A$6</f>
        <v>120</v>
      </c>
      <c r="H2" s="82" t="s">
        <v>35</v>
      </c>
      <c r="I2" s="83"/>
      <c r="J2" s="83"/>
      <c r="K2" s="84"/>
      <c r="L2" s="72" t="s">
        <v>28</v>
      </c>
      <c r="M2" s="94"/>
      <c r="N2" s="97"/>
      <c r="O2" s="77"/>
      <c r="P2" s="77"/>
      <c r="Q2" s="77"/>
      <c r="R2" s="77"/>
      <c r="S2" s="77"/>
    </row>
    <row r="3" spans="1:19" ht="15" customHeight="1">
      <c r="A3" s="1" t="s">
        <v>2302</v>
      </c>
      <c r="E3" s="79"/>
      <c r="F3" s="25" t="s">
        <v>794</v>
      </c>
      <c r="G3" s="81"/>
      <c r="H3" s="82" t="s">
        <v>788</v>
      </c>
      <c r="I3" s="83"/>
      <c r="J3" s="83"/>
      <c r="K3" s="84"/>
      <c r="L3" s="72" t="s">
        <v>787</v>
      </c>
      <c r="M3" s="94"/>
      <c r="N3" s="97"/>
      <c r="O3" s="77"/>
      <c r="P3" s="77"/>
      <c r="Q3" s="77"/>
      <c r="R3" s="77"/>
      <c r="S3" s="77"/>
    </row>
    <row r="4" spans="1:19" ht="15" customHeight="1">
      <c r="A4" s="1" t="s">
        <v>2122</v>
      </c>
      <c r="E4" s="85">
        <f>DATE</f>
        <v>42505</v>
      </c>
      <c r="F4" s="23" t="s">
        <v>791</v>
      </c>
      <c r="G4" s="24"/>
      <c r="H4" s="87">
        <f>ROUND($G$2/12*MONTH,0)</f>
        <v>50</v>
      </c>
      <c r="I4" s="88"/>
      <c r="J4" s="88"/>
      <c r="K4" s="89"/>
      <c r="L4" s="44">
        <f>ROUND($G$2/12,0)</f>
        <v>10</v>
      </c>
      <c r="M4" s="94"/>
      <c r="N4" s="97"/>
      <c r="O4" s="77"/>
      <c r="P4" s="77"/>
      <c r="Q4" s="77"/>
      <c r="R4" s="77"/>
      <c r="S4" s="77"/>
    </row>
    <row r="5" spans="1:19" ht="15" customHeight="1">
      <c r="A5" s="1" t="s">
        <v>2123</v>
      </c>
      <c r="E5" s="86"/>
      <c r="F5" s="5" t="s">
        <v>792</v>
      </c>
      <c r="G5" s="6"/>
      <c r="H5" s="90">
        <f ca="1">SHUANGHE_DISTRICT_GRAPH!$AC$89</f>
        <v>7</v>
      </c>
      <c r="I5" s="91"/>
      <c r="J5" s="91"/>
      <c r="K5" s="92"/>
      <c r="L5" s="45">
        <f>$M$24</f>
        <v>2</v>
      </c>
      <c r="M5" s="95"/>
      <c r="N5" s="97"/>
      <c r="O5" s="77"/>
      <c r="P5" s="77"/>
      <c r="Q5" s="77"/>
      <c r="R5" s="77"/>
      <c r="S5" s="77"/>
    </row>
    <row r="6" spans="1:19" ht="15" customHeight="1">
      <c r="A6" s="1">
        <v>120</v>
      </c>
      <c r="E6" s="34" t="str">
        <f>$A$4</f>
        <v>South Stake</v>
      </c>
      <c r="F6" s="25" t="s">
        <v>804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南臺北支聯會</v>
      </c>
      <c r="F7" s="25" t="s">
        <v>789</v>
      </c>
      <c r="G7" s="25"/>
      <c r="H7" s="20"/>
      <c r="I7" s="20"/>
      <c r="J7" s="20"/>
      <c r="K7" s="20"/>
      <c r="L7" s="46" t="s">
        <v>790</v>
      </c>
      <c r="M7" s="61" t="s">
        <v>795</v>
      </c>
      <c r="N7" s="38" t="s">
        <v>796</v>
      </c>
      <c r="O7" s="38" t="s">
        <v>797</v>
      </c>
      <c r="P7" s="38" t="s">
        <v>798</v>
      </c>
      <c r="Q7" s="38" t="s">
        <v>799</v>
      </c>
      <c r="R7" s="38" t="s">
        <v>800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2126</v>
      </c>
      <c r="B11" s="1"/>
      <c r="E11" s="5" t="str">
        <f>$A11</f>
        <v>Shuanghe 雙和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2030</v>
      </c>
      <c r="C12" s="64" t="str">
        <f>CONCATENATE(YEAR,":",MONTH,":",WEEK,":",WEEKDAY,":",$B12)</f>
        <v>2016:5:3:7:ZHONGHE_1_E</v>
      </c>
      <c r="D12" s="64">
        <f>MATCH($C12,REPORT_DATA_BY_COMP!$A:$A,0)</f>
        <v>1740</v>
      </c>
      <c r="E12" s="65" t="str">
        <f>SUBSTITUTE(VLOOKUP($B12,COMP_LIST!$A:$AC,5,FALSE),"EL","")</f>
        <v>E. Anderson / Van de Merwe</v>
      </c>
      <c r="F12" s="4" t="str">
        <f>VLOOKUP($B12,COMP_LIST!$A:$AC,3,FALSE)</f>
        <v>Zhonghe 1 E</v>
      </c>
      <c r="G12" s="4" t="str">
        <f>VLOOKUP($B12,COMP_LIST!$A:$AC,4,FALSE)</f>
        <v>中和 1 長老</v>
      </c>
      <c r="H12" s="10">
        <f>IFERROR(INDEX(REPORT_DATA_BY_COMP!$A:$AI,$D12,MATCH(H$8,REPORT_DATA_BY_COMP!$A$1:$AI$1,0)), "")</f>
        <v>0</v>
      </c>
      <c r="I12" s="10">
        <f>IFERROR(INDEX(REPORT_DATA_BY_COMP!$A:$AI,$D12,MATCH(I$8,REPORT_DATA_BY_COMP!$A$1:$AI$1,0)), "")</f>
        <v>0</v>
      </c>
      <c r="J12" s="10">
        <f>IFERROR(INDEX(REPORT_DATA_BY_COMP!$A:$AI,$D12,MATCH(J$8,REPORT_DATA_BY_COMP!$A$1:$AI$1,0)), "")</f>
        <v>3</v>
      </c>
      <c r="K12" s="10">
        <f>IFERROR(INDEX(REPORT_DATA_BY_COMP!$A:$AI,$D12,MATCH(K$8,REPORT_DATA_BY_COMP!$A$1:$AI$1,0)), "")</f>
        <v>0</v>
      </c>
      <c r="L12" s="47">
        <f>IFERROR(INDEX(REPORT_DATA_BY_COMP!$A:$AI,$D12,MATCH(L$8,REPORT_DATA_BY_COMP!$A$1:$AI$1,0)), "")</f>
        <v>0</v>
      </c>
      <c r="M12" s="56">
        <f>IFERROR(INDEX(REPORT_DATA_BY_COMP!$A:$AI,$D12,MATCH(M$8,REPORT_DATA_BY_COMP!$A$1:$AI$1,0)), "")</f>
        <v>0</v>
      </c>
      <c r="N12" s="50">
        <f>IFERROR(INDEX(REPORT_DATA_BY_COMP!$A:$AI,$D12,MATCH(N$8,REPORT_DATA_BY_COMP!$A$1:$AI$1,0)), "")</f>
        <v>5</v>
      </c>
      <c r="O12" s="10">
        <f>IFERROR(INDEX(REPORT_DATA_BY_COMP!$A:$AI,$D12,MATCH(O$8,REPORT_DATA_BY_COMP!$A$1:$AI$1,0)), "")</f>
        <v>3</v>
      </c>
      <c r="P12" s="10">
        <f>IFERROR(INDEX(REPORT_DATA_BY_COMP!$A:$AI,$D12,MATCH(P$8,REPORT_DATA_BY_COMP!$A$1:$AI$1,0)), "")</f>
        <v>7</v>
      </c>
      <c r="Q12" s="10">
        <f>IFERROR(INDEX(REPORT_DATA_BY_COMP!$A:$AI,$D12,MATCH(Q$8,REPORT_DATA_BY_COMP!$A$1:$AI$1,0)), "")</f>
        <v>7</v>
      </c>
      <c r="R12" s="10">
        <f>IFERROR(INDEX(REPORT_DATA_BY_COMP!$A:$AI,$D12,MATCH(R$8,REPORT_DATA_BY_COMP!$A$1:$AI$1,0)), "")</f>
        <v>0</v>
      </c>
      <c r="S12" s="10">
        <f>IFERROR(INDEX(REPORT_DATA_BY_COMP!$A:$AI,$D12,MATCH(S$8,REPORT_DATA_BY_COMP!$A$1:$AI$1,0)), "")</f>
        <v>7</v>
      </c>
    </row>
    <row r="13" spans="1:19" ht="15" customHeight="1">
      <c r="A13" s="1"/>
      <c r="B13" s="1" t="s">
        <v>2035</v>
      </c>
      <c r="C13" s="64" t="str">
        <f>CONCATENATE(YEAR,":",MONTH,":",WEEK,":",WEEKDAY,":",$B13)</f>
        <v>2016:5:3:7:ZHONGHE_2_E</v>
      </c>
      <c r="D13" s="64">
        <f>MATCH($C13,REPORT_DATA_BY_COMP!$A:$A,0)</f>
        <v>1741</v>
      </c>
      <c r="E13" s="65" t="str">
        <f>SUBSTITUTE(VLOOKUP($B13,COMP_LIST!$A:$AC,5,FALSE),"EL","")</f>
        <v>E. Hamilton DL / Rushton</v>
      </c>
      <c r="F13" s="4" t="str">
        <f>VLOOKUP($B13,COMP_LIST!$A:$AC,3,FALSE)</f>
        <v>Zhonghe 2 E</v>
      </c>
      <c r="G13" s="4" t="str">
        <f>VLOOKUP($B13,COMP_LIST!$A:$AC,4,FALSE)</f>
        <v>中和 2 長老</v>
      </c>
      <c r="H13" s="10">
        <f>IFERROR(INDEX(REPORT_DATA_BY_COMP!$A:$AI,$D13,MATCH(H$8,REPORT_DATA_BY_COMP!$A$1:$AI$1,0)), "")</f>
        <v>0</v>
      </c>
      <c r="I13" s="10">
        <f>IFERROR(INDEX(REPORT_DATA_BY_COMP!$A:$AI,$D13,MATCH(I$8,REPORT_DATA_BY_COMP!$A$1:$AI$1,0)), "")</f>
        <v>0</v>
      </c>
      <c r="J13" s="10">
        <f>IFERROR(INDEX(REPORT_DATA_BY_COMP!$A:$AI,$D13,MATCH(J$8,REPORT_DATA_BY_COMP!$A$1:$AI$1,0)), "")</f>
        <v>1</v>
      </c>
      <c r="K13" s="10">
        <f>IFERROR(INDEX(REPORT_DATA_BY_COMP!$A:$AI,$D13,MATCH(K$8,REPORT_DATA_BY_COMP!$A$1:$AI$1,0)), "")</f>
        <v>3</v>
      </c>
      <c r="L13" s="47">
        <f>IFERROR(INDEX(REPORT_DATA_BY_COMP!$A:$AI,$D13,MATCH(L$8,REPORT_DATA_BY_COMP!$A$1:$AI$1,0)), "")</f>
        <v>1</v>
      </c>
      <c r="M13" s="59">
        <f>IFERROR(INDEX(REPORT_DATA_BY_COMP!$A:$AI,$D13,MATCH(M$8,REPORT_DATA_BY_COMP!$A$1:$AI$1,0)), "")</f>
        <v>1</v>
      </c>
      <c r="N13" s="50">
        <f>IFERROR(INDEX(REPORT_DATA_BY_COMP!$A:$AI,$D13,MATCH(N$8,REPORT_DATA_BY_COMP!$A$1:$AI$1,0)), "")</f>
        <v>7</v>
      </c>
      <c r="O13" s="10">
        <f>IFERROR(INDEX(REPORT_DATA_BY_COMP!$A:$AI,$D13,MATCH(O$8,REPORT_DATA_BY_COMP!$A$1:$AI$1,0)), "")</f>
        <v>3</v>
      </c>
      <c r="P13" s="10">
        <f>IFERROR(INDEX(REPORT_DATA_BY_COMP!$A:$AI,$D13,MATCH(P$8,REPORT_DATA_BY_COMP!$A$1:$AI$1,0)), "")</f>
        <v>7</v>
      </c>
      <c r="Q13" s="10">
        <f>IFERROR(INDEX(REPORT_DATA_BY_COMP!$A:$AI,$D13,MATCH(Q$8,REPORT_DATA_BY_COMP!$A$1:$AI$1,0)), "")</f>
        <v>3</v>
      </c>
      <c r="R13" s="10">
        <f>IFERROR(INDEX(REPORT_DATA_BY_COMP!$A:$AI,$D13,MATCH(R$8,REPORT_DATA_BY_COMP!$A$1:$AI$1,0)), "")</f>
        <v>0</v>
      </c>
      <c r="S13" s="10">
        <f>IFERROR(INDEX(REPORT_DATA_BY_COMP!$A:$AI,$D13,MATCH(S$8,REPORT_DATA_BY_COMP!$A$1:$AI$1,0)), "")</f>
        <v>3</v>
      </c>
    </row>
    <row r="14" spans="1:19" ht="15" customHeight="1">
      <c r="A14" s="1"/>
      <c r="B14" s="1" t="s">
        <v>2039</v>
      </c>
      <c r="C14" s="64" t="str">
        <f>CONCATENATE(YEAR,":",MONTH,":",WEEK,":",WEEKDAY,":",$B14)</f>
        <v>2016:5:3:7:ZHONGHE_2_S</v>
      </c>
      <c r="D14" s="64">
        <f>MATCH($C14,REPORT_DATA_BY_COMP!$A:$A,0)</f>
        <v>1742</v>
      </c>
      <c r="E14" s="65" t="str">
        <f>SUBSTITUTE(VLOOKUP($B14,COMP_LIST!$A:$AC,5,FALSE),"EL","")</f>
        <v>S. Westover / Goo</v>
      </c>
      <c r="F14" s="4" t="str">
        <f>VLOOKUP($B14,COMP_LIST!$A:$AC,3,FALSE)</f>
        <v>Zhonghe 2 S</v>
      </c>
      <c r="G14" s="4" t="str">
        <f>VLOOKUP($B14,COMP_LIST!$A:$AC,4,FALSE)</f>
        <v>中和 2 姐妹</v>
      </c>
      <c r="H14" s="10">
        <f>IFERROR(INDEX(REPORT_DATA_BY_COMP!$A:$AI,$D14,MATCH(H$8,REPORT_DATA_BY_COMP!$A$1:$AI$1,0)), "")</f>
        <v>0</v>
      </c>
      <c r="I14" s="10">
        <f>IFERROR(INDEX(REPORT_DATA_BY_COMP!$A:$AI,$D14,MATCH(I$8,REPORT_DATA_BY_COMP!$A$1:$AI$1,0)), "")</f>
        <v>0</v>
      </c>
      <c r="J14" s="10">
        <f>IFERROR(INDEX(REPORT_DATA_BY_COMP!$A:$AI,$D14,MATCH(J$8,REPORT_DATA_BY_COMP!$A$1:$AI$1,0)), "")</f>
        <v>0</v>
      </c>
      <c r="K14" s="10">
        <f>IFERROR(INDEX(REPORT_DATA_BY_COMP!$A:$AI,$D14,MATCH(K$8,REPORT_DATA_BY_COMP!$A$1:$AI$1,0)), "")</f>
        <v>1</v>
      </c>
      <c r="L14" s="47">
        <f>IFERROR(INDEX(REPORT_DATA_BY_COMP!$A:$AI,$D14,MATCH(L$8,REPORT_DATA_BY_COMP!$A$1:$AI$1,0)), "")</f>
        <v>0</v>
      </c>
      <c r="M14" s="59">
        <f>IFERROR(INDEX(REPORT_DATA_BY_COMP!$A:$AI,$D14,MATCH(M$8,REPORT_DATA_BY_COMP!$A$1:$AI$1,0)), "")</f>
        <v>0</v>
      </c>
      <c r="N14" s="50">
        <f>IFERROR(INDEX(REPORT_DATA_BY_COMP!$A:$AI,$D14,MATCH(N$8,REPORT_DATA_BY_COMP!$A$1:$AI$1,0)), "")</f>
        <v>5</v>
      </c>
      <c r="O14" s="10">
        <f>IFERROR(INDEX(REPORT_DATA_BY_COMP!$A:$AI,$D14,MATCH(O$8,REPORT_DATA_BY_COMP!$A$1:$AI$1,0)), "")</f>
        <v>3</v>
      </c>
      <c r="P14" s="10">
        <f>IFERROR(INDEX(REPORT_DATA_BY_COMP!$A:$AI,$D14,MATCH(P$8,REPORT_DATA_BY_COMP!$A$1:$AI$1,0)), "")</f>
        <v>7</v>
      </c>
      <c r="Q14" s="10">
        <f>IFERROR(INDEX(REPORT_DATA_BY_COMP!$A:$AI,$D14,MATCH(Q$8,REPORT_DATA_BY_COMP!$A$1:$AI$1,0)), "")</f>
        <v>6</v>
      </c>
      <c r="R14" s="10">
        <f>IFERROR(INDEX(REPORT_DATA_BY_COMP!$A:$AI,$D14,MATCH(R$8,REPORT_DATA_BY_COMP!$A$1:$AI$1,0)), "")</f>
        <v>0</v>
      </c>
      <c r="S14" s="10">
        <f>IFERROR(INDEX(REPORT_DATA_BY_COMP!$A:$AI,$D14,MATCH(S$8,REPORT_DATA_BY_COMP!$A$1:$AI$1,0)), "")</f>
        <v>4</v>
      </c>
    </row>
    <row r="15" spans="1:19" ht="15" customHeight="1">
      <c r="A15" s="1"/>
      <c r="B15" s="1" t="s">
        <v>2019</v>
      </c>
      <c r="C15" s="64" t="str">
        <f>CONCATENATE(YEAR,":",MONTH,":",WEEK,":",WEEKDAY,":",$B15)</f>
        <v>2016:5:3:7:YONGHE_S</v>
      </c>
      <c r="D15" s="64">
        <f>MATCH($C15,REPORT_DATA_BY_COMP!$A:$A,0)</f>
        <v>1737</v>
      </c>
      <c r="E15" s="65" t="str">
        <f>SUBSTITUTE(VLOOKUP($B15,COMP_LIST!$A:$AC,5,FALSE),"EL","")</f>
        <v>S. Beeston / Coleman STL</v>
      </c>
      <c r="F15" s="4" t="str">
        <f>VLOOKUP($B15,COMP_LIST!$A:$AC,3,FALSE)</f>
        <v>Yonghe S</v>
      </c>
      <c r="G15" s="4" t="str">
        <f>VLOOKUP($B15,COMP_LIST!$A:$AC,4,FALSE)</f>
        <v>永和姐妹</v>
      </c>
      <c r="H15" s="10">
        <f>IFERROR(INDEX(REPORT_DATA_BY_COMP!$A:$AI,$D15,MATCH(H$8,REPORT_DATA_BY_COMP!$A$1:$AI$1,0)), "")</f>
        <v>0</v>
      </c>
      <c r="I15" s="10">
        <f>IFERROR(INDEX(REPORT_DATA_BY_COMP!$A:$AI,$D15,MATCH(I$8,REPORT_DATA_BY_COMP!$A$1:$AI$1,0)), "")</f>
        <v>1</v>
      </c>
      <c r="J15" s="10">
        <f>IFERROR(INDEX(REPORT_DATA_BY_COMP!$A:$AI,$D15,MATCH(J$8,REPORT_DATA_BY_COMP!$A$1:$AI$1,0)), "")</f>
        <v>2</v>
      </c>
      <c r="K15" s="10">
        <f>IFERROR(INDEX(REPORT_DATA_BY_COMP!$A:$AI,$D15,MATCH(K$8,REPORT_DATA_BY_COMP!$A$1:$AI$1,0)), "")</f>
        <v>1</v>
      </c>
      <c r="L15" s="47">
        <f>IFERROR(INDEX(REPORT_DATA_BY_COMP!$A:$AI,$D15,MATCH(L$8,REPORT_DATA_BY_COMP!$A$1:$AI$1,0)), "")</f>
        <v>1</v>
      </c>
      <c r="M15" s="59">
        <f>IFERROR(INDEX(REPORT_DATA_BY_COMP!$A:$AI,$D15,MATCH(M$8,REPORT_DATA_BY_COMP!$A$1:$AI$1,0)), "")</f>
        <v>0</v>
      </c>
      <c r="N15" s="50">
        <f>IFERROR(INDEX(REPORT_DATA_BY_COMP!$A:$AI,$D15,MATCH(N$8,REPORT_DATA_BY_COMP!$A$1:$AI$1,0)), "")</f>
        <v>6</v>
      </c>
      <c r="O15" s="10">
        <f>IFERROR(INDEX(REPORT_DATA_BY_COMP!$A:$AI,$D15,MATCH(O$8,REPORT_DATA_BY_COMP!$A$1:$AI$1,0)), "")</f>
        <v>2</v>
      </c>
      <c r="P15" s="10">
        <f>IFERROR(INDEX(REPORT_DATA_BY_COMP!$A:$AI,$D15,MATCH(P$8,REPORT_DATA_BY_COMP!$A$1:$AI$1,0)), "")</f>
        <v>6</v>
      </c>
      <c r="Q15" s="10">
        <f>IFERROR(INDEX(REPORT_DATA_BY_COMP!$A:$AI,$D15,MATCH(Q$8,REPORT_DATA_BY_COMP!$A$1:$AI$1,0)), "")</f>
        <v>8</v>
      </c>
      <c r="R15" s="10">
        <f>IFERROR(INDEX(REPORT_DATA_BY_COMP!$A:$AI,$D15,MATCH(R$8,REPORT_DATA_BY_COMP!$A$1:$AI$1,0)), "")</f>
        <v>1</v>
      </c>
      <c r="S15" s="10">
        <f>IFERROR(INDEX(REPORT_DATA_BY_COMP!$A:$AI,$D15,MATCH(S$8,REPORT_DATA_BY_COMP!$A$1:$AI$1,0)), "")</f>
        <v>15</v>
      </c>
    </row>
    <row r="16" spans="1:19" ht="15" customHeight="1">
      <c r="A16" s="1"/>
      <c r="B16" s="1"/>
      <c r="E16" s="8" t="s">
        <v>806</v>
      </c>
      <c r="F16" s="9"/>
      <c r="G16" s="9"/>
      <c r="H16" s="11">
        <f t="shared" ref="H16:S16" si="0">SUM(H12:H15)</f>
        <v>0</v>
      </c>
      <c r="I16" s="11">
        <f t="shared" si="0"/>
        <v>1</v>
      </c>
      <c r="J16" s="11">
        <f t="shared" si="0"/>
        <v>6</v>
      </c>
      <c r="K16" s="11">
        <f t="shared" si="0"/>
        <v>5</v>
      </c>
      <c r="L16" s="48">
        <f t="shared" si="0"/>
        <v>2</v>
      </c>
      <c r="M16" s="57">
        <f t="shared" si="0"/>
        <v>1</v>
      </c>
      <c r="N16" s="51">
        <f t="shared" si="0"/>
        <v>23</v>
      </c>
      <c r="O16" s="11">
        <f t="shared" si="0"/>
        <v>11</v>
      </c>
      <c r="P16" s="11">
        <f t="shared" si="0"/>
        <v>27</v>
      </c>
      <c r="Q16" s="11">
        <f t="shared" si="0"/>
        <v>24</v>
      </c>
      <c r="R16" s="11">
        <f t="shared" si="0"/>
        <v>1</v>
      </c>
      <c r="S16" s="11">
        <f t="shared" si="0"/>
        <v>29</v>
      </c>
    </row>
    <row r="17" spans="3:19" ht="15" customHeight="1">
      <c r="E17" s="31"/>
      <c r="F17" s="22"/>
      <c r="G17" s="22"/>
      <c r="H17" s="22"/>
      <c r="I17" s="22"/>
      <c r="J17" s="22"/>
      <c r="K17" s="22"/>
      <c r="L17" s="22"/>
      <c r="M17" s="43"/>
      <c r="N17" s="22"/>
      <c r="O17" s="22"/>
      <c r="P17" s="22"/>
      <c r="Q17" s="22"/>
      <c r="R17" s="22"/>
      <c r="S17" s="22"/>
    </row>
    <row r="18" spans="3:19" ht="15" customHeight="1">
      <c r="E18" s="12" t="s">
        <v>2244</v>
      </c>
      <c r="F18" s="15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</row>
    <row r="19" spans="3:19" ht="15" customHeight="1">
      <c r="C19" s="64" t="str">
        <f>CONCATENATE(YEAR,":",MONTH,":1:",WEEKLY_REPORT_DAY,":", $A$1)</f>
        <v>2016:5:1:7:SHUANGHE</v>
      </c>
      <c r="D19" s="64">
        <f>MATCH($C19,REPORT_DATA_BY_DISTRICT!$A:$A, 0)</f>
        <v>470</v>
      </c>
      <c r="E19" s="19" t="s">
        <v>783</v>
      </c>
      <c r="F19" s="13"/>
      <c r="G19" s="13"/>
      <c r="H19" s="10">
        <f>IFERROR(INDEX(REPORT_DATA_BY_DISTRICT!$A:$AI,$D19,MATCH(H$8,REPORT_DATA_BY_DISTRICT!$A$1:$AI$1,0)), "")</f>
        <v>1</v>
      </c>
      <c r="I19" s="10">
        <f>IFERROR(INDEX(REPORT_DATA_BY_DISTRICT!$A:$AI,$D19,MATCH(I$8,REPORT_DATA_BY_DISTRICT!$A$1:$AI$1,0)), "")</f>
        <v>1</v>
      </c>
      <c r="J19" s="10">
        <f>IFERROR(INDEX(REPORT_DATA_BY_DISTRICT!$A:$AI,$D19,MATCH(J$8,REPORT_DATA_BY_DISTRICT!$A$1:$AI$1,0)), "")</f>
        <v>3</v>
      </c>
      <c r="K19" s="10">
        <f>IFERROR(INDEX(REPORT_DATA_BY_DISTRICT!$A:$AI,$D19,MATCH(K$8,REPORT_DATA_BY_DISTRICT!$A$1:$AI$1,0)), "")</f>
        <v>7</v>
      </c>
      <c r="L19" s="10">
        <f>IFERROR(INDEX(REPORT_DATA_BY_DISTRICT!$A:$AI,$D19,MATCH(L$8,REPORT_DATA_BY_DISTRICT!$A$1:$AI$1,0)), "")</f>
        <v>2</v>
      </c>
      <c r="M19" s="10">
        <f>IFERROR(INDEX(REPORT_DATA_BY_DISTRICT!$A:$AI,$D19,MATCH(M$8,REPORT_DATA_BY_DISTRICT!$A$1:$AI$1,0)), "")</f>
        <v>0</v>
      </c>
      <c r="N19" s="10">
        <f>IFERROR(INDEX(REPORT_DATA_BY_DISTRICT!$A:$AI,$D19,MATCH(N$8,REPORT_DATA_BY_DISTRICT!$A$1:$AI$1,0)), "")</f>
        <v>26</v>
      </c>
      <c r="O19" s="10">
        <f>IFERROR(INDEX(REPORT_DATA_BY_DISTRICT!$A:$AI,$D19,MATCH(O$8,REPORT_DATA_BY_DISTRICT!$A$1:$AI$1,0)), "")</f>
        <v>7</v>
      </c>
      <c r="P19" s="10">
        <f>IFERROR(INDEX(REPORT_DATA_BY_DISTRICT!$A:$AI,$D19,MATCH(P$8,REPORT_DATA_BY_DISTRICT!$A$1:$AI$1,0)), "")</f>
        <v>27</v>
      </c>
      <c r="Q19" s="10">
        <f>IFERROR(INDEX(REPORT_DATA_BY_DISTRICT!$A:$AI,$D19,MATCH(Q$8,REPORT_DATA_BY_DISTRICT!$A$1:$AI$1,0)), "")</f>
        <v>20</v>
      </c>
      <c r="R19" s="10">
        <f>IFERROR(INDEX(REPORT_DATA_BY_DISTRICT!$A:$AI,$D19,MATCH(R$8,REPORT_DATA_BY_DISTRICT!$A$1:$AI$1,0)), "")</f>
        <v>3</v>
      </c>
      <c r="S19" s="10">
        <f>IFERROR(INDEX(REPORT_DATA_BY_DISTRICT!$A:$AI,$D19,MATCH(S$8,REPORT_DATA_BY_DISTRICT!$A$1:$AI$1,0)), "")</f>
        <v>23</v>
      </c>
    </row>
    <row r="20" spans="3:19" ht="15" customHeight="1">
      <c r="C20" s="64" t="str">
        <f>CONCATENATE(YEAR,":",MONTH,":2:",WEEKLY_REPORT_DAY,":", $A$1)</f>
        <v>2016:5:2:7:SHUANGHE</v>
      </c>
      <c r="D20" s="64">
        <f>MATCH($C20,REPORT_DATA_BY_DISTRICT!$A:$A, 0)</f>
        <v>499</v>
      </c>
      <c r="E20" s="19" t="s">
        <v>782</v>
      </c>
      <c r="F20" s="13"/>
      <c r="G20" s="13"/>
      <c r="H20" s="10">
        <f>IFERROR(INDEX(REPORT_DATA_BY_DISTRICT!$A:$AI,$D20,MATCH(H$8,REPORT_DATA_BY_DISTRICT!$A$1:$AI$1,0)), "")</f>
        <v>0</v>
      </c>
      <c r="I20" s="10">
        <f>IFERROR(INDEX(REPORT_DATA_BY_DISTRICT!$A:$AI,$D20,MATCH(I$8,REPORT_DATA_BY_DISTRICT!$A$1:$AI$1,0)), "")</f>
        <v>0</v>
      </c>
      <c r="J20" s="10">
        <f>IFERROR(INDEX(REPORT_DATA_BY_DISTRICT!$A:$AI,$D20,MATCH(J$8,REPORT_DATA_BY_DISTRICT!$A$1:$AI$1,0)), "")</f>
        <v>4</v>
      </c>
      <c r="K20" s="10">
        <f>IFERROR(INDEX(REPORT_DATA_BY_DISTRICT!$A:$AI,$D20,MATCH(K$8,REPORT_DATA_BY_DISTRICT!$A$1:$AI$1,0)), "")</f>
        <v>8</v>
      </c>
      <c r="L20" s="10">
        <f>IFERROR(INDEX(REPORT_DATA_BY_DISTRICT!$A:$AI,$D20,MATCH(L$8,REPORT_DATA_BY_DISTRICT!$A$1:$AI$1,0)), "")</f>
        <v>1</v>
      </c>
      <c r="M20" s="10">
        <f>IFERROR(INDEX(REPORT_DATA_BY_DISTRICT!$A:$AI,$D20,MATCH(M$8,REPORT_DATA_BY_DISTRICT!$A$1:$AI$1,0)), "")</f>
        <v>1</v>
      </c>
      <c r="N20" s="10">
        <f>IFERROR(INDEX(REPORT_DATA_BY_DISTRICT!$A:$AI,$D20,MATCH(N$8,REPORT_DATA_BY_DISTRICT!$A$1:$AI$1,0)), "")</f>
        <v>19</v>
      </c>
      <c r="O20" s="10">
        <f>IFERROR(INDEX(REPORT_DATA_BY_DISTRICT!$A:$AI,$D20,MATCH(O$8,REPORT_DATA_BY_DISTRICT!$A$1:$AI$1,0)), "")</f>
        <v>7</v>
      </c>
      <c r="P20" s="10">
        <f>IFERROR(INDEX(REPORT_DATA_BY_DISTRICT!$A:$AI,$D20,MATCH(P$8,REPORT_DATA_BY_DISTRICT!$A$1:$AI$1,0)), "")</f>
        <v>29</v>
      </c>
      <c r="Q20" s="10">
        <f>IFERROR(INDEX(REPORT_DATA_BY_DISTRICT!$A:$AI,$D20,MATCH(Q$8,REPORT_DATA_BY_DISTRICT!$A$1:$AI$1,0)), "")</f>
        <v>16</v>
      </c>
      <c r="R20" s="10">
        <f>IFERROR(INDEX(REPORT_DATA_BY_DISTRICT!$A:$AI,$D20,MATCH(R$8,REPORT_DATA_BY_DISTRICT!$A$1:$AI$1,0)), "")</f>
        <v>2</v>
      </c>
      <c r="S20" s="10">
        <f>IFERROR(INDEX(REPORT_DATA_BY_DISTRICT!$A:$AI,$D20,MATCH(S$8,REPORT_DATA_BY_DISTRICT!$A$1:$AI$1,0)), "")</f>
        <v>23</v>
      </c>
    </row>
    <row r="21" spans="3:19" ht="15" customHeight="1">
      <c r="C21" s="64" t="str">
        <f>CONCATENATE(YEAR,":",MONTH,":3:",WEEKLY_REPORT_DAY,":", $A$1)</f>
        <v>2016:5:3:7:SHUANGHE</v>
      </c>
      <c r="D21" s="64">
        <f>MATCH($C21,REPORT_DATA_BY_DISTRICT!$A:$A, 0)</f>
        <v>528</v>
      </c>
      <c r="E21" s="19" t="s">
        <v>784</v>
      </c>
      <c r="F21" s="13"/>
      <c r="G21" s="13"/>
      <c r="H21" s="10">
        <f>IFERROR(INDEX(REPORT_DATA_BY_DISTRICT!$A:$AI,$D21,MATCH(H$8,REPORT_DATA_BY_DISTRICT!$A$1:$AI$1,0)), "")</f>
        <v>0</v>
      </c>
      <c r="I21" s="10">
        <f>IFERROR(INDEX(REPORT_DATA_BY_DISTRICT!$A:$AI,$D21,MATCH(I$8,REPORT_DATA_BY_DISTRICT!$A$1:$AI$1,0)), "")</f>
        <v>1</v>
      </c>
      <c r="J21" s="10">
        <f>IFERROR(INDEX(REPORT_DATA_BY_DISTRICT!$A:$AI,$D21,MATCH(J$8,REPORT_DATA_BY_DISTRICT!$A$1:$AI$1,0)), "")</f>
        <v>6</v>
      </c>
      <c r="K21" s="10">
        <f>IFERROR(INDEX(REPORT_DATA_BY_DISTRICT!$A:$AI,$D21,MATCH(K$8,REPORT_DATA_BY_DISTRICT!$A$1:$AI$1,0)), "")</f>
        <v>5</v>
      </c>
      <c r="L21" s="10">
        <f>IFERROR(INDEX(REPORT_DATA_BY_DISTRICT!$A:$AI,$D21,MATCH(L$8,REPORT_DATA_BY_DISTRICT!$A$1:$AI$1,0)), "")</f>
        <v>2</v>
      </c>
      <c r="M21" s="10">
        <f>IFERROR(INDEX(REPORT_DATA_BY_DISTRICT!$A:$AI,$D21,MATCH(M$8,REPORT_DATA_BY_DISTRICT!$A$1:$AI$1,0)), "")</f>
        <v>1</v>
      </c>
      <c r="N21" s="10">
        <f>IFERROR(INDEX(REPORT_DATA_BY_DISTRICT!$A:$AI,$D21,MATCH(N$8,REPORT_DATA_BY_DISTRICT!$A$1:$AI$1,0)), "")</f>
        <v>23</v>
      </c>
      <c r="O21" s="10">
        <f>IFERROR(INDEX(REPORT_DATA_BY_DISTRICT!$A:$AI,$D21,MATCH(O$8,REPORT_DATA_BY_DISTRICT!$A$1:$AI$1,0)), "")</f>
        <v>11</v>
      </c>
      <c r="P21" s="10">
        <f>IFERROR(INDEX(REPORT_DATA_BY_DISTRICT!$A:$AI,$D21,MATCH(P$8,REPORT_DATA_BY_DISTRICT!$A$1:$AI$1,0)), "")</f>
        <v>27</v>
      </c>
      <c r="Q21" s="10">
        <f>IFERROR(INDEX(REPORT_DATA_BY_DISTRICT!$A:$AI,$D21,MATCH(Q$8,REPORT_DATA_BY_DISTRICT!$A$1:$AI$1,0)), "")</f>
        <v>24</v>
      </c>
      <c r="R21" s="10">
        <f>IFERROR(INDEX(REPORT_DATA_BY_DISTRICT!$A:$AI,$D21,MATCH(R$8,REPORT_DATA_BY_DISTRICT!$A$1:$AI$1,0)), "")</f>
        <v>1</v>
      </c>
      <c r="S21" s="10">
        <f>IFERROR(INDEX(REPORT_DATA_BY_DISTRICT!$A:$AI,$D21,MATCH(S$8,REPORT_DATA_BY_DISTRICT!$A$1:$AI$1,0)), "")</f>
        <v>29</v>
      </c>
    </row>
    <row r="22" spans="3:19" ht="15" customHeight="1">
      <c r="C22" s="64" t="str">
        <f>CONCATENATE(YEAR,":",MONTH,":4:",WEEKLY_REPORT_DAY,":", $A$1)</f>
        <v>2016:5:4:7:SHUANGHE</v>
      </c>
      <c r="D22" s="64" t="e">
        <f>MATCH($C22,REPORT_DATA_BY_DISTRICT!$A:$A, 0)</f>
        <v>#N/A</v>
      </c>
      <c r="E22" s="19" t="s">
        <v>785</v>
      </c>
      <c r="F22" s="13"/>
      <c r="G22" s="13"/>
      <c r="H22" s="10" t="str">
        <f>IFERROR(INDEX(REPORT_DATA_BY_DISTRICT!$A:$AI,$D22,MATCH(H$8,REPORT_DATA_BY_DISTRICT!$A$1:$AI$1,0)), "")</f>
        <v/>
      </c>
      <c r="I22" s="10" t="str">
        <f>IFERROR(INDEX(REPORT_DATA_BY_DISTRICT!$A:$AI,$D22,MATCH(I$8,REPORT_DATA_BY_DISTRICT!$A$1:$AI$1,0)), "")</f>
        <v/>
      </c>
      <c r="J22" s="10" t="str">
        <f>IFERROR(INDEX(REPORT_DATA_BY_DISTRICT!$A:$AI,$D22,MATCH(J$8,REPORT_DATA_BY_DISTRICT!$A$1:$AI$1,0)), "")</f>
        <v/>
      </c>
      <c r="K22" s="10" t="str">
        <f>IFERROR(INDEX(REPORT_DATA_BY_DISTRICT!$A:$AI,$D22,MATCH(K$8,REPORT_DATA_BY_DISTRICT!$A$1:$AI$1,0)), "")</f>
        <v/>
      </c>
      <c r="L22" s="10" t="str">
        <f>IFERROR(INDEX(REPORT_DATA_BY_DISTRICT!$A:$AI,$D22,MATCH(L$8,REPORT_DATA_BY_DISTRICT!$A$1:$AI$1,0)), "")</f>
        <v/>
      </c>
      <c r="M22" s="10" t="str">
        <f>IFERROR(INDEX(REPORT_DATA_BY_DISTRICT!$A:$AI,$D22,MATCH(M$8,REPORT_DATA_BY_DISTRICT!$A$1:$AI$1,0)), "")</f>
        <v/>
      </c>
      <c r="N22" s="10" t="str">
        <f>IFERROR(INDEX(REPORT_DATA_BY_DISTRICT!$A:$AI,$D22,MATCH(N$8,REPORT_DATA_BY_DISTRICT!$A$1:$AI$1,0)), "")</f>
        <v/>
      </c>
      <c r="O22" s="10" t="str">
        <f>IFERROR(INDEX(REPORT_DATA_BY_DISTRICT!$A:$AI,$D22,MATCH(O$8,REPORT_DATA_BY_DISTRICT!$A$1:$AI$1,0)), "")</f>
        <v/>
      </c>
      <c r="P22" s="10" t="str">
        <f>IFERROR(INDEX(REPORT_DATA_BY_DISTRICT!$A:$AI,$D22,MATCH(P$8,REPORT_DATA_BY_DISTRICT!$A$1:$AI$1,0)), "")</f>
        <v/>
      </c>
      <c r="Q22" s="10" t="str">
        <f>IFERROR(INDEX(REPORT_DATA_BY_DISTRICT!$A:$AI,$D22,MATCH(Q$8,REPORT_DATA_BY_DISTRICT!$A$1:$AI$1,0)), "")</f>
        <v/>
      </c>
      <c r="R22" s="10" t="str">
        <f>IFERROR(INDEX(REPORT_DATA_BY_DISTRICT!$A:$AI,$D22,MATCH(R$8,REPORT_DATA_BY_DISTRICT!$A$1:$AI$1,0)), "")</f>
        <v/>
      </c>
      <c r="S22" s="10" t="str">
        <f>IFERROR(INDEX(REPORT_DATA_BY_DISTRICT!$A:$AI,$D22,MATCH(S$8,REPORT_DATA_BY_DISTRICT!$A$1:$AI$1,0)), "")</f>
        <v/>
      </c>
    </row>
    <row r="23" spans="3:19" ht="15" customHeight="1">
      <c r="C23" s="64" t="str">
        <f>CONCATENATE(YEAR,":",MONTH,":5:",WEEKLY_REPORT_DAY,":", $A$1)</f>
        <v>2016:5:5:7:SHUANGHE</v>
      </c>
      <c r="D23" s="64" t="e">
        <f>MATCH($C23,REPORT_DATA_BY_DISTRICT!$A:$A, 0)</f>
        <v>#N/A</v>
      </c>
      <c r="E23" s="19" t="s">
        <v>786</v>
      </c>
      <c r="F23" s="13"/>
      <c r="G23" s="13"/>
      <c r="H23" s="10" t="str">
        <f>IFERROR(INDEX(REPORT_DATA_BY_DISTRICT!$A:$AI,$D23,MATCH(H$8,REPORT_DATA_BY_DISTRICT!$A$1:$AI$1,0)), "")</f>
        <v/>
      </c>
      <c r="I23" s="10" t="str">
        <f>IFERROR(INDEX(REPORT_DATA_BY_DISTRICT!$A:$AI,$D23,MATCH(I$8,REPORT_DATA_BY_DISTRICT!$A$1:$AI$1,0)), "")</f>
        <v/>
      </c>
      <c r="J23" s="10" t="str">
        <f>IFERROR(INDEX(REPORT_DATA_BY_DISTRICT!$A:$AI,$D23,MATCH(J$8,REPORT_DATA_BY_DISTRICT!$A$1:$AI$1,0)), "")</f>
        <v/>
      </c>
      <c r="K23" s="10" t="str">
        <f>IFERROR(INDEX(REPORT_DATA_BY_DISTRICT!$A:$AI,$D23,MATCH(K$8,REPORT_DATA_BY_DISTRICT!$A$1:$AI$1,0)), "")</f>
        <v/>
      </c>
      <c r="L23" s="10" t="str">
        <f>IFERROR(INDEX(REPORT_DATA_BY_DISTRICT!$A:$AI,$D23,MATCH(L$8,REPORT_DATA_BY_DISTRICT!$A$1:$AI$1,0)), "")</f>
        <v/>
      </c>
      <c r="M23" s="10" t="str">
        <f>IFERROR(INDEX(REPORT_DATA_BY_DISTRICT!$A:$AI,$D23,MATCH(M$8,REPORT_DATA_BY_DISTRICT!$A$1:$AI$1,0)), "")</f>
        <v/>
      </c>
      <c r="N23" s="10" t="str">
        <f>IFERROR(INDEX(REPORT_DATA_BY_DISTRICT!$A:$AI,$D23,MATCH(N$8,REPORT_DATA_BY_DISTRICT!$A$1:$AI$1,0)), "")</f>
        <v/>
      </c>
      <c r="O23" s="10" t="str">
        <f>IFERROR(INDEX(REPORT_DATA_BY_DISTRICT!$A:$AI,$D23,MATCH(O$8,REPORT_DATA_BY_DISTRICT!$A$1:$AI$1,0)), "")</f>
        <v/>
      </c>
      <c r="P23" s="10" t="str">
        <f>IFERROR(INDEX(REPORT_DATA_BY_DISTRICT!$A:$AI,$D23,MATCH(P$8,REPORT_DATA_BY_DISTRICT!$A$1:$AI$1,0)), "")</f>
        <v/>
      </c>
      <c r="Q23" s="10" t="str">
        <f>IFERROR(INDEX(REPORT_DATA_BY_DISTRICT!$A:$AI,$D23,MATCH(Q$8,REPORT_DATA_BY_DISTRICT!$A$1:$AI$1,0)), "")</f>
        <v/>
      </c>
      <c r="R23" s="10" t="str">
        <f>IFERROR(INDEX(REPORT_DATA_BY_DISTRICT!$A:$AI,$D23,MATCH(R$8,REPORT_DATA_BY_DISTRICT!$A$1:$AI$1,0)), "")</f>
        <v/>
      </c>
      <c r="S23" s="10" t="str">
        <f>IFERROR(INDEX(REPORT_DATA_BY_DISTRICT!$A:$AI,$D23,MATCH(S$8,REPORT_DATA_BY_DISTRICT!$A$1:$AI$1,0)), "")</f>
        <v/>
      </c>
    </row>
    <row r="24" spans="3:19" ht="15" customHeight="1">
      <c r="E24" s="16" t="s">
        <v>806</v>
      </c>
      <c r="F24" s="14"/>
      <c r="G24" s="14"/>
      <c r="H24" s="17">
        <f>SUM(H19:H23)</f>
        <v>1</v>
      </c>
      <c r="I24" s="17">
        <f t="shared" ref="I24:R24" si="1">SUM(I19:I23)</f>
        <v>2</v>
      </c>
      <c r="J24" s="17">
        <f t="shared" si="1"/>
        <v>13</v>
      </c>
      <c r="K24" s="17">
        <f t="shared" si="1"/>
        <v>20</v>
      </c>
      <c r="L24" s="49">
        <f t="shared" si="1"/>
        <v>5</v>
      </c>
      <c r="M24" s="17">
        <f t="shared" si="1"/>
        <v>2</v>
      </c>
      <c r="N24" s="52">
        <f t="shared" si="1"/>
        <v>68</v>
      </c>
      <c r="O24" s="17">
        <f t="shared" si="1"/>
        <v>25</v>
      </c>
      <c r="P24" s="17">
        <f t="shared" si="1"/>
        <v>83</v>
      </c>
      <c r="Q24" s="17">
        <f t="shared" si="1"/>
        <v>60</v>
      </c>
      <c r="R24" s="17">
        <f t="shared" si="1"/>
        <v>6</v>
      </c>
      <c r="S24" s="17">
        <f>SUM(S19:S23)</f>
        <v>75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2:S15">
    <cfRule type="expression" dxfId="19" priority="1">
      <formula>J12=""</formula>
    </cfRule>
    <cfRule type="expression" dxfId="18" priority="2">
      <formula>AND(M$9&lt;&gt;"",M12&gt;=M$9)</formula>
    </cfRule>
    <cfRule type="expression" dxfId="17" priority="3">
      <formula>AND(M$10&lt;&gt;"",M12&lt;M$10)</formula>
    </cfRule>
    <cfRule type="expression" dxfId="16" priority="4">
      <formula>AND(M$10&lt;&gt;"",M12&gt;=M$10)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4">
    <pageSetUpPr fitToPage="1"/>
  </sheetPr>
  <dimension ref="W1:BA109"/>
  <sheetViews>
    <sheetView zoomScale="85" zoomScaleNormal="85" workbookViewId="0">
      <selection activeCell="AV88" sqref="AV88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7109375" style="7" customWidth="1"/>
    <col min="49" max="49" width="10.42578125" style="7" bestFit="1" customWidth="1"/>
    <col min="50" max="50" width="9.42578125" style="7" bestFit="1" customWidth="1"/>
    <col min="51" max="51" width="10.28515625" style="7" bestFit="1" customWidth="1"/>
    <col min="52" max="52" width="18" style="7" bestFit="1" customWidth="1"/>
    <col min="53" max="53" width="16.5703125" style="7" bestFit="1" customWidth="1"/>
    <col min="54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3" ht="15" customHeight="1"/>
    <row r="50" spans="23:53" ht="15" customHeight="1"/>
    <row r="51" spans="23:53" ht="120">
      <c r="AC51" s="29" t="s">
        <v>437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440</v>
      </c>
      <c r="AT51" s="29" t="s">
        <v>33</v>
      </c>
      <c r="AU51" s="29" t="s">
        <v>34</v>
      </c>
      <c r="AV51" s="29"/>
    </row>
    <row r="52" spans="23:53">
      <c r="W52" s="7" t="s">
        <v>812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810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813</v>
      </c>
      <c r="AM52" s="7" t="s">
        <v>13</v>
      </c>
      <c r="AN52" s="27" t="s">
        <v>814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3964</v>
      </c>
      <c r="AW52" s="27" t="s">
        <v>44</v>
      </c>
      <c r="AX52" s="27" t="s">
        <v>45</v>
      </c>
      <c r="AY52" s="27" t="s">
        <v>46</v>
      </c>
      <c r="AZ52" s="27" t="s">
        <v>47</v>
      </c>
      <c r="BA52" s="27" t="s">
        <v>48</v>
      </c>
    </row>
    <row r="53" spans="23:53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2014:1:0:0:SHUANGHE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8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</row>
    <row r="54" spans="23:53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2014:2:0:0:SHUANGHE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</row>
    <row r="55" spans="23:53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2014:3:0:0:SHUANGHE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</row>
    <row r="56" spans="23:53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2014:4:0:0:SHUANGHE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</row>
    <row r="57" spans="23:53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2014:5:0:0:SHUANGHE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</row>
    <row r="58" spans="23:53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2014:6:0:0:SHUANGHE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</row>
    <row r="59" spans="23:53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2014:7:0:0:SHUANGHE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</row>
    <row r="60" spans="23:53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2014:8:0:0:SHUANGHE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</row>
    <row r="61" spans="23:53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2014:9:0:0:SHUANGHE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</row>
    <row r="62" spans="23:53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2014:10:0:0:SHUANGHE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</row>
    <row r="63" spans="23:53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2014:11:0:0:SHUANGHE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ca="1" si="7"/>
        <v/>
      </c>
      <c r="AG63" s="10" t="str">
        <f t="shared" ca="1" si="7"/>
        <v/>
      </c>
      <c r="AH63" s="10" t="str">
        <f t="shared" ca="1" si="7"/>
        <v/>
      </c>
      <c r="AI63" s="10" t="str">
        <f t="shared" ca="1" si="7"/>
        <v/>
      </c>
      <c r="AJ63" s="10" t="str">
        <f t="shared" ca="1" si="7"/>
        <v/>
      </c>
      <c r="AK63" s="10" t="str">
        <f t="shared" ca="1" si="7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</row>
    <row r="64" spans="23:53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2014:12:0:0:SHUANGHE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7"/>
        <v/>
      </c>
      <c r="AG64" s="10" t="str">
        <f t="shared" ca="1" si="7"/>
        <v/>
      </c>
      <c r="AH64" s="10" t="str">
        <f t="shared" ca="1" si="7"/>
        <v/>
      </c>
      <c r="AI64" s="10" t="str">
        <f t="shared" ca="1" si="7"/>
        <v/>
      </c>
      <c r="AJ64" s="10" t="str">
        <f t="shared" ca="1" si="7"/>
        <v/>
      </c>
      <c r="AK64" s="10" t="str">
        <f t="shared" ca="1" si="7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</row>
    <row r="65" spans="23:53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2015:1:0:0:SHUANGHE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7"/>
        <v/>
      </c>
      <c r="AG65" s="10" t="str">
        <f t="shared" ca="1" si="7"/>
        <v/>
      </c>
      <c r="AH65" s="10" t="str">
        <f t="shared" ca="1" si="7"/>
        <v/>
      </c>
      <c r="AI65" s="10" t="str">
        <f t="shared" ca="1" si="7"/>
        <v/>
      </c>
      <c r="AJ65" s="10" t="str">
        <f t="shared" ca="1" si="7"/>
        <v/>
      </c>
      <c r="AK65" s="10" t="str">
        <f t="shared" ca="1" si="7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</row>
    <row r="66" spans="23:53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2015:2:0:0:SHUANGHE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7"/>
        <v/>
      </c>
      <c r="AG66" s="10" t="str">
        <f t="shared" ca="1" si="7"/>
        <v/>
      </c>
      <c r="AH66" s="10" t="str">
        <f t="shared" ca="1" si="7"/>
        <v/>
      </c>
      <c r="AI66" s="10" t="str">
        <f t="shared" ca="1" si="7"/>
        <v/>
      </c>
      <c r="AJ66" s="10" t="str">
        <f t="shared" ca="1" si="7"/>
        <v/>
      </c>
      <c r="AK66" s="10" t="str">
        <f t="shared" ca="1" si="7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</row>
    <row r="67" spans="23:53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2015:3:0:0:SHUANGHE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7"/>
        <v/>
      </c>
      <c r="AG67" s="10" t="str">
        <f t="shared" ca="1" si="7"/>
        <v/>
      </c>
      <c r="AH67" s="10" t="str">
        <f t="shared" ca="1" si="7"/>
        <v/>
      </c>
      <c r="AI67" s="10" t="str">
        <f t="shared" ca="1" si="7"/>
        <v/>
      </c>
      <c r="AJ67" s="10" t="str">
        <f t="shared" ca="1" si="7"/>
        <v/>
      </c>
      <c r="AK67" s="10" t="str">
        <f t="shared" ca="1" si="7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</row>
    <row r="68" spans="23:53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2015:4:0:0:SHUANGHE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7"/>
        <v/>
      </c>
      <c r="AG68" s="10" t="str">
        <f t="shared" ca="1" si="7"/>
        <v/>
      </c>
      <c r="AH68" s="10" t="str">
        <f t="shared" ca="1" si="7"/>
        <v/>
      </c>
      <c r="AI68" s="10" t="str">
        <f t="shared" ca="1" si="7"/>
        <v/>
      </c>
      <c r="AJ68" s="10" t="str">
        <f t="shared" ca="1" si="7"/>
        <v/>
      </c>
      <c r="AK68" s="10" t="str">
        <f t="shared" ca="1" si="7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</row>
    <row r="69" spans="23:53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2015:5:0:0:SHUANGHE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ref="AF69:AK84" ca="1" si="8">IFERROR(INDEX(INDIRECT(CONCATENATE($X$95,"$A:$Z")),$AE69,MATCH(AF$52,INDIRECT(CONCATENATE($X$95,"$A1:$Z1")),0)),"")</f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</row>
    <row r="70" spans="23:53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2015:6:0:0:SHUANGHE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</row>
    <row r="71" spans="23:53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2015:7:0:0:SHUANGHE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</row>
    <row r="72" spans="23:53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2015:8:0:0:SHUANGHE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</row>
    <row r="73" spans="23:53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2015:9:0:0:SHUANGHE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ca="1" si="8"/>
        <v/>
      </c>
      <c r="AG73" s="10" t="str">
        <f t="shared" ca="1" si="8"/>
        <v/>
      </c>
      <c r="AH73" s="10" t="str">
        <f t="shared" ca="1" si="8"/>
        <v/>
      </c>
      <c r="AI73" s="10" t="str">
        <f t="shared" ca="1" si="8"/>
        <v/>
      </c>
      <c r="AJ73" s="10" t="str">
        <f t="shared" ca="1" si="8"/>
        <v/>
      </c>
      <c r="AK73" s="10" t="str">
        <f t="shared" ca="1" si="8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</row>
    <row r="74" spans="23:53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2015:10:0:0:SHUANGHE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8"/>
        <v/>
      </c>
      <c r="AG74" s="10" t="str">
        <f t="shared" ca="1" si="8"/>
        <v/>
      </c>
      <c r="AH74" s="10" t="str">
        <f t="shared" ca="1" si="8"/>
        <v/>
      </c>
      <c r="AI74" s="10" t="str">
        <f t="shared" ca="1" si="8"/>
        <v/>
      </c>
      <c r="AJ74" s="10" t="str">
        <f t="shared" ca="1" si="8"/>
        <v/>
      </c>
      <c r="AK74" s="10" t="str">
        <f t="shared" ca="1" si="8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</row>
    <row r="75" spans="23:53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2015:11:0:0:SHUANGHE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8"/>
        <v/>
      </c>
      <c r="AG75" s="10" t="str">
        <f t="shared" ca="1" si="8"/>
        <v/>
      </c>
      <c r="AH75" s="10" t="str">
        <f t="shared" ca="1" si="8"/>
        <v/>
      </c>
      <c r="AI75" s="10" t="str">
        <f t="shared" ca="1" si="8"/>
        <v/>
      </c>
      <c r="AJ75" s="10" t="str">
        <f t="shared" ca="1" si="8"/>
        <v/>
      </c>
      <c r="AK75" s="10" t="str">
        <f t="shared" ca="1" si="8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</row>
    <row r="76" spans="23:53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2015:12:0:0:SHUANGHE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8"/>
        <v/>
      </c>
      <c r="AG76" s="10" t="str">
        <f t="shared" ca="1" si="8"/>
        <v/>
      </c>
      <c r="AH76" s="10" t="str">
        <f t="shared" ca="1" si="8"/>
        <v/>
      </c>
      <c r="AI76" s="10" t="str">
        <f t="shared" ca="1" si="8"/>
        <v/>
      </c>
      <c r="AJ76" s="10" t="str">
        <f t="shared" ca="1" si="8"/>
        <v/>
      </c>
      <c r="AK76" s="10" t="str">
        <f t="shared" ca="1" si="8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</row>
    <row r="77" spans="23:53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2016:1:0:0:SHUANGHE</v>
      </c>
      <c r="AB77" s="27">
        <f t="shared" ca="1" si="3"/>
        <v>13</v>
      </c>
      <c r="AC77" s="21">
        <f t="shared" ca="1" si="4"/>
        <v>2</v>
      </c>
      <c r="AD77" s="21">
        <f t="shared" si="5"/>
        <v>0</v>
      </c>
      <c r="AE77" s="27" t="e">
        <f t="shared" ca="1" si="6"/>
        <v>#N/A</v>
      </c>
      <c r="AF77" s="10" t="str">
        <f t="shared" ca="1" si="8"/>
        <v/>
      </c>
      <c r="AG77" s="10" t="str">
        <f t="shared" ca="1" si="8"/>
        <v/>
      </c>
      <c r="AH77" s="10" t="str">
        <f t="shared" ca="1" si="8"/>
        <v/>
      </c>
      <c r="AI77" s="10" t="str">
        <f t="shared" ca="1" si="8"/>
        <v/>
      </c>
      <c r="AJ77" s="10" t="str">
        <f t="shared" ca="1" si="8"/>
        <v/>
      </c>
      <c r="AK77" s="10" t="str">
        <f t="shared" ca="1" si="8"/>
        <v/>
      </c>
      <c r="AL77" s="7">
        <v>-11</v>
      </c>
      <c r="AM77" s="28">
        <f t="shared" ref="AM77:AM88" si="9">DATE(YEAR, MONTH,DAY + 7*AL77 )</f>
        <v>42428</v>
      </c>
      <c r="AN77" s="27">
        <f>INT((DAY($AM77)-1)/7)+1</f>
        <v>4</v>
      </c>
      <c r="AO77" s="28" t="str">
        <f t="shared" ref="AO77:AO88" si="10">CONCATENATE(YEAR(AM77),":",MONTH(AM77),":",AN77,":",WEEKLY_REPORT_DAY,":", $X$90)</f>
        <v>2016:2:4:7:SHUANGHE</v>
      </c>
      <c r="AP77" s="27">
        <f t="shared" ref="AP77:AP88" ca="1" si="11">MATCH(AO77,INDIRECT(CONCATENATE($X$93,"$A:$A")),0)</f>
        <v>205</v>
      </c>
      <c r="AQ77" s="21">
        <f t="shared" ref="AQ77:AV88" ca="1" si="12">INDEX(INDIRECT(CONCATENATE($X$93,"$A:$AG")),$AP77,MATCH(AQ$52,INDIRECT(CONCATENATE($X$93,"$A1:$AG1")),0))</f>
        <v>0</v>
      </c>
      <c r="AR77" s="21">
        <f t="shared" ca="1" si="12"/>
        <v>33</v>
      </c>
      <c r="AS77" s="21">
        <f t="shared" ca="1" si="12"/>
        <v>16</v>
      </c>
      <c r="AT77" s="21">
        <f t="shared" ca="1" si="12"/>
        <v>29</v>
      </c>
      <c r="AU77" s="21">
        <f t="shared" ca="1" si="12"/>
        <v>6</v>
      </c>
      <c r="AV77" s="21">
        <f t="shared" ca="1" si="12"/>
        <v>0</v>
      </c>
      <c r="AW77" s="21">
        <f ca="1">ROUND(1*$AV77/$X$99,0)</f>
        <v>0</v>
      </c>
      <c r="AX77" s="21">
        <f ca="1">6*$AV77</f>
        <v>0</v>
      </c>
      <c r="AY77" s="21">
        <f ca="1">3*$AV77</f>
        <v>0</v>
      </c>
      <c r="AZ77" s="21">
        <f ca="1">5*$AV77</f>
        <v>0</v>
      </c>
      <c r="BA77" s="21">
        <f ca="1">1*$AV77</f>
        <v>0</v>
      </c>
    </row>
    <row r="78" spans="23:53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2016:2:0:0:SHUANGHE</v>
      </c>
      <c r="AB78" s="27">
        <f t="shared" ca="1" si="3"/>
        <v>49</v>
      </c>
      <c r="AC78" s="21">
        <f t="shared" ca="1" si="4"/>
        <v>0</v>
      </c>
      <c r="AD78" s="21">
        <f t="shared" si="5"/>
        <v>0</v>
      </c>
      <c r="AE78" s="27" t="e">
        <f t="shared" ca="1" si="6"/>
        <v>#N/A</v>
      </c>
      <c r="AF78" s="10" t="str">
        <f t="shared" ca="1" si="8"/>
        <v/>
      </c>
      <c r="AG78" s="10" t="str">
        <f t="shared" ca="1" si="8"/>
        <v/>
      </c>
      <c r="AH78" s="10" t="str">
        <f t="shared" ca="1" si="8"/>
        <v/>
      </c>
      <c r="AI78" s="10" t="str">
        <f t="shared" ca="1" si="8"/>
        <v/>
      </c>
      <c r="AJ78" s="10" t="str">
        <f t="shared" ca="1" si="8"/>
        <v/>
      </c>
      <c r="AK78" s="10" t="str">
        <f t="shared" ca="1" si="8"/>
        <v/>
      </c>
      <c r="AL78" s="7">
        <v>-10</v>
      </c>
      <c r="AM78" s="28">
        <f t="shared" si="9"/>
        <v>42435</v>
      </c>
      <c r="AN78" s="27">
        <f t="shared" ref="AN78:AN88" si="13">INT((DAY($AM78)-1)/7)+1</f>
        <v>1</v>
      </c>
      <c r="AO78" s="28" t="str">
        <f t="shared" si="10"/>
        <v>2016:3:1:7:SHUANGHE</v>
      </c>
      <c r="AP78" s="27">
        <f t="shared" ca="1" si="11"/>
        <v>236</v>
      </c>
      <c r="AQ78" s="21">
        <f t="shared" ca="1" si="12"/>
        <v>1</v>
      </c>
      <c r="AR78" s="21">
        <f t="shared" ca="1" si="12"/>
        <v>34</v>
      </c>
      <c r="AS78" s="21">
        <f t="shared" ca="1" si="12"/>
        <v>13</v>
      </c>
      <c r="AT78" s="21">
        <f t="shared" ca="1" si="12"/>
        <v>26</v>
      </c>
      <c r="AU78" s="21">
        <f t="shared" ca="1" si="12"/>
        <v>5</v>
      </c>
      <c r="AV78" s="21">
        <f t="shared" ca="1" si="12"/>
        <v>0</v>
      </c>
      <c r="AW78" s="21">
        <f t="shared" ref="AW78:AW88" ca="1" si="14">ROUND(1*$AV78/$X$99,0)</f>
        <v>0</v>
      </c>
      <c r="AX78" s="21">
        <f t="shared" ref="AX78:AX88" ca="1" si="15">6*$AV78</f>
        <v>0</v>
      </c>
      <c r="AY78" s="21">
        <f t="shared" ref="AY78:AY88" ca="1" si="16">3*$AV78</f>
        <v>0</v>
      </c>
      <c r="AZ78" s="21">
        <f t="shared" ref="AZ78:AZ88" ca="1" si="17">5*$AV78</f>
        <v>0</v>
      </c>
      <c r="BA78" s="21">
        <f t="shared" ref="BA78:BA88" ca="1" si="18">1*$AV78</f>
        <v>0</v>
      </c>
    </row>
    <row r="79" spans="23:53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2016:3:0:0:SHUANGHE</v>
      </c>
      <c r="AB79" s="27">
        <f t="shared" ca="1" si="3"/>
        <v>82</v>
      </c>
      <c r="AC79" s="21">
        <f t="shared" ca="1" si="4"/>
        <v>1</v>
      </c>
      <c r="AD79" s="21">
        <f t="shared" si="5"/>
        <v>0</v>
      </c>
      <c r="AE79" s="27">
        <f t="shared" ca="1" si="6"/>
        <v>22</v>
      </c>
      <c r="AF79" s="10">
        <f t="shared" ca="1" si="8"/>
        <v>0</v>
      </c>
      <c r="AG79" s="10">
        <f t="shared" ca="1" si="8"/>
        <v>0</v>
      </c>
      <c r="AH79" s="10">
        <f t="shared" ca="1" si="8"/>
        <v>0</v>
      </c>
      <c r="AI79" s="10">
        <f t="shared" ca="1" si="8"/>
        <v>1</v>
      </c>
      <c r="AJ79" s="10">
        <f t="shared" ca="1" si="8"/>
        <v>0</v>
      </c>
      <c r="AK79" s="10">
        <f t="shared" ca="1" si="8"/>
        <v>0</v>
      </c>
      <c r="AL79" s="7">
        <v>-9</v>
      </c>
      <c r="AM79" s="28">
        <f t="shared" si="9"/>
        <v>42442</v>
      </c>
      <c r="AN79" s="27">
        <f t="shared" si="13"/>
        <v>2</v>
      </c>
      <c r="AO79" s="28" t="str">
        <f t="shared" si="10"/>
        <v>2016:3:2:7:SHUANGHE</v>
      </c>
      <c r="AP79" s="27">
        <f t="shared" ca="1" si="11"/>
        <v>266</v>
      </c>
      <c r="AQ79" s="21">
        <f t="shared" ca="1" si="12"/>
        <v>0</v>
      </c>
      <c r="AR79" s="21">
        <f t="shared" ca="1" si="12"/>
        <v>31</v>
      </c>
      <c r="AS79" s="21">
        <f t="shared" ca="1" si="12"/>
        <v>10</v>
      </c>
      <c r="AT79" s="21">
        <f t="shared" ca="1" si="12"/>
        <v>15</v>
      </c>
      <c r="AU79" s="21">
        <f t="shared" ca="1" si="12"/>
        <v>2</v>
      </c>
      <c r="AV79" s="21">
        <f t="shared" ca="1" si="12"/>
        <v>0</v>
      </c>
      <c r="AW79" s="21">
        <f t="shared" ca="1" si="14"/>
        <v>0</v>
      </c>
      <c r="AX79" s="21">
        <f t="shared" ca="1" si="15"/>
        <v>0</v>
      </c>
      <c r="AY79" s="21">
        <f t="shared" ca="1" si="16"/>
        <v>0</v>
      </c>
      <c r="AZ79" s="21">
        <f t="shared" ca="1" si="17"/>
        <v>0</v>
      </c>
      <c r="BA79" s="21">
        <f t="shared" ca="1" si="18"/>
        <v>0</v>
      </c>
    </row>
    <row r="80" spans="23:53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2016:4:0:0:SHUANGHE</v>
      </c>
      <c r="AB80" s="27">
        <f t="shared" ca="1" si="3"/>
        <v>113</v>
      </c>
      <c r="AC80" s="21">
        <f t="shared" ca="1" si="4"/>
        <v>2</v>
      </c>
      <c r="AD80" s="21">
        <f t="shared" si="5"/>
        <v>0</v>
      </c>
      <c r="AE80" s="27">
        <f t="shared" ca="1" si="6"/>
        <v>41</v>
      </c>
      <c r="AF80" s="10">
        <f t="shared" ca="1" si="8"/>
        <v>1</v>
      </c>
      <c r="AG80" s="10">
        <f t="shared" ca="1" si="8"/>
        <v>0</v>
      </c>
      <c r="AH80" s="10">
        <f t="shared" ca="1" si="8"/>
        <v>0</v>
      </c>
      <c r="AI80" s="10">
        <f t="shared" ca="1" si="8"/>
        <v>0</v>
      </c>
      <c r="AJ80" s="10">
        <f t="shared" ca="1" si="8"/>
        <v>0</v>
      </c>
      <c r="AK80" s="10">
        <f t="shared" ca="1" si="8"/>
        <v>0</v>
      </c>
      <c r="AL80" s="7">
        <v>-8</v>
      </c>
      <c r="AM80" s="28">
        <f t="shared" si="9"/>
        <v>42449</v>
      </c>
      <c r="AN80" s="27">
        <f t="shared" si="13"/>
        <v>3</v>
      </c>
      <c r="AO80" s="28" t="str">
        <f t="shared" si="10"/>
        <v>2016:3:3:7:SHUANGHE</v>
      </c>
      <c r="AP80" s="27">
        <f t="shared" ca="1" si="11"/>
        <v>295</v>
      </c>
      <c r="AQ80" s="21">
        <f t="shared" ca="1" si="12"/>
        <v>0</v>
      </c>
      <c r="AR80" s="21">
        <f t="shared" ca="1" si="12"/>
        <v>25</v>
      </c>
      <c r="AS80" s="21">
        <f t="shared" ca="1" si="12"/>
        <v>10</v>
      </c>
      <c r="AT80" s="21">
        <f t="shared" ca="1" si="12"/>
        <v>22</v>
      </c>
      <c r="AU80" s="21">
        <f t="shared" ca="1" si="12"/>
        <v>0</v>
      </c>
      <c r="AV80" s="21">
        <f t="shared" ca="1" si="12"/>
        <v>0</v>
      </c>
      <c r="AW80" s="21">
        <f t="shared" ca="1" si="14"/>
        <v>0</v>
      </c>
      <c r="AX80" s="21">
        <f t="shared" ca="1" si="15"/>
        <v>0</v>
      </c>
      <c r="AY80" s="21">
        <f t="shared" ca="1" si="16"/>
        <v>0</v>
      </c>
      <c r="AZ80" s="21">
        <f t="shared" ca="1" si="17"/>
        <v>0</v>
      </c>
      <c r="BA80" s="21">
        <f t="shared" ca="1" si="18"/>
        <v>0</v>
      </c>
    </row>
    <row r="81" spans="23:53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2016:5:0:0:SHUANGHE</v>
      </c>
      <c r="AB81" s="27">
        <f t="shared" ca="1" si="3"/>
        <v>142</v>
      </c>
      <c r="AC81" s="21">
        <f t="shared" ca="1" si="4"/>
        <v>2</v>
      </c>
      <c r="AD81" s="21">
        <f t="shared" si="5"/>
        <v>0</v>
      </c>
      <c r="AE81" s="27">
        <f t="shared" ca="1" si="6"/>
        <v>62</v>
      </c>
      <c r="AF81" s="10">
        <f t="shared" ca="1" si="8"/>
        <v>1</v>
      </c>
      <c r="AG81" s="10">
        <f t="shared" ca="1" si="8"/>
        <v>0</v>
      </c>
      <c r="AH81" s="10">
        <f t="shared" ca="1" si="8"/>
        <v>0</v>
      </c>
      <c r="AI81" s="10">
        <f t="shared" ca="1" si="8"/>
        <v>0</v>
      </c>
      <c r="AJ81" s="10">
        <f t="shared" ca="1" si="8"/>
        <v>1</v>
      </c>
      <c r="AK81" s="10">
        <f t="shared" ca="1" si="8"/>
        <v>0</v>
      </c>
      <c r="AL81" s="7">
        <v>-7</v>
      </c>
      <c r="AM81" s="28">
        <f t="shared" si="9"/>
        <v>42456</v>
      </c>
      <c r="AN81" s="27">
        <f t="shared" si="13"/>
        <v>4</v>
      </c>
      <c r="AO81" s="28" t="str">
        <f t="shared" si="10"/>
        <v>2016:3:4:7:SHUANGHE</v>
      </c>
      <c r="AP81" s="27">
        <f t="shared" ca="1" si="11"/>
        <v>325</v>
      </c>
      <c r="AQ81" s="21">
        <f t="shared" ca="1" si="12"/>
        <v>0</v>
      </c>
      <c r="AR81" s="21">
        <f t="shared" ca="1" si="12"/>
        <v>25</v>
      </c>
      <c r="AS81" s="21">
        <f t="shared" ca="1" si="12"/>
        <v>11</v>
      </c>
      <c r="AT81" s="21">
        <f t="shared" ca="1" si="12"/>
        <v>15</v>
      </c>
      <c r="AU81" s="21">
        <f t="shared" ca="1" si="12"/>
        <v>0</v>
      </c>
      <c r="AV81" s="21">
        <f t="shared" ca="1" si="12"/>
        <v>0</v>
      </c>
      <c r="AW81" s="21">
        <f t="shared" ca="1" si="14"/>
        <v>0</v>
      </c>
      <c r="AX81" s="21">
        <f t="shared" ca="1" si="15"/>
        <v>0</v>
      </c>
      <c r="AY81" s="21">
        <f t="shared" ca="1" si="16"/>
        <v>0</v>
      </c>
      <c r="AZ81" s="21">
        <f t="shared" ca="1" si="17"/>
        <v>0</v>
      </c>
      <c r="BA81" s="21">
        <f t="shared" ca="1" si="18"/>
        <v>0</v>
      </c>
    </row>
    <row r="82" spans="23:53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2016:6:0:0:SHUANGHE</v>
      </c>
      <c r="AB82" s="27" t="e">
        <f t="shared" ca="1" si="3"/>
        <v>#N/A</v>
      </c>
      <c r="AC82" s="21" t="e">
        <f t="shared" ca="1" si="4"/>
        <v>#N/A</v>
      </c>
      <c r="AD82" s="21">
        <f t="shared" si="5"/>
        <v>0</v>
      </c>
      <c r="AE82" s="27" t="e">
        <f t="shared" ca="1" si="6"/>
        <v>#N/A</v>
      </c>
      <c r="AF82" s="10" t="str">
        <f t="shared" ca="1" si="8"/>
        <v/>
      </c>
      <c r="AG82" s="10" t="str">
        <f t="shared" ca="1" si="8"/>
        <v/>
      </c>
      <c r="AH82" s="10" t="str">
        <f t="shared" ca="1" si="8"/>
        <v/>
      </c>
      <c r="AI82" s="10" t="str">
        <f t="shared" ca="1" si="8"/>
        <v/>
      </c>
      <c r="AJ82" s="10" t="str">
        <f t="shared" ca="1" si="8"/>
        <v/>
      </c>
      <c r="AK82" s="10" t="str">
        <f t="shared" ca="1" si="8"/>
        <v/>
      </c>
      <c r="AL82" s="7">
        <v>-6</v>
      </c>
      <c r="AM82" s="28">
        <f t="shared" si="9"/>
        <v>42463</v>
      </c>
      <c r="AN82" s="27">
        <f t="shared" si="13"/>
        <v>1</v>
      </c>
      <c r="AO82" s="28" t="str">
        <f t="shared" si="10"/>
        <v>2016:4:1:7:SHUANGHE</v>
      </c>
      <c r="AP82" s="27">
        <f t="shared" ca="1" si="11"/>
        <v>354</v>
      </c>
      <c r="AQ82" s="21">
        <f t="shared" ca="1" si="12"/>
        <v>1</v>
      </c>
      <c r="AR82" s="21">
        <f t="shared" ca="1" si="12"/>
        <v>23</v>
      </c>
      <c r="AS82" s="21">
        <f t="shared" ca="1" si="12"/>
        <v>11</v>
      </c>
      <c r="AT82" s="21">
        <f t="shared" ca="1" si="12"/>
        <v>22</v>
      </c>
      <c r="AU82" s="21">
        <f t="shared" ca="1" si="12"/>
        <v>2</v>
      </c>
      <c r="AV82" s="21">
        <f t="shared" ca="1" si="12"/>
        <v>0</v>
      </c>
      <c r="AW82" s="21">
        <f t="shared" ca="1" si="14"/>
        <v>0</v>
      </c>
      <c r="AX82" s="21">
        <f t="shared" ca="1" si="15"/>
        <v>0</v>
      </c>
      <c r="AY82" s="21">
        <f t="shared" ca="1" si="16"/>
        <v>0</v>
      </c>
      <c r="AZ82" s="21">
        <f t="shared" ca="1" si="17"/>
        <v>0</v>
      </c>
      <c r="BA82" s="21">
        <f t="shared" ca="1" si="18"/>
        <v>0</v>
      </c>
    </row>
    <row r="83" spans="23:53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2016:7:0:0:SHUANGHE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ca="1" si="8"/>
        <v/>
      </c>
      <c r="AG83" s="10" t="str">
        <f t="shared" ca="1" si="8"/>
        <v/>
      </c>
      <c r="AH83" s="10" t="str">
        <f t="shared" ca="1" si="8"/>
        <v/>
      </c>
      <c r="AI83" s="10" t="str">
        <f t="shared" ca="1" si="8"/>
        <v/>
      </c>
      <c r="AJ83" s="10" t="str">
        <f t="shared" ca="1" si="8"/>
        <v/>
      </c>
      <c r="AK83" s="10" t="str">
        <f t="shared" ca="1" si="8"/>
        <v/>
      </c>
      <c r="AL83" s="7">
        <v>-5</v>
      </c>
      <c r="AM83" s="28">
        <f t="shared" si="9"/>
        <v>42470</v>
      </c>
      <c r="AN83" s="27">
        <f t="shared" si="13"/>
        <v>2</v>
      </c>
      <c r="AO83" s="28" t="str">
        <f t="shared" si="10"/>
        <v>2016:4:2:7:SHUANGHE</v>
      </c>
      <c r="AP83" s="27">
        <f t="shared" ca="1" si="11"/>
        <v>383</v>
      </c>
      <c r="AQ83" s="21">
        <f t="shared" ca="1" si="12"/>
        <v>1</v>
      </c>
      <c r="AR83" s="21">
        <f t="shared" ca="1" si="12"/>
        <v>20</v>
      </c>
      <c r="AS83" s="21">
        <f t="shared" ca="1" si="12"/>
        <v>11</v>
      </c>
      <c r="AT83" s="21">
        <f t="shared" ca="1" si="12"/>
        <v>17</v>
      </c>
      <c r="AU83" s="21">
        <f t="shared" ca="1" si="12"/>
        <v>2</v>
      </c>
      <c r="AV83" s="21">
        <f t="shared" ca="1" si="12"/>
        <v>0</v>
      </c>
      <c r="AW83" s="21">
        <f t="shared" ca="1" si="14"/>
        <v>0</v>
      </c>
      <c r="AX83" s="21">
        <f t="shared" ca="1" si="15"/>
        <v>0</v>
      </c>
      <c r="AY83" s="21">
        <f t="shared" ca="1" si="16"/>
        <v>0</v>
      </c>
      <c r="AZ83" s="21">
        <f t="shared" ca="1" si="17"/>
        <v>0</v>
      </c>
      <c r="BA83" s="21">
        <f t="shared" ca="1" si="18"/>
        <v>0</v>
      </c>
    </row>
    <row r="84" spans="23:53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2016:8:0:0:SHUANGHE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8"/>
        <v/>
      </c>
      <c r="AG84" s="10" t="str">
        <f t="shared" ca="1" si="8"/>
        <v/>
      </c>
      <c r="AH84" s="10" t="str">
        <f t="shared" ca="1" si="8"/>
        <v/>
      </c>
      <c r="AI84" s="10" t="str">
        <f t="shared" ca="1" si="8"/>
        <v/>
      </c>
      <c r="AJ84" s="10" t="str">
        <f t="shared" ca="1" si="8"/>
        <v/>
      </c>
      <c r="AK84" s="10" t="str">
        <f t="shared" ca="1" si="8"/>
        <v/>
      </c>
      <c r="AL84" s="7">
        <v>-4</v>
      </c>
      <c r="AM84" s="28">
        <f t="shared" si="9"/>
        <v>42477</v>
      </c>
      <c r="AN84" s="27">
        <f t="shared" si="13"/>
        <v>3</v>
      </c>
      <c r="AO84" s="28" t="str">
        <f t="shared" si="10"/>
        <v>2016:4:3:7:SHUANGHE</v>
      </c>
      <c r="AP84" s="27">
        <f t="shared" ca="1" si="11"/>
        <v>412</v>
      </c>
      <c r="AQ84" s="21">
        <f t="shared" ca="1" si="12"/>
        <v>0</v>
      </c>
      <c r="AR84" s="21">
        <f t="shared" ca="1" si="12"/>
        <v>27</v>
      </c>
      <c r="AS84" s="21">
        <f t="shared" ca="1" si="12"/>
        <v>9</v>
      </c>
      <c r="AT84" s="21">
        <f t="shared" ca="1" si="12"/>
        <v>24</v>
      </c>
      <c r="AU84" s="21">
        <f t="shared" ca="1" si="12"/>
        <v>2</v>
      </c>
      <c r="AV84" s="21">
        <f t="shared" ca="1" si="12"/>
        <v>0</v>
      </c>
      <c r="AW84" s="21">
        <f t="shared" ca="1" si="14"/>
        <v>0</v>
      </c>
      <c r="AX84" s="21">
        <f t="shared" ca="1" si="15"/>
        <v>0</v>
      </c>
      <c r="AY84" s="21">
        <f t="shared" ca="1" si="16"/>
        <v>0</v>
      </c>
      <c r="AZ84" s="21">
        <f t="shared" ca="1" si="17"/>
        <v>0</v>
      </c>
      <c r="BA84" s="21">
        <f t="shared" ca="1" si="18"/>
        <v>0</v>
      </c>
    </row>
    <row r="85" spans="23:53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2016:9:0:0:SHUANGHE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ref="AF85:AK88" ca="1" si="19">IFERROR(INDEX(INDIRECT(CONCATENATE($X$95,"$A:$Z")),$AE85,MATCH(AF$52,INDIRECT(CONCATENATE($X$95,"$A1:$Z1")),0)),"")</f>
        <v/>
      </c>
      <c r="AG85" s="10" t="str">
        <f t="shared" ca="1" si="19"/>
        <v/>
      </c>
      <c r="AH85" s="10" t="str">
        <f t="shared" ca="1" si="19"/>
        <v/>
      </c>
      <c r="AI85" s="10" t="str">
        <f t="shared" ca="1" si="19"/>
        <v/>
      </c>
      <c r="AJ85" s="10" t="str">
        <f t="shared" ca="1" si="19"/>
        <v/>
      </c>
      <c r="AK85" s="10" t="str">
        <f t="shared" ca="1" si="19"/>
        <v/>
      </c>
      <c r="AL85" s="7">
        <v>-3</v>
      </c>
      <c r="AM85" s="28">
        <f t="shared" si="9"/>
        <v>42484</v>
      </c>
      <c r="AN85" s="27">
        <f t="shared" si="13"/>
        <v>4</v>
      </c>
      <c r="AO85" s="28" t="str">
        <f t="shared" si="10"/>
        <v>2016:4:4:7:SHUANGHE</v>
      </c>
      <c r="AP85" s="27">
        <f t="shared" ca="1" si="11"/>
        <v>441</v>
      </c>
      <c r="AQ85" s="21">
        <f t="shared" ca="1" si="12"/>
        <v>0</v>
      </c>
      <c r="AR85" s="21">
        <f t="shared" ca="1" si="12"/>
        <v>29</v>
      </c>
      <c r="AS85" s="21">
        <f t="shared" ca="1" si="12"/>
        <v>8</v>
      </c>
      <c r="AT85" s="21">
        <f t="shared" ca="1" si="12"/>
        <v>23</v>
      </c>
      <c r="AU85" s="21">
        <f t="shared" ca="1" si="12"/>
        <v>1</v>
      </c>
      <c r="AV85" s="21">
        <f t="shared" ca="1" si="12"/>
        <v>0</v>
      </c>
      <c r="AW85" s="21">
        <f t="shared" ca="1" si="14"/>
        <v>0</v>
      </c>
      <c r="AX85" s="21">
        <f t="shared" ca="1" si="15"/>
        <v>0</v>
      </c>
      <c r="AY85" s="21">
        <f t="shared" ca="1" si="16"/>
        <v>0</v>
      </c>
      <c r="AZ85" s="21">
        <f t="shared" ca="1" si="17"/>
        <v>0</v>
      </c>
      <c r="BA85" s="21">
        <f t="shared" ca="1" si="18"/>
        <v>0</v>
      </c>
    </row>
    <row r="86" spans="23:53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2016:10:0:0:SHUANGHE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19"/>
        <v/>
      </c>
      <c r="AG86" s="10" t="str">
        <f t="shared" ca="1" si="19"/>
        <v/>
      </c>
      <c r="AH86" s="10" t="str">
        <f t="shared" ca="1" si="19"/>
        <v/>
      </c>
      <c r="AI86" s="10" t="str">
        <f t="shared" ca="1" si="19"/>
        <v/>
      </c>
      <c r="AJ86" s="10" t="str">
        <f t="shared" ca="1" si="19"/>
        <v/>
      </c>
      <c r="AK86" s="10" t="str">
        <f t="shared" ca="1" si="19"/>
        <v/>
      </c>
      <c r="AL86" s="7">
        <v>-2</v>
      </c>
      <c r="AM86" s="28">
        <f t="shared" si="9"/>
        <v>42491</v>
      </c>
      <c r="AN86" s="27">
        <f t="shared" si="13"/>
        <v>1</v>
      </c>
      <c r="AO86" s="28" t="str">
        <f t="shared" si="10"/>
        <v>2016:5:1:7:SHUANGHE</v>
      </c>
      <c r="AP86" s="27">
        <f t="shared" ca="1" si="11"/>
        <v>470</v>
      </c>
      <c r="AQ86" s="21">
        <f t="shared" ca="1" si="12"/>
        <v>0</v>
      </c>
      <c r="AR86" s="21">
        <f t="shared" ca="1" si="12"/>
        <v>26</v>
      </c>
      <c r="AS86" s="21">
        <f t="shared" ca="1" si="12"/>
        <v>7</v>
      </c>
      <c r="AT86" s="21">
        <f t="shared" ca="1" si="12"/>
        <v>20</v>
      </c>
      <c r="AU86" s="21">
        <f t="shared" ca="1" si="12"/>
        <v>3</v>
      </c>
      <c r="AV86" s="21">
        <f t="shared" ca="1" si="12"/>
        <v>0</v>
      </c>
      <c r="AW86" s="21">
        <f t="shared" ca="1" si="14"/>
        <v>0</v>
      </c>
      <c r="AX86" s="21">
        <f t="shared" ca="1" si="15"/>
        <v>0</v>
      </c>
      <c r="AY86" s="21">
        <f t="shared" ca="1" si="16"/>
        <v>0</v>
      </c>
      <c r="AZ86" s="21">
        <f t="shared" ca="1" si="17"/>
        <v>0</v>
      </c>
      <c r="BA86" s="21">
        <f t="shared" ca="1" si="18"/>
        <v>0</v>
      </c>
    </row>
    <row r="87" spans="23:53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2016:11:0:0:SHUANGHE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19"/>
        <v/>
      </c>
      <c r="AG87" s="10" t="str">
        <f t="shared" ca="1" si="19"/>
        <v/>
      </c>
      <c r="AH87" s="10" t="str">
        <f t="shared" ca="1" si="19"/>
        <v/>
      </c>
      <c r="AI87" s="10" t="str">
        <f t="shared" ca="1" si="19"/>
        <v/>
      </c>
      <c r="AJ87" s="10" t="str">
        <f t="shared" ca="1" si="19"/>
        <v/>
      </c>
      <c r="AK87" s="10" t="str">
        <f t="shared" ca="1" si="19"/>
        <v/>
      </c>
      <c r="AL87" s="7">
        <v>-1</v>
      </c>
      <c r="AM87" s="28">
        <f t="shared" si="9"/>
        <v>42498</v>
      </c>
      <c r="AN87" s="27">
        <f t="shared" si="13"/>
        <v>2</v>
      </c>
      <c r="AO87" s="28" t="str">
        <f t="shared" si="10"/>
        <v>2016:5:2:7:SHUANGHE</v>
      </c>
      <c r="AP87" s="27">
        <f t="shared" ca="1" si="11"/>
        <v>499</v>
      </c>
      <c r="AQ87" s="21">
        <f t="shared" ca="1" si="12"/>
        <v>1</v>
      </c>
      <c r="AR87" s="21">
        <f t="shared" ca="1" si="12"/>
        <v>19</v>
      </c>
      <c r="AS87" s="21">
        <f t="shared" ca="1" si="12"/>
        <v>7</v>
      </c>
      <c r="AT87" s="21">
        <f t="shared" ca="1" si="12"/>
        <v>16</v>
      </c>
      <c r="AU87" s="21">
        <f t="shared" ca="1" si="12"/>
        <v>2</v>
      </c>
      <c r="AV87" s="21">
        <f t="shared" ca="1" si="12"/>
        <v>0</v>
      </c>
      <c r="AW87" s="21">
        <f t="shared" ca="1" si="14"/>
        <v>0</v>
      </c>
      <c r="AX87" s="21">
        <f t="shared" ca="1" si="15"/>
        <v>0</v>
      </c>
      <c r="AY87" s="21">
        <f t="shared" ca="1" si="16"/>
        <v>0</v>
      </c>
      <c r="AZ87" s="21">
        <f t="shared" ca="1" si="17"/>
        <v>0</v>
      </c>
      <c r="BA87" s="21">
        <f t="shared" ca="1" si="18"/>
        <v>0</v>
      </c>
    </row>
    <row r="88" spans="23:53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2016:12:0:0:SHUANGHE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19"/>
        <v/>
      </c>
      <c r="AG88" s="10" t="str">
        <f t="shared" ca="1" si="19"/>
        <v/>
      </c>
      <c r="AH88" s="10" t="str">
        <f t="shared" ca="1" si="19"/>
        <v/>
      </c>
      <c r="AI88" s="10" t="str">
        <f t="shared" ca="1" si="19"/>
        <v/>
      </c>
      <c r="AJ88" s="10" t="str">
        <f t="shared" ca="1" si="19"/>
        <v/>
      </c>
      <c r="AK88" s="10" t="str">
        <f t="shared" ca="1" si="19"/>
        <v/>
      </c>
      <c r="AL88" s="7">
        <v>0</v>
      </c>
      <c r="AM88" s="28">
        <f t="shared" si="9"/>
        <v>42505</v>
      </c>
      <c r="AN88" s="27">
        <f t="shared" si="13"/>
        <v>3</v>
      </c>
      <c r="AO88" s="28" t="str">
        <f t="shared" si="10"/>
        <v>2016:5:3:7:SHUANGHE</v>
      </c>
      <c r="AP88" s="27">
        <f t="shared" ca="1" si="11"/>
        <v>528</v>
      </c>
      <c r="AQ88" s="21">
        <f t="shared" ca="1" si="12"/>
        <v>1</v>
      </c>
      <c r="AR88" s="21">
        <f t="shared" ca="1" si="12"/>
        <v>23</v>
      </c>
      <c r="AS88" s="21">
        <f t="shared" ca="1" si="12"/>
        <v>11</v>
      </c>
      <c r="AT88" s="21">
        <f t="shared" ca="1" si="12"/>
        <v>24</v>
      </c>
      <c r="AU88" s="21">
        <f t="shared" ca="1" si="12"/>
        <v>1</v>
      </c>
      <c r="AV88" s="21">
        <f t="shared" ca="1" si="12"/>
        <v>4</v>
      </c>
      <c r="AW88" s="21">
        <f t="shared" ca="1" si="14"/>
        <v>1</v>
      </c>
      <c r="AX88" s="21">
        <f t="shared" ca="1" si="15"/>
        <v>24</v>
      </c>
      <c r="AY88" s="21">
        <f t="shared" ca="1" si="16"/>
        <v>12</v>
      </c>
      <c r="AZ88" s="21">
        <f t="shared" ca="1" si="17"/>
        <v>20</v>
      </c>
      <c r="BA88" s="21">
        <f t="shared" ca="1" si="18"/>
        <v>4</v>
      </c>
    </row>
    <row r="89" spans="23:53">
      <c r="AC89" s="7">
        <f ca="1">SUMIFS(AC53:AC88, $X53:$X88,YEAR,AC53:AC88,"&lt;&gt;#N/A")</f>
        <v>7</v>
      </c>
      <c r="AD89" s="27"/>
      <c r="AF89" s="7">
        <f t="shared" ref="AF89:AK89" ca="1" si="20">SUM(AF53:AF88)</f>
        <v>2</v>
      </c>
      <c r="AG89" s="7">
        <f t="shared" ca="1" si="20"/>
        <v>0</v>
      </c>
      <c r="AH89" s="7">
        <f t="shared" ca="1" si="20"/>
        <v>0</v>
      </c>
      <c r="AI89" s="7">
        <f t="shared" ca="1" si="20"/>
        <v>1</v>
      </c>
      <c r="AJ89" s="7">
        <f t="shared" ca="1" si="20"/>
        <v>1</v>
      </c>
      <c r="AK89" s="7">
        <f t="shared" ca="1" si="20"/>
        <v>0</v>
      </c>
      <c r="AN89" s="27"/>
    </row>
    <row r="90" spans="23:53">
      <c r="W90" s="7" t="s">
        <v>1456</v>
      </c>
      <c r="X90" s="2" t="s">
        <v>2020</v>
      </c>
      <c r="AD90" s="27"/>
      <c r="AE90" s="27"/>
      <c r="AH90" s="27"/>
      <c r="AI90" s="27"/>
      <c r="AJ90" s="27"/>
      <c r="AK90" s="27"/>
      <c r="AM90" s="28"/>
      <c r="AN90" s="27"/>
    </row>
    <row r="91" spans="23:53">
      <c r="W91" s="39" t="s">
        <v>2234</v>
      </c>
      <c r="X91" s="1" t="s">
        <v>2301</v>
      </c>
      <c r="AD91" s="27"/>
      <c r="AE91" s="27"/>
      <c r="AH91" s="27"/>
      <c r="AI91" s="27"/>
      <c r="AJ91" s="27"/>
      <c r="AK91" s="27"/>
      <c r="AM91" s="28"/>
      <c r="AN91" s="27"/>
    </row>
    <row r="92" spans="23:53">
      <c r="W92" s="7" t="s">
        <v>2235</v>
      </c>
      <c r="X92" s="1" t="s">
        <v>2302</v>
      </c>
      <c r="AD92" s="27"/>
      <c r="AN92" s="27"/>
    </row>
    <row r="93" spans="23:53">
      <c r="W93" s="7" t="s">
        <v>815</v>
      </c>
      <c r="X93" s="2" t="s">
        <v>2245</v>
      </c>
      <c r="Y93" s="27"/>
      <c r="Z93" s="27"/>
      <c r="AD93" s="27"/>
      <c r="AN93" s="27"/>
    </row>
    <row r="94" spans="23:53">
      <c r="W94" s="7" t="s">
        <v>816</v>
      </c>
      <c r="X94" s="2" t="s">
        <v>2246</v>
      </c>
      <c r="Y94" s="27"/>
      <c r="Z94" s="27"/>
      <c r="AD94" s="27"/>
      <c r="AN94" s="27"/>
    </row>
    <row r="95" spans="23:53">
      <c r="W95" s="39" t="s">
        <v>819</v>
      </c>
      <c r="X95" s="2" t="s">
        <v>2247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3">
      <c r="W96" s="39" t="s">
        <v>1455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1">
      <c r="W97" s="7" t="s">
        <v>811</v>
      </c>
      <c r="X97" s="1">
        <v>4</v>
      </c>
      <c r="AD97" s="27"/>
      <c r="AE97" s="27"/>
      <c r="AH97" s="27"/>
      <c r="AI97" s="27"/>
      <c r="AJ97" s="27"/>
      <c r="AK97" s="27"/>
      <c r="AN97" s="27"/>
    </row>
    <row r="98" spans="23:51">
      <c r="W98" s="7" t="s">
        <v>808</v>
      </c>
      <c r="X98" s="7">
        <f>ROUND($X$96/12,0)</f>
        <v>0</v>
      </c>
      <c r="AN98" s="27"/>
    </row>
    <row r="99" spans="23:51">
      <c r="W99" s="7" t="s">
        <v>807</v>
      </c>
      <c r="X99" s="7">
        <v>4</v>
      </c>
      <c r="AN99" s="27"/>
    </row>
    <row r="100" spans="23:51">
      <c r="W100" s="7" t="s">
        <v>438</v>
      </c>
      <c r="X100" s="7">
        <f ca="1">SUM($AI$89:$AK$89)</f>
        <v>2</v>
      </c>
      <c r="AN100" s="27"/>
    </row>
    <row r="101" spans="23:51">
      <c r="W101" s="7" t="s">
        <v>439</v>
      </c>
      <c r="X101" s="7">
        <f ca="1">SUM($AF$89:$AH$89)</f>
        <v>2</v>
      </c>
      <c r="AM101" s="28"/>
      <c r="AN101" s="27"/>
      <c r="AS101" s="29"/>
      <c r="AU101" s="29"/>
      <c r="AV101" s="29"/>
      <c r="AY101" s="29"/>
    </row>
    <row r="102" spans="23:51" ht="60">
      <c r="W102" s="7" t="s">
        <v>441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50%</v>
      </c>
      <c r="Y102" s="30">
        <f ca="1">IFERROR(X101/SUM(X100:X101),"0")</f>
        <v>0.5</v>
      </c>
      <c r="Z102" s="7" t="str">
        <f ca="1">TEXT(Y102,"00%")</f>
        <v>50%</v>
      </c>
      <c r="AN102" s="27"/>
    </row>
    <row r="103" spans="23:51" ht="30">
      <c r="W103" s="7" t="s">
        <v>442</v>
      </c>
      <c r="X103" s="29" t="str">
        <f ca="1">CONCATENATE("Annual Goal 年度目標:  ",$X$96,"
Actual CDE YTD 年度實際:    ",$AC$89)</f>
        <v>Annual Goal 年度目標:  
Actual CDE YTD 年度實際:    7</v>
      </c>
      <c r="AN103" s="27"/>
    </row>
    <row r="104" spans="23:51">
      <c r="W104" s="7" t="s">
        <v>1454</v>
      </c>
      <c r="X104" s="7" t="str">
        <f ca="1">CONCATENATE($X$53,"  ",SUMIF($AC$53:$AC$64,"&lt;&gt;#N/A"))</f>
        <v>2014  0</v>
      </c>
      <c r="AN104" s="27"/>
    </row>
    <row r="105" spans="23:51">
      <c r="W105" s="7" t="s">
        <v>1453</v>
      </c>
      <c r="X105" s="7" t="str">
        <f ca="1">CONCATENATE($X$65,"  ", SUMIF($AC$65:$AC$76,"&lt;&gt;#N/A"))</f>
        <v>2015  0</v>
      </c>
      <c r="AN105" s="27"/>
    </row>
    <row r="106" spans="23:51">
      <c r="W106" s="7" t="s">
        <v>1452</v>
      </c>
      <c r="X106" s="7" t="str">
        <f ca="1">CONCATENATE($X$77,"  ",SUMIF($AC$77:$AC$88,"&lt;&gt;#N/A"))</f>
        <v>2016  7</v>
      </c>
    </row>
    <row r="107" spans="23:51" ht="23.25">
      <c r="W107" s="7" t="s">
        <v>1451</v>
      </c>
      <c r="X107" s="42" t="str">
        <f>$X$91</f>
        <v>Shuanghe District</v>
      </c>
    </row>
    <row r="108" spans="23:51">
      <c r="X108" s="40" t="str">
        <f>$X$92</f>
        <v>雙和地區</v>
      </c>
    </row>
    <row r="109" spans="23:51">
      <c r="X109" s="41">
        <f>DATE</f>
        <v>42505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5">
    <pageSetUpPr fitToPage="1"/>
  </sheetPr>
  <dimension ref="A1:S32"/>
  <sheetViews>
    <sheetView topLeftCell="E4" zoomScaleNormal="100" zoomScaleSheetLayoutView="115" workbookViewId="0">
      <selection activeCell="I23" sqref="I23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1772</v>
      </c>
      <c r="E1" s="36" t="str">
        <f>$A$2</f>
        <v>West Zone</v>
      </c>
      <c r="F1" s="32"/>
      <c r="G1" s="33"/>
      <c r="H1" s="33"/>
      <c r="I1" s="33"/>
      <c r="J1" s="33"/>
      <c r="K1" s="33"/>
      <c r="L1" s="33"/>
      <c r="M1" s="93" t="s">
        <v>1739</v>
      </c>
      <c r="N1" s="96" t="s">
        <v>21</v>
      </c>
      <c r="O1" s="76" t="s">
        <v>22</v>
      </c>
      <c r="P1" s="76" t="s">
        <v>23</v>
      </c>
      <c r="Q1" s="76" t="s">
        <v>33</v>
      </c>
      <c r="R1" s="76" t="s">
        <v>34</v>
      </c>
      <c r="S1" s="76" t="s">
        <v>24</v>
      </c>
    </row>
    <row r="2" spans="1:19" ht="15" customHeight="1">
      <c r="A2" s="1" t="s">
        <v>2127</v>
      </c>
      <c r="E2" s="78" t="str">
        <f>$A$3</f>
        <v>西臺北地帶</v>
      </c>
      <c r="F2" s="26" t="s">
        <v>793</v>
      </c>
      <c r="G2" s="80">
        <f>$A$6</f>
        <v>85</v>
      </c>
      <c r="H2" s="82" t="s">
        <v>35</v>
      </c>
      <c r="I2" s="83"/>
      <c r="J2" s="83"/>
      <c r="K2" s="84"/>
      <c r="L2" s="66" t="s">
        <v>28</v>
      </c>
      <c r="M2" s="94"/>
      <c r="N2" s="97"/>
      <c r="O2" s="77"/>
      <c r="P2" s="77"/>
      <c r="Q2" s="77"/>
      <c r="R2" s="77"/>
      <c r="S2" s="77"/>
    </row>
    <row r="3" spans="1:19" ht="15" customHeight="1">
      <c r="A3" s="1" t="s">
        <v>2128</v>
      </c>
      <c r="E3" s="79"/>
      <c r="F3" s="25" t="s">
        <v>794</v>
      </c>
      <c r="G3" s="81"/>
      <c r="H3" s="82" t="s">
        <v>788</v>
      </c>
      <c r="I3" s="83"/>
      <c r="J3" s="83"/>
      <c r="K3" s="84"/>
      <c r="L3" s="66" t="s">
        <v>787</v>
      </c>
      <c r="M3" s="94"/>
      <c r="N3" s="97"/>
      <c r="O3" s="77"/>
      <c r="P3" s="77"/>
      <c r="Q3" s="77"/>
      <c r="R3" s="77"/>
      <c r="S3" s="77"/>
    </row>
    <row r="4" spans="1:19" ht="15" customHeight="1">
      <c r="A4" s="1" t="s">
        <v>2129</v>
      </c>
      <c r="E4" s="85">
        <f>DATE</f>
        <v>42505</v>
      </c>
      <c r="F4" s="23" t="s">
        <v>791</v>
      </c>
      <c r="G4" s="24"/>
      <c r="H4" s="87">
        <f>ROUND($G$2/12*MONTH,0)</f>
        <v>35</v>
      </c>
      <c r="I4" s="88"/>
      <c r="J4" s="88"/>
      <c r="K4" s="89"/>
      <c r="L4" s="44">
        <f>ROUND($G$2/12,0)</f>
        <v>7</v>
      </c>
      <c r="M4" s="94"/>
      <c r="N4" s="97"/>
      <c r="O4" s="77"/>
      <c r="P4" s="77"/>
      <c r="Q4" s="77"/>
      <c r="R4" s="77"/>
      <c r="S4" s="77"/>
    </row>
    <row r="5" spans="1:19" ht="15" customHeight="1">
      <c r="A5" s="1" t="s">
        <v>2130</v>
      </c>
      <c r="E5" s="86"/>
      <c r="F5" s="5" t="s">
        <v>792</v>
      </c>
      <c r="G5" s="6"/>
      <c r="H5" s="90">
        <f ca="1">WEST_ZONE_GRAPH!$AC$89</f>
        <v>17</v>
      </c>
      <c r="I5" s="91"/>
      <c r="J5" s="91"/>
      <c r="K5" s="92"/>
      <c r="L5" s="45">
        <f>$M$32</f>
        <v>0</v>
      </c>
      <c r="M5" s="95"/>
      <c r="N5" s="97"/>
      <c r="O5" s="77"/>
      <c r="P5" s="77"/>
      <c r="Q5" s="77"/>
      <c r="R5" s="77"/>
      <c r="S5" s="77"/>
    </row>
    <row r="6" spans="1:19" ht="15" customHeight="1">
      <c r="A6" s="1">
        <v>85</v>
      </c>
      <c r="E6" s="34" t="str">
        <f>$A$4</f>
        <v>West Stake</v>
      </c>
      <c r="F6" s="25" t="s">
        <v>804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西臺北支聯會</v>
      </c>
      <c r="F7" s="25" t="s">
        <v>789</v>
      </c>
      <c r="G7" s="25"/>
      <c r="H7" s="20"/>
      <c r="I7" s="20"/>
      <c r="J7" s="20"/>
      <c r="K7" s="20"/>
      <c r="L7" s="46" t="s">
        <v>790</v>
      </c>
      <c r="M7" s="61" t="s">
        <v>795</v>
      </c>
      <c r="N7" s="38" t="s">
        <v>796</v>
      </c>
      <c r="O7" s="38" t="s">
        <v>797</v>
      </c>
      <c r="P7" s="38" t="s">
        <v>798</v>
      </c>
      <c r="Q7" s="38" t="s">
        <v>799</v>
      </c>
      <c r="R7" s="38" t="s">
        <v>800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2131</v>
      </c>
      <c r="B11" s="1"/>
      <c r="E11" s="5" t="str">
        <f>$A11</f>
        <v>Tucheng 土城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1960</v>
      </c>
      <c r="C12" s="64" t="str">
        <f>CONCATENATE(YEAR,":",MONTH,":",WEEK,":",WEEKDAY,":",$B12)</f>
        <v>2016:5:3:7:TUCHENG_ZL</v>
      </c>
      <c r="D12" s="64">
        <f>MATCH($C12,REPORT_DATA_BY_COMP!$A:$A,0)</f>
        <v>1719</v>
      </c>
      <c r="E12" s="65" t="str">
        <f>SUBSTITUTE(VLOOKUP($B12,COMP_LIST!$A:$AC,5,FALSE),"EL","")</f>
        <v>E. Ribar / Stephens ZL</v>
      </c>
      <c r="F12" s="4" t="str">
        <f>VLOOKUP($B12,COMP_LIST!$A:$AC,3,FALSE)</f>
        <v>Tucheng ZL</v>
      </c>
      <c r="G12" s="4" t="str">
        <f>VLOOKUP($B12,COMP_LIST!$A:$AC,4,FALSE)</f>
        <v>土城 ZL</v>
      </c>
      <c r="H12" s="10">
        <f>IFERROR(INDEX(REPORT_DATA_BY_COMP!$A:$AI,$D12,MATCH(H$8,REPORT_DATA_BY_COMP!$A$1:$AI$1,0)), "")</f>
        <v>0</v>
      </c>
      <c r="I12" s="10">
        <f>IFERROR(INDEX(REPORT_DATA_BY_COMP!$A:$AI,$D12,MATCH(I$8,REPORT_DATA_BY_COMP!$A$1:$AI$1,0)), "")</f>
        <v>0</v>
      </c>
      <c r="J12" s="10">
        <f>IFERROR(INDEX(REPORT_DATA_BY_COMP!$A:$AI,$D12,MATCH(J$8,REPORT_DATA_BY_COMP!$A$1:$AI$1,0)), "")</f>
        <v>5</v>
      </c>
      <c r="K12" s="10">
        <f>IFERROR(INDEX(REPORT_DATA_BY_COMP!$A:$AI,$D12,MATCH(K$8,REPORT_DATA_BY_COMP!$A$1:$AI$1,0)), "")</f>
        <v>3</v>
      </c>
      <c r="L12" s="47">
        <f>IFERROR(INDEX(REPORT_DATA_BY_COMP!$A:$AI,$D12,MATCH(L$8,REPORT_DATA_BY_COMP!$A$1:$AI$1,0)), "")</f>
        <v>0</v>
      </c>
      <c r="M12" s="59">
        <f>IFERROR(INDEX(REPORT_DATA_BY_COMP!$A:$AI,$D12,MATCH(M$8,REPORT_DATA_BY_COMP!$A$1:$AI$1,0)), "")</f>
        <v>0</v>
      </c>
      <c r="N12" s="50">
        <f>IFERROR(INDEX(REPORT_DATA_BY_COMP!$A:$AI,$D12,MATCH(N$8,REPORT_DATA_BY_COMP!$A$1:$AI$1,0)), "")</f>
        <v>8</v>
      </c>
      <c r="O12" s="10">
        <f>IFERROR(INDEX(REPORT_DATA_BY_COMP!$A:$AI,$D12,MATCH(O$8,REPORT_DATA_BY_COMP!$A$1:$AI$1,0)), "")</f>
        <v>5</v>
      </c>
      <c r="P12" s="10">
        <f>IFERROR(INDEX(REPORT_DATA_BY_COMP!$A:$AI,$D12,MATCH(P$8,REPORT_DATA_BY_COMP!$A$1:$AI$1,0)), "")</f>
        <v>18</v>
      </c>
      <c r="Q12" s="10">
        <f>IFERROR(INDEX(REPORT_DATA_BY_COMP!$A:$AI,$D12,MATCH(Q$8,REPORT_DATA_BY_COMP!$A$1:$AI$1,0)), "")</f>
        <v>12</v>
      </c>
      <c r="R12" s="10">
        <f>IFERROR(INDEX(REPORT_DATA_BY_COMP!$A:$AI,$D12,MATCH(R$8,REPORT_DATA_BY_COMP!$A$1:$AI$1,0)), "")</f>
        <v>1</v>
      </c>
      <c r="S12" s="10">
        <f>IFERROR(INDEX(REPORT_DATA_BY_COMP!$A:$AI,$D12,MATCH(S$8,REPORT_DATA_BY_COMP!$A$1:$AI$1,0)), "")</f>
        <v>15</v>
      </c>
    </row>
    <row r="13" spans="1:19" ht="15" customHeight="1">
      <c r="A13" s="1"/>
      <c r="B13" s="1" t="s">
        <v>1963</v>
      </c>
      <c r="C13" s="64" t="str">
        <f>CONCATENATE(YEAR,":",MONTH,":",WEEK,":",WEEKDAY,":",$B13)</f>
        <v>2016:5:3:7:TUCHENG_S</v>
      </c>
      <c r="D13" s="64">
        <f>MATCH($C13,REPORT_DATA_BY_COMP!$A:$A,0)</f>
        <v>1718</v>
      </c>
      <c r="E13" s="65" t="str">
        <f>SUBSTITUTE(VLOOKUP($B13,COMP_LIST!$A:$AC,5,FALSE),"EL","")</f>
        <v>S. Johnson / Davis</v>
      </c>
      <c r="F13" s="4" t="str">
        <f>VLOOKUP($B13,COMP_LIST!$A:$AC,3,FALSE)</f>
        <v>Tucheng S</v>
      </c>
      <c r="G13" s="4" t="str">
        <f>VLOOKUP($B13,COMP_LIST!$A:$AC,4,FALSE)</f>
        <v>土城姐妹</v>
      </c>
      <c r="H13" s="10">
        <f>IFERROR(INDEX(REPORT_DATA_BY_COMP!$A:$AI,$D13,MATCH(H$8,REPORT_DATA_BY_COMP!$A$1:$AI$1,0)), "")</f>
        <v>0</v>
      </c>
      <c r="I13" s="10">
        <f>IFERROR(INDEX(REPORT_DATA_BY_COMP!$A:$AI,$D13,MATCH(I$8,REPORT_DATA_BY_COMP!$A$1:$AI$1,0)), "")</f>
        <v>1</v>
      </c>
      <c r="J13" s="10">
        <f>IFERROR(INDEX(REPORT_DATA_BY_COMP!$A:$AI,$D13,MATCH(J$8,REPORT_DATA_BY_COMP!$A$1:$AI$1,0)), "")</f>
        <v>1</v>
      </c>
      <c r="K13" s="10">
        <f>IFERROR(INDEX(REPORT_DATA_BY_COMP!$A:$AI,$D13,MATCH(K$8,REPORT_DATA_BY_COMP!$A$1:$AI$1,0)), "")</f>
        <v>0</v>
      </c>
      <c r="L13" s="47">
        <f>IFERROR(INDEX(REPORT_DATA_BY_COMP!$A:$AI,$D13,MATCH(L$8,REPORT_DATA_BY_COMP!$A$1:$AI$1,0)), "")</f>
        <v>0</v>
      </c>
      <c r="M13" s="56">
        <f>IFERROR(INDEX(REPORT_DATA_BY_COMP!$A:$AI,$D13,MATCH(M$8,REPORT_DATA_BY_COMP!$A$1:$AI$1,0)), "")</f>
        <v>0</v>
      </c>
      <c r="N13" s="50">
        <f>IFERROR(INDEX(REPORT_DATA_BY_COMP!$A:$AI,$D13,MATCH(N$8,REPORT_DATA_BY_COMP!$A$1:$AI$1,0)), "")</f>
        <v>2</v>
      </c>
      <c r="O13" s="10">
        <f>IFERROR(INDEX(REPORT_DATA_BY_COMP!$A:$AI,$D13,MATCH(O$8,REPORT_DATA_BY_COMP!$A$1:$AI$1,0)), "")</f>
        <v>4</v>
      </c>
      <c r="P13" s="10">
        <f>IFERROR(INDEX(REPORT_DATA_BY_COMP!$A:$AI,$D13,MATCH(P$8,REPORT_DATA_BY_COMP!$A$1:$AI$1,0)), "")</f>
        <v>9</v>
      </c>
      <c r="Q13" s="10">
        <f>IFERROR(INDEX(REPORT_DATA_BY_COMP!$A:$AI,$D13,MATCH(Q$8,REPORT_DATA_BY_COMP!$A$1:$AI$1,0)), "")</f>
        <v>3</v>
      </c>
      <c r="R13" s="10">
        <f>IFERROR(INDEX(REPORT_DATA_BY_COMP!$A:$AI,$D13,MATCH(R$8,REPORT_DATA_BY_COMP!$A$1:$AI$1,0)), "")</f>
        <v>0</v>
      </c>
      <c r="S13" s="10">
        <f>IFERROR(INDEX(REPORT_DATA_BY_COMP!$A:$AI,$D13,MATCH(S$8,REPORT_DATA_BY_COMP!$A$1:$AI$1,0)), "")</f>
        <v>2</v>
      </c>
    </row>
    <row r="14" spans="1:19" ht="15" customHeight="1">
      <c r="A14" s="1"/>
      <c r="B14" s="1" t="s">
        <v>1890</v>
      </c>
      <c r="C14" s="64" t="str">
        <f>CONCATENATE(YEAR,":",MONTH,":",WEEK,":",WEEKDAY,":",$B14)</f>
        <v>2016:5:3:7:SANXIA_A_E</v>
      </c>
      <c r="D14" s="64">
        <f>MATCH($C14,REPORT_DATA_BY_COMP!$A:$A,0)</f>
        <v>1694</v>
      </c>
      <c r="E14" s="65" t="str">
        <f>SUBSTITUTE(VLOOKUP($B14,COMP_LIST!$A:$AC,5,FALSE),"EL","")</f>
        <v>E. Richards DL / Budd</v>
      </c>
      <c r="F14" s="4" t="str">
        <f>VLOOKUP($B14,COMP_LIST!$A:$AC,3,FALSE)</f>
        <v>Sanxia A E</v>
      </c>
      <c r="G14" s="4" t="str">
        <f>VLOOKUP($B14,COMP_LIST!$A:$AC,4,FALSE)</f>
        <v>三峽 A 長老</v>
      </c>
      <c r="H14" s="10">
        <f>IFERROR(INDEX(REPORT_DATA_BY_COMP!$A:$AI,$D14,MATCH(H$8,REPORT_DATA_BY_COMP!$A$1:$AI$1,0)), "")</f>
        <v>0</v>
      </c>
      <c r="I14" s="10">
        <f>IFERROR(INDEX(REPORT_DATA_BY_COMP!$A:$AI,$D14,MATCH(I$8,REPORT_DATA_BY_COMP!$A$1:$AI$1,0)), "")</f>
        <v>0</v>
      </c>
      <c r="J14" s="10">
        <f>IFERROR(INDEX(REPORT_DATA_BY_COMP!$A:$AI,$D14,MATCH(J$8,REPORT_DATA_BY_COMP!$A$1:$AI$1,0)), "")</f>
        <v>1</v>
      </c>
      <c r="K14" s="10">
        <f>IFERROR(INDEX(REPORT_DATA_BY_COMP!$A:$AI,$D14,MATCH(K$8,REPORT_DATA_BY_COMP!$A$1:$AI$1,0)), "")</f>
        <v>3</v>
      </c>
      <c r="L14" s="47">
        <f>IFERROR(INDEX(REPORT_DATA_BY_COMP!$A:$AI,$D14,MATCH(L$8,REPORT_DATA_BY_COMP!$A$1:$AI$1,0)), "")</f>
        <v>0</v>
      </c>
      <c r="M14" s="56">
        <f>IFERROR(INDEX(REPORT_DATA_BY_COMP!$A:$AI,$D14,MATCH(M$8,REPORT_DATA_BY_COMP!$A$1:$AI$1,0)), "")</f>
        <v>0</v>
      </c>
      <c r="N14" s="50">
        <f>IFERROR(INDEX(REPORT_DATA_BY_COMP!$A:$AI,$D14,MATCH(N$8,REPORT_DATA_BY_COMP!$A$1:$AI$1,0)), "")</f>
        <v>4</v>
      </c>
      <c r="O14" s="10">
        <f>IFERROR(INDEX(REPORT_DATA_BY_COMP!$A:$AI,$D14,MATCH(O$8,REPORT_DATA_BY_COMP!$A$1:$AI$1,0)), "")</f>
        <v>4</v>
      </c>
      <c r="P14" s="10">
        <f>IFERROR(INDEX(REPORT_DATA_BY_COMP!$A:$AI,$D14,MATCH(P$8,REPORT_DATA_BY_COMP!$A$1:$AI$1,0)), "")</f>
        <v>6</v>
      </c>
      <c r="Q14" s="10">
        <f>IFERROR(INDEX(REPORT_DATA_BY_COMP!$A:$AI,$D14,MATCH(Q$8,REPORT_DATA_BY_COMP!$A$1:$AI$1,0)), "")</f>
        <v>6</v>
      </c>
      <c r="R14" s="10">
        <f>IFERROR(INDEX(REPORT_DATA_BY_COMP!$A:$AI,$D14,MATCH(R$8,REPORT_DATA_BY_COMP!$A$1:$AI$1,0)), "")</f>
        <v>4</v>
      </c>
      <c r="S14" s="10">
        <f>IFERROR(INDEX(REPORT_DATA_BY_COMP!$A:$AI,$D14,MATCH(S$8,REPORT_DATA_BY_COMP!$A$1:$AI$1,0)), "")</f>
        <v>11</v>
      </c>
    </row>
    <row r="15" spans="1:19" ht="15" customHeight="1">
      <c r="A15" s="1"/>
      <c r="B15" s="1" t="s">
        <v>1896</v>
      </c>
      <c r="C15" s="64" t="str">
        <f>CONCATENATE(YEAR,":",MONTH,":",WEEK,":",WEEKDAY,":",$B15)</f>
        <v>2016:5:3:7:SANXIA_B_E</v>
      </c>
      <c r="D15" s="64">
        <f>MATCH($C15,REPORT_DATA_BY_COMP!$A:$A,0)</f>
        <v>1695</v>
      </c>
      <c r="E15" s="65" t="str">
        <f>SUBSTITUTE(VLOOKUP($B15,COMP_LIST!$A:$AC,5,FALSE),"EL","")</f>
        <v>E. Ploeg / Reintjes</v>
      </c>
      <c r="F15" s="4" t="str">
        <f>VLOOKUP($B15,COMP_LIST!$A:$AC,3,FALSE)</f>
        <v>Sanxia B E</v>
      </c>
      <c r="G15" s="4" t="str">
        <f>VLOOKUP($B15,COMP_LIST!$A:$AC,4,FALSE)</f>
        <v>三峽 B 長老</v>
      </c>
      <c r="H15" s="10">
        <f>IFERROR(INDEX(REPORT_DATA_BY_COMP!$A:$AI,$D15,MATCH(H$8,REPORT_DATA_BY_COMP!$A$1:$AI$1,0)), "")</f>
        <v>1</v>
      </c>
      <c r="I15" s="10">
        <f>IFERROR(INDEX(REPORT_DATA_BY_COMP!$A:$AI,$D15,MATCH(I$8,REPORT_DATA_BY_COMP!$A$1:$AI$1,0)), "")</f>
        <v>0</v>
      </c>
      <c r="J15" s="10">
        <f>IFERROR(INDEX(REPORT_DATA_BY_COMP!$A:$AI,$D15,MATCH(J$8,REPORT_DATA_BY_COMP!$A$1:$AI$1,0)), "")</f>
        <v>2</v>
      </c>
      <c r="K15" s="10">
        <f>IFERROR(INDEX(REPORT_DATA_BY_COMP!$A:$AI,$D15,MATCH(K$8,REPORT_DATA_BY_COMP!$A$1:$AI$1,0)), "")</f>
        <v>2</v>
      </c>
      <c r="L15" s="47">
        <f>IFERROR(INDEX(REPORT_DATA_BY_COMP!$A:$AI,$D15,MATCH(L$8,REPORT_DATA_BY_COMP!$A$1:$AI$1,0)), "")</f>
        <v>1</v>
      </c>
      <c r="M15" s="56">
        <f>IFERROR(INDEX(REPORT_DATA_BY_COMP!$A:$AI,$D15,MATCH(M$8,REPORT_DATA_BY_COMP!$A$1:$AI$1,0)), "")</f>
        <v>0</v>
      </c>
      <c r="N15" s="50">
        <f>IFERROR(INDEX(REPORT_DATA_BY_COMP!$A:$AI,$D15,MATCH(N$8,REPORT_DATA_BY_COMP!$A$1:$AI$1,0)), "")</f>
        <v>5</v>
      </c>
      <c r="O15" s="10">
        <f>IFERROR(INDEX(REPORT_DATA_BY_COMP!$A:$AI,$D15,MATCH(O$8,REPORT_DATA_BY_COMP!$A$1:$AI$1,0)), "")</f>
        <v>2</v>
      </c>
      <c r="P15" s="10">
        <f>IFERROR(INDEX(REPORT_DATA_BY_COMP!$A:$AI,$D15,MATCH(P$8,REPORT_DATA_BY_COMP!$A$1:$AI$1,0)), "")</f>
        <v>11</v>
      </c>
      <c r="Q15" s="10">
        <f>IFERROR(INDEX(REPORT_DATA_BY_COMP!$A:$AI,$D15,MATCH(Q$8,REPORT_DATA_BY_COMP!$A$1:$AI$1,0)), "")</f>
        <v>6</v>
      </c>
      <c r="R15" s="10">
        <f>IFERROR(INDEX(REPORT_DATA_BY_COMP!$A:$AI,$D15,MATCH(R$8,REPORT_DATA_BY_COMP!$A$1:$AI$1,0)), "")</f>
        <v>0</v>
      </c>
      <c r="S15" s="10">
        <f>IFERROR(INDEX(REPORT_DATA_BY_COMP!$A:$AI,$D15,MATCH(S$8,REPORT_DATA_BY_COMP!$A$1:$AI$1,0)), "")</f>
        <v>4</v>
      </c>
    </row>
    <row r="16" spans="1:19" ht="15" customHeight="1">
      <c r="A16" s="1"/>
      <c r="B16" s="1"/>
      <c r="E16" s="8" t="s">
        <v>806</v>
      </c>
      <c r="F16" s="9"/>
      <c r="G16" s="9"/>
      <c r="H16" s="11">
        <f t="shared" ref="H16:S16" si="0">SUM(H12:H15)</f>
        <v>1</v>
      </c>
      <c r="I16" s="11">
        <f t="shared" si="0"/>
        <v>1</v>
      </c>
      <c r="J16" s="11">
        <f t="shared" si="0"/>
        <v>9</v>
      </c>
      <c r="K16" s="11">
        <f t="shared" si="0"/>
        <v>8</v>
      </c>
      <c r="L16" s="48">
        <f t="shared" si="0"/>
        <v>1</v>
      </c>
      <c r="M16" s="57">
        <f t="shared" si="0"/>
        <v>0</v>
      </c>
      <c r="N16" s="51">
        <f t="shared" si="0"/>
        <v>19</v>
      </c>
      <c r="O16" s="11">
        <f t="shared" si="0"/>
        <v>15</v>
      </c>
      <c r="P16" s="11">
        <f t="shared" si="0"/>
        <v>44</v>
      </c>
      <c r="Q16" s="11">
        <f t="shared" si="0"/>
        <v>27</v>
      </c>
      <c r="R16" s="11">
        <f t="shared" si="0"/>
        <v>5</v>
      </c>
      <c r="S16" s="11">
        <f t="shared" si="0"/>
        <v>32</v>
      </c>
    </row>
    <row r="17" spans="1:19" ht="15" customHeight="1">
      <c r="A17" s="1" t="s">
        <v>2132</v>
      </c>
      <c r="B17" s="1"/>
      <c r="E17" s="5" t="str">
        <f>$A17</f>
        <v>Xinzhuang 新莊</v>
      </c>
      <c r="F17" s="6"/>
      <c r="G17" s="6"/>
      <c r="H17" s="6"/>
      <c r="I17" s="6"/>
      <c r="J17" s="6"/>
      <c r="K17" s="6"/>
      <c r="L17" s="6"/>
      <c r="M17" s="55"/>
      <c r="N17" s="6"/>
      <c r="O17" s="6"/>
      <c r="P17" s="6"/>
      <c r="Q17" s="6"/>
      <c r="R17" s="6"/>
      <c r="S17" s="6"/>
    </row>
    <row r="18" spans="1:19" ht="15" customHeight="1">
      <c r="A18" s="1"/>
      <c r="B18" s="1" t="s">
        <v>1783</v>
      </c>
      <c r="C18" s="64" t="str">
        <f>CONCATENATE(YEAR,":",MONTH,":",WEEK,":",WEEKDAY,":",$B18)</f>
        <v>2016:5:3:7:DANFENG_E</v>
      </c>
      <c r="D18" s="64">
        <f>MATCH($C18,REPORT_DATA_BY_COMP!$A:$A,0)</f>
        <v>1665</v>
      </c>
      <c r="E18" s="65" t="str">
        <f>SUBSTITUTE(VLOOKUP($B18,COMP_LIST!$A:$AC,5,FALSE),"EL","")</f>
        <v>E. Jackson DL / Okeson</v>
      </c>
      <c r="F18" s="4" t="str">
        <f>VLOOKUP($B18,COMP_LIST!$A:$AC,3,FALSE)</f>
        <v>Danfeng E</v>
      </c>
      <c r="G18" s="4" t="str">
        <f>VLOOKUP($B18,COMP_LIST!$A:$AC,4,FALSE)</f>
        <v>丹鳳長老</v>
      </c>
      <c r="H18" s="10">
        <f>IFERROR(INDEX(REPORT_DATA_BY_COMP!$A:$AI,$D18,MATCH(H$8,REPORT_DATA_BY_COMP!$A$1:$AI$1,0)), "")</f>
        <v>0</v>
      </c>
      <c r="I18" s="10">
        <f>IFERROR(INDEX(REPORT_DATA_BY_COMP!$A:$AI,$D18,MATCH(I$8,REPORT_DATA_BY_COMP!$A$1:$AI$1,0)), "")</f>
        <v>0</v>
      </c>
      <c r="J18" s="10">
        <f>IFERROR(INDEX(REPORT_DATA_BY_COMP!$A:$AI,$D18,MATCH(J$8,REPORT_DATA_BY_COMP!$A$1:$AI$1,0)), "")</f>
        <v>3</v>
      </c>
      <c r="K18" s="10">
        <f>IFERROR(INDEX(REPORT_DATA_BY_COMP!$A:$AI,$D18,MATCH(K$8,REPORT_DATA_BY_COMP!$A$1:$AI$1,0)), "")</f>
        <v>0</v>
      </c>
      <c r="L18" s="47">
        <f>IFERROR(INDEX(REPORT_DATA_BY_COMP!$A:$AI,$D18,MATCH(L$8,REPORT_DATA_BY_COMP!$A$1:$AI$1,0)), "")</f>
        <v>0</v>
      </c>
      <c r="M18" s="56">
        <f>IFERROR(INDEX(REPORT_DATA_BY_COMP!$A:$AI,$D18,MATCH(M$8,REPORT_DATA_BY_COMP!$A$1:$AI$1,0)), "")</f>
        <v>0</v>
      </c>
      <c r="N18" s="50">
        <f>IFERROR(INDEX(REPORT_DATA_BY_COMP!$A:$AI,$D18,MATCH(N$8,REPORT_DATA_BY_COMP!$A$1:$AI$1,0)), "")</f>
        <v>5</v>
      </c>
      <c r="O18" s="10">
        <f>IFERROR(INDEX(REPORT_DATA_BY_COMP!$A:$AI,$D18,MATCH(O$8,REPORT_DATA_BY_COMP!$A$1:$AI$1,0)), "")</f>
        <v>2</v>
      </c>
      <c r="P18" s="10">
        <f>IFERROR(INDEX(REPORT_DATA_BY_COMP!$A:$AI,$D18,MATCH(P$8,REPORT_DATA_BY_COMP!$A$1:$AI$1,0)), "")</f>
        <v>7</v>
      </c>
      <c r="Q18" s="10">
        <f>IFERROR(INDEX(REPORT_DATA_BY_COMP!$A:$AI,$D18,MATCH(Q$8,REPORT_DATA_BY_COMP!$A$1:$AI$1,0)), "")</f>
        <v>12</v>
      </c>
      <c r="R18" s="10">
        <f>IFERROR(INDEX(REPORT_DATA_BY_COMP!$A:$AI,$D18,MATCH(R$8,REPORT_DATA_BY_COMP!$A$1:$AI$1,0)), "")</f>
        <v>0</v>
      </c>
      <c r="S18" s="10">
        <f>IFERROR(INDEX(REPORT_DATA_BY_COMP!$A:$AI,$D18,MATCH(S$8,REPORT_DATA_BY_COMP!$A$1:$AI$1,0)), "")</f>
        <v>13</v>
      </c>
    </row>
    <row r="19" spans="1:19" ht="15" customHeight="1">
      <c r="A19" s="1"/>
      <c r="B19" s="1" t="s">
        <v>1905</v>
      </c>
      <c r="C19" s="64" t="str">
        <f>CONCATENATE(YEAR,":",MONTH,":",WEEK,":",WEEKDAY,":",$B19)</f>
        <v>2016:5:3:7:SIYUAN_E</v>
      </c>
      <c r="D19" s="64">
        <f>MATCH($C19,REPORT_DATA_BY_COMP!$A:$A,0)</f>
        <v>1698</v>
      </c>
      <c r="E19" s="65" t="str">
        <f>SUBSTITUTE(VLOOKUP($B19,COMP_LIST!$A:$AC,5,FALSE),"EL","")</f>
        <v>E. Tang / Heaps</v>
      </c>
      <c r="F19" s="4" t="str">
        <f>VLOOKUP($B19,COMP_LIST!$A:$AC,3,FALSE)</f>
        <v>Siyuan E</v>
      </c>
      <c r="G19" s="4" t="str">
        <f>VLOOKUP($B19,COMP_LIST!$A:$AC,4,FALSE)</f>
        <v>思源長老</v>
      </c>
      <c r="H19" s="10">
        <f>IFERROR(INDEX(REPORT_DATA_BY_COMP!$A:$AI,$D19,MATCH(H$8,REPORT_DATA_BY_COMP!$A$1:$AI$1,0)), "")</f>
        <v>0</v>
      </c>
      <c r="I19" s="10">
        <f>IFERROR(INDEX(REPORT_DATA_BY_COMP!$A:$AI,$D19,MATCH(I$8,REPORT_DATA_BY_COMP!$A$1:$AI$1,0)), "")</f>
        <v>0</v>
      </c>
      <c r="J19" s="10">
        <f>IFERROR(INDEX(REPORT_DATA_BY_COMP!$A:$AI,$D19,MATCH(J$8,REPORT_DATA_BY_COMP!$A$1:$AI$1,0)), "")</f>
        <v>4</v>
      </c>
      <c r="K19" s="10">
        <f>IFERROR(INDEX(REPORT_DATA_BY_COMP!$A:$AI,$D19,MATCH(K$8,REPORT_DATA_BY_COMP!$A$1:$AI$1,0)), "")</f>
        <v>1</v>
      </c>
      <c r="L19" s="47">
        <f>IFERROR(INDEX(REPORT_DATA_BY_COMP!$A:$AI,$D19,MATCH(L$8,REPORT_DATA_BY_COMP!$A$1:$AI$1,0)), "")</f>
        <v>0</v>
      </c>
      <c r="M19" s="56">
        <f>IFERROR(INDEX(REPORT_DATA_BY_COMP!$A:$AI,$D19,MATCH(M$8,REPORT_DATA_BY_COMP!$A$1:$AI$1,0)), "")</f>
        <v>0</v>
      </c>
      <c r="N19" s="50">
        <f>IFERROR(INDEX(REPORT_DATA_BY_COMP!$A:$AI,$D19,MATCH(N$8,REPORT_DATA_BY_COMP!$A$1:$AI$1,0)), "")</f>
        <v>5</v>
      </c>
      <c r="O19" s="10">
        <f>IFERROR(INDEX(REPORT_DATA_BY_COMP!$A:$AI,$D19,MATCH(O$8,REPORT_DATA_BY_COMP!$A$1:$AI$1,0)), "")</f>
        <v>2</v>
      </c>
      <c r="P19" s="10">
        <f>IFERROR(INDEX(REPORT_DATA_BY_COMP!$A:$AI,$D19,MATCH(P$8,REPORT_DATA_BY_COMP!$A$1:$AI$1,0)), "")</f>
        <v>8</v>
      </c>
      <c r="Q19" s="10">
        <f>IFERROR(INDEX(REPORT_DATA_BY_COMP!$A:$AI,$D19,MATCH(Q$8,REPORT_DATA_BY_COMP!$A$1:$AI$1,0)), "")</f>
        <v>4</v>
      </c>
      <c r="R19" s="10">
        <f>IFERROR(INDEX(REPORT_DATA_BY_COMP!$A:$AI,$D19,MATCH(R$8,REPORT_DATA_BY_COMP!$A$1:$AI$1,0)), "")</f>
        <v>0</v>
      </c>
      <c r="S19" s="10">
        <f>IFERROR(INDEX(REPORT_DATA_BY_COMP!$A:$AI,$D19,MATCH(S$8,REPORT_DATA_BY_COMP!$A$1:$AI$1,0)), "")</f>
        <v>7</v>
      </c>
    </row>
    <row r="20" spans="1:19" ht="15" customHeight="1">
      <c r="A20" s="1"/>
      <c r="B20" s="1"/>
      <c r="E20" s="8" t="s">
        <v>806</v>
      </c>
      <c r="F20" s="9"/>
      <c r="G20" s="9"/>
      <c r="H20" s="11">
        <f>SUM(H18:H19)</f>
        <v>0</v>
      </c>
      <c r="I20" s="11">
        <f t="shared" ref="I20:S20" si="1">SUM(I18:I19)</f>
        <v>0</v>
      </c>
      <c r="J20" s="11">
        <f t="shared" si="1"/>
        <v>7</v>
      </c>
      <c r="K20" s="11">
        <f t="shared" si="1"/>
        <v>1</v>
      </c>
      <c r="L20" s="48">
        <f t="shared" si="1"/>
        <v>0</v>
      </c>
      <c r="M20" s="57">
        <f t="shared" si="1"/>
        <v>0</v>
      </c>
      <c r="N20" s="51">
        <f t="shared" si="1"/>
        <v>10</v>
      </c>
      <c r="O20" s="11">
        <f t="shared" si="1"/>
        <v>4</v>
      </c>
      <c r="P20" s="11">
        <f t="shared" si="1"/>
        <v>15</v>
      </c>
      <c r="Q20" s="11">
        <f t="shared" si="1"/>
        <v>16</v>
      </c>
      <c r="R20" s="11">
        <f t="shared" si="1"/>
        <v>0</v>
      </c>
      <c r="S20" s="11">
        <f t="shared" si="1"/>
        <v>20</v>
      </c>
    </row>
    <row r="21" spans="1:19" ht="15" customHeight="1">
      <c r="A21" s="1" t="s">
        <v>2133</v>
      </c>
      <c r="B21" s="1"/>
      <c r="E21" s="5" t="str">
        <f>$A21</f>
        <v>Banqiao 板橋</v>
      </c>
      <c r="F21" s="6"/>
      <c r="G21" s="6"/>
      <c r="H21" s="6"/>
      <c r="I21" s="6"/>
      <c r="J21" s="6"/>
      <c r="K21" s="6"/>
      <c r="L21" s="6"/>
      <c r="M21" s="60"/>
      <c r="N21" s="6"/>
      <c r="O21" s="6"/>
      <c r="P21" s="6"/>
      <c r="Q21" s="6"/>
      <c r="R21" s="6"/>
      <c r="S21" s="6"/>
    </row>
    <row r="22" spans="1:19" ht="15" customHeight="1">
      <c r="A22" s="1"/>
      <c r="B22" s="1" t="s">
        <v>1978</v>
      </c>
      <c r="C22" s="64" t="str">
        <f>CONCATENATE(YEAR,":",MONTH,":",WEEK,":",WEEKDAY,":",$B22)</f>
        <v>2016:5:3:7:XINBAN_E</v>
      </c>
      <c r="D22" s="64">
        <f>MATCH($C22,REPORT_DATA_BY_COMP!$A:$A,0)</f>
        <v>1724</v>
      </c>
      <c r="E22" s="65" t="str">
        <f>SUBSTITUTE(VLOOKUP($B22,COMP_LIST!$A:$AC,5,FALSE),"EL","")</f>
        <v>E. Robbins DL / Robinson</v>
      </c>
      <c r="F22" s="4" t="str">
        <f>VLOOKUP($B22,COMP_LIST!$A:$AC,3,FALSE)</f>
        <v>Xinban E</v>
      </c>
      <c r="G22" s="4" t="str">
        <f>VLOOKUP($B22,COMP_LIST!$A:$AC,4,FALSE)</f>
        <v>新板長老</v>
      </c>
      <c r="H22" s="10">
        <f>IFERROR(INDEX(REPORT_DATA_BY_COMP!$A:$AI,$D22,MATCH(H$8,REPORT_DATA_BY_COMP!$A$1:$AI$1,0)), "")</f>
        <v>1</v>
      </c>
      <c r="I22" s="10">
        <f>IFERROR(INDEX(REPORT_DATA_BY_COMP!$A:$AI,$D22,MATCH(I$8,REPORT_DATA_BY_COMP!$A$1:$AI$1,0)), "")</f>
        <v>0</v>
      </c>
      <c r="J22" s="10">
        <f>IFERROR(INDEX(REPORT_DATA_BY_COMP!$A:$AI,$D22,MATCH(J$8,REPORT_DATA_BY_COMP!$A$1:$AI$1,0)), "")</f>
        <v>1</v>
      </c>
      <c r="K22" s="10">
        <f>IFERROR(INDEX(REPORT_DATA_BY_COMP!$A:$AI,$D22,MATCH(K$8,REPORT_DATA_BY_COMP!$A$1:$AI$1,0)), "")</f>
        <v>4</v>
      </c>
      <c r="L22" s="47">
        <f>IFERROR(INDEX(REPORT_DATA_BY_COMP!$A:$AI,$D22,MATCH(L$8,REPORT_DATA_BY_COMP!$A$1:$AI$1,0)), "")</f>
        <v>1</v>
      </c>
      <c r="M22" s="59">
        <f>IFERROR(INDEX(REPORT_DATA_BY_COMP!$A:$AI,$D22,MATCH(M$8,REPORT_DATA_BY_COMP!$A$1:$AI$1,0)), "")</f>
        <v>0</v>
      </c>
      <c r="N22" s="50">
        <f>IFERROR(INDEX(REPORT_DATA_BY_COMP!$A:$AI,$D22,MATCH(N$8,REPORT_DATA_BY_COMP!$A$1:$AI$1,0)), "")</f>
        <v>6</v>
      </c>
      <c r="O22" s="10">
        <f>IFERROR(INDEX(REPORT_DATA_BY_COMP!$A:$AI,$D22,MATCH(O$8,REPORT_DATA_BY_COMP!$A$1:$AI$1,0)), "")</f>
        <v>2</v>
      </c>
      <c r="P22" s="10">
        <f>IFERROR(INDEX(REPORT_DATA_BY_COMP!$A:$AI,$D22,MATCH(P$8,REPORT_DATA_BY_COMP!$A$1:$AI$1,0)), "")</f>
        <v>10</v>
      </c>
      <c r="Q22" s="10">
        <f>IFERROR(INDEX(REPORT_DATA_BY_COMP!$A:$AI,$D22,MATCH(Q$8,REPORT_DATA_BY_COMP!$A$1:$AI$1,0)), "")</f>
        <v>3</v>
      </c>
      <c r="R22" s="10">
        <f>IFERROR(INDEX(REPORT_DATA_BY_COMP!$A:$AI,$D22,MATCH(R$8,REPORT_DATA_BY_COMP!$A$1:$AI$1,0)), "")</f>
        <v>0</v>
      </c>
      <c r="S22" s="10">
        <f>IFERROR(INDEX(REPORT_DATA_BY_COMP!$A:$AI,$D22,MATCH(S$8,REPORT_DATA_BY_COMP!$A$1:$AI$1,0)), "")</f>
        <v>4</v>
      </c>
    </row>
    <row r="23" spans="1:19" ht="15" customHeight="1">
      <c r="A23" s="1"/>
      <c r="B23" s="1" t="s">
        <v>1985</v>
      </c>
      <c r="C23" s="64" t="str">
        <f>CONCATENATE(YEAR,":",MONTH,":",WEEK,":",WEEKDAY,":",$B23)</f>
        <v>2016:5:3:7:XINPU_E</v>
      </c>
      <c r="D23" s="64">
        <f>MATCH($C23,REPORT_DATA_BY_COMP!$A:$A,0)</f>
        <v>1727</v>
      </c>
      <c r="E23" s="65" t="str">
        <f>SUBSTITUTE(VLOOKUP($B23,COMP_LIST!$A:$AC,5,FALSE),"EL","")</f>
        <v>E. Stevenson / Bagley</v>
      </c>
      <c r="F23" s="4" t="str">
        <f>VLOOKUP($B23,COMP_LIST!$A:$AC,3,FALSE)</f>
        <v>Xinpu E</v>
      </c>
      <c r="G23" s="4" t="str">
        <f>VLOOKUP($B23,COMP_LIST!$A:$AC,4,FALSE)</f>
        <v>新埔長老</v>
      </c>
      <c r="H23" s="10">
        <f>IFERROR(INDEX(REPORT_DATA_BY_COMP!$A:$AI,$D23,MATCH(H$8,REPORT_DATA_BY_COMP!$A$1:$AI$1,0)), "")</f>
        <v>0</v>
      </c>
      <c r="I23" s="10">
        <f>IFERROR(INDEX(REPORT_DATA_BY_COMP!$A:$AI,$D23,MATCH(I$8,REPORT_DATA_BY_COMP!$A$1:$AI$1,0)), "")</f>
        <v>0</v>
      </c>
      <c r="J23" s="10">
        <f>IFERROR(INDEX(REPORT_DATA_BY_COMP!$A:$AI,$D23,MATCH(J$8,REPORT_DATA_BY_COMP!$A$1:$AI$1,0)), "")</f>
        <v>0</v>
      </c>
      <c r="K23" s="10">
        <f>IFERROR(INDEX(REPORT_DATA_BY_COMP!$A:$AI,$D23,MATCH(K$8,REPORT_DATA_BY_COMP!$A$1:$AI$1,0)), "")</f>
        <v>2</v>
      </c>
      <c r="L23" s="47">
        <f>IFERROR(INDEX(REPORT_DATA_BY_COMP!$A:$AI,$D23,MATCH(L$8,REPORT_DATA_BY_COMP!$A$1:$AI$1,0)), "")</f>
        <v>0</v>
      </c>
      <c r="M23" s="56">
        <f>IFERROR(INDEX(REPORT_DATA_BY_COMP!$A:$AI,$D23,MATCH(M$8,REPORT_DATA_BY_COMP!$A$1:$AI$1,0)), "")</f>
        <v>0</v>
      </c>
      <c r="N23" s="50">
        <f>IFERROR(INDEX(REPORT_DATA_BY_COMP!$A:$AI,$D23,MATCH(N$8,REPORT_DATA_BY_COMP!$A$1:$AI$1,0)), "")</f>
        <v>6</v>
      </c>
      <c r="O23" s="10">
        <f>IFERROR(INDEX(REPORT_DATA_BY_COMP!$A:$AI,$D23,MATCH(O$8,REPORT_DATA_BY_COMP!$A$1:$AI$1,0)), "")</f>
        <v>1</v>
      </c>
      <c r="P23" s="10">
        <f>IFERROR(INDEX(REPORT_DATA_BY_COMP!$A:$AI,$D23,MATCH(P$8,REPORT_DATA_BY_COMP!$A$1:$AI$1,0)), "")</f>
        <v>3</v>
      </c>
      <c r="Q23" s="10">
        <f>IFERROR(INDEX(REPORT_DATA_BY_COMP!$A:$AI,$D23,MATCH(Q$8,REPORT_DATA_BY_COMP!$A$1:$AI$1,0)), "")</f>
        <v>2</v>
      </c>
      <c r="R23" s="10">
        <f>IFERROR(INDEX(REPORT_DATA_BY_COMP!$A:$AI,$D23,MATCH(R$8,REPORT_DATA_BY_COMP!$A$1:$AI$1,0)), "")</f>
        <v>0</v>
      </c>
      <c r="S23" s="10">
        <f>IFERROR(INDEX(REPORT_DATA_BY_COMP!$A:$AI,$D23,MATCH(S$8,REPORT_DATA_BY_COMP!$A$1:$AI$1,0)), "")</f>
        <v>2</v>
      </c>
    </row>
    <row r="24" spans="1:19" ht="15" customHeight="1" thickBot="1">
      <c r="A24" s="1"/>
      <c r="B24" s="1"/>
      <c r="E24" s="8" t="s">
        <v>806</v>
      </c>
      <c r="F24" s="9"/>
      <c r="G24" s="9"/>
      <c r="H24" s="11">
        <f t="shared" ref="H24:S24" si="2">SUM(H22:H23)</f>
        <v>1</v>
      </c>
      <c r="I24" s="11">
        <f t="shared" si="2"/>
        <v>0</v>
      </c>
      <c r="J24" s="11">
        <f t="shared" si="2"/>
        <v>1</v>
      </c>
      <c r="K24" s="11">
        <f t="shared" si="2"/>
        <v>6</v>
      </c>
      <c r="L24" s="48">
        <f t="shared" si="2"/>
        <v>1</v>
      </c>
      <c r="M24" s="69">
        <f t="shared" si="2"/>
        <v>0</v>
      </c>
      <c r="N24" s="51">
        <f t="shared" si="2"/>
        <v>12</v>
      </c>
      <c r="O24" s="11">
        <f t="shared" si="2"/>
        <v>3</v>
      </c>
      <c r="P24" s="11">
        <f t="shared" si="2"/>
        <v>13</v>
      </c>
      <c r="Q24" s="11">
        <f t="shared" si="2"/>
        <v>5</v>
      </c>
      <c r="R24" s="11">
        <f t="shared" si="2"/>
        <v>0</v>
      </c>
      <c r="S24" s="11">
        <f t="shared" si="2"/>
        <v>6</v>
      </c>
    </row>
    <row r="25" spans="1:19" ht="15" customHeight="1" thickTop="1">
      <c r="E25" s="31"/>
      <c r="F25" s="22"/>
      <c r="G25" s="22"/>
      <c r="H25" s="22"/>
      <c r="I25" s="22"/>
      <c r="J25" s="22"/>
      <c r="K25" s="22"/>
      <c r="L25" s="22"/>
      <c r="M25" s="70"/>
      <c r="N25" s="22"/>
      <c r="O25" s="22"/>
      <c r="P25" s="22"/>
      <c r="Q25" s="22"/>
      <c r="R25" s="22"/>
      <c r="S25" s="22"/>
    </row>
    <row r="26" spans="1:19" ht="15" customHeight="1">
      <c r="E26" s="12" t="s">
        <v>805</v>
      </c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</row>
    <row r="27" spans="1:19" ht="15" customHeight="1">
      <c r="C27" s="64" t="str">
        <f>CONCATENATE(YEAR,":",MONTH,":1:",WEEKLY_REPORT_DAY,":", $A$1)</f>
        <v>2016:5:1:7:WEST</v>
      </c>
      <c r="D27" s="64">
        <f>MATCH($C27,REPORT_DATA_BY_ZONE!$A:$A, 0)</f>
        <v>168</v>
      </c>
      <c r="E27" s="19" t="s">
        <v>783</v>
      </c>
      <c r="F27" s="13"/>
      <c r="G27" s="13"/>
      <c r="H27" s="10">
        <f>IFERROR(INDEX(REPORT_DATA_BY_ZONE!$A:$AI,$D27,MATCH(H$8,REPORT_DATA_BY_ZONE!$A$1:$AI$1,0)), "")</f>
        <v>0</v>
      </c>
      <c r="I27" s="10">
        <f>IFERROR(INDEX(REPORT_DATA_BY_ZONE!$A:$AI,$D27,MATCH(I$8,REPORT_DATA_BY_ZONE!$A$1:$AI$1,0)), "")</f>
        <v>1</v>
      </c>
      <c r="J27" s="10">
        <f>IFERROR(INDEX(REPORT_DATA_BY_ZONE!$A:$AI,$D27,MATCH(J$8,REPORT_DATA_BY_ZONE!$A$1:$AI$1,0)), "")</f>
        <v>18</v>
      </c>
      <c r="K27" s="10">
        <f>IFERROR(INDEX(REPORT_DATA_BY_ZONE!$A:$AI,$D27,MATCH(K$8,REPORT_DATA_BY_ZONE!$A$1:$AI$1,0)), "")</f>
        <v>23</v>
      </c>
      <c r="L27" s="47">
        <f>IFERROR(INDEX(REPORT_DATA_BY_ZONE!$A:$AI,$D27,MATCH(L$8,REPORT_DATA_BY_ZONE!$A$1:$AI$1,0)), "")</f>
        <v>0</v>
      </c>
      <c r="M27" s="10">
        <f>IFERROR(INDEX(REPORT_DATA_BY_ZONE!$A:$AI,$D27,MATCH(M$8,REPORT_DATA_BY_ZONE!$A$1:$AI$1,0)), "")</f>
        <v>0</v>
      </c>
      <c r="N27" s="50">
        <f>IFERROR(INDEX(REPORT_DATA_BY_ZONE!$A:$AI,$D27,MATCH(N$8,REPORT_DATA_BY_ZONE!$A$1:$AI$1,0)), "")</f>
        <v>58</v>
      </c>
      <c r="O27" s="10">
        <f>IFERROR(INDEX(REPORT_DATA_BY_ZONE!$A:$AI,$D27,MATCH(O$8,REPORT_DATA_BY_ZONE!$A$1:$AI$1,0)), "")</f>
        <v>20</v>
      </c>
      <c r="P27" s="10">
        <f>IFERROR(INDEX(REPORT_DATA_BY_ZONE!$A:$AI,$D27,MATCH(P$8,REPORT_DATA_BY_ZONE!$A$1:$AI$1,0)), "")</f>
        <v>65</v>
      </c>
      <c r="Q27" s="10">
        <f>IFERROR(INDEX(REPORT_DATA_BY_ZONE!$A:$AI,$D27,MATCH(Q$8,REPORT_DATA_BY_ZONE!$A$1:$AI$1,0)), "")</f>
        <v>41</v>
      </c>
      <c r="R27" s="10">
        <f>IFERROR(INDEX(REPORT_DATA_BY_ZONE!$A:$AI,$D27,MATCH(R$8,REPORT_DATA_BY_ZONE!$A$1:$AI$1,0)), "")</f>
        <v>2</v>
      </c>
      <c r="S27" s="10">
        <f>IFERROR(INDEX(REPORT_DATA_BY_ZONE!$A:$AI,$D27,MATCH(S$8,REPORT_DATA_BY_ZONE!$A$1:$AI$1,0)), "")</f>
        <v>68</v>
      </c>
    </row>
    <row r="28" spans="1:19" ht="15" customHeight="1">
      <c r="C28" s="64" t="str">
        <f>CONCATENATE(YEAR,":",MONTH,":2:",WEEKLY_REPORT_DAY,":", $A$1)</f>
        <v>2016:5:2:7:WEST</v>
      </c>
      <c r="D28" s="64">
        <f>MATCH($C28,REPORT_DATA_BY_ZONE!$A:$A, 0)</f>
        <v>178</v>
      </c>
      <c r="E28" s="19" t="s">
        <v>782</v>
      </c>
      <c r="F28" s="13"/>
      <c r="G28" s="13"/>
      <c r="H28" s="10">
        <f>IFERROR(INDEX(REPORT_DATA_BY_ZONE!$A:$AI,$D28,MATCH(H$8,REPORT_DATA_BY_ZONE!$A$1:$AI$1,0)), "")</f>
        <v>1</v>
      </c>
      <c r="I28" s="10">
        <f>IFERROR(INDEX(REPORT_DATA_BY_ZONE!$A:$AI,$D28,MATCH(I$8,REPORT_DATA_BY_ZONE!$A$1:$AI$1,0)), "")</f>
        <v>0</v>
      </c>
      <c r="J28" s="10">
        <f>IFERROR(INDEX(REPORT_DATA_BY_ZONE!$A:$AI,$D28,MATCH(J$8,REPORT_DATA_BY_ZONE!$A$1:$AI$1,0)), "")</f>
        <v>19</v>
      </c>
      <c r="K28" s="10">
        <f>IFERROR(INDEX(REPORT_DATA_BY_ZONE!$A:$AI,$D28,MATCH(K$8,REPORT_DATA_BY_ZONE!$A$1:$AI$1,0)), "")</f>
        <v>15</v>
      </c>
      <c r="L28" s="47">
        <f>IFERROR(INDEX(REPORT_DATA_BY_ZONE!$A:$AI,$D28,MATCH(L$8,REPORT_DATA_BY_ZONE!$A$1:$AI$1,0)), "")</f>
        <v>0</v>
      </c>
      <c r="M28" s="10">
        <f>IFERROR(INDEX(REPORT_DATA_BY_ZONE!$A:$AI,$D28,MATCH(M$8,REPORT_DATA_BY_ZONE!$A$1:$AI$1,0)), "")</f>
        <v>0</v>
      </c>
      <c r="N28" s="50">
        <f>IFERROR(INDEX(REPORT_DATA_BY_ZONE!$A:$AI,$D28,MATCH(N$8,REPORT_DATA_BY_ZONE!$A$1:$AI$1,0)), "")</f>
        <v>49</v>
      </c>
      <c r="O28" s="10">
        <f>IFERROR(INDEX(REPORT_DATA_BY_ZONE!$A:$AI,$D28,MATCH(O$8,REPORT_DATA_BY_ZONE!$A$1:$AI$1,0)), "")</f>
        <v>22</v>
      </c>
      <c r="P28" s="10">
        <f>IFERROR(INDEX(REPORT_DATA_BY_ZONE!$A:$AI,$D28,MATCH(P$8,REPORT_DATA_BY_ZONE!$A$1:$AI$1,0)), "")</f>
        <v>68</v>
      </c>
      <c r="Q28" s="10">
        <f>IFERROR(INDEX(REPORT_DATA_BY_ZONE!$A:$AI,$D28,MATCH(Q$8,REPORT_DATA_BY_ZONE!$A$1:$AI$1,0)), "")</f>
        <v>49</v>
      </c>
      <c r="R28" s="10">
        <f>IFERROR(INDEX(REPORT_DATA_BY_ZONE!$A:$AI,$D28,MATCH(R$8,REPORT_DATA_BY_ZONE!$A$1:$AI$1,0)), "")</f>
        <v>4</v>
      </c>
      <c r="S28" s="10">
        <f>IFERROR(INDEX(REPORT_DATA_BY_ZONE!$A:$AI,$D28,MATCH(S$8,REPORT_DATA_BY_ZONE!$A$1:$AI$1,0)), "")</f>
        <v>70</v>
      </c>
    </row>
    <row r="29" spans="1:19" ht="15" customHeight="1">
      <c r="C29" s="64" t="str">
        <f>CONCATENATE(YEAR,":",MONTH,":3:",WEEKLY_REPORT_DAY,":", $A$1)</f>
        <v>2016:5:3:7:WEST</v>
      </c>
      <c r="D29" s="64">
        <f>MATCH($C29,REPORT_DATA_BY_ZONE!$A:$A, 0)</f>
        <v>189</v>
      </c>
      <c r="E29" s="19" t="s">
        <v>784</v>
      </c>
      <c r="F29" s="13"/>
      <c r="G29" s="13"/>
      <c r="H29" s="10">
        <f>IFERROR(INDEX(REPORT_DATA_BY_ZONE!$A:$AI,$D29,MATCH(H$8,REPORT_DATA_BY_ZONE!$A$1:$AI$1,0)), "")</f>
        <v>2</v>
      </c>
      <c r="I29" s="10">
        <f>IFERROR(INDEX(REPORT_DATA_BY_ZONE!$A:$AI,$D29,MATCH(I$8,REPORT_DATA_BY_ZONE!$A$1:$AI$1,0)), "")</f>
        <v>1</v>
      </c>
      <c r="J29" s="10">
        <f>IFERROR(INDEX(REPORT_DATA_BY_ZONE!$A:$AI,$D29,MATCH(J$8,REPORT_DATA_BY_ZONE!$A$1:$AI$1,0)), "")</f>
        <v>17</v>
      </c>
      <c r="K29" s="10">
        <f>IFERROR(INDEX(REPORT_DATA_BY_ZONE!$A:$AI,$D29,MATCH(K$8,REPORT_DATA_BY_ZONE!$A$1:$AI$1,0)), "")</f>
        <v>15</v>
      </c>
      <c r="L29" s="47">
        <f>IFERROR(INDEX(REPORT_DATA_BY_ZONE!$A:$AI,$D29,MATCH(L$8,REPORT_DATA_BY_ZONE!$A$1:$AI$1,0)), "")</f>
        <v>2</v>
      </c>
      <c r="M29" s="10">
        <f>IFERROR(INDEX(REPORT_DATA_BY_ZONE!$A:$AI,$D29,MATCH(M$8,REPORT_DATA_BY_ZONE!$A$1:$AI$1,0)), "")</f>
        <v>0</v>
      </c>
      <c r="N29" s="50">
        <f>IFERROR(INDEX(REPORT_DATA_BY_ZONE!$A:$AI,$D29,MATCH(N$8,REPORT_DATA_BY_ZONE!$A$1:$AI$1,0)), "")</f>
        <v>41</v>
      </c>
      <c r="O29" s="10">
        <f>IFERROR(INDEX(REPORT_DATA_BY_ZONE!$A:$AI,$D29,MATCH(O$8,REPORT_DATA_BY_ZONE!$A$1:$AI$1,0)), "")</f>
        <v>22</v>
      </c>
      <c r="P29" s="10">
        <f>IFERROR(INDEX(REPORT_DATA_BY_ZONE!$A:$AI,$D29,MATCH(P$8,REPORT_DATA_BY_ZONE!$A$1:$AI$1,0)), "")</f>
        <v>72</v>
      </c>
      <c r="Q29" s="10">
        <f>IFERROR(INDEX(REPORT_DATA_BY_ZONE!$A:$AI,$D29,MATCH(Q$8,REPORT_DATA_BY_ZONE!$A$1:$AI$1,0)), "")</f>
        <v>48</v>
      </c>
      <c r="R29" s="10">
        <f>IFERROR(INDEX(REPORT_DATA_BY_ZONE!$A:$AI,$D29,MATCH(R$8,REPORT_DATA_BY_ZONE!$A$1:$AI$1,0)), "")</f>
        <v>5</v>
      </c>
      <c r="S29" s="10">
        <f>IFERROR(INDEX(REPORT_DATA_BY_ZONE!$A:$AI,$D29,MATCH(S$8,REPORT_DATA_BY_ZONE!$A$1:$AI$1,0)), "")</f>
        <v>58</v>
      </c>
    </row>
    <row r="30" spans="1:19" ht="15" customHeight="1">
      <c r="C30" s="64" t="str">
        <f>CONCATENATE(YEAR,":",MONTH,":4:",WEEKLY_REPORT_DAY,":", $A$1)</f>
        <v>2016:5:4:7:WEST</v>
      </c>
      <c r="D30" s="64" t="e">
        <f>MATCH($C30,REPORT_DATA_BY_ZONE!$A:$A, 0)</f>
        <v>#N/A</v>
      </c>
      <c r="E30" s="19" t="s">
        <v>785</v>
      </c>
      <c r="F30" s="13"/>
      <c r="G30" s="13"/>
      <c r="H30" s="10" t="str">
        <f>IFERROR(INDEX(REPORT_DATA_BY_ZONE!$A:$AI,$D30,MATCH(H$8,REPORT_DATA_BY_ZONE!$A$1:$AI$1,0)), "")</f>
        <v/>
      </c>
      <c r="I30" s="10" t="str">
        <f>IFERROR(INDEX(REPORT_DATA_BY_ZONE!$A:$AI,$D30,MATCH(I$8,REPORT_DATA_BY_ZONE!$A$1:$AI$1,0)), "")</f>
        <v/>
      </c>
      <c r="J30" s="10" t="str">
        <f>IFERROR(INDEX(REPORT_DATA_BY_ZONE!$A:$AI,$D30,MATCH(J$8,REPORT_DATA_BY_ZONE!$A$1:$AI$1,0)), "")</f>
        <v/>
      </c>
      <c r="K30" s="10" t="str">
        <f>IFERROR(INDEX(REPORT_DATA_BY_ZONE!$A:$AI,$D30,MATCH(K$8,REPORT_DATA_BY_ZONE!$A$1:$AI$1,0)), "")</f>
        <v/>
      </c>
      <c r="L30" s="47" t="str">
        <f>IFERROR(INDEX(REPORT_DATA_BY_ZONE!$A:$AI,$D30,MATCH(L$8,REPORT_DATA_BY_ZONE!$A$1:$AI$1,0)), "")</f>
        <v/>
      </c>
      <c r="M30" s="10" t="str">
        <f>IFERROR(INDEX(REPORT_DATA_BY_ZONE!$A:$AI,$D30,MATCH(M$8,REPORT_DATA_BY_ZONE!$A$1:$AI$1,0)), "")</f>
        <v/>
      </c>
      <c r="N30" s="50" t="str">
        <f>IFERROR(INDEX(REPORT_DATA_BY_ZONE!$A:$AI,$D30,MATCH(N$8,REPORT_DATA_BY_ZONE!$A$1:$AI$1,0)), "")</f>
        <v/>
      </c>
      <c r="O30" s="10" t="str">
        <f>IFERROR(INDEX(REPORT_DATA_BY_ZONE!$A:$AI,$D30,MATCH(O$8,REPORT_DATA_BY_ZONE!$A$1:$AI$1,0)), "")</f>
        <v/>
      </c>
      <c r="P30" s="10" t="str">
        <f>IFERROR(INDEX(REPORT_DATA_BY_ZONE!$A:$AI,$D30,MATCH(P$8,REPORT_DATA_BY_ZONE!$A$1:$AI$1,0)), "")</f>
        <v/>
      </c>
      <c r="Q30" s="10" t="str">
        <f>IFERROR(INDEX(REPORT_DATA_BY_ZONE!$A:$AI,$D30,MATCH(Q$8,REPORT_DATA_BY_ZONE!$A$1:$AI$1,0)), "")</f>
        <v/>
      </c>
      <c r="R30" s="10" t="str">
        <f>IFERROR(INDEX(REPORT_DATA_BY_ZONE!$A:$AI,$D30,MATCH(R$8,REPORT_DATA_BY_ZONE!$A$1:$AI$1,0)), "")</f>
        <v/>
      </c>
      <c r="S30" s="10" t="str">
        <f>IFERROR(INDEX(REPORT_DATA_BY_ZONE!$A:$AI,$D30,MATCH(S$8,REPORT_DATA_BY_ZONE!$A$1:$AI$1,0)), "")</f>
        <v/>
      </c>
    </row>
    <row r="31" spans="1:19" ht="15" customHeight="1">
      <c r="C31" s="64" t="str">
        <f>CONCATENATE(YEAR,":",MONTH,":5:",WEEKLY_REPORT_DAY,":", $A$1)</f>
        <v>2016:5:5:7:WEST</v>
      </c>
      <c r="D31" s="64" t="e">
        <f>MATCH($C31,REPORT_DATA_BY_ZONE!$A:$A, 0)</f>
        <v>#N/A</v>
      </c>
      <c r="E31" s="19" t="s">
        <v>786</v>
      </c>
      <c r="F31" s="13"/>
      <c r="G31" s="13"/>
      <c r="H31" s="10" t="str">
        <f>IFERROR(INDEX(REPORT_DATA_BY_ZONE!$A:$AI,$D31,MATCH(H$8,REPORT_DATA_BY_ZONE!$A$1:$AI$1,0)), "")</f>
        <v/>
      </c>
      <c r="I31" s="10" t="str">
        <f>IFERROR(INDEX(REPORT_DATA_BY_ZONE!$A:$AI,$D31,MATCH(I$8,REPORT_DATA_BY_ZONE!$A$1:$AI$1,0)), "")</f>
        <v/>
      </c>
      <c r="J31" s="10" t="str">
        <f>IFERROR(INDEX(REPORT_DATA_BY_ZONE!$A:$AI,$D31,MATCH(J$8,REPORT_DATA_BY_ZONE!$A$1:$AI$1,0)), "")</f>
        <v/>
      </c>
      <c r="K31" s="10" t="str">
        <f>IFERROR(INDEX(REPORT_DATA_BY_ZONE!$A:$AI,$D31,MATCH(K$8,REPORT_DATA_BY_ZONE!$A$1:$AI$1,0)), "")</f>
        <v/>
      </c>
      <c r="L31" s="47" t="str">
        <f>IFERROR(INDEX(REPORT_DATA_BY_ZONE!$A:$AI,$D31,MATCH(L$8,REPORT_DATA_BY_ZONE!$A$1:$AI$1,0)), "")</f>
        <v/>
      </c>
      <c r="M31" s="10" t="str">
        <f>IFERROR(INDEX(REPORT_DATA_BY_ZONE!$A:$AI,$D31,MATCH(M$8,REPORT_DATA_BY_ZONE!$A$1:$AI$1,0)), "")</f>
        <v/>
      </c>
      <c r="N31" s="50" t="str">
        <f>IFERROR(INDEX(REPORT_DATA_BY_ZONE!$A:$AI,$D31,MATCH(N$8,REPORT_DATA_BY_ZONE!$A$1:$AI$1,0)), "")</f>
        <v/>
      </c>
      <c r="O31" s="10" t="str">
        <f>IFERROR(INDEX(REPORT_DATA_BY_ZONE!$A:$AI,$D31,MATCH(O$8,REPORT_DATA_BY_ZONE!$A$1:$AI$1,0)), "")</f>
        <v/>
      </c>
      <c r="P31" s="10" t="str">
        <f>IFERROR(INDEX(REPORT_DATA_BY_ZONE!$A:$AI,$D31,MATCH(P$8,REPORT_DATA_BY_ZONE!$A$1:$AI$1,0)), "")</f>
        <v/>
      </c>
      <c r="Q31" s="10" t="str">
        <f>IFERROR(INDEX(REPORT_DATA_BY_ZONE!$A:$AI,$D31,MATCH(Q$8,REPORT_DATA_BY_ZONE!$A$1:$AI$1,0)), "")</f>
        <v/>
      </c>
      <c r="R31" s="10" t="str">
        <f>IFERROR(INDEX(REPORT_DATA_BY_ZONE!$A:$AI,$D31,MATCH(R$8,REPORT_DATA_BY_ZONE!$A$1:$AI$1,0)), "")</f>
        <v/>
      </c>
      <c r="S31" s="10" t="str">
        <f>IFERROR(INDEX(REPORT_DATA_BY_ZONE!$A:$AI,$D31,MATCH(S$8,REPORT_DATA_BY_ZONE!$A$1:$AI$1,0)), "")</f>
        <v/>
      </c>
    </row>
    <row r="32" spans="1:19" ht="15" customHeight="1">
      <c r="E32" s="16" t="s">
        <v>806</v>
      </c>
      <c r="F32" s="14"/>
      <c r="G32" s="14"/>
      <c r="H32" s="17">
        <f>SUM(H27:H31)</f>
        <v>3</v>
      </c>
      <c r="I32" s="17">
        <f t="shared" ref="I32:R32" si="3">SUM(I27:I31)</f>
        <v>2</v>
      </c>
      <c r="J32" s="17">
        <f t="shared" si="3"/>
        <v>54</v>
      </c>
      <c r="K32" s="17">
        <f t="shared" si="3"/>
        <v>53</v>
      </c>
      <c r="L32" s="49">
        <f t="shared" si="3"/>
        <v>2</v>
      </c>
      <c r="M32" s="17">
        <f t="shared" si="3"/>
        <v>0</v>
      </c>
      <c r="N32" s="52">
        <f t="shared" si="3"/>
        <v>148</v>
      </c>
      <c r="O32" s="17">
        <f t="shared" si="3"/>
        <v>64</v>
      </c>
      <c r="P32" s="17">
        <f t="shared" si="3"/>
        <v>205</v>
      </c>
      <c r="Q32" s="17">
        <f t="shared" si="3"/>
        <v>138</v>
      </c>
      <c r="R32" s="17">
        <f t="shared" si="3"/>
        <v>11</v>
      </c>
      <c r="S32" s="17">
        <f>SUM(S27:S31)</f>
        <v>196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2:S15 M18:S19 M22:S23">
    <cfRule type="expression" dxfId="15" priority="13">
      <formula>J12=""</formula>
    </cfRule>
    <cfRule type="expression" dxfId="14" priority="14">
      <formula>AND(M$9&lt;&gt;"",M12&gt;=M$9)</formula>
    </cfRule>
    <cfRule type="expression" dxfId="13" priority="15">
      <formula>AND(M$10&lt;&gt;"",M12&lt;M$10)</formula>
    </cfRule>
    <cfRule type="expression" dxfId="12" priority="16">
      <formula>AND(M$10&lt;&gt;"",M12&gt;=M$10)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6">
    <pageSetUpPr fitToPage="1"/>
  </sheetPr>
  <dimension ref="W1:BA109"/>
  <sheetViews>
    <sheetView zoomScale="85" zoomScaleNormal="85" workbookViewId="0">
      <selection activeCell="AV88" sqref="AV88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7109375" style="7" customWidth="1"/>
    <col min="49" max="49" width="10.42578125" style="7" bestFit="1" customWidth="1"/>
    <col min="50" max="50" width="9.42578125" style="7" bestFit="1" customWidth="1"/>
    <col min="51" max="51" width="10.28515625" style="7" bestFit="1" customWidth="1"/>
    <col min="52" max="52" width="18" style="7" bestFit="1" customWidth="1"/>
    <col min="53" max="53" width="16.5703125" style="7" bestFit="1" customWidth="1"/>
    <col min="54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3" ht="15" customHeight="1"/>
    <row r="50" spans="23:53" ht="15" customHeight="1"/>
    <row r="51" spans="23:53" ht="120">
      <c r="AC51" s="29" t="s">
        <v>437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440</v>
      </c>
      <c r="AT51" s="29" t="s">
        <v>33</v>
      </c>
      <c r="AU51" s="29" t="s">
        <v>34</v>
      </c>
      <c r="AV51" s="29"/>
    </row>
    <row r="52" spans="23:53">
      <c r="W52" s="7" t="s">
        <v>812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810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813</v>
      </c>
      <c r="AM52" s="7" t="s">
        <v>13</v>
      </c>
      <c r="AN52" s="27" t="s">
        <v>814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3964</v>
      </c>
      <c r="AW52" s="27" t="s">
        <v>44</v>
      </c>
      <c r="AX52" s="27" t="s">
        <v>45</v>
      </c>
      <c r="AY52" s="27" t="s">
        <v>46</v>
      </c>
      <c r="AZ52" s="27" t="s">
        <v>47</v>
      </c>
      <c r="BA52" s="27" t="s">
        <v>48</v>
      </c>
    </row>
    <row r="53" spans="23:53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2014:1:0:0:WEST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7</v>
      </c>
      <c r="AE53" s="27" t="e">
        <f t="shared" ref="AE53:AE88" ca="1" si="6">MATCH($AA53,INDIRECT(CONCATENATE($X$95,"$A:$A")), 0)</f>
        <v>#N/A</v>
      </c>
      <c r="AF53" s="10" t="str">
        <f t="shared" ref="AF53:AK62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</row>
    <row r="54" spans="23:53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2014:2:0:0:WEST</v>
      </c>
      <c r="AB54" s="27">
        <f t="shared" ca="1" si="3"/>
        <v>35</v>
      </c>
      <c r="AC54" s="21">
        <f t="shared" ca="1" si="4"/>
        <v>7</v>
      </c>
      <c r="AD54" s="21">
        <f t="shared" si="5"/>
        <v>7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</row>
    <row r="55" spans="23:53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2014:3:0:0:WEST</v>
      </c>
      <c r="AB55" s="27">
        <f t="shared" ca="1" si="3"/>
        <v>43</v>
      </c>
      <c r="AC55" s="21">
        <f t="shared" ca="1" si="4"/>
        <v>5</v>
      </c>
      <c r="AD55" s="21">
        <f t="shared" si="5"/>
        <v>7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</row>
    <row r="56" spans="23:53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2014:4:0:0:WEST</v>
      </c>
      <c r="AB56" s="27">
        <f t="shared" ca="1" si="3"/>
        <v>51</v>
      </c>
      <c r="AC56" s="21">
        <f t="shared" ca="1" si="4"/>
        <v>8</v>
      </c>
      <c r="AD56" s="21">
        <f t="shared" si="5"/>
        <v>7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</row>
    <row r="57" spans="23:53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2014:5:0:0:WEST</v>
      </c>
      <c r="AB57" s="27">
        <f t="shared" ca="1" si="3"/>
        <v>59</v>
      </c>
      <c r="AC57" s="21">
        <f t="shared" ca="1" si="4"/>
        <v>9</v>
      </c>
      <c r="AD57" s="21">
        <f t="shared" si="5"/>
        <v>7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</row>
    <row r="58" spans="23:53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2014:6:0:0:WEST</v>
      </c>
      <c r="AB58" s="27">
        <f t="shared" ca="1" si="3"/>
        <v>67</v>
      </c>
      <c r="AC58" s="21">
        <f t="shared" ca="1" si="4"/>
        <v>9</v>
      </c>
      <c r="AD58" s="21">
        <f t="shared" si="5"/>
        <v>7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</row>
    <row r="59" spans="23:53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2014:7:0:0:WEST</v>
      </c>
      <c r="AB59" s="27">
        <f t="shared" ca="1" si="3"/>
        <v>75</v>
      </c>
      <c r="AC59" s="21">
        <f t="shared" ca="1" si="4"/>
        <v>7</v>
      </c>
      <c r="AD59" s="21">
        <f t="shared" si="5"/>
        <v>7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</row>
    <row r="60" spans="23:53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2014:8:0:0:WEST</v>
      </c>
      <c r="AB60" s="27">
        <f t="shared" ca="1" si="3"/>
        <v>83</v>
      </c>
      <c r="AC60" s="21">
        <f t="shared" ca="1" si="4"/>
        <v>7</v>
      </c>
      <c r="AD60" s="21">
        <f t="shared" si="5"/>
        <v>7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</row>
    <row r="61" spans="23:53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2014:9:0:0:WEST</v>
      </c>
      <c r="AB61" s="27">
        <f t="shared" ca="1" si="3"/>
        <v>91</v>
      </c>
      <c r="AC61" s="21">
        <f t="shared" ca="1" si="4"/>
        <v>7</v>
      </c>
      <c r="AD61" s="21">
        <f t="shared" si="5"/>
        <v>7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</row>
    <row r="62" spans="23:53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2014:10:0:0:WEST</v>
      </c>
      <c r="AB62" s="27">
        <f t="shared" ca="1" si="3"/>
        <v>8</v>
      </c>
      <c r="AC62" s="21">
        <f t="shared" ca="1" si="4"/>
        <v>10</v>
      </c>
      <c r="AD62" s="21">
        <f t="shared" si="5"/>
        <v>7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</row>
    <row r="63" spans="23:53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2014:11:0:0:WEST</v>
      </c>
      <c r="AB63" s="27">
        <f t="shared" ca="1" si="3"/>
        <v>17</v>
      </c>
      <c r="AC63" s="21">
        <f t="shared" ca="1" si="4"/>
        <v>10</v>
      </c>
      <c r="AD63" s="21">
        <f t="shared" si="5"/>
        <v>7</v>
      </c>
      <c r="AE63" s="27" t="e">
        <f t="shared" ca="1" si="6"/>
        <v>#N/A</v>
      </c>
      <c r="AF63" s="10" t="str">
        <f t="shared" ref="AF63:AK72" ca="1" si="8">IFERROR(INDEX(INDIRECT(CONCATENATE($X$95,"$A:$Z")),$AE63,MATCH(AF$52,INDIRECT(CONCATENATE($X$95,"$A1:$Z1")),0)),"")</f>
        <v/>
      </c>
      <c r="AG63" s="10" t="str">
        <f t="shared" ca="1" si="8"/>
        <v/>
      </c>
      <c r="AH63" s="10" t="str">
        <f t="shared" ca="1" si="8"/>
        <v/>
      </c>
      <c r="AI63" s="10" t="str">
        <f t="shared" ca="1" si="8"/>
        <v/>
      </c>
      <c r="AJ63" s="10" t="str">
        <f t="shared" ca="1" si="8"/>
        <v/>
      </c>
      <c r="AK63" s="10" t="str">
        <f t="shared" ca="1" si="8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</row>
    <row r="64" spans="23:53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2014:12:0:0:WEST</v>
      </c>
      <c r="AB64" s="27">
        <f t="shared" ca="1" si="3"/>
        <v>26</v>
      </c>
      <c r="AC64" s="21">
        <f t="shared" ca="1" si="4"/>
        <v>13</v>
      </c>
      <c r="AD64" s="21">
        <f t="shared" si="5"/>
        <v>7</v>
      </c>
      <c r="AE64" s="27" t="e">
        <f t="shared" ca="1" si="6"/>
        <v>#N/A</v>
      </c>
      <c r="AF64" s="10" t="str">
        <f t="shared" ca="1" si="8"/>
        <v/>
      </c>
      <c r="AG64" s="10" t="str">
        <f t="shared" ca="1" si="8"/>
        <v/>
      </c>
      <c r="AH64" s="10" t="str">
        <f t="shared" ca="1" si="8"/>
        <v/>
      </c>
      <c r="AI64" s="10" t="str">
        <f t="shared" ca="1" si="8"/>
        <v/>
      </c>
      <c r="AJ64" s="10" t="str">
        <f t="shared" ca="1" si="8"/>
        <v/>
      </c>
      <c r="AK64" s="10" t="str">
        <f t="shared" ca="1" si="8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</row>
    <row r="65" spans="23:53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2015:1:0:0:WEST</v>
      </c>
      <c r="AB65" s="27">
        <f t="shared" ca="1" si="3"/>
        <v>130</v>
      </c>
      <c r="AC65" s="21">
        <f t="shared" ca="1" si="4"/>
        <v>5</v>
      </c>
      <c r="AD65" s="21">
        <f t="shared" si="5"/>
        <v>7</v>
      </c>
      <c r="AE65" s="27" t="e">
        <f t="shared" ca="1" si="6"/>
        <v>#N/A</v>
      </c>
      <c r="AF65" s="10" t="str">
        <f t="shared" ca="1" si="8"/>
        <v/>
      </c>
      <c r="AG65" s="10" t="str">
        <f t="shared" ca="1" si="8"/>
        <v/>
      </c>
      <c r="AH65" s="10" t="str">
        <f t="shared" ca="1" si="8"/>
        <v/>
      </c>
      <c r="AI65" s="10" t="str">
        <f t="shared" ca="1" si="8"/>
        <v/>
      </c>
      <c r="AJ65" s="10" t="str">
        <f t="shared" ca="1" si="8"/>
        <v/>
      </c>
      <c r="AK65" s="10" t="str">
        <f t="shared" ca="1" si="8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</row>
    <row r="66" spans="23:53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2015:2:0:0:WEST</v>
      </c>
      <c r="AB66" s="27">
        <f t="shared" ca="1" si="3"/>
        <v>140</v>
      </c>
      <c r="AC66" s="21">
        <f t="shared" ca="1" si="4"/>
        <v>11</v>
      </c>
      <c r="AD66" s="21">
        <f t="shared" si="5"/>
        <v>7</v>
      </c>
      <c r="AE66" s="27" t="e">
        <f t="shared" ca="1" si="6"/>
        <v>#N/A</v>
      </c>
      <c r="AF66" s="10" t="str">
        <f t="shared" ca="1" si="8"/>
        <v/>
      </c>
      <c r="AG66" s="10" t="str">
        <f t="shared" ca="1" si="8"/>
        <v/>
      </c>
      <c r="AH66" s="10" t="str">
        <f t="shared" ca="1" si="8"/>
        <v/>
      </c>
      <c r="AI66" s="10" t="str">
        <f t="shared" ca="1" si="8"/>
        <v/>
      </c>
      <c r="AJ66" s="10" t="str">
        <f t="shared" ca="1" si="8"/>
        <v/>
      </c>
      <c r="AK66" s="10" t="str">
        <f t="shared" ca="1" si="8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</row>
    <row r="67" spans="23:53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2015:3:0:0:WEST</v>
      </c>
      <c r="AB67" s="27">
        <f t="shared" ca="1" si="3"/>
        <v>150</v>
      </c>
      <c r="AC67" s="21">
        <f t="shared" ca="1" si="4"/>
        <v>8</v>
      </c>
      <c r="AD67" s="21">
        <f t="shared" si="5"/>
        <v>7</v>
      </c>
      <c r="AE67" s="27" t="e">
        <f t="shared" ca="1" si="6"/>
        <v>#N/A</v>
      </c>
      <c r="AF67" s="10" t="str">
        <f t="shared" ca="1" si="8"/>
        <v/>
      </c>
      <c r="AG67" s="10" t="str">
        <f t="shared" ca="1" si="8"/>
        <v/>
      </c>
      <c r="AH67" s="10" t="str">
        <f t="shared" ca="1" si="8"/>
        <v/>
      </c>
      <c r="AI67" s="10" t="str">
        <f t="shared" ca="1" si="8"/>
        <v/>
      </c>
      <c r="AJ67" s="10" t="str">
        <f t="shared" ca="1" si="8"/>
        <v/>
      </c>
      <c r="AK67" s="10" t="str">
        <f t="shared" ca="1" si="8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</row>
    <row r="68" spans="23:53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2015:4:0:0:WEST</v>
      </c>
      <c r="AB68" s="27">
        <f t="shared" ca="1" si="3"/>
        <v>160</v>
      </c>
      <c r="AC68" s="21">
        <f t="shared" ca="1" si="4"/>
        <v>3</v>
      </c>
      <c r="AD68" s="21">
        <f t="shared" si="5"/>
        <v>7</v>
      </c>
      <c r="AE68" s="27" t="e">
        <f t="shared" ca="1" si="6"/>
        <v>#N/A</v>
      </c>
      <c r="AF68" s="10" t="str">
        <f t="shared" ca="1" si="8"/>
        <v/>
      </c>
      <c r="AG68" s="10" t="str">
        <f t="shared" ca="1" si="8"/>
        <v/>
      </c>
      <c r="AH68" s="10" t="str">
        <f t="shared" ca="1" si="8"/>
        <v/>
      </c>
      <c r="AI68" s="10" t="str">
        <f t="shared" ca="1" si="8"/>
        <v/>
      </c>
      <c r="AJ68" s="10" t="str">
        <f t="shared" ca="1" si="8"/>
        <v/>
      </c>
      <c r="AK68" s="10" t="str">
        <f t="shared" ca="1" si="8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</row>
    <row r="69" spans="23:53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2015:5:0:0:WEST</v>
      </c>
      <c r="AB69" s="27">
        <f t="shared" ca="1" si="3"/>
        <v>170</v>
      </c>
      <c r="AC69" s="21">
        <f t="shared" ca="1" si="4"/>
        <v>1</v>
      </c>
      <c r="AD69" s="21">
        <f t="shared" si="5"/>
        <v>7</v>
      </c>
      <c r="AE69" s="27" t="e">
        <f t="shared" ca="1" si="6"/>
        <v>#N/A</v>
      </c>
      <c r="AF69" s="10" t="str">
        <f t="shared" ca="1" si="8"/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</row>
    <row r="70" spans="23:53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2015:6:0:0:WEST</v>
      </c>
      <c r="AB70" s="27">
        <f t="shared" ca="1" si="3"/>
        <v>180</v>
      </c>
      <c r="AC70" s="21">
        <f t="shared" ca="1" si="4"/>
        <v>5</v>
      </c>
      <c r="AD70" s="21">
        <f t="shared" si="5"/>
        <v>7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</row>
    <row r="71" spans="23:53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2015:7:0:0:WEST</v>
      </c>
      <c r="AB71" s="27">
        <f t="shared" ca="1" si="3"/>
        <v>190</v>
      </c>
      <c r="AC71" s="21">
        <f t="shared" ca="1" si="4"/>
        <v>7</v>
      </c>
      <c r="AD71" s="21">
        <f t="shared" si="5"/>
        <v>7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</row>
    <row r="72" spans="23:53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2015:8:0:0:WEST</v>
      </c>
      <c r="AB72" s="27">
        <f t="shared" ca="1" si="3"/>
        <v>200</v>
      </c>
      <c r="AC72" s="21">
        <f t="shared" ca="1" si="4"/>
        <v>1</v>
      </c>
      <c r="AD72" s="21">
        <f t="shared" si="5"/>
        <v>7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</row>
    <row r="73" spans="23:53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2015:9:0:0:WEST</v>
      </c>
      <c r="AB73" s="27">
        <f t="shared" ca="1" si="3"/>
        <v>210</v>
      </c>
      <c r="AC73" s="21">
        <f t="shared" ca="1" si="4"/>
        <v>1</v>
      </c>
      <c r="AD73" s="21">
        <f t="shared" si="5"/>
        <v>7</v>
      </c>
      <c r="AE73" s="27" t="e">
        <f t="shared" ca="1" si="6"/>
        <v>#N/A</v>
      </c>
      <c r="AF73" s="10" t="str">
        <f t="shared" ref="AF73:AK82" ca="1" si="9">IFERROR(INDEX(INDIRECT(CONCATENATE($X$95,"$A:$Z")),$AE73,MATCH(AF$52,INDIRECT(CONCATENATE($X$95,"$A1:$Z1")),0)),"")</f>
        <v/>
      </c>
      <c r="AG73" s="10" t="str">
        <f t="shared" ca="1" si="9"/>
        <v/>
      </c>
      <c r="AH73" s="10" t="str">
        <f t="shared" ca="1" si="9"/>
        <v/>
      </c>
      <c r="AI73" s="10" t="str">
        <f t="shared" ca="1" si="9"/>
        <v/>
      </c>
      <c r="AJ73" s="10" t="str">
        <f t="shared" ca="1" si="9"/>
        <v/>
      </c>
      <c r="AK73" s="10" t="str">
        <f t="shared" ca="1" si="9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</row>
    <row r="74" spans="23:53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2015:10:0:0:WEST</v>
      </c>
      <c r="AB74" s="27">
        <f t="shared" ca="1" si="3"/>
        <v>100</v>
      </c>
      <c r="AC74" s="21">
        <f t="shared" ca="1" si="4"/>
        <v>2</v>
      </c>
      <c r="AD74" s="21">
        <f t="shared" si="5"/>
        <v>7</v>
      </c>
      <c r="AE74" s="27" t="e">
        <f t="shared" ca="1" si="6"/>
        <v>#N/A</v>
      </c>
      <c r="AF74" s="10" t="str">
        <f t="shared" ca="1" si="9"/>
        <v/>
      </c>
      <c r="AG74" s="10" t="str">
        <f t="shared" ca="1" si="9"/>
        <v/>
      </c>
      <c r="AH74" s="10" t="str">
        <f t="shared" ca="1" si="9"/>
        <v/>
      </c>
      <c r="AI74" s="10" t="str">
        <f t="shared" ca="1" si="9"/>
        <v/>
      </c>
      <c r="AJ74" s="10" t="str">
        <f t="shared" ca="1" si="9"/>
        <v/>
      </c>
      <c r="AK74" s="10" t="str">
        <f t="shared" ca="1" si="9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</row>
    <row r="75" spans="23:53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2015:11:0:0:WEST</v>
      </c>
      <c r="AB75" s="27">
        <f t="shared" ca="1" si="3"/>
        <v>110</v>
      </c>
      <c r="AC75" s="21">
        <f t="shared" ca="1" si="4"/>
        <v>2</v>
      </c>
      <c r="AD75" s="21">
        <f t="shared" si="5"/>
        <v>7</v>
      </c>
      <c r="AE75" s="27" t="e">
        <f t="shared" ca="1" si="6"/>
        <v>#N/A</v>
      </c>
      <c r="AF75" s="10" t="str">
        <f t="shared" ca="1" si="9"/>
        <v/>
      </c>
      <c r="AG75" s="10" t="str">
        <f t="shared" ca="1" si="9"/>
        <v/>
      </c>
      <c r="AH75" s="10" t="str">
        <f t="shared" ca="1" si="9"/>
        <v/>
      </c>
      <c r="AI75" s="10" t="str">
        <f t="shared" ca="1" si="9"/>
        <v/>
      </c>
      <c r="AJ75" s="10" t="str">
        <f t="shared" ca="1" si="9"/>
        <v/>
      </c>
      <c r="AK75" s="10" t="str">
        <f t="shared" ca="1" si="9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</row>
    <row r="76" spans="23:53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2015:12:0:0:WEST</v>
      </c>
      <c r="AB76" s="27">
        <f t="shared" ca="1" si="3"/>
        <v>121</v>
      </c>
      <c r="AC76" s="21">
        <f t="shared" ca="1" si="4"/>
        <v>3</v>
      </c>
      <c r="AD76" s="21">
        <f t="shared" si="5"/>
        <v>7</v>
      </c>
      <c r="AE76" s="27" t="e">
        <f t="shared" ca="1" si="6"/>
        <v>#N/A</v>
      </c>
      <c r="AF76" s="10" t="str">
        <f t="shared" ca="1" si="9"/>
        <v/>
      </c>
      <c r="AG76" s="10" t="str">
        <f t="shared" ca="1" si="9"/>
        <v/>
      </c>
      <c r="AH76" s="10" t="str">
        <f t="shared" ca="1" si="9"/>
        <v/>
      </c>
      <c r="AI76" s="10" t="str">
        <f t="shared" ca="1" si="9"/>
        <v/>
      </c>
      <c r="AJ76" s="10" t="str">
        <f t="shared" ca="1" si="9"/>
        <v/>
      </c>
      <c r="AK76" s="10" t="str">
        <f t="shared" ca="1" si="9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</row>
    <row r="77" spans="23:53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2016:1:0:0:WEST</v>
      </c>
      <c r="AB77" s="27">
        <f t="shared" ca="1" si="3"/>
        <v>221</v>
      </c>
      <c r="AC77" s="21">
        <f t="shared" ca="1" si="4"/>
        <v>8</v>
      </c>
      <c r="AD77" s="21">
        <f t="shared" si="5"/>
        <v>7</v>
      </c>
      <c r="AE77" s="27">
        <f t="shared" ca="1" si="6"/>
        <v>10</v>
      </c>
      <c r="AF77" s="10">
        <f t="shared" ca="1" si="9"/>
        <v>3</v>
      </c>
      <c r="AG77" s="10">
        <f t="shared" ca="1" si="9"/>
        <v>0</v>
      </c>
      <c r="AH77" s="10">
        <f t="shared" ca="1" si="9"/>
        <v>0</v>
      </c>
      <c r="AI77" s="10">
        <f t="shared" ca="1" si="9"/>
        <v>7</v>
      </c>
      <c r="AJ77" s="10">
        <f t="shared" ca="1" si="9"/>
        <v>1</v>
      </c>
      <c r="AK77" s="10">
        <f t="shared" ca="1" si="9"/>
        <v>1</v>
      </c>
      <c r="AL77" s="7">
        <v>-11</v>
      </c>
      <c r="AM77" s="28">
        <f t="shared" ref="AM77:AM88" si="10">DATE(YEAR, MONTH,DAY + 7*AL77 )</f>
        <v>42428</v>
      </c>
      <c r="AN77" s="27">
        <f>INT((DAY($AM77)-1)/7)+1</f>
        <v>4</v>
      </c>
      <c r="AO77" s="28" t="str">
        <f t="shared" ref="AO77:AO88" si="11">CONCATENATE(YEAR(AM77),":",MONTH(AM77),":",AN77,":",WEEKLY_REPORT_DAY,":", $X$90)</f>
        <v>2016:2:4:7:WEST</v>
      </c>
      <c r="AP77" s="27">
        <f t="shared" ref="AP77:AP88" ca="1" si="12">MATCH(AO77,INDIRECT(CONCATENATE($X$93,"$A:$A")),0)</f>
        <v>76</v>
      </c>
      <c r="AQ77" s="21">
        <f t="shared" ref="AQ77:AV88" ca="1" si="13">INDEX(INDIRECT(CONCATENATE($X$93,"$A:$AG")),$AP77,MATCH(AQ$52,INDIRECT(CONCATENATE($X$93,"$A1:$AG1")),0))</f>
        <v>1</v>
      </c>
      <c r="AR77" s="21">
        <f t="shared" ca="1" si="13"/>
        <v>60</v>
      </c>
      <c r="AS77" s="21">
        <f t="shared" ca="1" si="13"/>
        <v>23</v>
      </c>
      <c r="AT77" s="21">
        <f t="shared" ca="1" si="13"/>
        <v>38</v>
      </c>
      <c r="AU77" s="21">
        <f t="shared" ca="1" si="13"/>
        <v>8</v>
      </c>
      <c r="AV77" s="21">
        <f t="shared" ca="1" si="13"/>
        <v>0</v>
      </c>
      <c r="AW77" s="21">
        <f ca="1">ROUND(1*$AV77/$X$99,0)</f>
        <v>0</v>
      </c>
      <c r="AX77" s="21">
        <f ca="1">6*$AV77</f>
        <v>0</v>
      </c>
      <c r="AY77" s="21">
        <f ca="1">3*$AV77</f>
        <v>0</v>
      </c>
      <c r="AZ77" s="21">
        <f ca="1">5*$AV77</f>
        <v>0</v>
      </c>
      <c r="BA77" s="21">
        <f ca="1">1*$AV77</f>
        <v>0</v>
      </c>
    </row>
    <row r="78" spans="23:53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2016:2:0:0:WEST</v>
      </c>
      <c r="AB78" s="27">
        <f t="shared" ca="1" si="3"/>
        <v>232</v>
      </c>
      <c r="AC78" s="21">
        <f t="shared" ca="1" si="4"/>
        <v>3</v>
      </c>
      <c r="AD78" s="21">
        <f t="shared" si="5"/>
        <v>7</v>
      </c>
      <c r="AE78" s="27">
        <f t="shared" ca="1" si="6"/>
        <v>20</v>
      </c>
      <c r="AF78" s="10">
        <f t="shared" ca="1" si="9"/>
        <v>0</v>
      </c>
      <c r="AG78" s="10">
        <f t="shared" ca="1" si="9"/>
        <v>0</v>
      </c>
      <c r="AH78" s="10">
        <f t="shared" ca="1" si="9"/>
        <v>0</v>
      </c>
      <c r="AI78" s="10">
        <f t="shared" ca="1" si="9"/>
        <v>0</v>
      </c>
      <c r="AJ78" s="10">
        <f t="shared" ca="1" si="9"/>
        <v>0</v>
      </c>
      <c r="AK78" s="10">
        <f t="shared" ca="1" si="9"/>
        <v>0</v>
      </c>
      <c r="AL78" s="7">
        <v>-10</v>
      </c>
      <c r="AM78" s="28">
        <f t="shared" si="10"/>
        <v>42435</v>
      </c>
      <c r="AN78" s="27">
        <f t="shared" ref="AN78:AN88" si="14">INT((DAY($AM78)-1)/7)+1</f>
        <v>1</v>
      </c>
      <c r="AO78" s="28" t="str">
        <f t="shared" si="11"/>
        <v>2016:3:1:7:WEST</v>
      </c>
      <c r="AP78" s="27">
        <f t="shared" ca="1" si="12"/>
        <v>87</v>
      </c>
      <c r="AQ78" s="21">
        <f t="shared" ca="1" si="13"/>
        <v>0</v>
      </c>
      <c r="AR78" s="21">
        <f t="shared" ca="1" si="13"/>
        <v>57</v>
      </c>
      <c r="AS78" s="21">
        <f t="shared" ca="1" si="13"/>
        <v>15</v>
      </c>
      <c r="AT78" s="21">
        <f t="shared" ca="1" si="13"/>
        <v>41</v>
      </c>
      <c r="AU78" s="21">
        <f t="shared" ca="1" si="13"/>
        <v>6</v>
      </c>
      <c r="AV78" s="21">
        <f t="shared" ca="1" si="13"/>
        <v>0</v>
      </c>
      <c r="AW78" s="21">
        <f t="shared" ref="AW78:AW88" ca="1" si="15">ROUND(1*$AV78/$X$99,0)</f>
        <v>0</v>
      </c>
      <c r="AX78" s="21">
        <f t="shared" ref="AX78:AX88" ca="1" si="16">6*$AV78</f>
        <v>0</v>
      </c>
      <c r="AY78" s="21">
        <f t="shared" ref="AY78:AY88" ca="1" si="17">3*$AV78</f>
        <v>0</v>
      </c>
      <c r="AZ78" s="21">
        <f t="shared" ref="AZ78:AZ88" ca="1" si="18">5*$AV78</f>
        <v>0</v>
      </c>
      <c r="BA78" s="21">
        <f t="shared" ref="BA78:BA88" ca="1" si="19">1*$AV78</f>
        <v>0</v>
      </c>
    </row>
    <row r="79" spans="23:53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2016:3:0:0:WEST</v>
      </c>
      <c r="AB79" s="27">
        <f t="shared" ca="1" si="3"/>
        <v>244</v>
      </c>
      <c r="AC79" s="21">
        <f t="shared" ca="1" si="4"/>
        <v>1</v>
      </c>
      <c r="AD79" s="21">
        <f t="shared" si="5"/>
        <v>7</v>
      </c>
      <c r="AE79" s="27">
        <f t="shared" ca="1" si="6"/>
        <v>30</v>
      </c>
      <c r="AF79" s="10">
        <f t="shared" ca="1" si="9"/>
        <v>0</v>
      </c>
      <c r="AG79" s="10">
        <f t="shared" ca="1" si="9"/>
        <v>0</v>
      </c>
      <c r="AH79" s="10">
        <f t="shared" ca="1" si="9"/>
        <v>0</v>
      </c>
      <c r="AI79" s="10">
        <f t="shared" ca="1" si="9"/>
        <v>1</v>
      </c>
      <c r="AJ79" s="10">
        <f t="shared" ca="1" si="9"/>
        <v>0</v>
      </c>
      <c r="AK79" s="10">
        <f t="shared" ca="1" si="9"/>
        <v>0</v>
      </c>
      <c r="AL79" s="7">
        <v>-9</v>
      </c>
      <c r="AM79" s="28">
        <f t="shared" si="10"/>
        <v>42442</v>
      </c>
      <c r="AN79" s="27">
        <f t="shared" si="14"/>
        <v>2</v>
      </c>
      <c r="AO79" s="28" t="str">
        <f t="shared" si="11"/>
        <v>2016:3:2:7:WEST</v>
      </c>
      <c r="AP79" s="27">
        <f t="shared" ca="1" si="12"/>
        <v>97</v>
      </c>
      <c r="AQ79" s="21">
        <f t="shared" ca="1" si="13"/>
        <v>1</v>
      </c>
      <c r="AR79" s="21">
        <f t="shared" ca="1" si="13"/>
        <v>43</v>
      </c>
      <c r="AS79" s="21">
        <f t="shared" ca="1" si="13"/>
        <v>16</v>
      </c>
      <c r="AT79" s="21">
        <f t="shared" ca="1" si="13"/>
        <v>43</v>
      </c>
      <c r="AU79" s="21">
        <f t="shared" ca="1" si="13"/>
        <v>5</v>
      </c>
      <c r="AV79" s="21">
        <f t="shared" ca="1" si="13"/>
        <v>0</v>
      </c>
      <c r="AW79" s="21">
        <f t="shared" ca="1" si="15"/>
        <v>0</v>
      </c>
      <c r="AX79" s="21">
        <f t="shared" ca="1" si="16"/>
        <v>0</v>
      </c>
      <c r="AY79" s="21">
        <f t="shared" ca="1" si="17"/>
        <v>0</v>
      </c>
      <c r="AZ79" s="21">
        <f t="shared" ca="1" si="18"/>
        <v>0</v>
      </c>
      <c r="BA79" s="21">
        <f t="shared" ca="1" si="19"/>
        <v>0</v>
      </c>
    </row>
    <row r="80" spans="23:53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2016:4:0:0:WEST</v>
      </c>
      <c r="AB80" s="27">
        <f t="shared" ca="1" si="3"/>
        <v>254</v>
      </c>
      <c r="AC80" s="21">
        <f t="shared" ca="1" si="4"/>
        <v>5</v>
      </c>
      <c r="AD80" s="21">
        <f t="shared" si="5"/>
        <v>7</v>
      </c>
      <c r="AE80" s="27">
        <f t="shared" ca="1" si="6"/>
        <v>40</v>
      </c>
      <c r="AF80" s="10">
        <f t="shared" ca="1" si="9"/>
        <v>1</v>
      </c>
      <c r="AG80" s="10">
        <f t="shared" ca="1" si="9"/>
        <v>0</v>
      </c>
      <c r="AH80" s="10">
        <f t="shared" ca="1" si="9"/>
        <v>0</v>
      </c>
      <c r="AI80" s="10">
        <f t="shared" ca="1" si="9"/>
        <v>3</v>
      </c>
      <c r="AJ80" s="10">
        <f t="shared" ca="1" si="9"/>
        <v>1</v>
      </c>
      <c r="AK80" s="10">
        <f t="shared" ca="1" si="9"/>
        <v>0</v>
      </c>
      <c r="AL80" s="7">
        <v>-8</v>
      </c>
      <c r="AM80" s="28">
        <f t="shared" si="10"/>
        <v>42449</v>
      </c>
      <c r="AN80" s="27">
        <f t="shared" si="14"/>
        <v>3</v>
      </c>
      <c r="AO80" s="28" t="str">
        <f t="shared" si="11"/>
        <v>2016:3:3:7:WEST</v>
      </c>
      <c r="AP80" s="27">
        <f t="shared" ca="1" si="12"/>
        <v>108</v>
      </c>
      <c r="AQ80" s="21">
        <f t="shared" ca="1" si="13"/>
        <v>0</v>
      </c>
      <c r="AR80" s="21">
        <f t="shared" ca="1" si="13"/>
        <v>54</v>
      </c>
      <c r="AS80" s="21">
        <f t="shared" ca="1" si="13"/>
        <v>26</v>
      </c>
      <c r="AT80" s="21">
        <f t="shared" ca="1" si="13"/>
        <v>57</v>
      </c>
      <c r="AU80" s="21">
        <f t="shared" ca="1" si="13"/>
        <v>5</v>
      </c>
      <c r="AV80" s="21">
        <f t="shared" ca="1" si="13"/>
        <v>0</v>
      </c>
      <c r="AW80" s="21">
        <f t="shared" ca="1" si="15"/>
        <v>0</v>
      </c>
      <c r="AX80" s="21">
        <f t="shared" ca="1" si="16"/>
        <v>0</v>
      </c>
      <c r="AY80" s="21">
        <f t="shared" ca="1" si="17"/>
        <v>0</v>
      </c>
      <c r="AZ80" s="21">
        <f t="shared" ca="1" si="18"/>
        <v>0</v>
      </c>
      <c r="BA80" s="21">
        <f t="shared" ca="1" si="19"/>
        <v>0</v>
      </c>
    </row>
    <row r="81" spans="23:53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2016:5:0:0:WEST</v>
      </c>
      <c r="AB81" s="27">
        <f t="shared" ca="1" si="3"/>
        <v>265</v>
      </c>
      <c r="AC81" s="21">
        <f t="shared" ca="1" si="4"/>
        <v>0</v>
      </c>
      <c r="AD81" s="21">
        <f t="shared" si="5"/>
        <v>7</v>
      </c>
      <c r="AE81" s="27" t="e">
        <f t="shared" ca="1" si="6"/>
        <v>#N/A</v>
      </c>
      <c r="AF81" s="10" t="str">
        <f t="shared" ca="1" si="9"/>
        <v/>
      </c>
      <c r="AG81" s="10" t="str">
        <f t="shared" ca="1" si="9"/>
        <v/>
      </c>
      <c r="AH81" s="10" t="str">
        <f t="shared" ca="1" si="9"/>
        <v/>
      </c>
      <c r="AI81" s="10" t="str">
        <f t="shared" ca="1" si="9"/>
        <v/>
      </c>
      <c r="AJ81" s="10" t="str">
        <f t="shared" ca="1" si="9"/>
        <v/>
      </c>
      <c r="AK81" s="10" t="str">
        <f t="shared" ca="1" si="9"/>
        <v/>
      </c>
      <c r="AL81" s="7">
        <v>-7</v>
      </c>
      <c r="AM81" s="28">
        <f t="shared" si="10"/>
        <v>42456</v>
      </c>
      <c r="AN81" s="27">
        <f t="shared" si="14"/>
        <v>4</v>
      </c>
      <c r="AO81" s="28" t="str">
        <f t="shared" si="11"/>
        <v>2016:3:4:7:WEST</v>
      </c>
      <c r="AP81" s="27">
        <f t="shared" ca="1" si="12"/>
        <v>118</v>
      </c>
      <c r="AQ81" s="21">
        <f t="shared" ca="1" si="13"/>
        <v>0</v>
      </c>
      <c r="AR81" s="21">
        <f t="shared" ca="1" si="13"/>
        <v>54</v>
      </c>
      <c r="AS81" s="21">
        <f t="shared" ca="1" si="13"/>
        <v>23</v>
      </c>
      <c r="AT81" s="21">
        <f t="shared" ca="1" si="13"/>
        <v>43</v>
      </c>
      <c r="AU81" s="21">
        <f t="shared" ca="1" si="13"/>
        <v>7</v>
      </c>
      <c r="AV81" s="21">
        <f t="shared" ca="1" si="13"/>
        <v>0</v>
      </c>
      <c r="AW81" s="21">
        <f t="shared" ca="1" si="15"/>
        <v>0</v>
      </c>
      <c r="AX81" s="21">
        <f t="shared" ca="1" si="16"/>
        <v>0</v>
      </c>
      <c r="AY81" s="21">
        <f t="shared" ca="1" si="17"/>
        <v>0</v>
      </c>
      <c r="AZ81" s="21">
        <f t="shared" ca="1" si="18"/>
        <v>0</v>
      </c>
      <c r="BA81" s="21">
        <f t="shared" ca="1" si="19"/>
        <v>0</v>
      </c>
    </row>
    <row r="82" spans="23:53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2016:6:0:0:WEST</v>
      </c>
      <c r="AB82" s="27" t="e">
        <f t="shared" ca="1" si="3"/>
        <v>#N/A</v>
      </c>
      <c r="AC82" s="21" t="e">
        <f t="shared" ca="1" si="4"/>
        <v>#N/A</v>
      </c>
      <c r="AD82" s="21">
        <f t="shared" si="5"/>
        <v>7</v>
      </c>
      <c r="AE82" s="27" t="e">
        <f t="shared" ca="1" si="6"/>
        <v>#N/A</v>
      </c>
      <c r="AF82" s="10" t="str">
        <f t="shared" ca="1" si="9"/>
        <v/>
      </c>
      <c r="AG82" s="10" t="str">
        <f t="shared" ca="1" si="9"/>
        <v/>
      </c>
      <c r="AH82" s="10" t="str">
        <f t="shared" ca="1" si="9"/>
        <v/>
      </c>
      <c r="AI82" s="10" t="str">
        <f t="shared" ca="1" si="9"/>
        <v/>
      </c>
      <c r="AJ82" s="10" t="str">
        <f t="shared" ca="1" si="9"/>
        <v/>
      </c>
      <c r="AK82" s="10" t="str">
        <f t="shared" ca="1" si="9"/>
        <v/>
      </c>
      <c r="AL82" s="7">
        <v>-6</v>
      </c>
      <c r="AM82" s="28">
        <f t="shared" si="10"/>
        <v>42463</v>
      </c>
      <c r="AN82" s="27">
        <f t="shared" si="14"/>
        <v>1</v>
      </c>
      <c r="AO82" s="28" t="str">
        <f t="shared" si="11"/>
        <v>2016:4:1:7:WEST</v>
      </c>
      <c r="AP82" s="27">
        <f t="shared" ca="1" si="12"/>
        <v>128</v>
      </c>
      <c r="AQ82" s="21">
        <f t="shared" ca="1" si="13"/>
        <v>2</v>
      </c>
      <c r="AR82" s="21">
        <f t="shared" ca="1" si="13"/>
        <v>51</v>
      </c>
      <c r="AS82" s="21">
        <f t="shared" ca="1" si="13"/>
        <v>15</v>
      </c>
      <c r="AT82" s="21">
        <f t="shared" ca="1" si="13"/>
        <v>53</v>
      </c>
      <c r="AU82" s="21">
        <f t="shared" ca="1" si="13"/>
        <v>5</v>
      </c>
      <c r="AV82" s="21">
        <f t="shared" ca="1" si="13"/>
        <v>0</v>
      </c>
      <c r="AW82" s="21">
        <f t="shared" ca="1" si="15"/>
        <v>0</v>
      </c>
      <c r="AX82" s="21">
        <f t="shared" ca="1" si="16"/>
        <v>0</v>
      </c>
      <c r="AY82" s="21">
        <f t="shared" ca="1" si="17"/>
        <v>0</v>
      </c>
      <c r="AZ82" s="21">
        <f t="shared" ca="1" si="18"/>
        <v>0</v>
      </c>
      <c r="BA82" s="21">
        <f t="shared" ca="1" si="19"/>
        <v>0</v>
      </c>
    </row>
    <row r="83" spans="23:53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2016:7:0:0:WEST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7</v>
      </c>
      <c r="AE83" s="27" t="e">
        <f t="shared" ca="1" si="6"/>
        <v>#N/A</v>
      </c>
      <c r="AF83" s="10" t="str">
        <f t="shared" ref="AF83:AK88" ca="1" si="20">IFERROR(INDEX(INDIRECT(CONCATENATE($X$95,"$A:$Z")),$AE83,MATCH(AF$52,INDIRECT(CONCATENATE($X$95,"$A1:$Z1")),0)),"")</f>
        <v/>
      </c>
      <c r="AG83" s="10" t="str">
        <f t="shared" ca="1" si="20"/>
        <v/>
      </c>
      <c r="AH83" s="10" t="str">
        <f t="shared" ca="1" si="20"/>
        <v/>
      </c>
      <c r="AI83" s="10" t="str">
        <f t="shared" ca="1" si="20"/>
        <v/>
      </c>
      <c r="AJ83" s="10" t="str">
        <f t="shared" ca="1" si="20"/>
        <v/>
      </c>
      <c r="AK83" s="10" t="str">
        <f t="shared" ca="1" si="20"/>
        <v/>
      </c>
      <c r="AL83" s="7">
        <v>-5</v>
      </c>
      <c r="AM83" s="28">
        <f t="shared" si="10"/>
        <v>42470</v>
      </c>
      <c r="AN83" s="27">
        <f t="shared" si="14"/>
        <v>2</v>
      </c>
      <c r="AO83" s="28" t="str">
        <f t="shared" si="11"/>
        <v>2016:4:2:7:WEST</v>
      </c>
      <c r="AP83" s="27">
        <f t="shared" ca="1" si="12"/>
        <v>138</v>
      </c>
      <c r="AQ83" s="21">
        <f t="shared" ca="1" si="13"/>
        <v>0</v>
      </c>
      <c r="AR83" s="21">
        <f t="shared" ca="1" si="13"/>
        <v>45</v>
      </c>
      <c r="AS83" s="21">
        <f t="shared" ca="1" si="13"/>
        <v>20</v>
      </c>
      <c r="AT83" s="21">
        <f t="shared" ca="1" si="13"/>
        <v>44</v>
      </c>
      <c r="AU83" s="21">
        <f t="shared" ca="1" si="13"/>
        <v>2</v>
      </c>
      <c r="AV83" s="21">
        <f t="shared" ca="1" si="13"/>
        <v>0</v>
      </c>
      <c r="AW83" s="21">
        <f t="shared" ca="1" si="15"/>
        <v>0</v>
      </c>
      <c r="AX83" s="21">
        <f t="shared" ca="1" si="16"/>
        <v>0</v>
      </c>
      <c r="AY83" s="21">
        <f t="shared" ca="1" si="17"/>
        <v>0</v>
      </c>
      <c r="AZ83" s="21">
        <f t="shared" ca="1" si="18"/>
        <v>0</v>
      </c>
      <c r="BA83" s="21">
        <f t="shared" ca="1" si="19"/>
        <v>0</v>
      </c>
    </row>
    <row r="84" spans="23:53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2016:8:0:0:WEST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7</v>
      </c>
      <c r="AE84" s="27" t="e">
        <f t="shared" ca="1" si="6"/>
        <v>#N/A</v>
      </c>
      <c r="AF84" s="10" t="str">
        <f t="shared" ca="1" si="20"/>
        <v/>
      </c>
      <c r="AG84" s="10" t="str">
        <f t="shared" ca="1" si="20"/>
        <v/>
      </c>
      <c r="AH84" s="10" t="str">
        <f t="shared" ca="1" si="20"/>
        <v/>
      </c>
      <c r="AI84" s="10" t="str">
        <f t="shared" ca="1" si="20"/>
        <v/>
      </c>
      <c r="AJ84" s="10" t="str">
        <f t="shared" ca="1" si="20"/>
        <v/>
      </c>
      <c r="AK84" s="10" t="str">
        <f t="shared" ca="1" si="20"/>
        <v/>
      </c>
      <c r="AL84" s="7">
        <v>-4</v>
      </c>
      <c r="AM84" s="28">
        <f t="shared" si="10"/>
        <v>42477</v>
      </c>
      <c r="AN84" s="27">
        <f t="shared" si="14"/>
        <v>3</v>
      </c>
      <c r="AO84" s="28" t="str">
        <f t="shared" si="11"/>
        <v>2016:4:3:7:WEST</v>
      </c>
      <c r="AP84" s="27">
        <f t="shared" ca="1" si="12"/>
        <v>148</v>
      </c>
      <c r="AQ84" s="21">
        <f t="shared" ca="1" si="13"/>
        <v>1</v>
      </c>
      <c r="AR84" s="21">
        <f t="shared" ca="1" si="13"/>
        <v>54</v>
      </c>
      <c r="AS84" s="21">
        <f t="shared" ca="1" si="13"/>
        <v>13</v>
      </c>
      <c r="AT84" s="21">
        <f t="shared" ca="1" si="13"/>
        <v>49</v>
      </c>
      <c r="AU84" s="21">
        <f t="shared" ca="1" si="13"/>
        <v>3</v>
      </c>
      <c r="AV84" s="21">
        <f t="shared" ca="1" si="13"/>
        <v>0</v>
      </c>
      <c r="AW84" s="21">
        <f t="shared" ca="1" si="15"/>
        <v>0</v>
      </c>
      <c r="AX84" s="21">
        <f t="shared" ca="1" si="16"/>
        <v>0</v>
      </c>
      <c r="AY84" s="21">
        <f t="shared" ca="1" si="17"/>
        <v>0</v>
      </c>
      <c r="AZ84" s="21">
        <f t="shared" ca="1" si="18"/>
        <v>0</v>
      </c>
      <c r="BA84" s="21">
        <f t="shared" ca="1" si="19"/>
        <v>0</v>
      </c>
    </row>
    <row r="85" spans="23:53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2016:9:0:0:WEST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7</v>
      </c>
      <c r="AE85" s="27" t="e">
        <f t="shared" ca="1" si="6"/>
        <v>#N/A</v>
      </c>
      <c r="AF85" s="10" t="str">
        <f t="shared" ca="1" si="20"/>
        <v/>
      </c>
      <c r="AG85" s="10" t="str">
        <f t="shared" ca="1" si="20"/>
        <v/>
      </c>
      <c r="AH85" s="10" t="str">
        <f t="shared" ca="1" si="20"/>
        <v/>
      </c>
      <c r="AI85" s="10" t="str">
        <f t="shared" ca="1" si="20"/>
        <v/>
      </c>
      <c r="AJ85" s="10" t="str">
        <f t="shared" ca="1" si="20"/>
        <v/>
      </c>
      <c r="AK85" s="10" t="str">
        <f t="shared" ca="1" si="20"/>
        <v/>
      </c>
      <c r="AL85" s="7">
        <v>-3</v>
      </c>
      <c r="AM85" s="28">
        <f t="shared" si="10"/>
        <v>42484</v>
      </c>
      <c r="AN85" s="27">
        <f t="shared" si="14"/>
        <v>4</v>
      </c>
      <c r="AO85" s="28" t="str">
        <f t="shared" si="11"/>
        <v>2016:4:4:7:WEST</v>
      </c>
      <c r="AP85" s="27">
        <f t="shared" ca="1" si="12"/>
        <v>158</v>
      </c>
      <c r="AQ85" s="21">
        <f t="shared" ca="1" si="13"/>
        <v>2</v>
      </c>
      <c r="AR85" s="21">
        <f t="shared" ca="1" si="13"/>
        <v>51</v>
      </c>
      <c r="AS85" s="21">
        <f t="shared" ca="1" si="13"/>
        <v>19</v>
      </c>
      <c r="AT85" s="21">
        <f t="shared" ca="1" si="13"/>
        <v>46</v>
      </c>
      <c r="AU85" s="21">
        <f t="shared" ca="1" si="13"/>
        <v>6</v>
      </c>
      <c r="AV85" s="21">
        <f t="shared" ca="1" si="13"/>
        <v>0</v>
      </c>
      <c r="AW85" s="21">
        <f t="shared" ca="1" si="15"/>
        <v>0</v>
      </c>
      <c r="AX85" s="21">
        <f t="shared" ca="1" si="16"/>
        <v>0</v>
      </c>
      <c r="AY85" s="21">
        <f t="shared" ca="1" si="17"/>
        <v>0</v>
      </c>
      <c r="AZ85" s="21">
        <f t="shared" ca="1" si="18"/>
        <v>0</v>
      </c>
      <c r="BA85" s="21">
        <f t="shared" ca="1" si="19"/>
        <v>0</v>
      </c>
    </row>
    <row r="86" spans="23:53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2016:10:0:0:WEST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7</v>
      </c>
      <c r="AE86" s="27" t="e">
        <f t="shared" ca="1" si="6"/>
        <v>#N/A</v>
      </c>
      <c r="AF86" s="10" t="str">
        <f t="shared" ca="1" si="20"/>
        <v/>
      </c>
      <c r="AG86" s="10" t="str">
        <f t="shared" ca="1" si="20"/>
        <v/>
      </c>
      <c r="AH86" s="10" t="str">
        <f t="shared" ca="1" si="20"/>
        <v/>
      </c>
      <c r="AI86" s="10" t="str">
        <f t="shared" ca="1" si="20"/>
        <v/>
      </c>
      <c r="AJ86" s="10" t="str">
        <f t="shared" ca="1" si="20"/>
        <v/>
      </c>
      <c r="AK86" s="10" t="str">
        <f t="shared" ca="1" si="20"/>
        <v/>
      </c>
      <c r="AL86" s="7">
        <v>-2</v>
      </c>
      <c r="AM86" s="28">
        <f t="shared" si="10"/>
        <v>42491</v>
      </c>
      <c r="AN86" s="27">
        <f t="shared" si="14"/>
        <v>1</v>
      </c>
      <c r="AO86" s="28" t="str">
        <f t="shared" si="11"/>
        <v>2016:5:1:7:WEST</v>
      </c>
      <c r="AP86" s="27">
        <f t="shared" ca="1" si="12"/>
        <v>168</v>
      </c>
      <c r="AQ86" s="21">
        <f t="shared" ca="1" si="13"/>
        <v>0</v>
      </c>
      <c r="AR86" s="21">
        <f t="shared" ca="1" si="13"/>
        <v>58</v>
      </c>
      <c r="AS86" s="21">
        <f t="shared" ca="1" si="13"/>
        <v>20</v>
      </c>
      <c r="AT86" s="21">
        <f t="shared" ca="1" si="13"/>
        <v>41</v>
      </c>
      <c r="AU86" s="21">
        <f t="shared" ca="1" si="13"/>
        <v>2</v>
      </c>
      <c r="AV86" s="21">
        <f t="shared" ca="1" si="13"/>
        <v>0</v>
      </c>
      <c r="AW86" s="21">
        <f t="shared" ca="1" si="15"/>
        <v>0</v>
      </c>
      <c r="AX86" s="21">
        <f t="shared" ca="1" si="16"/>
        <v>0</v>
      </c>
      <c r="AY86" s="21">
        <f t="shared" ca="1" si="17"/>
        <v>0</v>
      </c>
      <c r="AZ86" s="21">
        <f t="shared" ca="1" si="18"/>
        <v>0</v>
      </c>
      <c r="BA86" s="21">
        <f t="shared" ca="1" si="19"/>
        <v>0</v>
      </c>
    </row>
    <row r="87" spans="23:53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2016:11:0:0:WEST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7</v>
      </c>
      <c r="AE87" s="27" t="e">
        <f t="shared" ca="1" si="6"/>
        <v>#N/A</v>
      </c>
      <c r="AF87" s="10" t="str">
        <f t="shared" ca="1" si="20"/>
        <v/>
      </c>
      <c r="AG87" s="10" t="str">
        <f t="shared" ca="1" si="20"/>
        <v/>
      </c>
      <c r="AH87" s="10" t="str">
        <f t="shared" ca="1" si="20"/>
        <v/>
      </c>
      <c r="AI87" s="10" t="str">
        <f t="shared" ca="1" si="20"/>
        <v/>
      </c>
      <c r="AJ87" s="10" t="str">
        <f t="shared" ca="1" si="20"/>
        <v/>
      </c>
      <c r="AK87" s="10" t="str">
        <f t="shared" ca="1" si="20"/>
        <v/>
      </c>
      <c r="AL87" s="7">
        <v>-1</v>
      </c>
      <c r="AM87" s="28">
        <f t="shared" si="10"/>
        <v>42498</v>
      </c>
      <c r="AN87" s="27">
        <f t="shared" si="14"/>
        <v>2</v>
      </c>
      <c r="AO87" s="28" t="str">
        <f t="shared" si="11"/>
        <v>2016:5:2:7:WEST</v>
      </c>
      <c r="AP87" s="27">
        <f t="shared" ca="1" si="12"/>
        <v>178</v>
      </c>
      <c r="AQ87" s="21">
        <f t="shared" ca="1" si="13"/>
        <v>0</v>
      </c>
      <c r="AR87" s="21">
        <f t="shared" ca="1" si="13"/>
        <v>49</v>
      </c>
      <c r="AS87" s="21">
        <f t="shared" ca="1" si="13"/>
        <v>22</v>
      </c>
      <c r="AT87" s="21">
        <f t="shared" ca="1" si="13"/>
        <v>49</v>
      </c>
      <c r="AU87" s="21">
        <f t="shared" ca="1" si="13"/>
        <v>4</v>
      </c>
      <c r="AV87" s="21">
        <f t="shared" ca="1" si="13"/>
        <v>0</v>
      </c>
      <c r="AW87" s="21">
        <f t="shared" ca="1" si="15"/>
        <v>0</v>
      </c>
      <c r="AX87" s="21">
        <f t="shared" ca="1" si="16"/>
        <v>0</v>
      </c>
      <c r="AY87" s="21">
        <f t="shared" ca="1" si="17"/>
        <v>0</v>
      </c>
      <c r="AZ87" s="21">
        <f t="shared" ca="1" si="18"/>
        <v>0</v>
      </c>
      <c r="BA87" s="21">
        <f t="shared" ca="1" si="19"/>
        <v>0</v>
      </c>
    </row>
    <row r="88" spans="23:53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2016:12:0:0:WEST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7</v>
      </c>
      <c r="AE88" s="27" t="e">
        <f t="shared" ca="1" si="6"/>
        <v>#N/A</v>
      </c>
      <c r="AF88" s="10" t="str">
        <f t="shared" ca="1" si="20"/>
        <v/>
      </c>
      <c r="AG88" s="10" t="str">
        <f t="shared" ca="1" si="20"/>
        <v/>
      </c>
      <c r="AH88" s="10" t="str">
        <f t="shared" ca="1" si="20"/>
        <v/>
      </c>
      <c r="AI88" s="10" t="str">
        <f t="shared" ca="1" si="20"/>
        <v/>
      </c>
      <c r="AJ88" s="10" t="str">
        <f t="shared" ca="1" si="20"/>
        <v/>
      </c>
      <c r="AK88" s="10" t="str">
        <f t="shared" ca="1" si="20"/>
        <v/>
      </c>
      <c r="AL88" s="7">
        <v>0</v>
      </c>
      <c r="AM88" s="28">
        <f t="shared" si="10"/>
        <v>42505</v>
      </c>
      <c r="AN88" s="27">
        <f t="shared" si="14"/>
        <v>3</v>
      </c>
      <c r="AO88" s="28" t="str">
        <f t="shared" si="11"/>
        <v>2016:5:3:7:WEST</v>
      </c>
      <c r="AP88" s="27">
        <f t="shared" ca="1" si="12"/>
        <v>189</v>
      </c>
      <c r="AQ88" s="21">
        <f t="shared" ca="1" si="13"/>
        <v>0</v>
      </c>
      <c r="AR88" s="21">
        <f t="shared" ca="1" si="13"/>
        <v>41</v>
      </c>
      <c r="AS88" s="21">
        <f t="shared" ca="1" si="13"/>
        <v>22</v>
      </c>
      <c r="AT88" s="21">
        <f t="shared" ca="1" si="13"/>
        <v>48</v>
      </c>
      <c r="AU88" s="21">
        <f t="shared" ca="1" si="13"/>
        <v>5</v>
      </c>
      <c r="AV88" s="21">
        <f t="shared" ca="1" si="13"/>
        <v>8</v>
      </c>
      <c r="AW88" s="21">
        <f t="shared" ca="1" si="15"/>
        <v>2</v>
      </c>
      <c r="AX88" s="21">
        <f t="shared" ca="1" si="16"/>
        <v>48</v>
      </c>
      <c r="AY88" s="21">
        <f t="shared" ca="1" si="17"/>
        <v>24</v>
      </c>
      <c r="AZ88" s="21">
        <f t="shared" ca="1" si="18"/>
        <v>40</v>
      </c>
      <c r="BA88" s="21">
        <f t="shared" ca="1" si="19"/>
        <v>8</v>
      </c>
    </row>
    <row r="89" spans="23:53">
      <c r="AC89" s="7">
        <f ca="1">SUMIFS(AC53:AC88, $X53:$X88,YEAR,AC53:AC88,"&lt;&gt;#N/A")</f>
        <v>17</v>
      </c>
      <c r="AD89" s="27"/>
      <c r="AF89" s="7">
        <f t="shared" ref="AF89:AK89" ca="1" si="21">SUM(AF53:AF88)</f>
        <v>4</v>
      </c>
      <c r="AG89" s="7">
        <f t="shared" ca="1" si="21"/>
        <v>0</v>
      </c>
      <c r="AH89" s="7">
        <f t="shared" ca="1" si="21"/>
        <v>0</v>
      </c>
      <c r="AI89" s="7">
        <f t="shared" ca="1" si="21"/>
        <v>11</v>
      </c>
      <c r="AJ89" s="7">
        <f t="shared" ca="1" si="21"/>
        <v>2</v>
      </c>
      <c r="AK89" s="7">
        <f t="shared" ca="1" si="21"/>
        <v>1</v>
      </c>
      <c r="AN89" s="27"/>
    </row>
    <row r="90" spans="23:53">
      <c r="W90" s="7" t="s">
        <v>1456</v>
      </c>
      <c r="X90" s="2" t="s">
        <v>1772</v>
      </c>
      <c r="AD90" s="27"/>
      <c r="AE90" s="27"/>
      <c r="AH90" s="27"/>
      <c r="AI90" s="27"/>
      <c r="AJ90" s="27"/>
      <c r="AK90" s="27"/>
      <c r="AM90" s="28"/>
      <c r="AN90" s="27"/>
    </row>
    <row r="91" spans="23:53">
      <c r="W91" s="39" t="s">
        <v>2234</v>
      </c>
      <c r="X91" s="1" t="s">
        <v>2127</v>
      </c>
      <c r="AD91" s="27"/>
      <c r="AE91" s="27"/>
      <c r="AH91" s="27"/>
      <c r="AI91" s="27"/>
      <c r="AJ91" s="27"/>
      <c r="AK91" s="27"/>
      <c r="AM91" s="28"/>
      <c r="AN91" s="27"/>
    </row>
    <row r="92" spans="23:53">
      <c r="W92" s="7" t="s">
        <v>2235</v>
      </c>
      <c r="X92" s="1" t="s">
        <v>2241</v>
      </c>
      <c r="AD92" s="27"/>
      <c r="AN92" s="27"/>
    </row>
    <row r="93" spans="23:53">
      <c r="W93" s="7" t="s">
        <v>815</v>
      </c>
      <c r="X93" s="2" t="s">
        <v>818</v>
      </c>
      <c r="Y93" s="27"/>
      <c r="Z93" s="27"/>
      <c r="AD93" s="27"/>
      <c r="AN93" s="27"/>
    </row>
    <row r="94" spans="23:53">
      <c r="W94" s="7" t="s">
        <v>816</v>
      </c>
      <c r="X94" s="2" t="s">
        <v>817</v>
      </c>
      <c r="Y94" s="27"/>
      <c r="Z94" s="27"/>
      <c r="AD94" s="27"/>
      <c r="AN94" s="27"/>
    </row>
    <row r="95" spans="23:53">
      <c r="W95" s="39" t="s">
        <v>819</v>
      </c>
      <c r="X95" s="2" t="s">
        <v>820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3">
      <c r="W96" s="39" t="s">
        <v>1455</v>
      </c>
      <c r="X96" s="1">
        <v>85</v>
      </c>
      <c r="AD96" s="27"/>
      <c r="AE96" s="27"/>
      <c r="AH96" s="27"/>
      <c r="AI96" s="27"/>
      <c r="AJ96" s="27"/>
      <c r="AK96" s="27"/>
      <c r="AM96" s="28"/>
      <c r="AN96" s="27"/>
    </row>
    <row r="97" spans="23:51">
      <c r="W97" s="7" t="s">
        <v>811</v>
      </c>
      <c r="X97" s="1">
        <v>9</v>
      </c>
      <c r="AD97" s="27"/>
      <c r="AE97" s="27"/>
      <c r="AH97" s="27"/>
      <c r="AI97" s="27"/>
      <c r="AJ97" s="27"/>
      <c r="AK97" s="27"/>
      <c r="AN97" s="27"/>
    </row>
    <row r="98" spans="23:51">
      <c r="W98" s="7" t="s">
        <v>808</v>
      </c>
      <c r="X98" s="7">
        <f>ROUND($X$96/12,0)</f>
        <v>7</v>
      </c>
      <c r="AN98" s="27"/>
    </row>
    <row r="99" spans="23:51">
      <c r="W99" s="7" t="s">
        <v>807</v>
      </c>
      <c r="X99" s="7">
        <v>4</v>
      </c>
      <c r="AN99" s="27"/>
    </row>
    <row r="100" spans="23:51">
      <c r="W100" s="7" t="s">
        <v>438</v>
      </c>
      <c r="X100" s="7">
        <f ca="1">SUM($AI$89:$AK$89)</f>
        <v>14</v>
      </c>
      <c r="AN100" s="27"/>
    </row>
    <row r="101" spans="23:51">
      <c r="W101" s="7" t="s">
        <v>439</v>
      </c>
      <c r="X101" s="7">
        <f ca="1">SUM($AF$89:$AH$89)</f>
        <v>4</v>
      </c>
      <c r="AM101" s="28"/>
      <c r="AN101" s="27"/>
      <c r="AS101" s="29"/>
      <c r="AU101" s="29"/>
      <c r="AV101" s="29"/>
      <c r="AY101" s="29"/>
    </row>
    <row r="102" spans="23:51" ht="60">
      <c r="W102" s="7" t="s">
        <v>441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22%</v>
      </c>
      <c r="Y102" s="30">
        <f ca="1">IFERROR(X101/SUM(X100:X101),"0")</f>
        <v>0.22222222222222221</v>
      </c>
      <c r="Z102" s="7" t="str">
        <f ca="1">TEXT(Y102,"00%")</f>
        <v>22%</v>
      </c>
      <c r="AN102" s="27"/>
    </row>
    <row r="103" spans="23:51" ht="30">
      <c r="W103" s="7" t="s">
        <v>442</v>
      </c>
      <c r="X103" s="29" t="str">
        <f ca="1">CONCATENATE("Annual Goal 年度目標:  ",$X$96,"
Actual CDE YTD 年度實際:    ",$AC$89)</f>
        <v>Annual Goal 年度目標:  85
Actual CDE YTD 年度實際:    17</v>
      </c>
      <c r="AN103" s="27"/>
    </row>
    <row r="104" spans="23:51">
      <c r="W104" s="7" t="s">
        <v>1454</v>
      </c>
      <c r="X104" s="7" t="str">
        <f ca="1">CONCATENATE($X$53,"  ",SUMIF($AC$53:$AC$64,"&lt;&gt;#N/A"))</f>
        <v>2014  92</v>
      </c>
      <c r="AN104" s="27"/>
    </row>
    <row r="105" spans="23:51">
      <c r="W105" s="7" t="s">
        <v>1453</v>
      </c>
      <c r="X105" s="7" t="str">
        <f ca="1">CONCATENATE($X$65,"  ", SUMIF($AC$65:$AC$76,"&lt;&gt;#N/A"))</f>
        <v>2015  49</v>
      </c>
      <c r="AN105" s="27"/>
    </row>
    <row r="106" spans="23:51">
      <c r="W106" s="7" t="s">
        <v>1452</v>
      </c>
      <c r="X106" s="7" t="str">
        <f ca="1">CONCATENATE($X$77,"  ",SUMIF($AC$77:$AC$88,"&lt;&gt;#N/A"))</f>
        <v>2016  17</v>
      </c>
    </row>
    <row r="107" spans="23:51" ht="23.25">
      <c r="W107" s="7" t="s">
        <v>1451</v>
      </c>
      <c r="X107" s="42" t="str">
        <f>$X$91</f>
        <v>West Zone</v>
      </c>
    </row>
    <row r="108" spans="23:51">
      <c r="X108" s="40" t="str">
        <f>$X$92</f>
        <v>西台北地帶</v>
      </c>
    </row>
    <row r="109" spans="23:51">
      <c r="X109" s="41">
        <f>DATE</f>
        <v>42505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7">
    <pageSetUpPr fitToPage="1"/>
  </sheetPr>
  <dimension ref="A1:S24"/>
  <sheetViews>
    <sheetView topLeftCell="E1" zoomScaleNormal="100" zoomScaleSheetLayoutView="115" workbookViewId="0">
      <selection activeCell="U37" sqref="U37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1892</v>
      </c>
      <c r="E1" s="36" t="str">
        <f>$A$2</f>
        <v>Tucheng District</v>
      </c>
      <c r="F1" s="32"/>
      <c r="G1" s="33"/>
      <c r="H1" s="33"/>
      <c r="I1" s="33"/>
      <c r="J1" s="33"/>
      <c r="K1" s="33"/>
      <c r="L1" s="33"/>
      <c r="M1" s="93" t="s">
        <v>1739</v>
      </c>
      <c r="N1" s="96" t="s">
        <v>21</v>
      </c>
      <c r="O1" s="76" t="s">
        <v>22</v>
      </c>
      <c r="P1" s="76" t="s">
        <v>23</v>
      </c>
      <c r="Q1" s="76" t="s">
        <v>33</v>
      </c>
      <c r="R1" s="76" t="s">
        <v>34</v>
      </c>
      <c r="S1" s="76" t="s">
        <v>24</v>
      </c>
    </row>
    <row r="2" spans="1:19" ht="15" customHeight="1">
      <c r="A2" s="1" t="s">
        <v>2303</v>
      </c>
      <c r="E2" s="78" t="str">
        <f>$A$3</f>
        <v>土城地區</v>
      </c>
      <c r="F2" s="26" t="s">
        <v>793</v>
      </c>
      <c r="G2" s="80">
        <f>$A$6</f>
        <v>85</v>
      </c>
      <c r="H2" s="82" t="s">
        <v>35</v>
      </c>
      <c r="I2" s="83"/>
      <c r="J2" s="83"/>
      <c r="K2" s="84"/>
      <c r="L2" s="72" t="s">
        <v>28</v>
      </c>
      <c r="M2" s="94"/>
      <c r="N2" s="97"/>
      <c r="O2" s="77"/>
      <c r="P2" s="77"/>
      <c r="Q2" s="77"/>
      <c r="R2" s="77"/>
      <c r="S2" s="77"/>
    </row>
    <row r="3" spans="1:19" ht="15" customHeight="1">
      <c r="A3" s="1" t="s">
        <v>2304</v>
      </c>
      <c r="E3" s="79"/>
      <c r="F3" s="25" t="s">
        <v>794</v>
      </c>
      <c r="G3" s="81"/>
      <c r="H3" s="82" t="s">
        <v>788</v>
      </c>
      <c r="I3" s="83"/>
      <c r="J3" s="83"/>
      <c r="K3" s="84"/>
      <c r="L3" s="72" t="s">
        <v>787</v>
      </c>
      <c r="M3" s="94"/>
      <c r="N3" s="97"/>
      <c r="O3" s="77"/>
      <c r="P3" s="77"/>
      <c r="Q3" s="77"/>
      <c r="R3" s="77"/>
      <c r="S3" s="77"/>
    </row>
    <row r="4" spans="1:19" ht="15" customHeight="1">
      <c r="A4" s="1" t="s">
        <v>2129</v>
      </c>
      <c r="E4" s="85">
        <f>DATE</f>
        <v>42505</v>
      </c>
      <c r="F4" s="23" t="s">
        <v>791</v>
      </c>
      <c r="G4" s="24"/>
      <c r="H4" s="87">
        <f>ROUND($G$2/12*MONTH,0)</f>
        <v>35</v>
      </c>
      <c r="I4" s="88"/>
      <c r="J4" s="88"/>
      <c r="K4" s="89"/>
      <c r="L4" s="44">
        <f>ROUND($G$2/12,0)</f>
        <v>7</v>
      </c>
      <c r="M4" s="94"/>
      <c r="N4" s="97"/>
      <c r="O4" s="77"/>
      <c r="P4" s="77"/>
      <c r="Q4" s="77"/>
      <c r="R4" s="77"/>
      <c r="S4" s="77"/>
    </row>
    <row r="5" spans="1:19" ht="15" customHeight="1">
      <c r="A5" s="1" t="s">
        <v>2130</v>
      </c>
      <c r="E5" s="86"/>
      <c r="F5" s="5" t="s">
        <v>792</v>
      </c>
      <c r="G5" s="6"/>
      <c r="H5" s="90">
        <f ca="1">TUCHENG_DISTRICT_GRAPH!$AC$89</f>
        <v>5</v>
      </c>
      <c r="I5" s="91"/>
      <c r="J5" s="91"/>
      <c r="K5" s="92"/>
      <c r="L5" s="45">
        <f>$M$24</f>
        <v>0</v>
      </c>
      <c r="M5" s="95"/>
      <c r="N5" s="97"/>
      <c r="O5" s="77"/>
      <c r="P5" s="77"/>
      <c r="Q5" s="77"/>
      <c r="R5" s="77"/>
      <c r="S5" s="77"/>
    </row>
    <row r="6" spans="1:19" ht="15" customHeight="1">
      <c r="A6" s="1">
        <v>85</v>
      </c>
      <c r="E6" s="34" t="str">
        <f>$A$4</f>
        <v>West Stake</v>
      </c>
      <c r="F6" s="25" t="s">
        <v>804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西臺北支聯會</v>
      </c>
      <c r="F7" s="25" t="s">
        <v>789</v>
      </c>
      <c r="G7" s="25"/>
      <c r="H7" s="20"/>
      <c r="I7" s="20"/>
      <c r="J7" s="20"/>
      <c r="K7" s="20"/>
      <c r="L7" s="46" t="s">
        <v>790</v>
      </c>
      <c r="M7" s="61" t="s">
        <v>795</v>
      </c>
      <c r="N7" s="38" t="s">
        <v>796</v>
      </c>
      <c r="O7" s="38" t="s">
        <v>797</v>
      </c>
      <c r="P7" s="38" t="s">
        <v>798</v>
      </c>
      <c r="Q7" s="38" t="s">
        <v>799</v>
      </c>
      <c r="R7" s="38" t="s">
        <v>800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2131</v>
      </c>
      <c r="B11" s="1"/>
      <c r="E11" s="5" t="str">
        <f>$A11</f>
        <v>Tucheng 土城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1960</v>
      </c>
      <c r="C12" s="64" t="str">
        <f>CONCATENATE(YEAR,":",MONTH,":",WEEK,":",WEEKDAY,":",$B12)</f>
        <v>2016:5:3:7:TUCHENG_ZL</v>
      </c>
      <c r="D12" s="64">
        <f>MATCH($C12,REPORT_DATA_BY_COMP!$A:$A,0)</f>
        <v>1719</v>
      </c>
      <c r="E12" s="65" t="str">
        <f>SUBSTITUTE(VLOOKUP($B12,COMP_LIST!$A:$AC,5,FALSE),"EL","")</f>
        <v>E. Ribar / Stephens ZL</v>
      </c>
      <c r="F12" s="4" t="str">
        <f>VLOOKUP($B12,COMP_LIST!$A:$AC,3,FALSE)</f>
        <v>Tucheng ZL</v>
      </c>
      <c r="G12" s="4" t="str">
        <f>VLOOKUP($B12,COMP_LIST!$A:$AC,4,FALSE)</f>
        <v>土城 ZL</v>
      </c>
      <c r="H12" s="10">
        <f>IFERROR(INDEX(REPORT_DATA_BY_COMP!$A:$AI,$D12,MATCH(H$8,REPORT_DATA_BY_COMP!$A$1:$AI$1,0)), "")</f>
        <v>0</v>
      </c>
      <c r="I12" s="10">
        <f>IFERROR(INDEX(REPORT_DATA_BY_COMP!$A:$AI,$D12,MATCH(I$8,REPORT_DATA_BY_COMP!$A$1:$AI$1,0)), "")</f>
        <v>0</v>
      </c>
      <c r="J12" s="10">
        <f>IFERROR(INDEX(REPORT_DATA_BY_COMP!$A:$AI,$D12,MATCH(J$8,REPORT_DATA_BY_COMP!$A$1:$AI$1,0)), "")</f>
        <v>5</v>
      </c>
      <c r="K12" s="10">
        <f>IFERROR(INDEX(REPORT_DATA_BY_COMP!$A:$AI,$D12,MATCH(K$8,REPORT_DATA_BY_COMP!$A$1:$AI$1,0)), "")</f>
        <v>3</v>
      </c>
      <c r="L12" s="47">
        <f>IFERROR(INDEX(REPORT_DATA_BY_COMP!$A:$AI,$D12,MATCH(L$8,REPORT_DATA_BY_COMP!$A$1:$AI$1,0)), "")</f>
        <v>0</v>
      </c>
      <c r="M12" s="56">
        <f>IFERROR(INDEX(REPORT_DATA_BY_COMP!$A:$AI,$D12,MATCH(M$8,REPORT_DATA_BY_COMP!$A$1:$AI$1,0)), "")</f>
        <v>0</v>
      </c>
      <c r="N12" s="50">
        <f>IFERROR(INDEX(REPORT_DATA_BY_COMP!$A:$AI,$D12,MATCH(N$8,REPORT_DATA_BY_COMP!$A$1:$AI$1,0)), "")</f>
        <v>8</v>
      </c>
      <c r="O12" s="10">
        <f>IFERROR(INDEX(REPORT_DATA_BY_COMP!$A:$AI,$D12,MATCH(O$8,REPORT_DATA_BY_COMP!$A$1:$AI$1,0)), "")</f>
        <v>5</v>
      </c>
      <c r="P12" s="10">
        <f>IFERROR(INDEX(REPORT_DATA_BY_COMP!$A:$AI,$D12,MATCH(P$8,REPORT_DATA_BY_COMP!$A$1:$AI$1,0)), "")</f>
        <v>18</v>
      </c>
      <c r="Q12" s="10">
        <f>IFERROR(INDEX(REPORT_DATA_BY_COMP!$A:$AI,$D12,MATCH(Q$8,REPORT_DATA_BY_COMP!$A$1:$AI$1,0)), "")</f>
        <v>12</v>
      </c>
      <c r="R12" s="10">
        <f>IFERROR(INDEX(REPORT_DATA_BY_COMP!$A:$AI,$D12,MATCH(R$8,REPORT_DATA_BY_COMP!$A$1:$AI$1,0)), "")</f>
        <v>1</v>
      </c>
      <c r="S12" s="10">
        <f>IFERROR(INDEX(REPORT_DATA_BY_COMP!$A:$AI,$D12,MATCH(S$8,REPORT_DATA_BY_COMP!$A$1:$AI$1,0)), "")</f>
        <v>15</v>
      </c>
    </row>
    <row r="13" spans="1:19" ht="15" customHeight="1">
      <c r="A13" s="1"/>
      <c r="B13" s="1" t="s">
        <v>1963</v>
      </c>
      <c r="C13" s="64" t="str">
        <f>CONCATENATE(YEAR,":",MONTH,":",WEEK,":",WEEKDAY,":",$B13)</f>
        <v>2016:5:3:7:TUCHENG_S</v>
      </c>
      <c r="D13" s="64">
        <f>MATCH($C13,REPORT_DATA_BY_COMP!$A:$A,0)</f>
        <v>1718</v>
      </c>
      <c r="E13" s="65" t="str">
        <f>SUBSTITUTE(VLOOKUP($B13,COMP_LIST!$A:$AC,5,FALSE),"EL","")</f>
        <v>S. Johnson / Davis</v>
      </c>
      <c r="F13" s="4" t="str">
        <f>VLOOKUP($B13,COMP_LIST!$A:$AC,3,FALSE)</f>
        <v>Tucheng S</v>
      </c>
      <c r="G13" s="4" t="str">
        <f>VLOOKUP($B13,COMP_LIST!$A:$AC,4,FALSE)</f>
        <v>土城姐妹</v>
      </c>
      <c r="H13" s="10">
        <f>IFERROR(INDEX(REPORT_DATA_BY_COMP!$A:$AI,$D13,MATCH(H$8,REPORT_DATA_BY_COMP!$A$1:$AI$1,0)), "")</f>
        <v>0</v>
      </c>
      <c r="I13" s="10">
        <f>IFERROR(INDEX(REPORT_DATA_BY_COMP!$A:$AI,$D13,MATCH(I$8,REPORT_DATA_BY_COMP!$A$1:$AI$1,0)), "")</f>
        <v>1</v>
      </c>
      <c r="J13" s="10">
        <f>IFERROR(INDEX(REPORT_DATA_BY_COMP!$A:$AI,$D13,MATCH(J$8,REPORT_DATA_BY_COMP!$A$1:$AI$1,0)), "")</f>
        <v>1</v>
      </c>
      <c r="K13" s="10">
        <f>IFERROR(INDEX(REPORT_DATA_BY_COMP!$A:$AI,$D13,MATCH(K$8,REPORT_DATA_BY_COMP!$A$1:$AI$1,0)), "")</f>
        <v>0</v>
      </c>
      <c r="L13" s="47">
        <f>IFERROR(INDEX(REPORT_DATA_BY_COMP!$A:$AI,$D13,MATCH(L$8,REPORT_DATA_BY_COMP!$A$1:$AI$1,0)), "")</f>
        <v>0</v>
      </c>
      <c r="M13" s="59">
        <f>IFERROR(INDEX(REPORT_DATA_BY_COMP!$A:$AI,$D13,MATCH(M$8,REPORT_DATA_BY_COMP!$A$1:$AI$1,0)), "")</f>
        <v>0</v>
      </c>
      <c r="N13" s="50">
        <f>IFERROR(INDEX(REPORT_DATA_BY_COMP!$A:$AI,$D13,MATCH(N$8,REPORT_DATA_BY_COMP!$A$1:$AI$1,0)), "")</f>
        <v>2</v>
      </c>
      <c r="O13" s="10">
        <f>IFERROR(INDEX(REPORT_DATA_BY_COMP!$A:$AI,$D13,MATCH(O$8,REPORT_DATA_BY_COMP!$A$1:$AI$1,0)), "")</f>
        <v>4</v>
      </c>
      <c r="P13" s="10">
        <f>IFERROR(INDEX(REPORT_DATA_BY_COMP!$A:$AI,$D13,MATCH(P$8,REPORT_DATA_BY_COMP!$A$1:$AI$1,0)), "")</f>
        <v>9</v>
      </c>
      <c r="Q13" s="10">
        <f>IFERROR(INDEX(REPORT_DATA_BY_COMP!$A:$AI,$D13,MATCH(Q$8,REPORT_DATA_BY_COMP!$A$1:$AI$1,0)), "")</f>
        <v>3</v>
      </c>
      <c r="R13" s="10">
        <f>IFERROR(INDEX(REPORT_DATA_BY_COMP!$A:$AI,$D13,MATCH(R$8,REPORT_DATA_BY_COMP!$A$1:$AI$1,0)), "")</f>
        <v>0</v>
      </c>
      <c r="S13" s="10">
        <f>IFERROR(INDEX(REPORT_DATA_BY_COMP!$A:$AI,$D13,MATCH(S$8,REPORT_DATA_BY_COMP!$A$1:$AI$1,0)), "")</f>
        <v>2</v>
      </c>
    </row>
    <row r="14" spans="1:19" ht="15" customHeight="1">
      <c r="A14" s="1"/>
      <c r="B14" s="1" t="s">
        <v>1890</v>
      </c>
      <c r="C14" s="64" t="str">
        <f>CONCATENATE(YEAR,":",MONTH,":",WEEK,":",WEEKDAY,":",$B14)</f>
        <v>2016:5:3:7:SANXIA_A_E</v>
      </c>
      <c r="D14" s="64">
        <f>MATCH($C14,REPORT_DATA_BY_COMP!$A:$A,0)</f>
        <v>1694</v>
      </c>
      <c r="E14" s="65" t="str">
        <f>SUBSTITUTE(VLOOKUP($B14,COMP_LIST!$A:$AC,5,FALSE),"EL","")</f>
        <v>E. Richards DL / Budd</v>
      </c>
      <c r="F14" s="4" t="str">
        <f>VLOOKUP($B14,COMP_LIST!$A:$AC,3,FALSE)</f>
        <v>Sanxia A E</v>
      </c>
      <c r="G14" s="4" t="str">
        <f>VLOOKUP($B14,COMP_LIST!$A:$AC,4,FALSE)</f>
        <v>三峽 A 長老</v>
      </c>
      <c r="H14" s="10">
        <f>IFERROR(INDEX(REPORT_DATA_BY_COMP!$A:$AI,$D14,MATCH(H$8,REPORT_DATA_BY_COMP!$A$1:$AI$1,0)), "")</f>
        <v>0</v>
      </c>
      <c r="I14" s="10">
        <f>IFERROR(INDEX(REPORT_DATA_BY_COMP!$A:$AI,$D14,MATCH(I$8,REPORT_DATA_BY_COMP!$A$1:$AI$1,0)), "")</f>
        <v>0</v>
      </c>
      <c r="J14" s="10">
        <f>IFERROR(INDEX(REPORT_DATA_BY_COMP!$A:$AI,$D14,MATCH(J$8,REPORT_DATA_BY_COMP!$A$1:$AI$1,0)), "")</f>
        <v>1</v>
      </c>
      <c r="K14" s="10">
        <f>IFERROR(INDEX(REPORT_DATA_BY_COMP!$A:$AI,$D14,MATCH(K$8,REPORT_DATA_BY_COMP!$A$1:$AI$1,0)), "")</f>
        <v>3</v>
      </c>
      <c r="L14" s="47">
        <f>IFERROR(INDEX(REPORT_DATA_BY_COMP!$A:$AI,$D14,MATCH(L$8,REPORT_DATA_BY_COMP!$A$1:$AI$1,0)), "")</f>
        <v>0</v>
      </c>
      <c r="M14" s="59">
        <f>IFERROR(INDEX(REPORT_DATA_BY_COMP!$A:$AI,$D14,MATCH(M$8,REPORT_DATA_BY_COMP!$A$1:$AI$1,0)), "")</f>
        <v>0</v>
      </c>
      <c r="N14" s="50">
        <f>IFERROR(INDEX(REPORT_DATA_BY_COMP!$A:$AI,$D14,MATCH(N$8,REPORT_DATA_BY_COMP!$A$1:$AI$1,0)), "")</f>
        <v>4</v>
      </c>
      <c r="O14" s="10">
        <f>IFERROR(INDEX(REPORT_DATA_BY_COMP!$A:$AI,$D14,MATCH(O$8,REPORT_DATA_BY_COMP!$A$1:$AI$1,0)), "")</f>
        <v>4</v>
      </c>
      <c r="P14" s="10">
        <f>IFERROR(INDEX(REPORT_DATA_BY_COMP!$A:$AI,$D14,MATCH(P$8,REPORT_DATA_BY_COMP!$A$1:$AI$1,0)), "")</f>
        <v>6</v>
      </c>
      <c r="Q14" s="10">
        <f>IFERROR(INDEX(REPORT_DATA_BY_COMP!$A:$AI,$D14,MATCH(Q$8,REPORT_DATA_BY_COMP!$A$1:$AI$1,0)), "")</f>
        <v>6</v>
      </c>
      <c r="R14" s="10">
        <f>IFERROR(INDEX(REPORT_DATA_BY_COMP!$A:$AI,$D14,MATCH(R$8,REPORT_DATA_BY_COMP!$A$1:$AI$1,0)), "")</f>
        <v>4</v>
      </c>
      <c r="S14" s="10">
        <f>IFERROR(INDEX(REPORT_DATA_BY_COMP!$A:$AI,$D14,MATCH(S$8,REPORT_DATA_BY_COMP!$A$1:$AI$1,0)), "")</f>
        <v>11</v>
      </c>
    </row>
    <row r="15" spans="1:19" ht="15" customHeight="1">
      <c r="A15" s="1"/>
      <c r="B15" s="1" t="s">
        <v>1896</v>
      </c>
      <c r="C15" s="64" t="str">
        <f>CONCATENATE(YEAR,":",MONTH,":",WEEK,":",WEEKDAY,":",$B15)</f>
        <v>2016:5:3:7:SANXIA_B_E</v>
      </c>
      <c r="D15" s="64">
        <f>MATCH($C15,REPORT_DATA_BY_COMP!$A:$A,0)</f>
        <v>1695</v>
      </c>
      <c r="E15" s="65" t="str">
        <f>SUBSTITUTE(VLOOKUP($B15,COMP_LIST!$A:$AC,5,FALSE),"EL","")</f>
        <v>E. Ploeg / Reintjes</v>
      </c>
      <c r="F15" s="4" t="str">
        <f>VLOOKUP($B15,COMP_LIST!$A:$AC,3,FALSE)</f>
        <v>Sanxia B E</v>
      </c>
      <c r="G15" s="4" t="str">
        <f>VLOOKUP($B15,COMP_LIST!$A:$AC,4,FALSE)</f>
        <v>三峽 B 長老</v>
      </c>
      <c r="H15" s="10">
        <f>IFERROR(INDEX(REPORT_DATA_BY_COMP!$A:$AI,$D15,MATCH(H$8,REPORT_DATA_BY_COMP!$A$1:$AI$1,0)), "")</f>
        <v>1</v>
      </c>
      <c r="I15" s="10">
        <f>IFERROR(INDEX(REPORT_DATA_BY_COMP!$A:$AI,$D15,MATCH(I$8,REPORT_DATA_BY_COMP!$A$1:$AI$1,0)), "")</f>
        <v>0</v>
      </c>
      <c r="J15" s="10">
        <f>IFERROR(INDEX(REPORT_DATA_BY_COMP!$A:$AI,$D15,MATCH(J$8,REPORT_DATA_BY_COMP!$A$1:$AI$1,0)), "")</f>
        <v>2</v>
      </c>
      <c r="K15" s="10">
        <f>IFERROR(INDEX(REPORT_DATA_BY_COMP!$A:$AI,$D15,MATCH(K$8,REPORT_DATA_BY_COMP!$A$1:$AI$1,0)), "")</f>
        <v>2</v>
      </c>
      <c r="L15" s="47">
        <f>IFERROR(INDEX(REPORT_DATA_BY_COMP!$A:$AI,$D15,MATCH(L$8,REPORT_DATA_BY_COMP!$A$1:$AI$1,0)), "")</f>
        <v>1</v>
      </c>
      <c r="M15" s="59">
        <f>IFERROR(INDEX(REPORT_DATA_BY_COMP!$A:$AI,$D15,MATCH(M$8,REPORT_DATA_BY_COMP!$A$1:$AI$1,0)), "")</f>
        <v>0</v>
      </c>
      <c r="N15" s="50">
        <f>IFERROR(INDEX(REPORT_DATA_BY_COMP!$A:$AI,$D15,MATCH(N$8,REPORT_DATA_BY_COMP!$A$1:$AI$1,0)), "")</f>
        <v>5</v>
      </c>
      <c r="O15" s="10">
        <f>IFERROR(INDEX(REPORT_DATA_BY_COMP!$A:$AI,$D15,MATCH(O$8,REPORT_DATA_BY_COMP!$A$1:$AI$1,0)), "")</f>
        <v>2</v>
      </c>
      <c r="P15" s="10">
        <f>IFERROR(INDEX(REPORT_DATA_BY_COMP!$A:$AI,$D15,MATCH(P$8,REPORT_DATA_BY_COMP!$A$1:$AI$1,0)), "")</f>
        <v>11</v>
      </c>
      <c r="Q15" s="10">
        <f>IFERROR(INDEX(REPORT_DATA_BY_COMP!$A:$AI,$D15,MATCH(Q$8,REPORT_DATA_BY_COMP!$A$1:$AI$1,0)), "")</f>
        <v>6</v>
      </c>
      <c r="R15" s="10">
        <f>IFERROR(INDEX(REPORT_DATA_BY_COMP!$A:$AI,$D15,MATCH(R$8,REPORT_DATA_BY_COMP!$A$1:$AI$1,0)), "")</f>
        <v>0</v>
      </c>
      <c r="S15" s="10">
        <f>IFERROR(INDEX(REPORT_DATA_BY_COMP!$A:$AI,$D15,MATCH(S$8,REPORT_DATA_BY_COMP!$A$1:$AI$1,0)), "")</f>
        <v>4</v>
      </c>
    </row>
    <row r="16" spans="1:19" ht="15" customHeight="1">
      <c r="A16" s="1"/>
      <c r="B16" s="1"/>
      <c r="E16" s="8" t="s">
        <v>806</v>
      </c>
      <c r="F16" s="9"/>
      <c r="G16" s="9"/>
      <c r="H16" s="11">
        <f t="shared" ref="H16:S16" si="0">SUM(H12:H15)</f>
        <v>1</v>
      </c>
      <c r="I16" s="11">
        <f t="shared" si="0"/>
        <v>1</v>
      </c>
      <c r="J16" s="11">
        <f t="shared" si="0"/>
        <v>9</v>
      </c>
      <c r="K16" s="11">
        <f t="shared" si="0"/>
        <v>8</v>
      </c>
      <c r="L16" s="48">
        <f t="shared" si="0"/>
        <v>1</v>
      </c>
      <c r="M16" s="57">
        <f t="shared" si="0"/>
        <v>0</v>
      </c>
      <c r="N16" s="51">
        <f t="shared" si="0"/>
        <v>19</v>
      </c>
      <c r="O16" s="11">
        <f t="shared" si="0"/>
        <v>15</v>
      </c>
      <c r="P16" s="11">
        <f t="shared" si="0"/>
        <v>44</v>
      </c>
      <c r="Q16" s="11">
        <f t="shared" si="0"/>
        <v>27</v>
      </c>
      <c r="R16" s="11">
        <f t="shared" si="0"/>
        <v>5</v>
      </c>
      <c r="S16" s="11">
        <f t="shared" si="0"/>
        <v>32</v>
      </c>
    </row>
    <row r="17" spans="3:19" ht="15" customHeight="1">
      <c r="E17" s="31"/>
      <c r="F17" s="22"/>
      <c r="G17" s="22"/>
      <c r="H17" s="22"/>
      <c r="I17" s="22"/>
      <c r="J17" s="22"/>
      <c r="K17" s="22"/>
      <c r="L17" s="22"/>
      <c r="M17" s="43"/>
      <c r="N17" s="22"/>
      <c r="O17" s="22"/>
      <c r="P17" s="22"/>
      <c r="Q17" s="22"/>
      <c r="R17" s="22"/>
      <c r="S17" s="22"/>
    </row>
    <row r="18" spans="3:19" ht="15" customHeight="1">
      <c r="E18" s="12" t="s">
        <v>2244</v>
      </c>
      <c r="F18" s="15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</row>
    <row r="19" spans="3:19" ht="15" customHeight="1">
      <c r="C19" s="64" t="str">
        <f>CONCATENATE(YEAR,":",MONTH,":1:",WEEKLY_REPORT_DAY,":", $A$1)</f>
        <v>2016:5:1:7:TUCHENG</v>
      </c>
      <c r="D19" s="64">
        <f>MATCH($C19,REPORT_DATA_BY_DISTRICT!$A:$A, 0)</f>
        <v>477</v>
      </c>
      <c r="E19" s="19" t="s">
        <v>783</v>
      </c>
      <c r="F19" s="13"/>
      <c r="G19" s="13"/>
      <c r="H19" s="10">
        <f>IFERROR(INDEX(REPORT_DATA_BY_DISTRICT!$A:$AI,$D19,MATCH(H$8,REPORT_DATA_BY_DISTRICT!$A$1:$AI$1,0)), "")</f>
        <v>0</v>
      </c>
      <c r="I19" s="10">
        <f>IFERROR(INDEX(REPORT_DATA_BY_DISTRICT!$A:$AI,$D19,MATCH(I$8,REPORT_DATA_BY_DISTRICT!$A$1:$AI$1,0)), "")</f>
        <v>1</v>
      </c>
      <c r="J19" s="10">
        <f>IFERROR(INDEX(REPORT_DATA_BY_DISTRICT!$A:$AI,$D19,MATCH(J$8,REPORT_DATA_BY_DISTRICT!$A$1:$AI$1,0)), "")</f>
        <v>12</v>
      </c>
      <c r="K19" s="10">
        <f>IFERROR(INDEX(REPORT_DATA_BY_DISTRICT!$A:$AI,$D19,MATCH(K$8,REPORT_DATA_BY_DISTRICT!$A$1:$AI$1,0)), "")</f>
        <v>16</v>
      </c>
      <c r="L19" s="10">
        <f>IFERROR(INDEX(REPORT_DATA_BY_DISTRICT!$A:$AI,$D19,MATCH(L$8,REPORT_DATA_BY_DISTRICT!$A$1:$AI$1,0)), "")</f>
        <v>0</v>
      </c>
      <c r="M19" s="10">
        <f>IFERROR(INDEX(REPORT_DATA_BY_DISTRICT!$A:$AI,$D19,MATCH(M$8,REPORT_DATA_BY_DISTRICT!$A$1:$AI$1,0)), "")</f>
        <v>0</v>
      </c>
      <c r="N19" s="10">
        <f>IFERROR(INDEX(REPORT_DATA_BY_DISTRICT!$A:$AI,$D19,MATCH(N$8,REPORT_DATA_BY_DISTRICT!$A$1:$AI$1,0)), "")</f>
        <v>43</v>
      </c>
      <c r="O19" s="10">
        <f>IFERROR(INDEX(REPORT_DATA_BY_DISTRICT!$A:$AI,$D19,MATCH(O$8,REPORT_DATA_BY_DISTRICT!$A$1:$AI$1,0)), "")</f>
        <v>8</v>
      </c>
      <c r="P19" s="10">
        <f>IFERROR(INDEX(REPORT_DATA_BY_DISTRICT!$A:$AI,$D19,MATCH(P$8,REPORT_DATA_BY_DISTRICT!$A$1:$AI$1,0)), "")</f>
        <v>36</v>
      </c>
      <c r="Q19" s="10">
        <f>IFERROR(INDEX(REPORT_DATA_BY_DISTRICT!$A:$AI,$D19,MATCH(Q$8,REPORT_DATA_BY_DISTRICT!$A$1:$AI$1,0)), "")</f>
        <v>23</v>
      </c>
      <c r="R19" s="10">
        <f>IFERROR(INDEX(REPORT_DATA_BY_DISTRICT!$A:$AI,$D19,MATCH(R$8,REPORT_DATA_BY_DISTRICT!$A$1:$AI$1,0)), "")</f>
        <v>2</v>
      </c>
      <c r="S19" s="10">
        <f>IFERROR(INDEX(REPORT_DATA_BY_DISTRICT!$A:$AI,$D19,MATCH(S$8,REPORT_DATA_BY_DISTRICT!$A$1:$AI$1,0)), "")</f>
        <v>31</v>
      </c>
    </row>
    <row r="20" spans="3:19" ht="15" customHeight="1">
      <c r="C20" s="64" t="str">
        <f>CONCATENATE(YEAR,":",MONTH,":2:",WEEKLY_REPORT_DAY,":", $A$1)</f>
        <v>2016:5:2:7:TUCHENG</v>
      </c>
      <c r="D20" s="64">
        <f>MATCH($C20,REPORT_DATA_BY_DISTRICT!$A:$A, 0)</f>
        <v>506</v>
      </c>
      <c r="E20" s="19" t="s">
        <v>782</v>
      </c>
      <c r="F20" s="13"/>
      <c r="G20" s="13"/>
      <c r="H20" s="10">
        <f>IFERROR(INDEX(REPORT_DATA_BY_DISTRICT!$A:$AI,$D20,MATCH(H$8,REPORT_DATA_BY_DISTRICT!$A$1:$AI$1,0)), "")</f>
        <v>1</v>
      </c>
      <c r="I20" s="10">
        <f>IFERROR(INDEX(REPORT_DATA_BY_DISTRICT!$A:$AI,$D20,MATCH(I$8,REPORT_DATA_BY_DISTRICT!$A$1:$AI$1,0)), "")</f>
        <v>0</v>
      </c>
      <c r="J20" s="10">
        <f>IFERROR(INDEX(REPORT_DATA_BY_DISTRICT!$A:$AI,$D20,MATCH(J$8,REPORT_DATA_BY_DISTRICT!$A$1:$AI$1,0)), "")</f>
        <v>11</v>
      </c>
      <c r="K20" s="10">
        <f>IFERROR(INDEX(REPORT_DATA_BY_DISTRICT!$A:$AI,$D20,MATCH(K$8,REPORT_DATA_BY_DISTRICT!$A$1:$AI$1,0)), "")</f>
        <v>8</v>
      </c>
      <c r="L20" s="10">
        <f>IFERROR(INDEX(REPORT_DATA_BY_DISTRICT!$A:$AI,$D20,MATCH(L$8,REPORT_DATA_BY_DISTRICT!$A$1:$AI$1,0)), "")</f>
        <v>0</v>
      </c>
      <c r="M20" s="10">
        <f>IFERROR(INDEX(REPORT_DATA_BY_DISTRICT!$A:$AI,$D20,MATCH(M$8,REPORT_DATA_BY_DISTRICT!$A$1:$AI$1,0)), "")</f>
        <v>0</v>
      </c>
      <c r="N20" s="10">
        <f>IFERROR(INDEX(REPORT_DATA_BY_DISTRICT!$A:$AI,$D20,MATCH(N$8,REPORT_DATA_BY_DISTRICT!$A$1:$AI$1,0)), "")</f>
        <v>24</v>
      </c>
      <c r="O20" s="10">
        <f>IFERROR(INDEX(REPORT_DATA_BY_DISTRICT!$A:$AI,$D20,MATCH(O$8,REPORT_DATA_BY_DISTRICT!$A$1:$AI$1,0)), "")</f>
        <v>8</v>
      </c>
      <c r="P20" s="10">
        <f>IFERROR(INDEX(REPORT_DATA_BY_DISTRICT!$A:$AI,$D20,MATCH(P$8,REPORT_DATA_BY_DISTRICT!$A$1:$AI$1,0)), "")</f>
        <v>36</v>
      </c>
      <c r="Q20" s="10">
        <f>IFERROR(INDEX(REPORT_DATA_BY_DISTRICT!$A:$AI,$D20,MATCH(Q$8,REPORT_DATA_BY_DISTRICT!$A$1:$AI$1,0)), "")</f>
        <v>26</v>
      </c>
      <c r="R20" s="10">
        <f>IFERROR(INDEX(REPORT_DATA_BY_DISTRICT!$A:$AI,$D20,MATCH(R$8,REPORT_DATA_BY_DISTRICT!$A$1:$AI$1,0)), "")</f>
        <v>4</v>
      </c>
      <c r="S20" s="10">
        <f>IFERROR(INDEX(REPORT_DATA_BY_DISTRICT!$A:$AI,$D20,MATCH(S$8,REPORT_DATA_BY_DISTRICT!$A$1:$AI$1,0)), "")</f>
        <v>44</v>
      </c>
    </row>
    <row r="21" spans="3:19" ht="15" customHeight="1">
      <c r="C21" s="64" t="str">
        <f>CONCATENATE(YEAR,":",MONTH,":3:",WEEKLY_REPORT_DAY,":", $A$1)</f>
        <v>2016:5:3:7:TUCHENG</v>
      </c>
      <c r="D21" s="64">
        <f>MATCH($C21,REPORT_DATA_BY_DISTRICT!$A:$A, 0)</f>
        <v>535</v>
      </c>
      <c r="E21" s="19" t="s">
        <v>784</v>
      </c>
      <c r="F21" s="13"/>
      <c r="G21" s="13"/>
      <c r="H21" s="10">
        <f>IFERROR(INDEX(REPORT_DATA_BY_DISTRICT!$A:$AI,$D21,MATCH(H$8,REPORT_DATA_BY_DISTRICT!$A$1:$AI$1,0)), "")</f>
        <v>1</v>
      </c>
      <c r="I21" s="10">
        <f>IFERROR(INDEX(REPORT_DATA_BY_DISTRICT!$A:$AI,$D21,MATCH(I$8,REPORT_DATA_BY_DISTRICT!$A$1:$AI$1,0)), "")</f>
        <v>1</v>
      </c>
      <c r="J21" s="10">
        <f>IFERROR(INDEX(REPORT_DATA_BY_DISTRICT!$A:$AI,$D21,MATCH(J$8,REPORT_DATA_BY_DISTRICT!$A$1:$AI$1,0)), "")</f>
        <v>9</v>
      </c>
      <c r="K21" s="10">
        <f>IFERROR(INDEX(REPORT_DATA_BY_DISTRICT!$A:$AI,$D21,MATCH(K$8,REPORT_DATA_BY_DISTRICT!$A$1:$AI$1,0)), "")</f>
        <v>8</v>
      </c>
      <c r="L21" s="10">
        <f>IFERROR(INDEX(REPORT_DATA_BY_DISTRICT!$A:$AI,$D21,MATCH(L$8,REPORT_DATA_BY_DISTRICT!$A$1:$AI$1,0)), "")</f>
        <v>1</v>
      </c>
      <c r="M21" s="10">
        <f>IFERROR(INDEX(REPORT_DATA_BY_DISTRICT!$A:$AI,$D21,MATCH(M$8,REPORT_DATA_BY_DISTRICT!$A$1:$AI$1,0)), "")</f>
        <v>0</v>
      </c>
      <c r="N21" s="10">
        <f>IFERROR(INDEX(REPORT_DATA_BY_DISTRICT!$A:$AI,$D21,MATCH(N$8,REPORT_DATA_BY_DISTRICT!$A$1:$AI$1,0)), "")</f>
        <v>19</v>
      </c>
      <c r="O21" s="10">
        <f>IFERROR(INDEX(REPORT_DATA_BY_DISTRICT!$A:$AI,$D21,MATCH(O$8,REPORT_DATA_BY_DISTRICT!$A$1:$AI$1,0)), "")</f>
        <v>15</v>
      </c>
      <c r="P21" s="10">
        <f>IFERROR(INDEX(REPORT_DATA_BY_DISTRICT!$A:$AI,$D21,MATCH(P$8,REPORT_DATA_BY_DISTRICT!$A$1:$AI$1,0)), "")</f>
        <v>44</v>
      </c>
      <c r="Q21" s="10">
        <f>IFERROR(INDEX(REPORT_DATA_BY_DISTRICT!$A:$AI,$D21,MATCH(Q$8,REPORT_DATA_BY_DISTRICT!$A$1:$AI$1,0)), "")</f>
        <v>27</v>
      </c>
      <c r="R21" s="10">
        <f>IFERROR(INDEX(REPORT_DATA_BY_DISTRICT!$A:$AI,$D21,MATCH(R$8,REPORT_DATA_BY_DISTRICT!$A$1:$AI$1,0)), "")</f>
        <v>5</v>
      </c>
      <c r="S21" s="10">
        <f>IFERROR(INDEX(REPORT_DATA_BY_DISTRICT!$A:$AI,$D21,MATCH(S$8,REPORT_DATA_BY_DISTRICT!$A$1:$AI$1,0)), "")</f>
        <v>32</v>
      </c>
    </row>
    <row r="22" spans="3:19" ht="15" customHeight="1">
      <c r="C22" s="64" t="str">
        <f>CONCATENATE(YEAR,":",MONTH,":4:",WEEKLY_REPORT_DAY,":", $A$1)</f>
        <v>2016:5:4:7:TUCHENG</v>
      </c>
      <c r="D22" s="64" t="e">
        <f>MATCH($C22,REPORT_DATA_BY_DISTRICT!$A:$A, 0)</f>
        <v>#N/A</v>
      </c>
      <c r="E22" s="19" t="s">
        <v>785</v>
      </c>
      <c r="F22" s="13"/>
      <c r="G22" s="13"/>
      <c r="H22" s="10" t="str">
        <f>IFERROR(INDEX(REPORT_DATA_BY_DISTRICT!$A:$AI,$D22,MATCH(H$8,REPORT_DATA_BY_DISTRICT!$A$1:$AI$1,0)), "")</f>
        <v/>
      </c>
      <c r="I22" s="10" t="str">
        <f>IFERROR(INDEX(REPORT_DATA_BY_DISTRICT!$A:$AI,$D22,MATCH(I$8,REPORT_DATA_BY_DISTRICT!$A$1:$AI$1,0)), "")</f>
        <v/>
      </c>
      <c r="J22" s="10" t="str">
        <f>IFERROR(INDEX(REPORT_DATA_BY_DISTRICT!$A:$AI,$D22,MATCH(J$8,REPORT_DATA_BY_DISTRICT!$A$1:$AI$1,0)), "")</f>
        <v/>
      </c>
      <c r="K22" s="10" t="str">
        <f>IFERROR(INDEX(REPORT_DATA_BY_DISTRICT!$A:$AI,$D22,MATCH(K$8,REPORT_DATA_BY_DISTRICT!$A$1:$AI$1,0)), "")</f>
        <v/>
      </c>
      <c r="L22" s="10" t="str">
        <f>IFERROR(INDEX(REPORT_DATA_BY_DISTRICT!$A:$AI,$D22,MATCH(L$8,REPORT_DATA_BY_DISTRICT!$A$1:$AI$1,0)), "")</f>
        <v/>
      </c>
      <c r="M22" s="10" t="str">
        <f>IFERROR(INDEX(REPORT_DATA_BY_DISTRICT!$A:$AI,$D22,MATCH(M$8,REPORT_DATA_BY_DISTRICT!$A$1:$AI$1,0)), "")</f>
        <v/>
      </c>
      <c r="N22" s="10" t="str">
        <f>IFERROR(INDEX(REPORT_DATA_BY_DISTRICT!$A:$AI,$D22,MATCH(N$8,REPORT_DATA_BY_DISTRICT!$A$1:$AI$1,0)), "")</f>
        <v/>
      </c>
      <c r="O22" s="10" t="str">
        <f>IFERROR(INDEX(REPORT_DATA_BY_DISTRICT!$A:$AI,$D22,MATCH(O$8,REPORT_DATA_BY_DISTRICT!$A$1:$AI$1,0)), "")</f>
        <v/>
      </c>
      <c r="P22" s="10" t="str">
        <f>IFERROR(INDEX(REPORT_DATA_BY_DISTRICT!$A:$AI,$D22,MATCH(P$8,REPORT_DATA_BY_DISTRICT!$A$1:$AI$1,0)), "")</f>
        <v/>
      </c>
      <c r="Q22" s="10" t="str">
        <f>IFERROR(INDEX(REPORT_DATA_BY_DISTRICT!$A:$AI,$D22,MATCH(Q$8,REPORT_DATA_BY_DISTRICT!$A$1:$AI$1,0)), "")</f>
        <v/>
      </c>
      <c r="R22" s="10" t="str">
        <f>IFERROR(INDEX(REPORT_DATA_BY_DISTRICT!$A:$AI,$D22,MATCH(R$8,REPORT_DATA_BY_DISTRICT!$A$1:$AI$1,0)), "")</f>
        <v/>
      </c>
      <c r="S22" s="10" t="str">
        <f>IFERROR(INDEX(REPORT_DATA_BY_DISTRICT!$A:$AI,$D22,MATCH(S$8,REPORT_DATA_BY_DISTRICT!$A$1:$AI$1,0)), "")</f>
        <v/>
      </c>
    </row>
    <row r="23" spans="3:19" ht="15" customHeight="1">
      <c r="C23" s="64" t="str">
        <f>CONCATENATE(YEAR,":",MONTH,":5:",WEEKLY_REPORT_DAY,":", $A$1)</f>
        <v>2016:5:5:7:TUCHENG</v>
      </c>
      <c r="D23" s="64" t="e">
        <f>MATCH($C23,REPORT_DATA_BY_DISTRICT!$A:$A, 0)</f>
        <v>#N/A</v>
      </c>
      <c r="E23" s="19" t="s">
        <v>786</v>
      </c>
      <c r="F23" s="13"/>
      <c r="G23" s="13"/>
      <c r="H23" s="10" t="str">
        <f>IFERROR(INDEX(REPORT_DATA_BY_DISTRICT!$A:$AI,$D23,MATCH(H$8,REPORT_DATA_BY_DISTRICT!$A$1:$AI$1,0)), "")</f>
        <v/>
      </c>
      <c r="I23" s="10" t="str">
        <f>IFERROR(INDEX(REPORT_DATA_BY_DISTRICT!$A:$AI,$D23,MATCH(I$8,REPORT_DATA_BY_DISTRICT!$A$1:$AI$1,0)), "")</f>
        <v/>
      </c>
      <c r="J23" s="10" t="str">
        <f>IFERROR(INDEX(REPORT_DATA_BY_DISTRICT!$A:$AI,$D23,MATCH(J$8,REPORT_DATA_BY_DISTRICT!$A$1:$AI$1,0)), "")</f>
        <v/>
      </c>
      <c r="K23" s="10" t="str">
        <f>IFERROR(INDEX(REPORT_DATA_BY_DISTRICT!$A:$AI,$D23,MATCH(K$8,REPORT_DATA_BY_DISTRICT!$A$1:$AI$1,0)), "")</f>
        <v/>
      </c>
      <c r="L23" s="10" t="str">
        <f>IFERROR(INDEX(REPORT_DATA_BY_DISTRICT!$A:$AI,$D23,MATCH(L$8,REPORT_DATA_BY_DISTRICT!$A$1:$AI$1,0)), "")</f>
        <v/>
      </c>
      <c r="M23" s="10" t="str">
        <f>IFERROR(INDEX(REPORT_DATA_BY_DISTRICT!$A:$AI,$D23,MATCH(M$8,REPORT_DATA_BY_DISTRICT!$A$1:$AI$1,0)), "")</f>
        <v/>
      </c>
      <c r="N23" s="10" t="str">
        <f>IFERROR(INDEX(REPORT_DATA_BY_DISTRICT!$A:$AI,$D23,MATCH(N$8,REPORT_DATA_BY_DISTRICT!$A$1:$AI$1,0)), "")</f>
        <v/>
      </c>
      <c r="O23" s="10" t="str">
        <f>IFERROR(INDEX(REPORT_DATA_BY_DISTRICT!$A:$AI,$D23,MATCH(O$8,REPORT_DATA_BY_DISTRICT!$A$1:$AI$1,0)), "")</f>
        <v/>
      </c>
      <c r="P23" s="10" t="str">
        <f>IFERROR(INDEX(REPORT_DATA_BY_DISTRICT!$A:$AI,$D23,MATCH(P$8,REPORT_DATA_BY_DISTRICT!$A$1:$AI$1,0)), "")</f>
        <v/>
      </c>
      <c r="Q23" s="10" t="str">
        <f>IFERROR(INDEX(REPORT_DATA_BY_DISTRICT!$A:$AI,$D23,MATCH(Q$8,REPORT_DATA_BY_DISTRICT!$A$1:$AI$1,0)), "")</f>
        <v/>
      </c>
      <c r="R23" s="10" t="str">
        <f>IFERROR(INDEX(REPORT_DATA_BY_DISTRICT!$A:$AI,$D23,MATCH(R$8,REPORT_DATA_BY_DISTRICT!$A$1:$AI$1,0)), "")</f>
        <v/>
      </c>
      <c r="S23" s="10" t="str">
        <f>IFERROR(INDEX(REPORT_DATA_BY_DISTRICT!$A:$AI,$D23,MATCH(S$8,REPORT_DATA_BY_DISTRICT!$A$1:$AI$1,0)), "")</f>
        <v/>
      </c>
    </row>
    <row r="24" spans="3:19" ht="15" customHeight="1">
      <c r="E24" s="16" t="s">
        <v>806</v>
      </c>
      <c r="F24" s="14"/>
      <c r="G24" s="14"/>
      <c r="H24" s="17">
        <f>SUM(H19:H23)</f>
        <v>2</v>
      </c>
      <c r="I24" s="17">
        <f t="shared" ref="I24:R24" si="1">SUM(I19:I23)</f>
        <v>2</v>
      </c>
      <c r="J24" s="17">
        <f t="shared" si="1"/>
        <v>32</v>
      </c>
      <c r="K24" s="17">
        <f t="shared" si="1"/>
        <v>32</v>
      </c>
      <c r="L24" s="49">
        <f t="shared" si="1"/>
        <v>1</v>
      </c>
      <c r="M24" s="17">
        <f t="shared" si="1"/>
        <v>0</v>
      </c>
      <c r="N24" s="52">
        <f t="shared" si="1"/>
        <v>86</v>
      </c>
      <c r="O24" s="17">
        <f t="shared" si="1"/>
        <v>31</v>
      </c>
      <c r="P24" s="17">
        <f t="shared" si="1"/>
        <v>116</v>
      </c>
      <c r="Q24" s="17">
        <f t="shared" si="1"/>
        <v>76</v>
      </c>
      <c r="R24" s="17">
        <f t="shared" si="1"/>
        <v>11</v>
      </c>
      <c r="S24" s="17">
        <f>SUM(S19:S23)</f>
        <v>107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2:S15">
    <cfRule type="expression" dxfId="11" priority="1">
      <formula>J12=""</formula>
    </cfRule>
    <cfRule type="expression" dxfId="10" priority="2">
      <formula>AND(M$9&lt;&gt;"",M12&gt;=M$9)</formula>
    </cfRule>
    <cfRule type="expression" dxfId="9" priority="3">
      <formula>AND(M$10&lt;&gt;"",M12&lt;M$10)</formula>
    </cfRule>
    <cfRule type="expression" dxfId="8" priority="4">
      <formula>AND(M$10&lt;&gt;"",M12&gt;=M$10)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8">
    <pageSetUpPr fitToPage="1"/>
  </sheetPr>
  <dimension ref="W1:BA109"/>
  <sheetViews>
    <sheetView zoomScale="85" zoomScaleNormal="85" workbookViewId="0">
      <selection activeCell="AV88" sqref="AV88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7109375" style="7" customWidth="1"/>
    <col min="49" max="49" width="10.42578125" style="7" bestFit="1" customWidth="1"/>
    <col min="50" max="50" width="9.42578125" style="7" bestFit="1" customWidth="1"/>
    <col min="51" max="51" width="10.28515625" style="7" bestFit="1" customWidth="1"/>
    <col min="52" max="52" width="18" style="7" bestFit="1" customWidth="1"/>
    <col min="53" max="53" width="16.5703125" style="7" bestFit="1" customWidth="1"/>
    <col min="54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3" ht="15" customHeight="1"/>
    <row r="50" spans="23:53" ht="15" customHeight="1"/>
    <row r="51" spans="23:53" ht="120">
      <c r="AC51" s="29" t="s">
        <v>437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440</v>
      </c>
      <c r="AT51" s="29" t="s">
        <v>33</v>
      </c>
      <c r="AU51" s="29" t="s">
        <v>34</v>
      </c>
      <c r="AV51" s="29"/>
    </row>
    <row r="52" spans="23:53">
      <c r="W52" s="7" t="s">
        <v>812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810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813</v>
      </c>
      <c r="AM52" s="7" t="s">
        <v>13</v>
      </c>
      <c r="AN52" s="27" t="s">
        <v>814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3964</v>
      </c>
      <c r="AW52" s="27" t="s">
        <v>44</v>
      </c>
      <c r="AX52" s="27" t="s">
        <v>45</v>
      </c>
      <c r="AY52" s="27" t="s">
        <v>46</v>
      </c>
      <c r="AZ52" s="27" t="s">
        <v>47</v>
      </c>
      <c r="BA52" s="27" t="s">
        <v>48</v>
      </c>
    </row>
    <row r="53" spans="23:53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2014:1:0:0:TUCHENG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8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</row>
    <row r="54" spans="23:53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2014:2:0:0:TUCHENG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</row>
    <row r="55" spans="23:53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2014:3:0:0:TUCHENG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</row>
    <row r="56" spans="23:53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2014:4:0:0:TUCHENG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</row>
    <row r="57" spans="23:53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2014:5:0:0:TUCHENG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</row>
    <row r="58" spans="23:53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2014:6:0:0:TUCHENG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</row>
    <row r="59" spans="23:53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2014:7:0:0:TUCHENG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</row>
    <row r="60" spans="23:53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2014:8:0:0:TUCHENG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</row>
    <row r="61" spans="23:53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2014:9:0:0:TUCHENG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</row>
    <row r="62" spans="23:53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2014:10:0:0:TUCHENG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</row>
    <row r="63" spans="23:53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2014:11:0:0:TUCHENG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ca="1" si="7"/>
        <v/>
      </c>
      <c r="AG63" s="10" t="str">
        <f t="shared" ca="1" si="7"/>
        <v/>
      </c>
      <c r="AH63" s="10" t="str">
        <f t="shared" ca="1" si="7"/>
        <v/>
      </c>
      <c r="AI63" s="10" t="str">
        <f t="shared" ca="1" si="7"/>
        <v/>
      </c>
      <c r="AJ63" s="10" t="str">
        <f t="shared" ca="1" si="7"/>
        <v/>
      </c>
      <c r="AK63" s="10" t="str">
        <f t="shared" ca="1" si="7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</row>
    <row r="64" spans="23:53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2014:12:0:0:TUCHENG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7"/>
        <v/>
      </c>
      <c r="AG64" s="10" t="str">
        <f t="shared" ca="1" si="7"/>
        <v/>
      </c>
      <c r="AH64" s="10" t="str">
        <f t="shared" ca="1" si="7"/>
        <v/>
      </c>
      <c r="AI64" s="10" t="str">
        <f t="shared" ca="1" si="7"/>
        <v/>
      </c>
      <c r="AJ64" s="10" t="str">
        <f t="shared" ca="1" si="7"/>
        <v/>
      </c>
      <c r="AK64" s="10" t="str">
        <f t="shared" ca="1" si="7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</row>
    <row r="65" spans="23:53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2015:1:0:0:TUCHENG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7"/>
        <v/>
      </c>
      <c r="AG65" s="10" t="str">
        <f t="shared" ca="1" si="7"/>
        <v/>
      </c>
      <c r="AH65" s="10" t="str">
        <f t="shared" ca="1" si="7"/>
        <v/>
      </c>
      <c r="AI65" s="10" t="str">
        <f t="shared" ca="1" si="7"/>
        <v/>
      </c>
      <c r="AJ65" s="10" t="str">
        <f t="shared" ca="1" si="7"/>
        <v/>
      </c>
      <c r="AK65" s="10" t="str">
        <f t="shared" ca="1" si="7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</row>
    <row r="66" spans="23:53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2015:2:0:0:TUCHENG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7"/>
        <v/>
      </c>
      <c r="AG66" s="10" t="str">
        <f t="shared" ca="1" si="7"/>
        <v/>
      </c>
      <c r="AH66" s="10" t="str">
        <f t="shared" ca="1" si="7"/>
        <v/>
      </c>
      <c r="AI66" s="10" t="str">
        <f t="shared" ca="1" si="7"/>
        <v/>
      </c>
      <c r="AJ66" s="10" t="str">
        <f t="shared" ca="1" si="7"/>
        <v/>
      </c>
      <c r="AK66" s="10" t="str">
        <f t="shared" ca="1" si="7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</row>
    <row r="67" spans="23:53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2015:3:0:0:TUCHENG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7"/>
        <v/>
      </c>
      <c r="AG67" s="10" t="str">
        <f t="shared" ca="1" si="7"/>
        <v/>
      </c>
      <c r="AH67" s="10" t="str">
        <f t="shared" ca="1" si="7"/>
        <v/>
      </c>
      <c r="AI67" s="10" t="str">
        <f t="shared" ca="1" si="7"/>
        <v/>
      </c>
      <c r="AJ67" s="10" t="str">
        <f t="shared" ca="1" si="7"/>
        <v/>
      </c>
      <c r="AK67" s="10" t="str">
        <f t="shared" ca="1" si="7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</row>
    <row r="68" spans="23:53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2015:4:0:0:TUCHENG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7"/>
        <v/>
      </c>
      <c r="AG68" s="10" t="str">
        <f t="shared" ca="1" si="7"/>
        <v/>
      </c>
      <c r="AH68" s="10" t="str">
        <f t="shared" ca="1" si="7"/>
        <v/>
      </c>
      <c r="AI68" s="10" t="str">
        <f t="shared" ca="1" si="7"/>
        <v/>
      </c>
      <c r="AJ68" s="10" t="str">
        <f t="shared" ca="1" si="7"/>
        <v/>
      </c>
      <c r="AK68" s="10" t="str">
        <f t="shared" ca="1" si="7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</row>
    <row r="69" spans="23:53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2015:5:0:0:TUCHENG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ref="AF69:AK84" ca="1" si="8">IFERROR(INDEX(INDIRECT(CONCATENATE($X$95,"$A:$Z")),$AE69,MATCH(AF$52,INDIRECT(CONCATENATE($X$95,"$A1:$Z1")),0)),"")</f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</row>
    <row r="70" spans="23:53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2015:6:0:0:TUCHENG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</row>
    <row r="71" spans="23:53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2015:7:0:0:TUCHENG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</row>
    <row r="72" spans="23:53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2015:8:0:0:TUCHENG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</row>
    <row r="73" spans="23:53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2015:9:0:0:TUCHENG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ca="1" si="8"/>
        <v/>
      </c>
      <c r="AG73" s="10" t="str">
        <f t="shared" ca="1" si="8"/>
        <v/>
      </c>
      <c r="AH73" s="10" t="str">
        <f t="shared" ca="1" si="8"/>
        <v/>
      </c>
      <c r="AI73" s="10" t="str">
        <f t="shared" ca="1" si="8"/>
        <v/>
      </c>
      <c r="AJ73" s="10" t="str">
        <f t="shared" ca="1" si="8"/>
        <v/>
      </c>
      <c r="AK73" s="10" t="str">
        <f t="shared" ca="1" si="8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</row>
    <row r="74" spans="23:53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2015:10:0:0:TUCHENG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8"/>
        <v/>
      </c>
      <c r="AG74" s="10" t="str">
        <f t="shared" ca="1" si="8"/>
        <v/>
      </c>
      <c r="AH74" s="10" t="str">
        <f t="shared" ca="1" si="8"/>
        <v/>
      </c>
      <c r="AI74" s="10" t="str">
        <f t="shared" ca="1" si="8"/>
        <v/>
      </c>
      <c r="AJ74" s="10" t="str">
        <f t="shared" ca="1" si="8"/>
        <v/>
      </c>
      <c r="AK74" s="10" t="str">
        <f t="shared" ca="1" si="8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</row>
    <row r="75" spans="23:53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2015:11:0:0:TUCHENG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8"/>
        <v/>
      </c>
      <c r="AG75" s="10" t="str">
        <f t="shared" ca="1" si="8"/>
        <v/>
      </c>
      <c r="AH75" s="10" t="str">
        <f t="shared" ca="1" si="8"/>
        <v/>
      </c>
      <c r="AI75" s="10" t="str">
        <f t="shared" ca="1" si="8"/>
        <v/>
      </c>
      <c r="AJ75" s="10" t="str">
        <f t="shared" ca="1" si="8"/>
        <v/>
      </c>
      <c r="AK75" s="10" t="str">
        <f t="shared" ca="1" si="8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</row>
    <row r="76" spans="23:53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2015:12:0:0:TUCHENG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8"/>
        <v/>
      </c>
      <c r="AG76" s="10" t="str">
        <f t="shared" ca="1" si="8"/>
        <v/>
      </c>
      <c r="AH76" s="10" t="str">
        <f t="shared" ca="1" si="8"/>
        <v/>
      </c>
      <c r="AI76" s="10" t="str">
        <f t="shared" ca="1" si="8"/>
        <v/>
      </c>
      <c r="AJ76" s="10" t="str">
        <f t="shared" ca="1" si="8"/>
        <v/>
      </c>
      <c r="AK76" s="10" t="str">
        <f t="shared" ca="1" si="8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</row>
    <row r="77" spans="23:53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2016:1:0:0:TUCHENG</v>
      </c>
      <c r="AB77" s="27">
        <f t="shared" ca="1" si="3"/>
        <v>25</v>
      </c>
      <c r="AC77" s="21">
        <f t="shared" ca="1" si="4"/>
        <v>1</v>
      </c>
      <c r="AD77" s="21">
        <f t="shared" si="5"/>
        <v>0</v>
      </c>
      <c r="AE77" s="27" t="e">
        <f t="shared" ca="1" si="6"/>
        <v>#N/A</v>
      </c>
      <c r="AF77" s="10" t="str">
        <f t="shared" ca="1" si="8"/>
        <v/>
      </c>
      <c r="AG77" s="10" t="str">
        <f t="shared" ca="1" si="8"/>
        <v/>
      </c>
      <c r="AH77" s="10" t="str">
        <f t="shared" ca="1" si="8"/>
        <v/>
      </c>
      <c r="AI77" s="10" t="str">
        <f t="shared" ca="1" si="8"/>
        <v/>
      </c>
      <c r="AJ77" s="10" t="str">
        <f t="shared" ca="1" si="8"/>
        <v/>
      </c>
      <c r="AK77" s="10" t="str">
        <f t="shared" ca="1" si="8"/>
        <v/>
      </c>
      <c r="AL77" s="7">
        <v>-11</v>
      </c>
      <c r="AM77" s="28">
        <f t="shared" ref="AM77:AM88" si="9">DATE(YEAR, MONTH,DAY + 7*AL77 )</f>
        <v>42428</v>
      </c>
      <c r="AN77" s="27">
        <f>INT((DAY($AM77)-1)/7)+1</f>
        <v>4</v>
      </c>
      <c r="AO77" s="28" t="str">
        <f t="shared" ref="AO77:AO88" si="10">CONCATENATE(YEAR(AM77),":",MONTH(AM77),":",AN77,":",WEEKLY_REPORT_DAY,":", $X$90)</f>
        <v>2016:2:4:7:TUCHENG</v>
      </c>
      <c r="AP77" s="27">
        <f t="shared" ref="AP77:AP88" ca="1" si="11">MATCH(AO77,INDIRECT(CONCATENATE($X$93,"$A:$A")),0)</f>
        <v>212</v>
      </c>
      <c r="AQ77" s="21">
        <f t="shared" ref="AQ77:AV88" ca="1" si="12">INDEX(INDIRECT(CONCATENATE($X$93,"$A:$AG")),$AP77,MATCH(AQ$52,INDIRECT(CONCATENATE($X$93,"$A1:$AG1")),0))</f>
        <v>0</v>
      </c>
      <c r="AR77" s="21">
        <f t="shared" ca="1" si="12"/>
        <v>26</v>
      </c>
      <c r="AS77" s="21">
        <f t="shared" ca="1" si="12"/>
        <v>7</v>
      </c>
      <c r="AT77" s="21">
        <f t="shared" ca="1" si="12"/>
        <v>20</v>
      </c>
      <c r="AU77" s="21">
        <f t="shared" ca="1" si="12"/>
        <v>1</v>
      </c>
      <c r="AV77" s="21">
        <f t="shared" ca="1" si="12"/>
        <v>0</v>
      </c>
      <c r="AW77" s="21">
        <f ca="1">ROUND(1*$AV77/$X$99,0)</f>
        <v>0</v>
      </c>
      <c r="AX77" s="21">
        <f ca="1">6*$AV77</f>
        <v>0</v>
      </c>
      <c r="AY77" s="21">
        <f ca="1">3*$AV77</f>
        <v>0</v>
      </c>
      <c r="AZ77" s="21">
        <f ca="1">5*$AV77</f>
        <v>0</v>
      </c>
      <c r="BA77" s="21">
        <f ca="1">1*$AV77</f>
        <v>0</v>
      </c>
    </row>
    <row r="78" spans="23:53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2016:2:0:0:TUCHENG</v>
      </c>
      <c r="AB78" s="27">
        <f t="shared" ca="1" si="3"/>
        <v>58</v>
      </c>
      <c r="AC78" s="21">
        <f t="shared" ca="1" si="4"/>
        <v>1</v>
      </c>
      <c r="AD78" s="21">
        <f t="shared" si="5"/>
        <v>0</v>
      </c>
      <c r="AE78" s="27">
        <f t="shared" ca="1" si="6"/>
        <v>10</v>
      </c>
      <c r="AF78" s="10">
        <f t="shared" ca="1" si="8"/>
        <v>0</v>
      </c>
      <c r="AG78" s="10">
        <f t="shared" ca="1" si="8"/>
        <v>0</v>
      </c>
      <c r="AH78" s="10">
        <f t="shared" ca="1" si="8"/>
        <v>0</v>
      </c>
      <c r="AI78" s="10">
        <f t="shared" ca="1" si="8"/>
        <v>0</v>
      </c>
      <c r="AJ78" s="10">
        <f t="shared" ca="1" si="8"/>
        <v>0</v>
      </c>
      <c r="AK78" s="10">
        <f t="shared" ca="1" si="8"/>
        <v>0</v>
      </c>
      <c r="AL78" s="7">
        <v>-10</v>
      </c>
      <c r="AM78" s="28">
        <f t="shared" si="9"/>
        <v>42435</v>
      </c>
      <c r="AN78" s="27">
        <f t="shared" ref="AN78:AN88" si="13">INT((DAY($AM78)-1)/7)+1</f>
        <v>1</v>
      </c>
      <c r="AO78" s="28" t="str">
        <f t="shared" si="10"/>
        <v>2016:3:1:7:TUCHENG</v>
      </c>
      <c r="AP78" s="27">
        <f t="shared" ca="1" si="11"/>
        <v>243</v>
      </c>
      <c r="AQ78" s="21">
        <f t="shared" ca="1" si="12"/>
        <v>0</v>
      </c>
      <c r="AR78" s="21">
        <f t="shared" ca="1" si="12"/>
        <v>24</v>
      </c>
      <c r="AS78" s="21">
        <f t="shared" ca="1" si="12"/>
        <v>8</v>
      </c>
      <c r="AT78" s="21">
        <f t="shared" ca="1" si="12"/>
        <v>21</v>
      </c>
      <c r="AU78" s="21">
        <f t="shared" ca="1" si="12"/>
        <v>3</v>
      </c>
      <c r="AV78" s="21">
        <f t="shared" ca="1" si="12"/>
        <v>0</v>
      </c>
      <c r="AW78" s="21">
        <f t="shared" ref="AW78:AW88" ca="1" si="14">ROUND(1*$AV78/$X$99,0)</f>
        <v>0</v>
      </c>
      <c r="AX78" s="21">
        <f t="shared" ref="AX78:AX88" ca="1" si="15">6*$AV78</f>
        <v>0</v>
      </c>
      <c r="AY78" s="21">
        <f t="shared" ref="AY78:AY88" ca="1" si="16">3*$AV78</f>
        <v>0</v>
      </c>
      <c r="AZ78" s="21">
        <f t="shared" ref="AZ78:AZ88" ca="1" si="17">5*$AV78</f>
        <v>0</v>
      </c>
      <c r="BA78" s="21">
        <f t="shared" ref="BA78:BA88" ca="1" si="18">1*$AV78</f>
        <v>0</v>
      </c>
    </row>
    <row r="79" spans="23:53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2016:3:0:0:TUCHENG</v>
      </c>
      <c r="AB79" s="27">
        <f t="shared" ca="1" si="3"/>
        <v>89</v>
      </c>
      <c r="AC79" s="21">
        <f t="shared" ca="1" si="4"/>
        <v>0</v>
      </c>
      <c r="AD79" s="21">
        <f t="shared" si="5"/>
        <v>0</v>
      </c>
      <c r="AE79" s="27" t="e">
        <f t="shared" ca="1" si="6"/>
        <v>#N/A</v>
      </c>
      <c r="AF79" s="10" t="str">
        <f t="shared" ca="1" si="8"/>
        <v/>
      </c>
      <c r="AG79" s="10" t="str">
        <f t="shared" ca="1" si="8"/>
        <v/>
      </c>
      <c r="AH79" s="10" t="str">
        <f t="shared" ca="1" si="8"/>
        <v/>
      </c>
      <c r="AI79" s="10" t="str">
        <f t="shared" ca="1" si="8"/>
        <v/>
      </c>
      <c r="AJ79" s="10" t="str">
        <f t="shared" ca="1" si="8"/>
        <v/>
      </c>
      <c r="AK79" s="10" t="str">
        <f t="shared" ca="1" si="8"/>
        <v/>
      </c>
      <c r="AL79" s="7">
        <v>-9</v>
      </c>
      <c r="AM79" s="28">
        <f t="shared" si="9"/>
        <v>42442</v>
      </c>
      <c r="AN79" s="27">
        <f t="shared" si="13"/>
        <v>2</v>
      </c>
      <c r="AO79" s="28" t="str">
        <f t="shared" si="10"/>
        <v>2016:3:2:7:TUCHENG</v>
      </c>
      <c r="AP79" s="27">
        <f t="shared" ca="1" si="11"/>
        <v>273</v>
      </c>
      <c r="AQ79" s="21">
        <f t="shared" ca="1" si="12"/>
        <v>0</v>
      </c>
      <c r="AR79" s="21">
        <f t="shared" ca="1" si="12"/>
        <v>22</v>
      </c>
      <c r="AS79" s="21">
        <f t="shared" ca="1" si="12"/>
        <v>8</v>
      </c>
      <c r="AT79" s="21">
        <f t="shared" ca="1" si="12"/>
        <v>23</v>
      </c>
      <c r="AU79" s="21">
        <f t="shared" ca="1" si="12"/>
        <v>2</v>
      </c>
      <c r="AV79" s="21">
        <f t="shared" ca="1" si="12"/>
        <v>0</v>
      </c>
      <c r="AW79" s="21">
        <f t="shared" ca="1" si="14"/>
        <v>0</v>
      </c>
      <c r="AX79" s="21">
        <f t="shared" ca="1" si="15"/>
        <v>0</v>
      </c>
      <c r="AY79" s="21">
        <f t="shared" ca="1" si="16"/>
        <v>0</v>
      </c>
      <c r="AZ79" s="21">
        <f t="shared" ca="1" si="17"/>
        <v>0</v>
      </c>
      <c r="BA79" s="21">
        <f t="shared" ca="1" si="18"/>
        <v>0</v>
      </c>
    </row>
    <row r="80" spans="23:53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2016:4:0:0:TUCHENG</v>
      </c>
      <c r="AB80" s="27">
        <f t="shared" ca="1" si="3"/>
        <v>120</v>
      </c>
      <c r="AC80" s="21">
        <f t="shared" ca="1" si="4"/>
        <v>3</v>
      </c>
      <c r="AD80" s="21">
        <f t="shared" si="5"/>
        <v>0</v>
      </c>
      <c r="AE80" s="27">
        <f t="shared" ca="1" si="6"/>
        <v>47</v>
      </c>
      <c r="AF80" s="10">
        <f t="shared" ca="1" si="8"/>
        <v>0</v>
      </c>
      <c r="AG80" s="10">
        <f t="shared" ca="1" si="8"/>
        <v>0</v>
      </c>
      <c r="AH80" s="10">
        <f t="shared" ca="1" si="8"/>
        <v>0</v>
      </c>
      <c r="AI80" s="10">
        <f t="shared" ca="1" si="8"/>
        <v>2</v>
      </c>
      <c r="AJ80" s="10">
        <f t="shared" ca="1" si="8"/>
        <v>1</v>
      </c>
      <c r="AK80" s="10">
        <f t="shared" ca="1" si="8"/>
        <v>0</v>
      </c>
      <c r="AL80" s="7">
        <v>-8</v>
      </c>
      <c r="AM80" s="28">
        <f t="shared" si="9"/>
        <v>42449</v>
      </c>
      <c r="AN80" s="27">
        <f t="shared" si="13"/>
        <v>3</v>
      </c>
      <c r="AO80" s="28" t="str">
        <f t="shared" si="10"/>
        <v>2016:3:3:7:TUCHENG</v>
      </c>
      <c r="AP80" s="27">
        <f t="shared" ca="1" si="11"/>
        <v>302</v>
      </c>
      <c r="AQ80" s="21">
        <f t="shared" ca="1" si="12"/>
        <v>0</v>
      </c>
      <c r="AR80" s="21">
        <f t="shared" ca="1" si="12"/>
        <v>28</v>
      </c>
      <c r="AS80" s="21">
        <f t="shared" ca="1" si="12"/>
        <v>8</v>
      </c>
      <c r="AT80" s="21">
        <f t="shared" ca="1" si="12"/>
        <v>31</v>
      </c>
      <c r="AU80" s="21">
        <f t="shared" ca="1" si="12"/>
        <v>1</v>
      </c>
      <c r="AV80" s="21">
        <f t="shared" ca="1" si="12"/>
        <v>0</v>
      </c>
      <c r="AW80" s="21">
        <f t="shared" ca="1" si="14"/>
        <v>0</v>
      </c>
      <c r="AX80" s="21">
        <f t="shared" ca="1" si="15"/>
        <v>0</v>
      </c>
      <c r="AY80" s="21">
        <f t="shared" ca="1" si="16"/>
        <v>0</v>
      </c>
      <c r="AZ80" s="21">
        <f t="shared" ca="1" si="17"/>
        <v>0</v>
      </c>
      <c r="BA80" s="21">
        <f t="shared" ca="1" si="18"/>
        <v>0</v>
      </c>
    </row>
    <row r="81" spans="23:53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2016:5:0:0:TUCHENG</v>
      </c>
      <c r="AB81" s="27">
        <f t="shared" ca="1" si="3"/>
        <v>149</v>
      </c>
      <c r="AC81" s="21">
        <f t="shared" ca="1" si="4"/>
        <v>0</v>
      </c>
      <c r="AD81" s="21">
        <f t="shared" si="5"/>
        <v>0</v>
      </c>
      <c r="AE81" s="27" t="e">
        <f t="shared" ca="1" si="6"/>
        <v>#N/A</v>
      </c>
      <c r="AF81" s="10" t="str">
        <f t="shared" ca="1" si="8"/>
        <v/>
      </c>
      <c r="AG81" s="10" t="str">
        <f t="shared" ca="1" si="8"/>
        <v/>
      </c>
      <c r="AH81" s="10" t="str">
        <f t="shared" ca="1" si="8"/>
        <v/>
      </c>
      <c r="AI81" s="10" t="str">
        <f t="shared" ca="1" si="8"/>
        <v/>
      </c>
      <c r="AJ81" s="10" t="str">
        <f t="shared" ca="1" si="8"/>
        <v/>
      </c>
      <c r="AK81" s="10" t="str">
        <f t="shared" ca="1" si="8"/>
        <v/>
      </c>
      <c r="AL81" s="7">
        <v>-7</v>
      </c>
      <c r="AM81" s="28">
        <f t="shared" si="9"/>
        <v>42456</v>
      </c>
      <c r="AN81" s="27">
        <f t="shared" si="13"/>
        <v>4</v>
      </c>
      <c r="AO81" s="28" t="str">
        <f t="shared" si="10"/>
        <v>2016:3:4:7:TUCHENG</v>
      </c>
      <c r="AP81" s="27">
        <f t="shared" ca="1" si="11"/>
        <v>332</v>
      </c>
      <c r="AQ81" s="21">
        <f t="shared" ca="1" si="12"/>
        <v>0</v>
      </c>
      <c r="AR81" s="21">
        <f t="shared" ca="1" si="12"/>
        <v>36</v>
      </c>
      <c r="AS81" s="21">
        <f t="shared" ca="1" si="12"/>
        <v>9</v>
      </c>
      <c r="AT81" s="21">
        <f t="shared" ca="1" si="12"/>
        <v>18</v>
      </c>
      <c r="AU81" s="21">
        <f t="shared" ca="1" si="12"/>
        <v>3</v>
      </c>
      <c r="AV81" s="21">
        <f t="shared" ca="1" si="12"/>
        <v>0</v>
      </c>
      <c r="AW81" s="21">
        <f t="shared" ca="1" si="14"/>
        <v>0</v>
      </c>
      <c r="AX81" s="21">
        <f t="shared" ca="1" si="15"/>
        <v>0</v>
      </c>
      <c r="AY81" s="21">
        <f t="shared" ca="1" si="16"/>
        <v>0</v>
      </c>
      <c r="AZ81" s="21">
        <f t="shared" ca="1" si="17"/>
        <v>0</v>
      </c>
      <c r="BA81" s="21">
        <f t="shared" ca="1" si="18"/>
        <v>0</v>
      </c>
    </row>
    <row r="82" spans="23:53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2016:6:0:0:TUCHENG</v>
      </c>
      <c r="AB82" s="27" t="e">
        <f t="shared" ca="1" si="3"/>
        <v>#N/A</v>
      </c>
      <c r="AC82" s="21" t="e">
        <f t="shared" ca="1" si="4"/>
        <v>#N/A</v>
      </c>
      <c r="AD82" s="21">
        <f t="shared" si="5"/>
        <v>0</v>
      </c>
      <c r="AE82" s="27" t="e">
        <f t="shared" ca="1" si="6"/>
        <v>#N/A</v>
      </c>
      <c r="AF82" s="10" t="str">
        <f t="shared" ca="1" si="8"/>
        <v/>
      </c>
      <c r="AG82" s="10" t="str">
        <f t="shared" ca="1" si="8"/>
        <v/>
      </c>
      <c r="AH82" s="10" t="str">
        <f t="shared" ca="1" si="8"/>
        <v/>
      </c>
      <c r="AI82" s="10" t="str">
        <f t="shared" ca="1" si="8"/>
        <v/>
      </c>
      <c r="AJ82" s="10" t="str">
        <f t="shared" ca="1" si="8"/>
        <v/>
      </c>
      <c r="AK82" s="10" t="str">
        <f t="shared" ca="1" si="8"/>
        <v/>
      </c>
      <c r="AL82" s="7">
        <v>-6</v>
      </c>
      <c r="AM82" s="28">
        <f t="shared" si="9"/>
        <v>42463</v>
      </c>
      <c r="AN82" s="27">
        <f t="shared" si="13"/>
        <v>1</v>
      </c>
      <c r="AO82" s="28" t="str">
        <f t="shared" si="10"/>
        <v>2016:4:1:7:TUCHENG</v>
      </c>
      <c r="AP82" s="27">
        <f t="shared" ca="1" si="11"/>
        <v>361</v>
      </c>
      <c r="AQ82" s="21">
        <f t="shared" ca="1" si="12"/>
        <v>0</v>
      </c>
      <c r="AR82" s="21">
        <f t="shared" ca="1" si="12"/>
        <v>31</v>
      </c>
      <c r="AS82" s="21">
        <f t="shared" ca="1" si="12"/>
        <v>10</v>
      </c>
      <c r="AT82" s="21">
        <f t="shared" ca="1" si="12"/>
        <v>22</v>
      </c>
      <c r="AU82" s="21">
        <f t="shared" ca="1" si="12"/>
        <v>4</v>
      </c>
      <c r="AV82" s="21">
        <f t="shared" ca="1" si="12"/>
        <v>0</v>
      </c>
      <c r="AW82" s="21">
        <f t="shared" ca="1" si="14"/>
        <v>0</v>
      </c>
      <c r="AX82" s="21">
        <f t="shared" ca="1" si="15"/>
        <v>0</v>
      </c>
      <c r="AY82" s="21">
        <f t="shared" ca="1" si="16"/>
        <v>0</v>
      </c>
      <c r="AZ82" s="21">
        <f t="shared" ca="1" si="17"/>
        <v>0</v>
      </c>
      <c r="BA82" s="21">
        <f t="shared" ca="1" si="18"/>
        <v>0</v>
      </c>
    </row>
    <row r="83" spans="23:53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2016:7:0:0:TUCHENG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ca="1" si="8"/>
        <v/>
      </c>
      <c r="AG83" s="10" t="str">
        <f t="shared" ca="1" si="8"/>
        <v/>
      </c>
      <c r="AH83" s="10" t="str">
        <f t="shared" ca="1" si="8"/>
        <v/>
      </c>
      <c r="AI83" s="10" t="str">
        <f t="shared" ca="1" si="8"/>
        <v/>
      </c>
      <c r="AJ83" s="10" t="str">
        <f t="shared" ca="1" si="8"/>
        <v/>
      </c>
      <c r="AK83" s="10" t="str">
        <f t="shared" ca="1" si="8"/>
        <v/>
      </c>
      <c r="AL83" s="7">
        <v>-5</v>
      </c>
      <c r="AM83" s="28">
        <f t="shared" si="9"/>
        <v>42470</v>
      </c>
      <c r="AN83" s="27">
        <f t="shared" si="13"/>
        <v>2</v>
      </c>
      <c r="AO83" s="28" t="str">
        <f t="shared" si="10"/>
        <v>2016:4:2:7:TUCHENG</v>
      </c>
      <c r="AP83" s="27">
        <f t="shared" ca="1" si="11"/>
        <v>390</v>
      </c>
      <c r="AQ83" s="21">
        <f t="shared" ca="1" si="12"/>
        <v>0</v>
      </c>
      <c r="AR83" s="21">
        <f t="shared" ca="1" si="12"/>
        <v>31</v>
      </c>
      <c r="AS83" s="21">
        <f t="shared" ca="1" si="12"/>
        <v>10</v>
      </c>
      <c r="AT83" s="21">
        <f t="shared" ca="1" si="12"/>
        <v>20</v>
      </c>
      <c r="AU83" s="21">
        <f t="shared" ca="1" si="12"/>
        <v>1</v>
      </c>
      <c r="AV83" s="21">
        <f t="shared" ca="1" si="12"/>
        <v>0</v>
      </c>
      <c r="AW83" s="21">
        <f t="shared" ca="1" si="14"/>
        <v>0</v>
      </c>
      <c r="AX83" s="21">
        <f t="shared" ca="1" si="15"/>
        <v>0</v>
      </c>
      <c r="AY83" s="21">
        <f t="shared" ca="1" si="16"/>
        <v>0</v>
      </c>
      <c r="AZ83" s="21">
        <f t="shared" ca="1" si="17"/>
        <v>0</v>
      </c>
      <c r="BA83" s="21">
        <f t="shared" ca="1" si="18"/>
        <v>0</v>
      </c>
    </row>
    <row r="84" spans="23:53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2016:8:0:0:TUCHENG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8"/>
        <v/>
      </c>
      <c r="AG84" s="10" t="str">
        <f t="shared" ca="1" si="8"/>
        <v/>
      </c>
      <c r="AH84" s="10" t="str">
        <f t="shared" ca="1" si="8"/>
        <v/>
      </c>
      <c r="AI84" s="10" t="str">
        <f t="shared" ca="1" si="8"/>
        <v/>
      </c>
      <c r="AJ84" s="10" t="str">
        <f t="shared" ca="1" si="8"/>
        <v/>
      </c>
      <c r="AK84" s="10" t="str">
        <f t="shared" ca="1" si="8"/>
        <v/>
      </c>
      <c r="AL84" s="7">
        <v>-4</v>
      </c>
      <c r="AM84" s="28">
        <f t="shared" si="9"/>
        <v>42477</v>
      </c>
      <c r="AN84" s="27">
        <f t="shared" si="13"/>
        <v>3</v>
      </c>
      <c r="AO84" s="28" t="str">
        <f t="shared" si="10"/>
        <v>2016:4:3:7:TUCHENG</v>
      </c>
      <c r="AP84" s="27">
        <f t="shared" ca="1" si="11"/>
        <v>419</v>
      </c>
      <c r="AQ84" s="21">
        <f t="shared" ca="1" si="12"/>
        <v>1</v>
      </c>
      <c r="AR84" s="21">
        <f t="shared" ca="1" si="12"/>
        <v>31</v>
      </c>
      <c r="AS84" s="21">
        <f t="shared" ca="1" si="12"/>
        <v>7</v>
      </c>
      <c r="AT84" s="21">
        <f t="shared" ca="1" si="12"/>
        <v>18</v>
      </c>
      <c r="AU84" s="21">
        <f t="shared" ca="1" si="12"/>
        <v>3</v>
      </c>
      <c r="AV84" s="21">
        <f t="shared" ca="1" si="12"/>
        <v>0</v>
      </c>
      <c r="AW84" s="21">
        <f t="shared" ca="1" si="14"/>
        <v>0</v>
      </c>
      <c r="AX84" s="21">
        <f t="shared" ca="1" si="15"/>
        <v>0</v>
      </c>
      <c r="AY84" s="21">
        <f t="shared" ca="1" si="16"/>
        <v>0</v>
      </c>
      <c r="AZ84" s="21">
        <f t="shared" ca="1" si="17"/>
        <v>0</v>
      </c>
      <c r="BA84" s="21">
        <f t="shared" ca="1" si="18"/>
        <v>0</v>
      </c>
    </row>
    <row r="85" spans="23:53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2016:9:0:0:TUCHENG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ref="AF85:AK88" ca="1" si="19">IFERROR(INDEX(INDIRECT(CONCATENATE($X$95,"$A:$Z")),$AE85,MATCH(AF$52,INDIRECT(CONCATENATE($X$95,"$A1:$Z1")),0)),"")</f>
        <v/>
      </c>
      <c r="AG85" s="10" t="str">
        <f t="shared" ca="1" si="19"/>
        <v/>
      </c>
      <c r="AH85" s="10" t="str">
        <f t="shared" ca="1" si="19"/>
        <v/>
      </c>
      <c r="AI85" s="10" t="str">
        <f t="shared" ca="1" si="19"/>
        <v/>
      </c>
      <c r="AJ85" s="10" t="str">
        <f t="shared" ca="1" si="19"/>
        <v/>
      </c>
      <c r="AK85" s="10" t="str">
        <f t="shared" ca="1" si="19"/>
        <v/>
      </c>
      <c r="AL85" s="7">
        <v>-3</v>
      </c>
      <c r="AM85" s="28">
        <f t="shared" si="9"/>
        <v>42484</v>
      </c>
      <c r="AN85" s="27">
        <f t="shared" si="13"/>
        <v>4</v>
      </c>
      <c r="AO85" s="28" t="str">
        <f t="shared" si="10"/>
        <v>2016:4:4:7:TUCHENG</v>
      </c>
      <c r="AP85" s="27">
        <f t="shared" ca="1" si="11"/>
        <v>448</v>
      </c>
      <c r="AQ85" s="21">
        <f t="shared" ca="1" si="12"/>
        <v>2</v>
      </c>
      <c r="AR85" s="21">
        <f t="shared" ca="1" si="12"/>
        <v>34</v>
      </c>
      <c r="AS85" s="21">
        <f t="shared" ca="1" si="12"/>
        <v>8</v>
      </c>
      <c r="AT85" s="21">
        <f t="shared" ca="1" si="12"/>
        <v>22</v>
      </c>
      <c r="AU85" s="21">
        <f t="shared" ca="1" si="12"/>
        <v>6</v>
      </c>
      <c r="AV85" s="21">
        <f t="shared" ca="1" si="12"/>
        <v>0</v>
      </c>
      <c r="AW85" s="21">
        <f t="shared" ca="1" si="14"/>
        <v>0</v>
      </c>
      <c r="AX85" s="21">
        <f t="shared" ca="1" si="15"/>
        <v>0</v>
      </c>
      <c r="AY85" s="21">
        <f t="shared" ca="1" si="16"/>
        <v>0</v>
      </c>
      <c r="AZ85" s="21">
        <f t="shared" ca="1" si="17"/>
        <v>0</v>
      </c>
      <c r="BA85" s="21">
        <f t="shared" ca="1" si="18"/>
        <v>0</v>
      </c>
    </row>
    <row r="86" spans="23:53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2016:10:0:0:TUCHENG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19"/>
        <v/>
      </c>
      <c r="AG86" s="10" t="str">
        <f t="shared" ca="1" si="19"/>
        <v/>
      </c>
      <c r="AH86" s="10" t="str">
        <f t="shared" ca="1" si="19"/>
        <v/>
      </c>
      <c r="AI86" s="10" t="str">
        <f t="shared" ca="1" si="19"/>
        <v/>
      </c>
      <c r="AJ86" s="10" t="str">
        <f t="shared" ca="1" si="19"/>
        <v/>
      </c>
      <c r="AK86" s="10" t="str">
        <f t="shared" ca="1" si="19"/>
        <v/>
      </c>
      <c r="AL86" s="7">
        <v>-2</v>
      </c>
      <c r="AM86" s="28">
        <f t="shared" si="9"/>
        <v>42491</v>
      </c>
      <c r="AN86" s="27">
        <f t="shared" si="13"/>
        <v>1</v>
      </c>
      <c r="AO86" s="28" t="str">
        <f t="shared" si="10"/>
        <v>2016:5:1:7:TUCHENG</v>
      </c>
      <c r="AP86" s="27">
        <f t="shared" ca="1" si="11"/>
        <v>477</v>
      </c>
      <c r="AQ86" s="21">
        <f t="shared" ca="1" si="12"/>
        <v>0</v>
      </c>
      <c r="AR86" s="21">
        <f t="shared" ca="1" si="12"/>
        <v>43</v>
      </c>
      <c r="AS86" s="21">
        <f t="shared" ca="1" si="12"/>
        <v>8</v>
      </c>
      <c r="AT86" s="21">
        <f t="shared" ca="1" si="12"/>
        <v>23</v>
      </c>
      <c r="AU86" s="21">
        <f t="shared" ca="1" si="12"/>
        <v>2</v>
      </c>
      <c r="AV86" s="21">
        <f t="shared" ca="1" si="12"/>
        <v>0</v>
      </c>
      <c r="AW86" s="21">
        <f t="shared" ca="1" si="14"/>
        <v>0</v>
      </c>
      <c r="AX86" s="21">
        <f t="shared" ca="1" si="15"/>
        <v>0</v>
      </c>
      <c r="AY86" s="21">
        <f t="shared" ca="1" si="16"/>
        <v>0</v>
      </c>
      <c r="AZ86" s="21">
        <f t="shared" ca="1" si="17"/>
        <v>0</v>
      </c>
      <c r="BA86" s="21">
        <f t="shared" ca="1" si="18"/>
        <v>0</v>
      </c>
    </row>
    <row r="87" spans="23:53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2016:11:0:0:TUCHENG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19"/>
        <v/>
      </c>
      <c r="AG87" s="10" t="str">
        <f t="shared" ca="1" si="19"/>
        <v/>
      </c>
      <c r="AH87" s="10" t="str">
        <f t="shared" ca="1" si="19"/>
        <v/>
      </c>
      <c r="AI87" s="10" t="str">
        <f t="shared" ca="1" si="19"/>
        <v/>
      </c>
      <c r="AJ87" s="10" t="str">
        <f t="shared" ca="1" si="19"/>
        <v/>
      </c>
      <c r="AK87" s="10" t="str">
        <f t="shared" ca="1" si="19"/>
        <v/>
      </c>
      <c r="AL87" s="7">
        <v>-1</v>
      </c>
      <c r="AM87" s="28">
        <f t="shared" si="9"/>
        <v>42498</v>
      </c>
      <c r="AN87" s="27">
        <f t="shared" si="13"/>
        <v>2</v>
      </c>
      <c r="AO87" s="28" t="str">
        <f t="shared" si="10"/>
        <v>2016:5:2:7:TUCHENG</v>
      </c>
      <c r="AP87" s="27">
        <f t="shared" ca="1" si="11"/>
        <v>506</v>
      </c>
      <c r="AQ87" s="21">
        <f t="shared" ca="1" si="12"/>
        <v>0</v>
      </c>
      <c r="AR87" s="21">
        <f t="shared" ca="1" si="12"/>
        <v>24</v>
      </c>
      <c r="AS87" s="21">
        <f t="shared" ca="1" si="12"/>
        <v>8</v>
      </c>
      <c r="AT87" s="21">
        <f t="shared" ca="1" si="12"/>
        <v>26</v>
      </c>
      <c r="AU87" s="21">
        <f t="shared" ca="1" si="12"/>
        <v>4</v>
      </c>
      <c r="AV87" s="21">
        <f t="shared" ca="1" si="12"/>
        <v>0</v>
      </c>
      <c r="AW87" s="21">
        <f t="shared" ca="1" si="14"/>
        <v>0</v>
      </c>
      <c r="AX87" s="21">
        <f t="shared" ca="1" si="15"/>
        <v>0</v>
      </c>
      <c r="AY87" s="21">
        <f t="shared" ca="1" si="16"/>
        <v>0</v>
      </c>
      <c r="AZ87" s="21">
        <f t="shared" ca="1" si="17"/>
        <v>0</v>
      </c>
      <c r="BA87" s="21">
        <f t="shared" ca="1" si="18"/>
        <v>0</v>
      </c>
    </row>
    <row r="88" spans="23:53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2016:12:0:0:TUCHENG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19"/>
        <v/>
      </c>
      <c r="AG88" s="10" t="str">
        <f t="shared" ca="1" si="19"/>
        <v/>
      </c>
      <c r="AH88" s="10" t="str">
        <f t="shared" ca="1" si="19"/>
        <v/>
      </c>
      <c r="AI88" s="10" t="str">
        <f t="shared" ca="1" si="19"/>
        <v/>
      </c>
      <c r="AJ88" s="10" t="str">
        <f t="shared" ca="1" si="19"/>
        <v/>
      </c>
      <c r="AK88" s="10" t="str">
        <f t="shared" ca="1" si="19"/>
        <v/>
      </c>
      <c r="AL88" s="7">
        <v>0</v>
      </c>
      <c r="AM88" s="28">
        <f t="shared" si="9"/>
        <v>42505</v>
      </c>
      <c r="AN88" s="27">
        <f t="shared" si="13"/>
        <v>3</v>
      </c>
      <c r="AO88" s="28" t="str">
        <f t="shared" si="10"/>
        <v>2016:5:3:7:TUCHENG</v>
      </c>
      <c r="AP88" s="27">
        <f t="shared" ca="1" si="11"/>
        <v>535</v>
      </c>
      <c r="AQ88" s="21">
        <f t="shared" ca="1" si="12"/>
        <v>0</v>
      </c>
      <c r="AR88" s="21">
        <f t="shared" ca="1" si="12"/>
        <v>19</v>
      </c>
      <c r="AS88" s="21">
        <f t="shared" ca="1" si="12"/>
        <v>15</v>
      </c>
      <c r="AT88" s="21">
        <f t="shared" ca="1" si="12"/>
        <v>27</v>
      </c>
      <c r="AU88" s="21">
        <f t="shared" ca="1" si="12"/>
        <v>5</v>
      </c>
      <c r="AV88" s="21">
        <f t="shared" ca="1" si="12"/>
        <v>4</v>
      </c>
      <c r="AW88" s="21">
        <f t="shared" ca="1" si="14"/>
        <v>1</v>
      </c>
      <c r="AX88" s="21">
        <f t="shared" ca="1" si="15"/>
        <v>24</v>
      </c>
      <c r="AY88" s="21">
        <f t="shared" ca="1" si="16"/>
        <v>12</v>
      </c>
      <c r="AZ88" s="21">
        <f t="shared" ca="1" si="17"/>
        <v>20</v>
      </c>
      <c r="BA88" s="21">
        <f t="shared" ca="1" si="18"/>
        <v>4</v>
      </c>
    </row>
    <row r="89" spans="23:53">
      <c r="AC89" s="7">
        <f ca="1">SUMIFS(AC53:AC88, $X53:$X88,YEAR,AC53:AC88,"&lt;&gt;#N/A")</f>
        <v>5</v>
      </c>
      <c r="AD89" s="27"/>
      <c r="AF89" s="7">
        <f t="shared" ref="AF89:AK89" ca="1" si="20">SUM(AF53:AF88)</f>
        <v>0</v>
      </c>
      <c r="AG89" s="7">
        <f t="shared" ca="1" si="20"/>
        <v>0</v>
      </c>
      <c r="AH89" s="7">
        <f t="shared" ca="1" si="20"/>
        <v>0</v>
      </c>
      <c r="AI89" s="7">
        <f t="shared" ca="1" si="20"/>
        <v>2</v>
      </c>
      <c r="AJ89" s="7">
        <f t="shared" ca="1" si="20"/>
        <v>1</v>
      </c>
      <c r="AK89" s="7">
        <f t="shared" ca="1" si="20"/>
        <v>0</v>
      </c>
      <c r="AN89" s="27"/>
    </row>
    <row r="90" spans="23:53">
      <c r="W90" s="7" t="s">
        <v>1456</v>
      </c>
      <c r="X90" s="2" t="s">
        <v>1892</v>
      </c>
      <c r="AD90" s="27"/>
      <c r="AE90" s="27"/>
      <c r="AH90" s="27"/>
      <c r="AI90" s="27"/>
      <c r="AJ90" s="27"/>
      <c r="AK90" s="27"/>
      <c r="AM90" s="28"/>
      <c r="AN90" s="27"/>
    </row>
    <row r="91" spans="23:53">
      <c r="W91" s="39" t="s">
        <v>2234</v>
      </c>
      <c r="X91" s="1" t="s">
        <v>2303</v>
      </c>
      <c r="AD91" s="27"/>
      <c r="AE91" s="27"/>
      <c r="AH91" s="27"/>
      <c r="AI91" s="27"/>
      <c r="AJ91" s="27"/>
      <c r="AK91" s="27"/>
      <c r="AM91" s="28"/>
      <c r="AN91" s="27"/>
    </row>
    <row r="92" spans="23:53">
      <c r="W92" s="7" t="s">
        <v>2235</v>
      </c>
      <c r="X92" s="1" t="s">
        <v>2304</v>
      </c>
      <c r="AD92" s="27"/>
      <c r="AN92" s="27"/>
    </row>
    <row r="93" spans="23:53">
      <c r="W93" s="7" t="s">
        <v>815</v>
      </c>
      <c r="X93" s="2" t="s">
        <v>2245</v>
      </c>
      <c r="Y93" s="27"/>
      <c r="Z93" s="27"/>
      <c r="AD93" s="27"/>
      <c r="AN93" s="27"/>
    </row>
    <row r="94" spans="23:53">
      <c r="W94" s="7" t="s">
        <v>816</v>
      </c>
      <c r="X94" s="2" t="s">
        <v>2246</v>
      </c>
      <c r="Y94" s="27"/>
      <c r="Z94" s="27"/>
      <c r="AD94" s="27"/>
      <c r="AN94" s="27"/>
    </row>
    <row r="95" spans="23:53">
      <c r="W95" s="39" t="s">
        <v>819</v>
      </c>
      <c r="X95" s="2" t="s">
        <v>2247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3">
      <c r="W96" s="39" t="s">
        <v>1455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1">
      <c r="W97" s="7" t="s">
        <v>811</v>
      </c>
      <c r="X97" s="1">
        <v>4</v>
      </c>
      <c r="AD97" s="27"/>
      <c r="AE97" s="27"/>
      <c r="AH97" s="27"/>
      <c r="AI97" s="27"/>
      <c r="AJ97" s="27"/>
      <c r="AK97" s="27"/>
      <c r="AN97" s="27"/>
    </row>
    <row r="98" spans="23:51">
      <c r="W98" s="7" t="s">
        <v>808</v>
      </c>
      <c r="X98" s="7">
        <f>ROUND($X$96/12,0)</f>
        <v>0</v>
      </c>
      <c r="AN98" s="27"/>
    </row>
    <row r="99" spans="23:51">
      <c r="W99" s="7" t="s">
        <v>807</v>
      </c>
      <c r="X99" s="7">
        <v>4</v>
      </c>
      <c r="AN99" s="27"/>
    </row>
    <row r="100" spans="23:51">
      <c r="W100" s="7" t="s">
        <v>438</v>
      </c>
      <c r="X100" s="7">
        <f ca="1">SUM($AI$89:$AK$89)</f>
        <v>3</v>
      </c>
      <c r="AN100" s="27"/>
    </row>
    <row r="101" spans="23:51">
      <c r="W101" s="7" t="s">
        <v>439</v>
      </c>
      <c r="X101" s="7">
        <f ca="1">SUM($AF$89:$AH$89)</f>
        <v>0</v>
      </c>
      <c r="AM101" s="28"/>
      <c r="AN101" s="27"/>
      <c r="AS101" s="29"/>
      <c r="AU101" s="29"/>
      <c r="AV101" s="29"/>
      <c r="AY101" s="29"/>
    </row>
    <row r="102" spans="23:51" ht="60">
      <c r="W102" s="7" t="s">
        <v>441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30">
        <f ca="1">IFERROR(X101/SUM(X100:X101),"0")</f>
        <v>0</v>
      </c>
      <c r="Z102" s="7" t="str">
        <f ca="1">TEXT(Y102,"00%")</f>
        <v>00%</v>
      </c>
      <c r="AN102" s="27"/>
    </row>
    <row r="103" spans="23:51" ht="30">
      <c r="W103" s="7" t="s">
        <v>442</v>
      </c>
      <c r="X103" s="29" t="str">
        <f ca="1">CONCATENATE("Annual Goal 年度目標:  ",$X$96,"
Actual CDE YTD 年度實際:    ",$AC$89)</f>
        <v>Annual Goal 年度目標:  
Actual CDE YTD 年度實際:    5</v>
      </c>
      <c r="AN103" s="27"/>
    </row>
    <row r="104" spans="23:51">
      <c r="W104" s="7" t="s">
        <v>1454</v>
      </c>
      <c r="X104" s="7" t="str">
        <f ca="1">CONCATENATE($X$53,"  ",SUMIF($AC$53:$AC$64,"&lt;&gt;#N/A"))</f>
        <v>2014  0</v>
      </c>
      <c r="AN104" s="27"/>
    </row>
    <row r="105" spans="23:51">
      <c r="W105" s="7" t="s">
        <v>1453</v>
      </c>
      <c r="X105" s="7" t="str">
        <f ca="1">CONCATENATE($X$65,"  ", SUMIF($AC$65:$AC$76,"&lt;&gt;#N/A"))</f>
        <v>2015  0</v>
      </c>
      <c r="AN105" s="27"/>
    </row>
    <row r="106" spans="23:51">
      <c r="W106" s="7" t="s">
        <v>1452</v>
      </c>
      <c r="X106" s="7" t="str">
        <f ca="1">CONCATENATE($X$77,"  ",SUMIF($AC$77:$AC$88,"&lt;&gt;#N/A"))</f>
        <v>2016  5</v>
      </c>
    </row>
    <row r="107" spans="23:51" ht="23.25">
      <c r="W107" s="7" t="s">
        <v>1451</v>
      </c>
      <c r="X107" s="42" t="str">
        <f>$X$91</f>
        <v>Tucheng District</v>
      </c>
    </row>
    <row r="108" spans="23:51">
      <c r="X108" s="40" t="str">
        <f>$X$92</f>
        <v>土城地區</v>
      </c>
    </row>
    <row r="109" spans="23:51">
      <c r="X109" s="41">
        <f>DATE</f>
        <v>42505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9">
    <pageSetUpPr fitToPage="1"/>
  </sheetPr>
  <dimension ref="A1:S22"/>
  <sheetViews>
    <sheetView topLeftCell="E1" zoomScaleNormal="100" zoomScaleSheetLayoutView="115" workbookViewId="0">
      <selection activeCell="M26" sqref="M26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1784</v>
      </c>
      <c r="E1" s="36" t="str">
        <f>$A$2</f>
        <v>Xinzhuang District</v>
      </c>
      <c r="F1" s="32"/>
      <c r="G1" s="33"/>
      <c r="H1" s="33"/>
      <c r="I1" s="33"/>
      <c r="J1" s="33"/>
      <c r="K1" s="33"/>
      <c r="L1" s="33"/>
      <c r="M1" s="93" t="s">
        <v>1739</v>
      </c>
      <c r="N1" s="96" t="s">
        <v>21</v>
      </c>
      <c r="O1" s="76" t="s">
        <v>22</v>
      </c>
      <c r="P1" s="76" t="s">
        <v>23</v>
      </c>
      <c r="Q1" s="76" t="s">
        <v>33</v>
      </c>
      <c r="R1" s="76" t="s">
        <v>34</v>
      </c>
      <c r="S1" s="76" t="s">
        <v>24</v>
      </c>
    </row>
    <row r="2" spans="1:19" ht="15" customHeight="1">
      <c r="A2" s="1" t="s">
        <v>2305</v>
      </c>
      <c r="E2" s="78" t="str">
        <f>$A$3</f>
        <v>新莊地區</v>
      </c>
      <c r="F2" s="26" t="s">
        <v>793</v>
      </c>
      <c r="G2" s="80">
        <f>$A$6</f>
        <v>85</v>
      </c>
      <c r="H2" s="82" t="s">
        <v>35</v>
      </c>
      <c r="I2" s="83"/>
      <c r="J2" s="83"/>
      <c r="K2" s="84"/>
      <c r="L2" s="72" t="s">
        <v>28</v>
      </c>
      <c r="M2" s="94"/>
      <c r="N2" s="97"/>
      <c r="O2" s="77"/>
      <c r="P2" s="77"/>
      <c r="Q2" s="77"/>
      <c r="R2" s="77"/>
      <c r="S2" s="77"/>
    </row>
    <row r="3" spans="1:19" ht="15" customHeight="1">
      <c r="A3" s="1" t="s">
        <v>2306</v>
      </c>
      <c r="E3" s="79"/>
      <c r="F3" s="25" t="s">
        <v>794</v>
      </c>
      <c r="G3" s="81"/>
      <c r="H3" s="82" t="s">
        <v>788</v>
      </c>
      <c r="I3" s="83"/>
      <c r="J3" s="83"/>
      <c r="K3" s="84"/>
      <c r="L3" s="72" t="s">
        <v>787</v>
      </c>
      <c r="M3" s="94"/>
      <c r="N3" s="97"/>
      <c r="O3" s="77"/>
      <c r="P3" s="77"/>
      <c r="Q3" s="77"/>
      <c r="R3" s="77"/>
      <c r="S3" s="77"/>
    </row>
    <row r="4" spans="1:19" ht="15" customHeight="1">
      <c r="A4" s="1" t="s">
        <v>2129</v>
      </c>
      <c r="E4" s="85">
        <f>DATE</f>
        <v>42505</v>
      </c>
      <c r="F4" s="23" t="s">
        <v>791</v>
      </c>
      <c r="G4" s="24"/>
      <c r="H4" s="87">
        <f>ROUND($G$2/12*MONTH,0)</f>
        <v>35</v>
      </c>
      <c r="I4" s="88"/>
      <c r="J4" s="88"/>
      <c r="K4" s="89"/>
      <c r="L4" s="44">
        <f>ROUND($G$2/12,0)</f>
        <v>7</v>
      </c>
      <c r="M4" s="94"/>
      <c r="N4" s="97"/>
      <c r="O4" s="77"/>
      <c r="P4" s="77"/>
      <c r="Q4" s="77"/>
      <c r="R4" s="77"/>
      <c r="S4" s="77"/>
    </row>
    <row r="5" spans="1:19" ht="15" customHeight="1">
      <c r="A5" s="1" t="s">
        <v>2130</v>
      </c>
      <c r="E5" s="86"/>
      <c r="F5" s="5" t="s">
        <v>792</v>
      </c>
      <c r="G5" s="6"/>
      <c r="H5" s="90">
        <f ca="1">XINZHUANG_DISTRICT_GRAPH!$AC$89</f>
        <v>4</v>
      </c>
      <c r="I5" s="91"/>
      <c r="J5" s="91"/>
      <c r="K5" s="92"/>
      <c r="L5" s="45">
        <f>$M$22</f>
        <v>0</v>
      </c>
      <c r="M5" s="95"/>
      <c r="N5" s="97"/>
      <c r="O5" s="77"/>
      <c r="P5" s="77"/>
      <c r="Q5" s="77"/>
      <c r="R5" s="77"/>
      <c r="S5" s="77"/>
    </row>
    <row r="6" spans="1:19" ht="15" customHeight="1">
      <c r="A6" s="1">
        <v>85</v>
      </c>
      <c r="E6" s="34" t="str">
        <f>$A$4</f>
        <v>West Stake</v>
      </c>
      <c r="F6" s="25" t="s">
        <v>804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西臺北支聯會</v>
      </c>
      <c r="F7" s="25" t="s">
        <v>789</v>
      </c>
      <c r="G7" s="25"/>
      <c r="H7" s="20"/>
      <c r="I7" s="20"/>
      <c r="J7" s="20"/>
      <c r="K7" s="20"/>
      <c r="L7" s="46" t="s">
        <v>790</v>
      </c>
      <c r="M7" s="61" t="s">
        <v>795</v>
      </c>
      <c r="N7" s="38" t="s">
        <v>796</v>
      </c>
      <c r="O7" s="38" t="s">
        <v>797</v>
      </c>
      <c r="P7" s="38" t="s">
        <v>798</v>
      </c>
      <c r="Q7" s="38" t="s">
        <v>799</v>
      </c>
      <c r="R7" s="38" t="s">
        <v>800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2132</v>
      </c>
      <c r="B11" s="1"/>
      <c r="E11" s="5" t="str">
        <f>$A11</f>
        <v>Xinzhuang 新莊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1783</v>
      </c>
      <c r="C12" s="64" t="str">
        <f>CONCATENATE(YEAR,":",MONTH,":",WEEK,":",WEEKDAY,":",$B12)</f>
        <v>2016:5:3:7:DANFENG_E</v>
      </c>
      <c r="D12" s="64">
        <f>MATCH($C12,REPORT_DATA_BY_COMP!$A:$A,0)</f>
        <v>1665</v>
      </c>
      <c r="E12" s="65" t="str">
        <f>SUBSTITUTE(VLOOKUP($B12,COMP_LIST!$A:$AC,5,FALSE),"EL","")</f>
        <v>E. Jackson DL / Okeson</v>
      </c>
      <c r="F12" s="4" t="str">
        <f>VLOOKUP($B12,COMP_LIST!$A:$AC,3,FALSE)</f>
        <v>Danfeng E</v>
      </c>
      <c r="G12" s="4" t="str">
        <f>VLOOKUP($B12,COMP_LIST!$A:$AC,4,FALSE)</f>
        <v>丹鳳長老</v>
      </c>
      <c r="H12" s="10">
        <f>IFERROR(INDEX(REPORT_DATA_BY_COMP!$A:$AI,$D12,MATCH(H$8,REPORT_DATA_BY_COMP!$A$1:$AI$1,0)), "")</f>
        <v>0</v>
      </c>
      <c r="I12" s="10">
        <f>IFERROR(INDEX(REPORT_DATA_BY_COMP!$A:$AI,$D12,MATCH(I$8,REPORT_DATA_BY_COMP!$A$1:$AI$1,0)), "")</f>
        <v>0</v>
      </c>
      <c r="J12" s="10">
        <f>IFERROR(INDEX(REPORT_DATA_BY_COMP!$A:$AI,$D12,MATCH(J$8,REPORT_DATA_BY_COMP!$A$1:$AI$1,0)), "")</f>
        <v>3</v>
      </c>
      <c r="K12" s="10">
        <f>IFERROR(INDEX(REPORT_DATA_BY_COMP!$A:$AI,$D12,MATCH(K$8,REPORT_DATA_BY_COMP!$A$1:$AI$1,0)), "")</f>
        <v>0</v>
      </c>
      <c r="L12" s="47">
        <f>IFERROR(INDEX(REPORT_DATA_BY_COMP!$A:$AI,$D12,MATCH(L$8,REPORT_DATA_BY_COMP!$A$1:$AI$1,0)), "")</f>
        <v>0</v>
      </c>
      <c r="M12" s="56">
        <f>IFERROR(INDEX(REPORT_DATA_BY_COMP!$A:$AI,$D12,MATCH(M$8,REPORT_DATA_BY_COMP!$A$1:$AI$1,0)), "")</f>
        <v>0</v>
      </c>
      <c r="N12" s="50">
        <f>IFERROR(INDEX(REPORT_DATA_BY_COMP!$A:$AI,$D12,MATCH(N$8,REPORT_DATA_BY_COMP!$A$1:$AI$1,0)), "")</f>
        <v>5</v>
      </c>
      <c r="O12" s="10">
        <f>IFERROR(INDEX(REPORT_DATA_BY_COMP!$A:$AI,$D12,MATCH(O$8,REPORT_DATA_BY_COMP!$A$1:$AI$1,0)), "")</f>
        <v>2</v>
      </c>
      <c r="P12" s="10">
        <f>IFERROR(INDEX(REPORT_DATA_BY_COMP!$A:$AI,$D12,MATCH(P$8,REPORT_DATA_BY_COMP!$A$1:$AI$1,0)), "")</f>
        <v>7</v>
      </c>
      <c r="Q12" s="10">
        <f>IFERROR(INDEX(REPORT_DATA_BY_COMP!$A:$AI,$D12,MATCH(Q$8,REPORT_DATA_BY_COMP!$A$1:$AI$1,0)), "")</f>
        <v>12</v>
      </c>
      <c r="R12" s="10">
        <f>IFERROR(INDEX(REPORT_DATA_BY_COMP!$A:$AI,$D12,MATCH(R$8,REPORT_DATA_BY_COMP!$A$1:$AI$1,0)), "")</f>
        <v>0</v>
      </c>
      <c r="S12" s="10">
        <f>IFERROR(INDEX(REPORT_DATA_BY_COMP!$A:$AI,$D12,MATCH(S$8,REPORT_DATA_BY_COMP!$A$1:$AI$1,0)), "")</f>
        <v>13</v>
      </c>
    </row>
    <row r="13" spans="1:19" ht="15" customHeight="1">
      <c r="A13" s="1"/>
      <c r="B13" s="1" t="s">
        <v>1905</v>
      </c>
      <c r="C13" s="64" t="str">
        <f>CONCATENATE(YEAR,":",MONTH,":",WEEK,":",WEEKDAY,":",$B13)</f>
        <v>2016:5:3:7:SIYUAN_E</v>
      </c>
      <c r="D13" s="64">
        <f>MATCH($C13,REPORT_DATA_BY_COMP!$A:$A,0)</f>
        <v>1698</v>
      </c>
      <c r="E13" s="65" t="str">
        <f>SUBSTITUTE(VLOOKUP($B13,COMP_LIST!$A:$AC,5,FALSE),"EL","")</f>
        <v>E. Tang / Heaps</v>
      </c>
      <c r="F13" s="4" t="str">
        <f>VLOOKUP($B13,COMP_LIST!$A:$AC,3,FALSE)</f>
        <v>Siyuan E</v>
      </c>
      <c r="G13" s="4" t="str">
        <f>VLOOKUP($B13,COMP_LIST!$A:$AC,4,FALSE)</f>
        <v>思源長老</v>
      </c>
      <c r="H13" s="10">
        <f>IFERROR(INDEX(REPORT_DATA_BY_COMP!$A:$AI,$D13,MATCH(H$8,REPORT_DATA_BY_COMP!$A$1:$AI$1,0)), "")</f>
        <v>0</v>
      </c>
      <c r="I13" s="10">
        <f>IFERROR(INDEX(REPORT_DATA_BY_COMP!$A:$AI,$D13,MATCH(I$8,REPORT_DATA_BY_COMP!$A$1:$AI$1,0)), "")</f>
        <v>0</v>
      </c>
      <c r="J13" s="10">
        <f>IFERROR(INDEX(REPORT_DATA_BY_COMP!$A:$AI,$D13,MATCH(J$8,REPORT_DATA_BY_COMP!$A$1:$AI$1,0)), "")</f>
        <v>4</v>
      </c>
      <c r="K13" s="10">
        <f>IFERROR(INDEX(REPORT_DATA_BY_COMP!$A:$AI,$D13,MATCH(K$8,REPORT_DATA_BY_COMP!$A$1:$AI$1,0)), "")</f>
        <v>1</v>
      </c>
      <c r="L13" s="47">
        <f>IFERROR(INDEX(REPORT_DATA_BY_COMP!$A:$AI,$D13,MATCH(L$8,REPORT_DATA_BY_COMP!$A$1:$AI$1,0)), "")</f>
        <v>0</v>
      </c>
      <c r="M13" s="59">
        <f>IFERROR(INDEX(REPORT_DATA_BY_COMP!$A:$AI,$D13,MATCH(M$8,REPORT_DATA_BY_COMP!$A$1:$AI$1,0)), "")</f>
        <v>0</v>
      </c>
      <c r="N13" s="50">
        <f>IFERROR(INDEX(REPORT_DATA_BY_COMP!$A:$AI,$D13,MATCH(N$8,REPORT_DATA_BY_COMP!$A$1:$AI$1,0)), "")</f>
        <v>5</v>
      </c>
      <c r="O13" s="10">
        <f>IFERROR(INDEX(REPORT_DATA_BY_COMP!$A:$AI,$D13,MATCH(O$8,REPORT_DATA_BY_COMP!$A$1:$AI$1,0)), "")</f>
        <v>2</v>
      </c>
      <c r="P13" s="10">
        <f>IFERROR(INDEX(REPORT_DATA_BY_COMP!$A:$AI,$D13,MATCH(P$8,REPORT_DATA_BY_COMP!$A$1:$AI$1,0)), "")</f>
        <v>8</v>
      </c>
      <c r="Q13" s="10">
        <f>IFERROR(INDEX(REPORT_DATA_BY_COMP!$A:$AI,$D13,MATCH(Q$8,REPORT_DATA_BY_COMP!$A$1:$AI$1,0)), "")</f>
        <v>4</v>
      </c>
      <c r="R13" s="10">
        <f>IFERROR(INDEX(REPORT_DATA_BY_COMP!$A:$AI,$D13,MATCH(R$8,REPORT_DATA_BY_COMP!$A$1:$AI$1,0)), "")</f>
        <v>0</v>
      </c>
      <c r="S13" s="10">
        <f>IFERROR(INDEX(REPORT_DATA_BY_COMP!$A:$AI,$D13,MATCH(S$8,REPORT_DATA_BY_COMP!$A$1:$AI$1,0)), "")</f>
        <v>7</v>
      </c>
    </row>
    <row r="14" spans="1:19" ht="15" customHeight="1">
      <c r="A14" s="1"/>
      <c r="B14" s="1"/>
      <c r="E14" s="8" t="s">
        <v>806</v>
      </c>
      <c r="F14" s="9"/>
      <c r="G14" s="9"/>
      <c r="H14" s="11">
        <f t="shared" ref="H14:S14" si="0">SUM(H12:H13)</f>
        <v>0</v>
      </c>
      <c r="I14" s="11">
        <f t="shared" si="0"/>
        <v>0</v>
      </c>
      <c r="J14" s="11">
        <f t="shared" si="0"/>
        <v>7</v>
      </c>
      <c r="K14" s="11">
        <f t="shared" si="0"/>
        <v>1</v>
      </c>
      <c r="L14" s="48">
        <f t="shared" si="0"/>
        <v>0</v>
      </c>
      <c r="M14" s="57">
        <f t="shared" si="0"/>
        <v>0</v>
      </c>
      <c r="N14" s="51">
        <f t="shared" si="0"/>
        <v>10</v>
      </c>
      <c r="O14" s="11">
        <f t="shared" si="0"/>
        <v>4</v>
      </c>
      <c r="P14" s="11">
        <f t="shared" si="0"/>
        <v>15</v>
      </c>
      <c r="Q14" s="11">
        <f t="shared" si="0"/>
        <v>16</v>
      </c>
      <c r="R14" s="11">
        <f t="shared" si="0"/>
        <v>0</v>
      </c>
      <c r="S14" s="11">
        <f t="shared" si="0"/>
        <v>20</v>
      </c>
    </row>
    <row r="15" spans="1:19" ht="15" customHeight="1">
      <c r="E15" s="31"/>
      <c r="F15" s="22"/>
      <c r="G15" s="22"/>
      <c r="H15" s="22"/>
      <c r="I15" s="22"/>
      <c r="J15" s="22"/>
      <c r="K15" s="22"/>
      <c r="L15" s="22"/>
      <c r="M15" s="43"/>
      <c r="N15" s="22"/>
      <c r="O15" s="22"/>
      <c r="P15" s="22"/>
      <c r="Q15" s="22"/>
      <c r="R15" s="22"/>
      <c r="S15" s="22"/>
    </row>
    <row r="16" spans="1:19" ht="15" customHeight="1">
      <c r="E16" s="12" t="s">
        <v>2244</v>
      </c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</row>
    <row r="17" spans="3:19" ht="15" customHeight="1">
      <c r="C17" s="64" t="str">
        <f>CONCATENATE(YEAR,":",MONTH,":1:",WEEKLY_REPORT_DAY,":", $A$1)</f>
        <v>2016:5:1:7:XINZHUANG</v>
      </c>
      <c r="D17" s="64">
        <f>MATCH($C17,REPORT_DATA_BY_DISTRICT!$A:$A, 0)</f>
        <v>481</v>
      </c>
      <c r="E17" s="19" t="s">
        <v>783</v>
      </c>
      <c r="F17" s="13"/>
      <c r="G17" s="13"/>
      <c r="H17" s="10">
        <f>IFERROR(INDEX(REPORT_DATA_BY_DISTRICT!$A:$AI,$D17,MATCH(H$8,REPORT_DATA_BY_DISTRICT!$A$1:$AI$1,0)), "")</f>
        <v>0</v>
      </c>
      <c r="I17" s="10">
        <f>IFERROR(INDEX(REPORT_DATA_BY_DISTRICT!$A:$AI,$D17,MATCH(I$8,REPORT_DATA_BY_DISTRICT!$A$1:$AI$1,0)), "")</f>
        <v>0</v>
      </c>
      <c r="J17" s="10">
        <f>IFERROR(INDEX(REPORT_DATA_BY_DISTRICT!$A:$AI,$D17,MATCH(J$8,REPORT_DATA_BY_DISTRICT!$A$1:$AI$1,0)), "")</f>
        <v>4</v>
      </c>
      <c r="K17" s="10">
        <f>IFERROR(INDEX(REPORT_DATA_BY_DISTRICT!$A:$AI,$D17,MATCH(K$8,REPORT_DATA_BY_DISTRICT!$A$1:$AI$1,0)), "")</f>
        <v>2</v>
      </c>
      <c r="L17" s="10">
        <f>IFERROR(INDEX(REPORT_DATA_BY_DISTRICT!$A:$AI,$D17,MATCH(L$8,REPORT_DATA_BY_DISTRICT!$A$1:$AI$1,0)), "")</f>
        <v>0</v>
      </c>
      <c r="M17" s="10">
        <f>IFERROR(INDEX(REPORT_DATA_BY_DISTRICT!$A:$AI,$D17,MATCH(M$8,REPORT_DATA_BY_DISTRICT!$A$1:$AI$1,0)), "")</f>
        <v>0</v>
      </c>
      <c r="N17" s="10">
        <f>IFERROR(INDEX(REPORT_DATA_BY_DISTRICT!$A:$AI,$D17,MATCH(N$8,REPORT_DATA_BY_DISTRICT!$A$1:$AI$1,0)), "")</f>
        <v>6</v>
      </c>
      <c r="O17" s="10">
        <f>IFERROR(INDEX(REPORT_DATA_BY_DISTRICT!$A:$AI,$D17,MATCH(O$8,REPORT_DATA_BY_DISTRICT!$A$1:$AI$1,0)), "")</f>
        <v>4</v>
      </c>
      <c r="P17" s="10">
        <f>IFERROR(INDEX(REPORT_DATA_BY_DISTRICT!$A:$AI,$D17,MATCH(P$8,REPORT_DATA_BY_DISTRICT!$A$1:$AI$1,0)), "")</f>
        <v>16</v>
      </c>
      <c r="Q17" s="10">
        <f>IFERROR(INDEX(REPORT_DATA_BY_DISTRICT!$A:$AI,$D17,MATCH(Q$8,REPORT_DATA_BY_DISTRICT!$A$1:$AI$1,0)), "")</f>
        <v>12</v>
      </c>
      <c r="R17" s="10">
        <f>IFERROR(INDEX(REPORT_DATA_BY_DISTRICT!$A:$AI,$D17,MATCH(R$8,REPORT_DATA_BY_DISTRICT!$A$1:$AI$1,0)), "")</f>
        <v>0</v>
      </c>
      <c r="S17" s="10">
        <f>IFERROR(INDEX(REPORT_DATA_BY_DISTRICT!$A:$AI,$D17,MATCH(S$8,REPORT_DATA_BY_DISTRICT!$A$1:$AI$1,0)), "")</f>
        <v>26</v>
      </c>
    </row>
    <row r="18" spans="3:19" ht="15" customHeight="1">
      <c r="C18" s="64" t="str">
        <f>CONCATENATE(YEAR,":",MONTH,":2:",WEEKLY_REPORT_DAY,":", $A$1)</f>
        <v>2016:5:2:7:XINZHUANG</v>
      </c>
      <c r="D18" s="64">
        <f>MATCH($C18,REPORT_DATA_BY_DISTRICT!$A:$A, 0)</f>
        <v>510</v>
      </c>
      <c r="E18" s="19" t="s">
        <v>782</v>
      </c>
      <c r="F18" s="13"/>
      <c r="G18" s="13"/>
      <c r="H18" s="10">
        <f>IFERROR(INDEX(REPORT_DATA_BY_DISTRICT!$A:$AI,$D18,MATCH(H$8,REPORT_DATA_BY_DISTRICT!$A$1:$AI$1,0)), "")</f>
        <v>0</v>
      </c>
      <c r="I18" s="10">
        <f>IFERROR(INDEX(REPORT_DATA_BY_DISTRICT!$A:$AI,$D18,MATCH(I$8,REPORT_DATA_BY_DISTRICT!$A$1:$AI$1,0)), "")</f>
        <v>0</v>
      </c>
      <c r="J18" s="10">
        <f>IFERROR(INDEX(REPORT_DATA_BY_DISTRICT!$A:$AI,$D18,MATCH(J$8,REPORT_DATA_BY_DISTRICT!$A$1:$AI$1,0)), "")</f>
        <v>8</v>
      </c>
      <c r="K18" s="10">
        <f>IFERROR(INDEX(REPORT_DATA_BY_DISTRICT!$A:$AI,$D18,MATCH(K$8,REPORT_DATA_BY_DISTRICT!$A$1:$AI$1,0)), "")</f>
        <v>1</v>
      </c>
      <c r="L18" s="10">
        <f>IFERROR(INDEX(REPORT_DATA_BY_DISTRICT!$A:$AI,$D18,MATCH(L$8,REPORT_DATA_BY_DISTRICT!$A$1:$AI$1,0)), "")</f>
        <v>0</v>
      </c>
      <c r="M18" s="10">
        <f>IFERROR(INDEX(REPORT_DATA_BY_DISTRICT!$A:$AI,$D18,MATCH(M$8,REPORT_DATA_BY_DISTRICT!$A$1:$AI$1,0)), "")</f>
        <v>0</v>
      </c>
      <c r="N18" s="10">
        <f>IFERROR(INDEX(REPORT_DATA_BY_DISTRICT!$A:$AI,$D18,MATCH(N$8,REPORT_DATA_BY_DISTRICT!$A$1:$AI$1,0)), "")</f>
        <v>16</v>
      </c>
      <c r="O18" s="10">
        <f>IFERROR(INDEX(REPORT_DATA_BY_DISTRICT!$A:$AI,$D18,MATCH(O$8,REPORT_DATA_BY_DISTRICT!$A$1:$AI$1,0)), "")</f>
        <v>8</v>
      </c>
      <c r="P18" s="10">
        <f>IFERROR(INDEX(REPORT_DATA_BY_DISTRICT!$A:$AI,$D18,MATCH(P$8,REPORT_DATA_BY_DISTRICT!$A$1:$AI$1,0)), "")</f>
        <v>18</v>
      </c>
      <c r="Q18" s="10">
        <f>IFERROR(INDEX(REPORT_DATA_BY_DISTRICT!$A:$AI,$D18,MATCH(Q$8,REPORT_DATA_BY_DISTRICT!$A$1:$AI$1,0)), "")</f>
        <v>14</v>
      </c>
      <c r="R18" s="10">
        <f>IFERROR(INDEX(REPORT_DATA_BY_DISTRICT!$A:$AI,$D18,MATCH(R$8,REPORT_DATA_BY_DISTRICT!$A$1:$AI$1,0)), "")</f>
        <v>0</v>
      </c>
      <c r="S18" s="10">
        <f>IFERROR(INDEX(REPORT_DATA_BY_DISTRICT!$A:$AI,$D18,MATCH(S$8,REPORT_DATA_BY_DISTRICT!$A$1:$AI$1,0)), "")</f>
        <v>22</v>
      </c>
    </row>
    <row r="19" spans="3:19" ht="15" customHeight="1">
      <c r="C19" s="64" t="str">
        <f>CONCATENATE(YEAR,":",MONTH,":3:",WEEKLY_REPORT_DAY,":", $A$1)</f>
        <v>2016:5:3:7:XINZHUANG</v>
      </c>
      <c r="D19" s="64">
        <f>MATCH($C19,REPORT_DATA_BY_DISTRICT!$A:$A, 0)</f>
        <v>540</v>
      </c>
      <c r="E19" s="19" t="s">
        <v>784</v>
      </c>
      <c r="F19" s="13"/>
      <c r="G19" s="13"/>
      <c r="H19" s="10">
        <f>IFERROR(INDEX(REPORT_DATA_BY_DISTRICT!$A:$AI,$D19,MATCH(H$8,REPORT_DATA_BY_DISTRICT!$A$1:$AI$1,0)), "")</f>
        <v>0</v>
      </c>
      <c r="I19" s="10">
        <f>IFERROR(INDEX(REPORT_DATA_BY_DISTRICT!$A:$AI,$D19,MATCH(I$8,REPORT_DATA_BY_DISTRICT!$A$1:$AI$1,0)), "")</f>
        <v>0</v>
      </c>
      <c r="J19" s="10">
        <f>IFERROR(INDEX(REPORT_DATA_BY_DISTRICT!$A:$AI,$D19,MATCH(J$8,REPORT_DATA_BY_DISTRICT!$A$1:$AI$1,0)), "")</f>
        <v>7</v>
      </c>
      <c r="K19" s="10">
        <f>IFERROR(INDEX(REPORT_DATA_BY_DISTRICT!$A:$AI,$D19,MATCH(K$8,REPORT_DATA_BY_DISTRICT!$A$1:$AI$1,0)), "")</f>
        <v>1</v>
      </c>
      <c r="L19" s="10">
        <f>IFERROR(INDEX(REPORT_DATA_BY_DISTRICT!$A:$AI,$D19,MATCH(L$8,REPORT_DATA_BY_DISTRICT!$A$1:$AI$1,0)), "")</f>
        <v>0</v>
      </c>
      <c r="M19" s="10">
        <f>IFERROR(INDEX(REPORT_DATA_BY_DISTRICT!$A:$AI,$D19,MATCH(M$8,REPORT_DATA_BY_DISTRICT!$A$1:$AI$1,0)), "")</f>
        <v>0</v>
      </c>
      <c r="N19" s="10">
        <f>IFERROR(INDEX(REPORT_DATA_BY_DISTRICT!$A:$AI,$D19,MATCH(N$8,REPORT_DATA_BY_DISTRICT!$A$1:$AI$1,0)), "")</f>
        <v>10</v>
      </c>
      <c r="O19" s="10">
        <f>IFERROR(INDEX(REPORT_DATA_BY_DISTRICT!$A:$AI,$D19,MATCH(O$8,REPORT_DATA_BY_DISTRICT!$A$1:$AI$1,0)), "")</f>
        <v>4</v>
      </c>
      <c r="P19" s="10">
        <f>IFERROR(INDEX(REPORT_DATA_BY_DISTRICT!$A:$AI,$D19,MATCH(P$8,REPORT_DATA_BY_DISTRICT!$A$1:$AI$1,0)), "")</f>
        <v>15</v>
      </c>
      <c r="Q19" s="10">
        <f>IFERROR(INDEX(REPORT_DATA_BY_DISTRICT!$A:$AI,$D19,MATCH(Q$8,REPORT_DATA_BY_DISTRICT!$A$1:$AI$1,0)), "")</f>
        <v>16</v>
      </c>
      <c r="R19" s="10">
        <f>IFERROR(INDEX(REPORT_DATA_BY_DISTRICT!$A:$AI,$D19,MATCH(R$8,REPORT_DATA_BY_DISTRICT!$A$1:$AI$1,0)), "")</f>
        <v>0</v>
      </c>
      <c r="S19" s="10">
        <f>IFERROR(INDEX(REPORT_DATA_BY_DISTRICT!$A:$AI,$D19,MATCH(S$8,REPORT_DATA_BY_DISTRICT!$A$1:$AI$1,0)), "")</f>
        <v>20</v>
      </c>
    </row>
    <row r="20" spans="3:19" ht="15" customHeight="1">
      <c r="C20" s="64" t="str">
        <f>CONCATENATE(YEAR,":",MONTH,":4:",WEEKLY_REPORT_DAY,":", $A$1)</f>
        <v>2016:5:4:7:XINZHUANG</v>
      </c>
      <c r="D20" s="64" t="e">
        <f>MATCH($C20,REPORT_DATA_BY_DISTRICT!$A:$A, 0)</f>
        <v>#N/A</v>
      </c>
      <c r="E20" s="19" t="s">
        <v>785</v>
      </c>
      <c r="F20" s="13"/>
      <c r="G20" s="13"/>
      <c r="H20" s="10" t="str">
        <f>IFERROR(INDEX(REPORT_DATA_BY_DISTRICT!$A:$AI,$D20,MATCH(H$8,REPORT_DATA_BY_DISTRICT!$A$1:$AI$1,0)), "")</f>
        <v/>
      </c>
      <c r="I20" s="10" t="str">
        <f>IFERROR(INDEX(REPORT_DATA_BY_DISTRICT!$A:$AI,$D20,MATCH(I$8,REPORT_DATA_BY_DISTRICT!$A$1:$AI$1,0)), "")</f>
        <v/>
      </c>
      <c r="J20" s="10" t="str">
        <f>IFERROR(INDEX(REPORT_DATA_BY_DISTRICT!$A:$AI,$D20,MATCH(J$8,REPORT_DATA_BY_DISTRICT!$A$1:$AI$1,0)), "")</f>
        <v/>
      </c>
      <c r="K20" s="10" t="str">
        <f>IFERROR(INDEX(REPORT_DATA_BY_DISTRICT!$A:$AI,$D20,MATCH(K$8,REPORT_DATA_BY_DISTRICT!$A$1:$AI$1,0)), "")</f>
        <v/>
      </c>
      <c r="L20" s="10" t="str">
        <f>IFERROR(INDEX(REPORT_DATA_BY_DISTRICT!$A:$AI,$D20,MATCH(L$8,REPORT_DATA_BY_DISTRICT!$A$1:$AI$1,0)), "")</f>
        <v/>
      </c>
      <c r="M20" s="10" t="str">
        <f>IFERROR(INDEX(REPORT_DATA_BY_DISTRICT!$A:$AI,$D20,MATCH(M$8,REPORT_DATA_BY_DISTRICT!$A$1:$AI$1,0)), "")</f>
        <v/>
      </c>
      <c r="N20" s="10" t="str">
        <f>IFERROR(INDEX(REPORT_DATA_BY_DISTRICT!$A:$AI,$D20,MATCH(N$8,REPORT_DATA_BY_DISTRICT!$A$1:$AI$1,0)), "")</f>
        <v/>
      </c>
      <c r="O20" s="10" t="str">
        <f>IFERROR(INDEX(REPORT_DATA_BY_DISTRICT!$A:$AI,$D20,MATCH(O$8,REPORT_DATA_BY_DISTRICT!$A$1:$AI$1,0)), "")</f>
        <v/>
      </c>
      <c r="P20" s="10" t="str">
        <f>IFERROR(INDEX(REPORT_DATA_BY_DISTRICT!$A:$AI,$D20,MATCH(P$8,REPORT_DATA_BY_DISTRICT!$A$1:$AI$1,0)), "")</f>
        <v/>
      </c>
      <c r="Q20" s="10" t="str">
        <f>IFERROR(INDEX(REPORT_DATA_BY_DISTRICT!$A:$AI,$D20,MATCH(Q$8,REPORT_DATA_BY_DISTRICT!$A$1:$AI$1,0)), "")</f>
        <v/>
      </c>
      <c r="R20" s="10" t="str">
        <f>IFERROR(INDEX(REPORT_DATA_BY_DISTRICT!$A:$AI,$D20,MATCH(R$8,REPORT_DATA_BY_DISTRICT!$A$1:$AI$1,0)), "")</f>
        <v/>
      </c>
      <c r="S20" s="10" t="str">
        <f>IFERROR(INDEX(REPORT_DATA_BY_DISTRICT!$A:$AI,$D20,MATCH(S$8,REPORT_DATA_BY_DISTRICT!$A$1:$AI$1,0)), "")</f>
        <v/>
      </c>
    </row>
    <row r="21" spans="3:19" ht="15" customHeight="1">
      <c r="C21" s="64" t="str">
        <f>CONCATENATE(YEAR,":",MONTH,":5:",WEEKLY_REPORT_DAY,":", $A$1)</f>
        <v>2016:5:5:7:XINZHUANG</v>
      </c>
      <c r="D21" s="64" t="e">
        <f>MATCH($C21,REPORT_DATA_BY_DISTRICT!$A:$A, 0)</f>
        <v>#N/A</v>
      </c>
      <c r="E21" s="19" t="s">
        <v>786</v>
      </c>
      <c r="F21" s="13"/>
      <c r="G21" s="13"/>
      <c r="H21" s="10" t="str">
        <f>IFERROR(INDEX(REPORT_DATA_BY_DISTRICT!$A:$AI,$D21,MATCH(H$8,REPORT_DATA_BY_DISTRICT!$A$1:$AI$1,0)), "")</f>
        <v/>
      </c>
      <c r="I21" s="10" t="str">
        <f>IFERROR(INDEX(REPORT_DATA_BY_DISTRICT!$A:$AI,$D21,MATCH(I$8,REPORT_DATA_BY_DISTRICT!$A$1:$AI$1,0)), "")</f>
        <v/>
      </c>
      <c r="J21" s="10" t="str">
        <f>IFERROR(INDEX(REPORT_DATA_BY_DISTRICT!$A:$AI,$D21,MATCH(J$8,REPORT_DATA_BY_DISTRICT!$A$1:$AI$1,0)), "")</f>
        <v/>
      </c>
      <c r="K21" s="10" t="str">
        <f>IFERROR(INDEX(REPORT_DATA_BY_DISTRICT!$A:$AI,$D21,MATCH(K$8,REPORT_DATA_BY_DISTRICT!$A$1:$AI$1,0)), "")</f>
        <v/>
      </c>
      <c r="L21" s="10" t="str">
        <f>IFERROR(INDEX(REPORT_DATA_BY_DISTRICT!$A:$AI,$D21,MATCH(L$8,REPORT_DATA_BY_DISTRICT!$A$1:$AI$1,0)), "")</f>
        <v/>
      </c>
      <c r="M21" s="10" t="str">
        <f>IFERROR(INDEX(REPORT_DATA_BY_DISTRICT!$A:$AI,$D21,MATCH(M$8,REPORT_DATA_BY_DISTRICT!$A$1:$AI$1,0)), "")</f>
        <v/>
      </c>
      <c r="N21" s="10" t="str">
        <f>IFERROR(INDEX(REPORT_DATA_BY_DISTRICT!$A:$AI,$D21,MATCH(N$8,REPORT_DATA_BY_DISTRICT!$A$1:$AI$1,0)), "")</f>
        <v/>
      </c>
      <c r="O21" s="10" t="str">
        <f>IFERROR(INDEX(REPORT_DATA_BY_DISTRICT!$A:$AI,$D21,MATCH(O$8,REPORT_DATA_BY_DISTRICT!$A$1:$AI$1,0)), "")</f>
        <v/>
      </c>
      <c r="P21" s="10" t="str">
        <f>IFERROR(INDEX(REPORT_DATA_BY_DISTRICT!$A:$AI,$D21,MATCH(P$8,REPORT_DATA_BY_DISTRICT!$A$1:$AI$1,0)), "")</f>
        <v/>
      </c>
      <c r="Q21" s="10" t="str">
        <f>IFERROR(INDEX(REPORT_DATA_BY_DISTRICT!$A:$AI,$D21,MATCH(Q$8,REPORT_DATA_BY_DISTRICT!$A$1:$AI$1,0)), "")</f>
        <v/>
      </c>
      <c r="R21" s="10" t="str">
        <f>IFERROR(INDEX(REPORT_DATA_BY_DISTRICT!$A:$AI,$D21,MATCH(R$8,REPORT_DATA_BY_DISTRICT!$A$1:$AI$1,0)), "")</f>
        <v/>
      </c>
      <c r="S21" s="10" t="str">
        <f>IFERROR(INDEX(REPORT_DATA_BY_DISTRICT!$A:$AI,$D21,MATCH(S$8,REPORT_DATA_BY_DISTRICT!$A$1:$AI$1,0)), "")</f>
        <v/>
      </c>
    </row>
    <row r="22" spans="3:19" ht="15" customHeight="1">
      <c r="E22" s="16" t="s">
        <v>806</v>
      </c>
      <c r="F22" s="14"/>
      <c r="G22" s="14"/>
      <c r="H22" s="17">
        <f>SUM(H17:H21)</f>
        <v>0</v>
      </c>
      <c r="I22" s="17">
        <f t="shared" ref="I22:R22" si="1">SUM(I17:I21)</f>
        <v>0</v>
      </c>
      <c r="J22" s="17">
        <f t="shared" si="1"/>
        <v>19</v>
      </c>
      <c r="K22" s="17">
        <f t="shared" si="1"/>
        <v>4</v>
      </c>
      <c r="L22" s="49">
        <f t="shared" si="1"/>
        <v>0</v>
      </c>
      <c r="M22" s="17">
        <f t="shared" si="1"/>
        <v>0</v>
      </c>
      <c r="N22" s="52">
        <f t="shared" si="1"/>
        <v>32</v>
      </c>
      <c r="O22" s="17">
        <f t="shared" si="1"/>
        <v>16</v>
      </c>
      <c r="P22" s="17">
        <f t="shared" si="1"/>
        <v>49</v>
      </c>
      <c r="Q22" s="17">
        <f t="shared" si="1"/>
        <v>42</v>
      </c>
      <c r="R22" s="17">
        <f t="shared" si="1"/>
        <v>0</v>
      </c>
      <c r="S22" s="17">
        <f>SUM(S17:S21)</f>
        <v>68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2:S13">
    <cfRule type="expression" dxfId="7" priority="1">
      <formula>J12=""</formula>
    </cfRule>
    <cfRule type="expression" dxfId="6" priority="2">
      <formula>AND(M$9&lt;&gt;"",M12&gt;=M$9)</formula>
    </cfRule>
    <cfRule type="expression" dxfId="5" priority="3">
      <formula>AND(M$10&lt;&gt;"",M12&lt;M$10)</formula>
    </cfRule>
    <cfRule type="expression" dxfId="4" priority="4">
      <formula>AND(M$10&lt;&gt;"",M12&gt;=M$10)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90">
    <pageSetUpPr fitToPage="1"/>
  </sheetPr>
  <dimension ref="W1:BA109"/>
  <sheetViews>
    <sheetView zoomScale="85" zoomScaleNormal="85" workbookViewId="0">
      <selection activeCell="AV88" sqref="AV88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7109375" style="7" customWidth="1"/>
    <col min="49" max="49" width="10.42578125" style="7" bestFit="1" customWidth="1"/>
    <col min="50" max="50" width="9.42578125" style="7" bestFit="1" customWidth="1"/>
    <col min="51" max="51" width="10.28515625" style="7" bestFit="1" customWidth="1"/>
    <col min="52" max="52" width="18" style="7" bestFit="1" customWidth="1"/>
    <col min="53" max="53" width="16.5703125" style="7" bestFit="1" customWidth="1"/>
    <col min="54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3" ht="15" customHeight="1"/>
    <row r="50" spans="23:53" ht="15" customHeight="1"/>
    <row r="51" spans="23:53" ht="120">
      <c r="AC51" s="29" t="s">
        <v>437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440</v>
      </c>
      <c r="AT51" s="29" t="s">
        <v>33</v>
      </c>
      <c r="AU51" s="29" t="s">
        <v>34</v>
      </c>
      <c r="AV51" s="29"/>
    </row>
    <row r="52" spans="23:53">
      <c r="W52" s="7" t="s">
        <v>812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810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813</v>
      </c>
      <c r="AM52" s="7" t="s">
        <v>13</v>
      </c>
      <c r="AN52" s="27" t="s">
        <v>814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3964</v>
      </c>
      <c r="AW52" s="27" t="s">
        <v>44</v>
      </c>
      <c r="AX52" s="27" t="s">
        <v>45</v>
      </c>
      <c r="AY52" s="27" t="s">
        <v>46</v>
      </c>
      <c r="AZ52" s="27" t="s">
        <v>47</v>
      </c>
      <c r="BA52" s="27" t="s">
        <v>48</v>
      </c>
    </row>
    <row r="53" spans="23:53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2014:1:0:0:XINZHUANG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8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</row>
    <row r="54" spans="23:53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2014:2:0:0:XINZHUANG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</row>
    <row r="55" spans="23:53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2014:3:0:0:XINZHUANG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</row>
    <row r="56" spans="23:53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2014:4:0:0:XINZHUANG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</row>
    <row r="57" spans="23:53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2014:5:0:0:XINZHUANG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</row>
    <row r="58" spans="23:53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2014:6:0:0:XINZHUANG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</row>
    <row r="59" spans="23:53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2014:7:0:0:XINZHUANG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</row>
    <row r="60" spans="23:53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2014:8:0:0:XINZHUANG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</row>
    <row r="61" spans="23:53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2014:9:0:0:XINZHUANG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</row>
    <row r="62" spans="23:53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2014:10:0:0:XINZHUANG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</row>
    <row r="63" spans="23:53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2014:11:0:0:XINZHUANG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ca="1" si="7"/>
        <v/>
      </c>
      <c r="AG63" s="10" t="str">
        <f t="shared" ca="1" si="7"/>
        <v/>
      </c>
      <c r="AH63" s="10" t="str">
        <f t="shared" ca="1" si="7"/>
        <v/>
      </c>
      <c r="AI63" s="10" t="str">
        <f t="shared" ca="1" si="7"/>
        <v/>
      </c>
      <c r="AJ63" s="10" t="str">
        <f t="shared" ca="1" si="7"/>
        <v/>
      </c>
      <c r="AK63" s="10" t="str">
        <f t="shared" ca="1" si="7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</row>
    <row r="64" spans="23:53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2014:12:0:0:XINZHUANG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7"/>
        <v/>
      </c>
      <c r="AG64" s="10" t="str">
        <f t="shared" ca="1" si="7"/>
        <v/>
      </c>
      <c r="AH64" s="10" t="str">
        <f t="shared" ca="1" si="7"/>
        <v/>
      </c>
      <c r="AI64" s="10" t="str">
        <f t="shared" ca="1" si="7"/>
        <v/>
      </c>
      <c r="AJ64" s="10" t="str">
        <f t="shared" ca="1" si="7"/>
        <v/>
      </c>
      <c r="AK64" s="10" t="str">
        <f t="shared" ca="1" si="7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</row>
    <row r="65" spans="23:53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2015:1:0:0:XINZHUANG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7"/>
        <v/>
      </c>
      <c r="AG65" s="10" t="str">
        <f t="shared" ca="1" si="7"/>
        <v/>
      </c>
      <c r="AH65" s="10" t="str">
        <f t="shared" ca="1" si="7"/>
        <v/>
      </c>
      <c r="AI65" s="10" t="str">
        <f t="shared" ca="1" si="7"/>
        <v/>
      </c>
      <c r="AJ65" s="10" t="str">
        <f t="shared" ca="1" si="7"/>
        <v/>
      </c>
      <c r="AK65" s="10" t="str">
        <f t="shared" ca="1" si="7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</row>
    <row r="66" spans="23:53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2015:2:0:0:XINZHUANG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7"/>
        <v/>
      </c>
      <c r="AG66" s="10" t="str">
        <f t="shared" ca="1" si="7"/>
        <v/>
      </c>
      <c r="AH66" s="10" t="str">
        <f t="shared" ca="1" si="7"/>
        <v/>
      </c>
      <c r="AI66" s="10" t="str">
        <f t="shared" ca="1" si="7"/>
        <v/>
      </c>
      <c r="AJ66" s="10" t="str">
        <f t="shared" ca="1" si="7"/>
        <v/>
      </c>
      <c r="AK66" s="10" t="str">
        <f t="shared" ca="1" si="7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</row>
    <row r="67" spans="23:53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2015:3:0:0:XINZHUANG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7"/>
        <v/>
      </c>
      <c r="AG67" s="10" t="str">
        <f t="shared" ca="1" si="7"/>
        <v/>
      </c>
      <c r="AH67" s="10" t="str">
        <f t="shared" ca="1" si="7"/>
        <v/>
      </c>
      <c r="AI67" s="10" t="str">
        <f t="shared" ca="1" si="7"/>
        <v/>
      </c>
      <c r="AJ67" s="10" t="str">
        <f t="shared" ca="1" si="7"/>
        <v/>
      </c>
      <c r="AK67" s="10" t="str">
        <f t="shared" ca="1" si="7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</row>
    <row r="68" spans="23:53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2015:4:0:0:XINZHUANG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7"/>
        <v/>
      </c>
      <c r="AG68" s="10" t="str">
        <f t="shared" ca="1" si="7"/>
        <v/>
      </c>
      <c r="AH68" s="10" t="str">
        <f t="shared" ca="1" si="7"/>
        <v/>
      </c>
      <c r="AI68" s="10" t="str">
        <f t="shared" ca="1" si="7"/>
        <v/>
      </c>
      <c r="AJ68" s="10" t="str">
        <f t="shared" ca="1" si="7"/>
        <v/>
      </c>
      <c r="AK68" s="10" t="str">
        <f t="shared" ca="1" si="7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</row>
    <row r="69" spans="23:53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2015:5:0:0:XINZHUANG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ref="AF69:AK84" ca="1" si="8">IFERROR(INDEX(INDIRECT(CONCATENATE($X$95,"$A:$Z")),$AE69,MATCH(AF$52,INDIRECT(CONCATENATE($X$95,"$A1:$Z1")),0)),"")</f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</row>
    <row r="70" spans="23:53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2015:6:0:0:XINZHUANG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</row>
    <row r="71" spans="23:53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2015:7:0:0:XINZHUANG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</row>
    <row r="72" spans="23:53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2015:8:0:0:XINZHUANG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</row>
    <row r="73" spans="23:53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2015:9:0:0:XINZHUANG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ca="1" si="8"/>
        <v/>
      </c>
      <c r="AG73" s="10" t="str">
        <f t="shared" ca="1" si="8"/>
        <v/>
      </c>
      <c r="AH73" s="10" t="str">
        <f t="shared" ca="1" si="8"/>
        <v/>
      </c>
      <c r="AI73" s="10" t="str">
        <f t="shared" ca="1" si="8"/>
        <v/>
      </c>
      <c r="AJ73" s="10" t="str">
        <f t="shared" ca="1" si="8"/>
        <v/>
      </c>
      <c r="AK73" s="10" t="str">
        <f t="shared" ca="1" si="8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</row>
    <row r="74" spans="23:53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2015:10:0:0:XINZHUANG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8"/>
        <v/>
      </c>
      <c r="AG74" s="10" t="str">
        <f t="shared" ca="1" si="8"/>
        <v/>
      </c>
      <c r="AH74" s="10" t="str">
        <f t="shared" ca="1" si="8"/>
        <v/>
      </c>
      <c r="AI74" s="10" t="str">
        <f t="shared" ca="1" si="8"/>
        <v/>
      </c>
      <c r="AJ74" s="10" t="str">
        <f t="shared" ca="1" si="8"/>
        <v/>
      </c>
      <c r="AK74" s="10" t="str">
        <f t="shared" ca="1" si="8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</row>
    <row r="75" spans="23:53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2015:11:0:0:XINZHUANG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8"/>
        <v/>
      </c>
      <c r="AG75" s="10" t="str">
        <f t="shared" ca="1" si="8"/>
        <v/>
      </c>
      <c r="AH75" s="10" t="str">
        <f t="shared" ca="1" si="8"/>
        <v/>
      </c>
      <c r="AI75" s="10" t="str">
        <f t="shared" ca="1" si="8"/>
        <v/>
      </c>
      <c r="AJ75" s="10" t="str">
        <f t="shared" ca="1" si="8"/>
        <v/>
      </c>
      <c r="AK75" s="10" t="str">
        <f t="shared" ca="1" si="8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</row>
    <row r="76" spans="23:53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2015:12:0:0:XINZHUANG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8"/>
        <v/>
      </c>
      <c r="AG76" s="10" t="str">
        <f t="shared" ca="1" si="8"/>
        <v/>
      </c>
      <c r="AH76" s="10" t="str">
        <f t="shared" ca="1" si="8"/>
        <v/>
      </c>
      <c r="AI76" s="10" t="str">
        <f t="shared" ca="1" si="8"/>
        <v/>
      </c>
      <c r="AJ76" s="10" t="str">
        <f t="shared" ca="1" si="8"/>
        <v/>
      </c>
      <c r="AK76" s="10" t="str">
        <f t="shared" ca="1" si="8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</row>
    <row r="77" spans="23:53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2016:1:0:0:XINZHUANG</v>
      </c>
      <c r="AB77" s="27">
        <f t="shared" ca="1" si="3"/>
        <v>30</v>
      </c>
      <c r="AC77" s="21">
        <f t="shared" ca="1" si="4"/>
        <v>2</v>
      </c>
      <c r="AD77" s="21">
        <f t="shared" si="5"/>
        <v>0</v>
      </c>
      <c r="AE77" s="27" t="e">
        <f t="shared" ca="1" si="6"/>
        <v>#N/A</v>
      </c>
      <c r="AF77" s="10" t="str">
        <f t="shared" ca="1" si="8"/>
        <v/>
      </c>
      <c r="AG77" s="10" t="str">
        <f t="shared" ca="1" si="8"/>
        <v/>
      </c>
      <c r="AH77" s="10" t="str">
        <f t="shared" ca="1" si="8"/>
        <v/>
      </c>
      <c r="AI77" s="10" t="str">
        <f t="shared" ca="1" si="8"/>
        <v/>
      </c>
      <c r="AJ77" s="10" t="str">
        <f t="shared" ca="1" si="8"/>
        <v/>
      </c>
      <c r="AK77" s="10" t="str">
        <f t="shared" ca="1" si="8"/>
        <v/>
      </c>
      <c r="AL77" s="7">
        <v>-11</v>
      </c>
      <c r="AM77" s="28">
        <f t="shared" ref="AM77:AM88" si="9">DATE(YEAR, MONTH,DAY + 7*AL77 )</f>
        <v>42428</v>
      </c>
      <c r="AN77" s="27">
        <f>INT((DAY($AM77)-1)/7)+1</f>
        <v>4</v>
      </c>
      <c r="AO77" s="28" t="str">
        <f t="shared" ref="AO77:AO88" si="10">CONCATENATE(YEAR(AM77),":",MONTH(AM77),":",AN77,":",WEEKLY_REPORT_DAY,":", $X$90)</f>
        <v>2016:2:4:7:XINZHUANG</v>
      </c>
      <c r="AP77" s="27">
        <f t="shared" ref="AP77:AP88" ca="1" si="11">MATCH(AO77,INDIRECT(CONCATENATE($X$93,"$A:$A")),0)</f>
        <v>217</v>
      </c>
      <c r="AQ77" s="21">
        <f t="shared" ref="AQ77:AV88" ca="1" si="12">INDEX(INDIRECT(CONCATENATE($X$93,"$A:$AG")),$AP77,MATCH(AQ$52,INDIRECT(CONCATENATE($X$93,"$A1:$AG1")),0))</f>
        <v>0</v>
      </c>
      <c r="AR77" s="21">
        <f t="shared" ca="1" si="12"/>
        <v>11</v>
      </c>
      <c r="AS77" s="21">
        <f t="shared" ca="1" si="12"/>
        <v>6</v>
      </c>
      <c r="AT77" s="21">
        <f t="shared" ca="1" si="12"/>
        <v>7</v>
      </c>
      <c r="AU77" s="21">
        <f t="shared" ca="1" si="12"/>
        <v>2</v>
      </c>
      <c r="AV77" s="21">
        <f t="shared" ca="1" si="12"/>
        <v>0</v>
      </c>
      <c r="AW77" s="21">
        <f ca="1">ROUND(1*$AV77/$X$99,0)</f>
        <v>0</v>
      </c>
      <c r="AX77" s="21">
        <f ca="1">6*$AV77</f>
        <v>0</v>
      </c>
      <c r="AY77" s="21">
        <f ca="1">3*$AV77</f>
        <v>0</v>
      </c>
      <c r="AZ77" s="21">
        <f ca="1">5*$AV77</f>
        <v>0</v>
      </c>
      <c r="BA77" s="21">
        <f ca="1">1*$AV77</f>
        <v>0</v>
      </c>
    </row>
    <row r="78" spans="23:53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2016:2:0:0:XINZHUANG</v>
      </c>
      <c r="AB78" s="27">
        <f t="shared" ca="1" si="3"/>
        <v>63</v>
      </c>
      <c r="AC78" s="21">
        <f t="shared" ca="1" si="4"/>
        <v>0</v>
      </c>
      <c r="AD78" s="21">
        <f t="shared" si="5"/>
        <v>0</v>
      </c>
      <c r="AE78" s="27" t="e">
        <f t="shared" ca="1" si="6"/>
        <v>#N/A</v>
      </c>
      <c r="AF78" s="10" t="str">
        <f t="shared" ca="1" si="8"/>
        <v/>
      </c>
      <c r="AG78" s="10" t="str">
        <f t="shared" ca="1" si="8"/>
        <v/>
      </c>
      <c r="AH78" s="10" t="str">
        <f t="shared" ca="1" si="8"/>
        <v/>
      </c>
      <c r="AI78" s="10" t="str">
        <f t="shared" ca="1" si="8"/>
        <v/>
      </c>
      <c r="AJ78" s="10" t="str">
        <f t="shared" ca="1" si="8"/>
        <v/>
      </c>
      <c r="AK78" s="10" t="str">
        <f t="shared" ca="1" si="8"/>
        <v/>
      </c>
      <c r="AL78" s="7">
        <v>-10</v>
      </c>
      <c r="AM78" s="28">
        <f t="shared" si="9"/>
        <v>42435</v>
      </c>
      <c r="AN78" s="27">
        <f t="shared" ref="AN78:AN88" si="13">INT((DAY($AM78)-1)/7)+1</f>
        <v>1</v>
      </c>
      <c r="AO78" s="28" t="str">
        <f t="shared" si="10"/>
        <v>2016:3:1:7:XINZHUANG</v>
      </c>
      <c r="AP78" s="27">
        <f t="shared" ca="1" si="11"/>
        <v>248</v>
      </c>
      <c r="AQ78" s="21">
        <f t="shared" ca="1" si="12"/>
        <v>0</v>
      </c>
      <c r="AR78" s="21">
        <f t="shared" ca="1" si="12"/>
        <v>9</v>
      </c>
      <c r="AS78" s="21">
        <f t="shared" ca="1" si="12"/>
        <v>2</v>
      </c>
      <c r="AT78" s="21">
        <f t="shared" ca="1" si="12"/>
        <v>8</v>
      </c>
      <c r="AU78" s="21">
        <f t="shared" ca="1" si="12"/>
        <v>0</v>
      </c>
      <c r="AV78" s="21">
        <f t="shared" ca="1" si="12"/>
        <v>0</v>
      </c>
      <c r="AW78" s="21">
        <f t="shared" ref="AW78:AW88" ca="1" si="14">ROUND(1*$AV78/$X$99,0)</f>
        <v>0</v>
      </c>
      <c r="AX78" s="21">
        <f t="shared" ref="AX78:AX88" ca="1" si="15">6*$AV78</f>
        <v>0</v>
      </c>
      <c r="AY78" s="21">
        <f t="shared" ref="AY78:AY88" ca="1" si="16">3*$AV78</f>
        <v>0</v>
      </c>
      <c r="AZ78" s="21">
        <f t="shared" ref="AZ78:AZ88" ca="1" si="17">5*$AV78</f>
        <v>0</v>
      </c>
      <c r="BA78" s="21">
        <f t="shared" ref="BA78:BA88" ca="1" si="18">1*$AV78</f>
        <v>0</v>
      </c>
    </row>
    <row r="79" spans="23:53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2016:3:0:0:XINZHUANG</v>
      </c>
      <c r="AB79" s="27">
        <f t="shared" ca="1" si="3"/>
        <v>95</v>
      </c>
      <c r="AC79" s="21">
        <f t="shared" ca="1" si="4"/>
        <v>1</v>
      </c>
      <c r="AD79" s="21">
        <f t="shared" si="5"/>
        <v>0</v>
      </c>
      <c r="AE79" s="27">
        <f t="shared" ca="1" si="6"/>
        <v>30</v>
      </c>
      <c r="AF79" s="10">
        <f t="shared" ca="1" si="8"/>
        <v>0</v>
      </c>
      <c r="AG79" s="10">
        <f t="shared" ca="1" si="8"/>
        <v>0</v>
      </c>
      <c r="AH79" s="10">
        <f t="shared" ca="1" si="8"/>
        <v>0</v>
      </c>
      <c r="AI79" s="10">
        <f t="shared" ca="1" si="8"/>
        <v>1</v>
      </c>
      <c r="AJ79" s="10">
        <f t="shared" ca="1" si="8"/>
        <v>0</v>
      </c>
      <c r="AK79" s="10">
        <f t="shared" ca="1" si="8"/>
        <v>0</v>
      </c>
      <c r="AL79" s="7">
        <v>-9</v>
      </c>
      <c r="AM79" s="28">
        <f t="shared" si="9"/>
        <v>42442</v>
      </c>
      <c r="AN79" s="27">
        <f t="shared" si="13"/>
        <v>2</v>
      </c>
      <c r="AO79" s="28" t="str">
        <f t="shared" si="10"/>
        <v>2016:3:2:7:XINZHUANG</v>
      </c>
      <c r="AP79" s="27">
        <f t="shared" ca="1" si="11"/>
        <v>277</v>
      </c>
      <c r="AQ79" s="21">
        <f t="shared" ca="1" si="12"/>
        <v>1</v>
      </c>
      <c r="AR79" s="21">
        <f t="shared" ca="1" si="12"/>
        <v>7</v>
      </c>
      <c r="AS79" s="21">
        <f t="shared" ca="1" si="12"/>
        <v>2</v>
      </c>
      <c r="AT79" s="21">
        <f t="shared" ca="1" si="12"/>
        <v>6</v>
      </c>
      <c r="AU79" s="21">
        <f t="shared" ca="1" si="12"/>
        <v>3</v>
      </c>
      <c r="AV79" s="21">
        <f t="shared" ca="1" si="12"/>
        <v>0</v>
      </c>
      <c r="AW79" s="21">
        <f t="shared" ca="1" si="14"/>
        <v>0</v>
      </c>
      <c r="AX79" s="21">
        <f t="shared" ca="1" si="15"/>
        <v>0</v>
      </c>
      <c r="AY79" s="21">
        <f t="shared" ca="1" si="16"/>
        <v>0</v>
      </c>
      <c r="AZ79" s="21">
        <f t="shared" ca="1" si="17"/>
        <v>0</v>
      </c>
      <c r="BA79" s="21">
        <f t="shared" ca="1" si="18"/>
        <v>0</v>
      </c>
    </row>
    <row r="80" spans="23:53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2016:4:0:0:XINZHUANG</v>
      </c>
      <c r="AB80" s="27">
        <f t="shared" ca="1" si="3"/>
        <v>124</v>
      </c>
      <c r="AC80" s="21">
        <f t="shared" ca="1" si="4"/>
        <v>1</v>
      </c>
      <c r="AD80" s="21">
        <f t="shared" si="5"/>
        <v>0</v>
      </c>
      <c r="AE80" s="27">
        <f t="shared" ca="1" si="6"/>
        <v>51</v>
      </c>
      <c r="AF80" s="10">
        <f t="shared" ca="1" si="8"/>
        <v>0</v>
      </c>
      <c r="AG80" s="10">
        <f t="shared" ca="1" si="8"/>
        <v>0</v>
      </c>
      <c r="AH80" s="10">
        <f t="shared" ca="1" si="8"/>
        <v>0</v>
      </c>
      <c r="AI80" s="10">
        <f t="shared" ca="1" si="8"/>
        <v>1</v>
      </c>
      <c r="AJ80" s="10">
        <f t="shared" ca="1" si="8"/>
        <v>0</v>
      </c>
      <c r="AK80" s="10">
        <f t="shared" ca="1" si="8"/>
        <v>0</v>
      </c>
      <c r="AL80" s="7">
        <v>-8</v>
      </c>
      <c r="AM80" s="28">
        <f t="shared" si="9"/>
        <v>42449</v>
      </c>
      <c r="AN80" s="27">
        <f t="shared" si="13"/>
        <v>3</v>
      </c>
      <c r="AO80" s="28" t="str">
        <f t="shared" si="10"/>
        <v>2016:3:3:7:XINZHUANG</v>
      </c>
      <c r="AP80" s="27">
        <f t="shared" ca="1" si="11"/>
        <v>307</v>
      </c>
      <c r="AQ80" s="21">
        <f t="shared" ca="1" si="12"/>
        <v>0</v>
      </c>
      <c r="AR80" s="21">
        <f t="shared" ca="1" si="12"/>
        <v>14</v>
      </c>
      <c r="AS80" s="21">
        <f t="shared" ca="1" si="12"/>
        <v>9</v>
      </c>
      <c r="AT80" s="21">
        <f t="shared" ca="1" si="12"/>
        <v>13</v>
      </c>
      <c r="AU80" s="21">
        <f t="shared" ca="1" si="12"/>
        <v>3</v>
      </c>
      <c r="AV80" s="21">
        <f t="shared" ca="1" si="12"/>
        <v>0</v>
      </c>
      <c r="AW80" s="21">
        <f t="shared" ca="1" si="14"/>
        <v>0</v>
      </c>
      <c r="AX80" s="21">
        <f t="shared" ca="1" si="15"/>
        <v>0</v>
      </c>
      <c r="AY80" s="21">
        <f t="shared" ca="1" si="16"/>
        <v>0</v>
      </c>
      <c r="AZ80" s="21">
        <f t="shared" ca="1" si="17"/>
        <v>0</v>
      </c>
      <c r="BA80" s="21">
        <f t="shared" ca="1" si="18"/>
        <v>0</v>
      </c>
    </row>
    <row r="81" spans="23:53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2016:5:0:0:XINZHUANG</v>
      </c>
      <c r="AB81" s="27">
        <f t="shared" ca="1" si="3"/>
        <v>154</v>
      </c>
      <c r="AC81" s="21">
        <f t="shared" ca="1" si="4"/>
        <v>0</v>
      </c>
      <c r="AD81" s="21">
        <f t="shared" si="5"/>
        <v>0</v>
      </c>
      <c r="AE81" s="27" t="e">
        <f t="shared" ca="1" si="6"/>
        <v>#N/A</v>
      </c>
      <c r="AF81" s="10" t="str">
        <f t="shared" ca="1" si="8"/>
        <v/>
      </c>
      <c r="AG81" s="10" t="str">
        <f t="shared" ca="1" si="8"/>
        <v/>
      </c>
      <c r="AH81" s="10" t="str">
        <f t="shared" ca="1" si="8"/>
        <v/>
      </c>
      <c r="AI81" s="10" t="str">
        <f t="shared" ca="1" si="8"/>
        <v/>
      </c>
      <c r="AJ81" s="10" t="str">
        <f t="shared" ca="1" si="8"/>
        <v/>
      </c>
      <c r="AK81" s="10" t="str">
        <f t="shared" ca="1" si="8"/>
        <v/>
      </c>
      <c r="AL81" s="7">
        <v>-7</v>
      </c>
      <c r="AM81" s="28">
        <f t="shared" si="9"/>
        <v>42456</v>
      </c>
      <c r="AN81" s="27">
        <f t="shared" si="13"/>
        <v>4</v>
      </c>
      <c r="AO81" s="28" t="str">
        <f t="shared" si="10"/>
        <v>2016:3:4:7:XINZHUANG</v>
      </c>
      <c r="AP81" s="27">
        <f t="shared" ca="1" si="11"/>
        <v>336</v>
      </c>
      <c r="AQ81" s="21">
        <f t="shared" ca="1" si="12"/>
        <v>0</v>
      </c>
      <c r="AR81" s="21">
        <f t="shared" ca="1" si="12"/>
        <v>10</v>
      </c>
      <c r="AS81" s="21">
        <f t="shared" ca="1" si="12"/>
        <v>8</v>
      </c>
      <c r="AT81" s="21">
        <f t="shared" ca="1" si="12"/>
        <v>4</v>
      </c>
      <c r="AU81" s="21">
        <f t="shared" ca="1" si="12"/>
        <v>1</v>
      </c>
      <c r="AV81" s="21">
        <f t="shared" ca="1" si="12"/>
        <v>0</v>
      </c>
      <c r="AW81" s="21">
        <f t="shared" ca="1" si="14"/>
        <v>0</v>
      </c>
      <c r="AX81" s="21">
        <f t="shared" ca="1" si="15"/>
        <v>0</v>
      </c>
      <c r="AY81" s="21">
        <f t="shared" ca="1" si="16"/>
        <v>0</v>
      </c>
      <c r="AZ81" s="21">
        <f t="shared" ca="1" si="17"/>
        <v>0</v>
      </c>
      <c r="BA81" s="21">
        <f t="shared" ca="1" si="18"/>
        <v>0</v>
      </c>
    </row>
    <row r="82" spans="23:53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2016:6:0:0:XINZHUANG</v>
      </c>
      <c r="AB82" s="27" t="e">
        <f t="shared" ca="1" si="3"/>
        <v>#N/A</v>
      </c>
      <c r="AC82" s="21" t="e">
        <f t="shared" ca="1" si="4"/>
        <v>#N/A</v>
      </c>
      <c r="AD82" s="21">
        <f t="shared" si="5"/>
        <v>0</v>
      </c>
      <c r="AE82" s="27" t="e">
        <f t="shared" ca="1" si="6"/>
        <v>#N/A</v>
      </c>
      <c r="AF82" s="10" t="str">
        <f t="shared" ca="1" si="8"/>
        <v/>
      </c>
      <c r="AG82" s="10" t="str">
        <f t="shared" ca="1" si="8"/>
        <v/>
      </c>
      <c r="AH82" s="10" t="str">
        <f t="shared" ca="1" si="8"/>
        <v/>
      </c>
      <c r="AI82" s="10" t="str">
        <f t="shared" ca="1" si="8"/>
        <v/>
      </c>
      <c r="AJ82" s="10" t="str">
        <f t="shared" ca="1" si="8"/>
        <v/>
      </c>
      <c r="AK82" s="10" t="str">
        <f t="shared" ca="1" si="8"/>
        <v/>
      </c>
      <c r="AL82" s="7">
        <v>-6</v>
      </c>
      <c r="AM82" s="28">
        <f t="shared" si="9"/>
        <v>42463</v>
      </c>
      <c r="AN82" s="27">
        <f t="shared" si="13"/>
        <v>1</v>
      </c>
      <c r="AO82" s="28" t="str">
        <f t="shared" si="10"/>
        <v>2016:4:1:7:XINZHUANG</v>
      </c>
      <c r="AP82" s="27">
        <f t="shared" ca="1" si="11"/>
        <v>365</v>
      </c>
      <c r="AQ82" s="21">
        <f t="shared" ca="1" si="12"/>
        <v>1</v>
      </c>
      <c r="AR82" s="21">
        <f t="shared" ca="1" si="12"/>
        <v>13</v>
      </c>
      <c r="AS82" s="21">
        <f t="shared" ca="1" si="12"/>
        <v>5</v>
      </c>
      <c r="AT82" s="21">
        <f t="shared" ca="1" si="12"/>
        <v>14</v>
      </c>
      <c r="AU82" s="21">
        <f t="shared" ca="1" si="12"/>
        <v>1</v>
      </c>
      <c r="AV82" s="21">
        <f t="shared" ca="1" si="12"/>
        <v>0</v>
      </c>
      <c r="AW82" s="21">
        <f t="shared" ca="1" si="14"/>
        <v>0</v>
      </c>
      <c r="AX82" s="21">
        <f t="shared" ca="1" si="15"/>
        <v>0</v>
      </c>
      <c r="AY82" s="21">
        <f t="shared" ca="1" si="16"/>
        <v>0</v>
      </c>
      <c r="AZ82" s="21">
        <f t="shared" ca="1" si="17"/>
        <v>0</v>
      </c>
      <c r="BA82" s="21">
        <f t="shared" ca="1" si="18"/>
        <v>0</v>
      </c>
    </row>
    <row r="83" spans="23:53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2016:7:0:0:XINZHUANG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ca="1" si="8"/>
        <v/>
      </c>
      <c r="AG83" s="10" t="str">
        <f t="shared" ca="1" si="8"/>
        <v/>
      </c>
      <c r="AH83" s="10" t="str">
        <f t="shared" ca="1" si="8"/>
        <v/>
      </c>
      <c r="AI83" s="10" t="str">
        <f t="shared" ca="1" si="8"/>
        <v/>
      </c>
      <c r="AJ83" s="10" t="str">
        <f t="shared" ca="1" si="8"/>
        <v/>
      </c>
      <c r="AK83" s="10" t="str">
        <f t="shared" ca="1" si="8"/>
        <v/>
      </c>
      <c r="AL83" s="7">
        <v>-5</v>
      </c>
      <c r="AM83" s="28">
        <f t="shared" si="9"/>
        <v>42470</v>
      </c>
      <c r="AN83" s="27">
        <f t="shared" si="13"/>
        <v>2</v>
      </c>
      <c r="AO83" s="28" t="str">
        <f t="shared" si="10"/>
        <v>2016:4:2:7:XINZHUANG</v>
      </c>
      <c r="AP83" s="27">
        <f t="shared" ca="1" si="11"/>
        <v>394</v>
      </c>
      <c r="AQ83" s="21">
        <f t="shared" ca="1" si="12"/>
        <v>0</v>
      </c>
      <c r="AR83" s="21">
        <f t="shared" ca="1" si="12"/>
        <v>10</v>
      </c>
      <c r="AS83" s="21">
        <f t="shared" ca="1" si="12"/>
        <v>4</v>
      </c>
      <c r="AT83" s="21">
        <f t="shared" ca="1" si="12"/>
        <v>12</v>
      </c>
      <c r="AU83" s="21">
        <f t="shared" ca="1" si="12"/>
        <v>1</v>
      </c>
      <c r="AV83" s="21">
        <f t="shared" ca="1" si="12"/>
        <v>0</v>
      </c>
      <c r="AW83" s="21">
        <f t="shared" ca="1" si="14"/>
        <v>0</v>
      </c>
      <c r="AX83" s="21">
        <f t="shared" ca="1" si="15"/>
        <v>0</v>
      </c>
      <c r="AY83" s="21">
        <f t="shared" ca="1" si="16"/>
        <v>0</v>
      </c>
      <c r="AZ83" s="21">
        <f t="shared" ca="1" si="17"/>
        <v>0</v>
      </c>
      <c r="BA83" s="21">
        <f t="shared" ca="1" si="18"/>
        <v>0</v>
      </c>
    </row>
    <row r="84" spans="23:53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2016:8:0:0:XINZHUANG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8"/>
        <v/>
      </c>
      <c r="AG84" s="10" t="str">
        <f t="shared" ca="1" si="8"/>
        <v/>
      </c>
      <c r="AH84" s="10" t="str">
        <f t="shared" ca="1" si="8"/>
        <v/>
      </c>
      <c r="AI84" s="10" t="str">
        <f t="shared" ca="1" si="8"/>
        <v/>
      </c>
      <c r="AJ84" s="10" t="str">
        <f t="shared" ca="1" si="8"/>
        <v/>
      </c>
      <c r="AK84" s="10" t="str">
        <f t="shared" ca="1" si="8"/>
        <v/>
      </c>
      <c r="AL84" s="7">
        <v>-4</v>
      </c>
      <c r="AM84" s="28">
        <f t="shared" si="9"/>
        <v>42477</v>
      </c>
      <c r="AN84" s="27">
        <f t="shared" si="13"/>
        <v>3</v>
      </c>
      <c r="AO84" s="28" t="str">
        <f t="shared" si="10"/>
        <v>2016:4:3:7:XINZHUANG</v>
      </c>
      <c r="AP84" s="27">
        <f t="shared" ca="1" si="11"/>
        <v>423</v>
      </c>
      <c r="AQ84" s="21">
        <f t="shared" ca="1" si="12"/>
        <v>0</v>
      </c>
      <c r="AR84" s="21">
        <f t="shared" ca="1" si="12"/>
        <v>11</v>
      </c>
      <c r="AS84" s="21">
        <f t="shared" ca="1" si="12"/>
        <v>2</v>
      </c>
      <c r="AT84" s="21">
        <f t="shared" ca="1" si="12"/>
        <v>8</v>
      </c>
      <c r="AU84" s="21">
        <f t="shared" ca="1" si="12"/>
        <v>0</v>
      </c>
      <c r="AV84" s="21">
        <f t="shared" ca="1" si="12"/>
        <v>0</v>
      </c>
      <c r="AW84" s="21">
        <f t="shared" ca="1" si="14"/>
        <v>0</v>
      </c>
      <c r="AX84" s="21">
        <f t="shared" ca="1" si="15"/>
        <v>0</v>
      </c>
      <c r="AY84" s="21">
        <f t="shared" ca="1" si="16"/>
        <v>0</v>
      </c>
      <c r="AZ84" s="21">
        <f t="shared" ca="1" si="17"/>
        <v>0</v>
      </c>
      <c r="BA84" s="21">
        <f t="shared" ca="1" si="18"/>
        <v>0</v>
      </c>
    </row>
    <row r="85" spans="23:53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2016:9:0:0:XINZHUANG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ref="AF85:AK88" ca="1" si="19">IFERROR(INDEX(INDIRECT(CONCATENATE($X$95,"$A:$Z")),$AE85,MATCH(AF$52,INDIRECT(CONCATENATE($X$95,"$A1:$Z1")),0)),"")</f>
        <v/>
      </c>
      <c r="AG85" s="10" t="str">
        <f t="shared" ca="1" si="19"/>
        <v/>
      </c>
      <c r="AH85" s="10" t="str">
        <f t="shared" ca="1" si="19"/>
        <v/>
      </c>
      <c r="AI85" s="10" t="str">
        <f t="shared" ca="1" si="19"/>
        <v/>
      </c>
      <c r="AJ85" s="10" t="str">
        <f t="shared" ca="1" si="19"/>
        <v/>
      </c>
      <c r="AK85" s="10" t="str">
        <f t="shared" ca="1" si="19"/>
        <v/>
      </c>
      <c r="AL85" s="7">
        <v>-3</v>
      </c>
      <c r="AM85" s="28">
        <f t="shared" si="9"/>
        <v>42484</v>
      </c>
      <c r="AN85" s="27">
        <f t="shared" si="13"/>
        <v>4</v>
      </c>
      <c r="AO85" s="28" t="str">
        <f t="shared" si="10"/>
        <v>2016:4:4:7:XINZHUANG</v>
      </c>
      <c r="AP85" s="27">
        <f t="shared" ca="1" si="11"/>
        <v>452</v>
      </c>
      <c r="AQ85" s="21">
        <f t="shared" ca="1" si="12"/>
        <v>0</v>
      </c>
      <c r="AR85" s="21">
        <f t="shared" ca="1" si="12"/>
        <v>11</v>
      </c>
      <c r="AS85" s="21">
        <f t="shared" ca="1" si="12"/>
        <v>7</v>
      </c>
      <c r="AT85" s="21">
        <f t="shared" ca="1" si="12"/>
        <v>18</v>
      </c>
      <c r="AU85" s="21">
        <f t="shared" ca="1" si="12"/>
        <v>0</v>
      </c>
      <c r="AV85" s="21">
        <f t="shared" ca="1" si="12"/>
        <v>0</v>
      </c>
      <c r="AW85" s="21">
        <f t="shared" ca="1" si="14"/>
        <v>0</v>
      </c>
      <c r="AX85" s="21">
        <f t="shared" ca="1" si="15"/>
        <v>0</v>
      </c>
      <c r="AY85" s="21">
        <f t="shared" ca="1" si="16"/>
        <v>0</v>
      </c>
      <c r="AZ85" s="21">
        <f t="shared" ca="1" si="17"/>
        <v>0</v>
      </c>
      <c r="BA85" s="21">
        <f t="shared" ca="1" si="18"/>
        <v>0</v>
      </c>
    </row>
    <row r="86" spans="23:53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2016:10:0:0:XINZHUANG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19"/>
        <v/>
      </c>
      <c r="AG86" s="10" t="str">
        <f t="shared" ca="1" si="19"/>
        <v/>
      </c>
      <c r="AH86" s="10" t="str">
        <f t="shared" ca="1" si="19"/>
        <v/>
      </c>
      <c r="AI86" s="10" t="str">
        <f t="shared" ca="1" si="19"/>
        <v/>
      </c>
      <c r="AJ86" s="10" t="str">
        <f t="shared" ca="1" si="19"/>
        <v/>
      </c>
      <c r="AK86" s="10" t="str">
        <f t="shared" ca="1" si="19"/>
        <v/>
      </c>
      <c r="AL86" s="7">
        <v>-2</v>
      </c>
      <c r="AM86" s="28">
        <f t="shared" si="9"/>
        <v>42491</v>
      </c>
      <c r="AN86" s="27">
        <f t="shared" si="13"/>
        <v>1</v>
      </c>
      <c r="AO86" s="28" t="str">
        <f t="shared" si="10"/>
        <v>2016:5:1:7:XINZHUANG</v>
      </c>
      <c r="AP86" s="27">
        <f t="shared" ca="1" si="11"/>
        <v>481</v>
      </c>
      <c r="AQ86" s="21">
        <f t="shared" ca="1" si="12"/>
        <v>0</v>
      </c>
      <c r="AR86" s="21">
        <f t="shared" ca="1" si="12"/>
        <v>6</v>
      </c>
      <c r="AS86" s="21">
        <f t="shared" ca="1" si="12"/>
        <v>4</v>
      </c>
      <c r="AT86" s="21">
        <f t="shared" ca="1" si="12"/>
        <v>12</v>
      </c>
      <c r="AU86" s="21">
        <f t="shared" ca="1" si="12"/>
        <v>0</v>
      </c>
      <c r="AV86" s="21">
        <f t="shared" ca="1" si="12"/>
        <v>0</v>
      </c>
      <c r="AW86" s="21">
        <f t="shared" ca="1" si="14"/>
        <v>0</v>
      </c>
      <c r="AX86" s="21">
        <f t="shared" ca="1" si="15"/>
        <v>0</v>
      </c>
      <c r="AY86" s="21">
        <f t="shared" ca="1" si="16"/>
        <v>0</v>
      </c>
      <c r="AZ86" s="21">
        <f t="shared" ca="1" si="17"/>
        <v>0</v>
      </c>
      <c r="BA86" s="21">
        <f t="shared" ca="1" si="18"/>
        <v>0</v>
      </c>
    </row>
    <row r="87" spans="23:53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2016:11:0:0:XINZHUANG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19"/>
        <v/>
      </c>
      <c r="AG87" s="10" t="str">
        <f t="shared" ca="1" si="19"/>
        <v/>
      </c>
      <c r="AH87" s="10" t="str">
        <f t="shared" ca="1" si="19"/>
        <v/>
      </c>
      <c r="AI87" s="10" t="str">
        <f t="shared" ca="1" si="19"/>
        <v/>
      </c>
      <c r="AJ87" s="10" t="str">
        <f t="shared" ca="1" si="19"/>
        <v/>
      </c>
      <c r="AK87" s="10" t="str">
        <f t="shared" ca="1" si="19"/>
        <v/>
      </c>
      <c r="AL87" s="7">
        <v>-1</v>
      </c>
      <c r="AM87" s="28">
        <f t="shared" si="9"/>
        <v>42498</v>
      </c>
      <c r="AN87" s="27">
        <f t="shared" si="13"/>
        <v>2</v>
      </c>
      <c r="AO87" s="28" t="str">
        <f t="shared" si="10"/>
        <v>2016:5:2:7:XINZHUANG</v>
      </c>
      <c r="AP87" s="27">
        <f t="shared" ca="1" si="11"/>
        <v>510</v>
      </c>
      <c r="AQ87" s="21">
        <f t="shared" ca="1" si="12"/>
        <v>0</v>
      </c>
      <c r="AR87" s="21">
        <f t="shared" ca="1" si="12"/>
        <v>16</v>
      </c>
      <c r="AS87" s="21">
        <f t="shared" ca="1" si="12"/>
        <v>8</v>
      </c>
      <c r="AT87" s="21">
        <f t="shared" ca="1" si="12"/>
        <v>14</v>
      </c>
      <c r="AU87" s="21">
        <f t="shared" ca="1" si="12"/>
        <v>0</v>
      </c>
      <c r="AV87" s="21">
        <f t="shared" ca="1" si="12"/>
        <v>0</v>
      </c>
      <c r="AW87" s="21">
        <f t="shared" ca="1" si="14"/>
        <v>0</v>
      </c>
      <c r="AX87" s="21">
        <f t="shared" ca="1" si="15"/>
        <v>0</v>
      </c>
      <c r="AY87" s="21">
        <f t="shared" ca="1" si="16"/>
        <v>0</v>
      </c>
      <c r="AZ87" s="21">
        <f t="shared" ca="1" si="17"/>
        <v>0</v>
      </c>
      <c r="BA87" s="21">
        <f t="shared" ca="1" si="18"/>
        <v>0</v>
      </c>
    </row>
    <row r="88" spans="23:53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2016:12:0:0:XINZHUANG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19"/>
        <v/>
      </c>
      <c r="AG88" s="10" t="str">
        <f t="shared" ca="1" si="19"/>
        <v/>
      </c>
      <c r="AH88" s="10" t="str">
        <f t="shared" ca="1" si="19"/>
        <v/>
      </c>
      <c r="AI88" s="10" t="str">
        <f t="shared" ca="1" si="19"/>
        <v/>
      </c>
      <c r="AJ88" s="10" t="str">
        <f t="shared" ca="1" si="19"/>
        <v/>
      </c>
      <c r="AK88" s="10" t="str">
        <f t="shared" ca="1" si="19"/>
        <v/>
      </c>
      <c r="AL88" s="7">
        <v>0</v>
      </c>
      <c r="AM88" s="28">
        <f t="shared" si="9"/>
        <v>42505</v>
      </c>
      <c r="AN88" s="27">
        <f t="shared" si="13"/>
        <v>3</v>
      </c>
      <c r="AO88" s="28" t="str">
        <f t="shared" si="10"/>
        <v>2016:5:3:7:XINZHUANG</v>
      </c>
      <c r="AP88" s="27">
        <f t="shared" ca="1" si="11"/>
        <v>540</v>
      </c>
      <c r="AQ88" s="21">
        <f t="shared" ca="1" si="12"/>
        <v>0</v>
      </c>
      <c r="AR88" s="21">
        <f t="shared" ca="1" si="12"/>
        <v>10</v>
      </c>
      <c r="AS88" s="21">
        <f t="shared" ca="1" si="12"/>
        <v>4</v>
      </c>
      <c r="AT88" s="21">
        <f t="shared" ca="1" si="12"/>
        <v>16</v>
      </c>
      <c r="AU88" s="21">
        <f t="shared" ca="1" si="12"/>
        <v>0</v>
      </c>
      <c r="AV88" s="21">
        <f t="shared" ca="1" si="12"/>
        <v>2</v>
      </c>
      <c r="AW88" s="21">
        <f t="shared" ca="1" si="14"/>
        <v>1</v>
      </c>
      <c r="AX88" s="21">
        <f t="shared" ca="1" si="15"/>
        <v>12</v>
      </c>
      <c r="AY88" s="21">
        <f t="shared" ca="1" si="16"/>
        <v>6</v>
      </c>
      <c r="AZ88" s="21">
        <f t="shared" ca="1" si="17"/>
        <v>10</v>
      </c>
      <c r="BA88" s="21">
        <f t="shared" ca="1" si="18"/>
        <v>2</v>
      </c>
    </row>
    <row r="89" spans="23:53">
      <c r="AC89" s="7">
        <f ca="1">SUMIFS(AC53:AC88, $X53:$X88,YEAR,AC53:AC88,"&lt;&gt;#N/A")</f>
        <v>4</v>
      </c>
      <c r="AD89" s="27"/>
      <c r="AF89" s="7">
        <f t="shared" ref="AF89:AK89" ca="1" si="20">SUM(AF53:AF88)</f>
        <v>0</v>
      </c>
      <c r="AG89" s="7">
        <f t="shared" ca="1" si="20"/>
        <v>0</v>
      </c>
      <c r="AH89" s="7">
        <f t="shared" ca="1" si="20"/>
        <v>0</v>
      </c>
      <c r="AI89" s="7">
        <f t="shared" ca="1" si="20"/>
        <v>2</v>
      </c>
      <c r="AJ89" s="7">
        <f t="shared" ca="1" si="20"/>
        <v>0</v>
      </c>
      <c r="AK89" s="7">
        <f t="shared" ca="1" si="20"/>
        <v>0</v>
      </c>
      <c r="AN89" s="27"/>
    </row>
    <row r="90" spans="23:53">
      <c r="W90" s="7" t="s">
        <v>1456</v>
      </c>
      <c r="X90" s="2" t="s">
        <v>1784</v>
      </c>
      <c r="AD90" s="27"/>
      <c r="AE90" s="27"/>
      <c r="AH90" s="27"/>
      <c r="AI90" s="27"/>
      <c r="AJ90" s="27"/>
      <c r="AK90" s="27"/>
      <c r="AM90" s="28"/>
      <c r="AN90" s="27"/>
    </row>
    <row r="91" spans="23:53">
      <c r="W91" s="39" t="s">
        <v>2234</v>
      </c>
      <c r="X91" s="1" t="s">
        <v>2305</v>
      </c>
      <c r="AD91" s="27"/>
      <c r="AE91" s="27"/>
      <c r="AH91" s="27"/>
      <c r="AI91" s="27"/>
      <c r="AJ91" s="27"/>
      <c r="AK91" s="27"/>
      <c r="AM91" s="28"/>
      <c r="AN91" s="27"/>
    </row>
    <row r="92" spans="23:53">
      <c r="W92" s="7" t="s">
        <v>2235</v>
      </c>
      <c r="X92" s="1" t="s">
        <v>2306</v>
      </c>
      <c r="AD92" s="27"/>
      <c r="AN92" s="27"/>
    </row>
    <row r="93" spans="23:53">
      <c r="W93" s="7" t="s">
        <v>815</v>
      </c>
      <c r="X93" s="2" t="s">
        <v>2245</v>
      </c>
      <c r="Y93" s="27"/>
      <c r="Z93" s="27"/>
      <c r="AD93" s="27"/>
      <c r="AN93" s="27"/>
    </row>
    <row r="94" spans="23:53">
      <c r="W94" s="7" t="s">
        <v>816</v>
      </c>
      <c r="X94" s="2" t="s">
        <v>2246</v>
      </c>
      <c r="Y94" s="27"/>
      <c r="Z94" s="27"/>
      <c r="AD94" s="27"/>
      <c r="AN94" s="27"/>
    </row>
    <row r="95" spans="23:53">
      <c r="W95" s="39" t="s">
        <v>819</v>
      </c>
      <c r="X95" s="2" t="s">
        <v>2247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3">
      <c r="W96" s="39" t="s">
        <v>1455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1">
      <c r="W97" s="7" t="s">
        <v>811</v>
      </c>
      <c r="X97" s="1">
        <v>2</v>
      </c>
      <c r="AD97" s="27"/>
      <c r="AE97" s="27"/>
      <c r="AH97" s="27"/>
      <c r="AI97" s="27"/>
      <c r="AJ97" s="27"/>
      <c r="AK97" s="27"/>
      <c r="AN97" s="27"/>
    </row>
    <row r="98" spans="23:51">
      <c r="W98" s="7" t="s">
        <v>808</v>
      </c>
      <c r="X98" s="7">
        <f>ROUND($X$96/12,0)</f>
        <v>0</v>
      </c>
      <c r="AN98" s="27"/>
    </row>
    <row r="99" spans="23:51">
      <c r="W99" s="7" t="s">
        <v>807</v>
      </c>
      <c r="X99" s="7">
        <v>4</v>
      </c>
      <c r="AN99" s="27"/>
    </row>
    <row r="100" spans="23:51">
      <c r="W100" s="7" t="s">
        <v>438</v>
      </c>
      <c r="X100" s="7">
        <f ca="1">SUM($AI$89:$AK$89)</f>
        <v>2</v>
      </c>
      <c r="AN100" s="27"/>
    </row>
    <row r="101" spans="23:51">
      <c r="W101" s="7" t="s">
        <v>439</v>
      </c>
      <c r="X101" s="7">
        <f ca="1">SUM($AF$89:$AH$89)</f>
        <v>0</v>
      </c>
      <c r="AM101" s="28"/>
      <c r="AN101" s="27"/>
      <c r="AS101" s="29"/>
      <c r="AU101" s="29"/>
      <c r="AV101" s="29"/>
      <c r="AY101" s="29"/>
    </row>
    <row r="102" spans="23:51" ht="60">
      <c r="W102" s="7" t="s">
        <v>441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30">
        <f ca="1">IFERROR(X101/SUM(X100:X101),"0")</f>
        <v>0</v>
      </c>
      <c r="Z102" s="7" t="str">
        <f ca="1">TEXT(Y102,"00%")</f>
        <v>00%</v>
      </c>
      <c r="AN102" s="27"/>
    </row>
    <row r="103" spans="23:51" ht="30">
      <c r="W103" s="7" t="s">
        <v>442</v>
      </c>
      <c r="X103" s="29" t="str">
        <f ca="1">CONCATENATE("Annual Goal 年度目標:  ",$X$96,"
Actual CDE YTD 年度實際:    ",$AC$89)</f>
        <v>Annual Goal 年度目標:  
Actual CDE YTD 年度實際:    4</v>
      </c>
      <c r="AN103" s="27"/>
    </row>
    <row r="104" spans="23:51">
      <c r="W104" s="7" t="s">
        <v>1454</v>
      </c>
      <c r="X104" s="7" t="str">
        <f ca="1">CONCATENATE($X$53,"  ",SUMIF($AC$53:$AC$64,"&lt;&gt;#N/A"))</f>
        <v>2014  0</v>
      </c>
      <c r="AN104" s="27"/>
    </row>
    <row r="105" spans="23:51">
      <c r="W105" s="7" t="s">
        <v>1453</v>
      </c>
      <c r="X105" s="7" t="str">
        <f ca="1">CONCATENATE($X$65,"  ", SUMIF($AC$65:$AC$76,"&lt;&gt;#N/A"))</f>
        <v>2015  0</v>
      </c>
      <c r="AN105" s="27"/>
    </row>
    <row r="106" spans="23:51">
      <c r="W106" s="7" t="s">
        <v>1452</v>
      </c>
      <c r="X106" s="7" t="str">
        <f ca="1">CONCATENATE($X$77,"  ",SUMIF($AC$77:$AC$88,"&lt;&gt;#N/A"))</f>
        <v>2016  4</v>
      </c>
    </row>
    <row r="107" spans="23:51" ht="23.25">
      <c r="W107" s="7" t="s">
        <v>1451</v>
      </c>
      <c r="X107" s="42" t="str">
        <f>$X$91</f>
        <v>Xinzhuang District</v>
      </c>
    </row>
    <row r="108" spans="23:51">
      <c r="X108" s="40" t="str">
        <f>$X$92</f>
        <v>新莊地區</v>
      </c>
    </row>
    <row r="109" spans="23:51">
      <c r="X109" s="41">
        <f>DATE</f>
        <v>42505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1">
    <pageSetUpPr fitToPage="1"/>
  </sheetPr>
  <dimension ref="A1:S22"/>
  <sheetViews>
    <sheetView topLeftCell="E1" zoomScaleNormal="100" zoomScaleSheetLayoutView="115" workbookViewId="0">
      <selection activeCell="U37" sqref="U37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1771</v>
      </c>
      <c r="E1" s="36" t="str">
        <f>$A$2</f>
        <v>Banqiao District</v>
      </c>
      <c r="F1" s="32"/>
      <c r="G1" s="33"/>
      <c r="H1" s="33"/>
      <c r="I1" s="33"/>
      <c r="J1" s="33"/>
      <c r="K1" s="33"/>
      <c r="L1" s="33"/>
      <c r="M1" s="93" t="s">
        <v>1739</v>
      </c>
      <c r="N1" s="96" t="s">
        <v>21</v>
      </c>
      <c r="O1" s="76" t="s">
        <v>22</v>
      </c>
      <c r="P1" s="76" t="s">
        <v>23</v>
      </c>
      <c r="Q1" s="76" t="s">
        <v>33</v>
      </c>
      <c r="R1" s="76" t="s">
        <v>34</v>
      </c>
      <c r="S1" s="76" t="s">
        <v>24</v>
      </c>
    </row>
    <row r="2" spans="1:19" ht="15" customHeight="1">
      <c r="A2" s="1" t="s">
        <v>2307</v>
      </c>
      <c r="E2" s="78" t="str">
        <f>$A$3</f>
        <v>板橋地區</v>
      </c>
      <c r="F2" s="26" t="s">
        <v>793</v>
      </c>
      <c r="G2" s="80">
        <f>$A$6</f>
        <v>85</v>
      </c>
      <c r="H2" s="82" t="s">
        <v>35</v>
      </c>
      <c r="I2" s="83"/>
      <c r="J2" s="83"/>
      <c r="K2" s="84"/>
      <c r="L2" s="72" t="s">
        <v>28</v>
      </c>
      <c r="M2" s="94"/>
      <c r="N2" s="97"/>
      <c r="O2" s="77"/>
      <c r="P2" s="77"/>
      <c r="Q2" s="77"/>
      <c r="R2" s="77"/>
      <c r="S2" s="77"/>
    </row>
    <row r="3" spans="1:19" ht="15" customHeight="1">
      <c r="A3" s="1" t="s">
        <v>2308</v>
      </c>
      <c r="E3" s="79"/>
      <c r="F3" s="25" t="s">
        <v>794</v>
      </c>
      <c r="G3" s="81"/>
      <c r="H3" s="82" t="s">
        <v>788</v>
      </c>
      <c r="I3" s="83"/>
      <c r="J3" s="83"/>
      <c r="K3" s="84"/>
      <c r="L3" s="72" t="s">
        <v>787</v>
      </c>
      <c r="M3" s="94"/>
      <c r="N3" s="97"/>
      <c r="O3" s="77"/>
      <c r="P3" s="77"/>
      <c r="Q3" s="77"/>
      <c r="R3" s="77"/>
      <c r="S3" s="77"/>
    </row>
    <row r="4" spans="1:19" ht="15" customHeight="1">
      <c r="A4" s="1" t="s">
        <v>2129</v>
      </c>
      <c r="E4" s="85">
        <f>DATE</f>
        <v>42505</v>
      </c>
      <c r="F4" s="23" t="s">
        <v>791</v>
      </c>
      <c r="G4" s="24"/>
      <c r="H4" s="87">
        <f>ROUND($G$2/12*MONTH,0)</f>
        <v>35</v>
      </c>
      <c r="I4" s="88"/>
      <c r="J4" s="88"/>
      <c r="K4" s="89"/>
      <c r="L4" s="44">
        <f>ROUND($G$2/12,0)</f>
        <v>7</v>
      </c>
      <c r="M4" s="94"/>
      <c r="N4" s="97"/>
      <c r="O4" s="77"/>
      <c r="P4" s="77"/>
      <c r="Q4" s="77"/>
      <c r="R4" s="77"/>
      <c r="S4" s="77"/>
    </row>
    <row r="5" spans="1:19" ht="15" customHeight="1">
      <c r="A5" s="1" t="s">
        <v>2130</v>
      </c>
      <c r="E5" s="86"/>
      <c r="F5" s="5" t="s">
        <v>792</v>
      </c>
      <c r="G5" s="6"/>
      <c r="H5" s="90">
        <f ca="1">BANQIAO_DISTRICT_GRAPH!$AC$89</f>
        <v>5</v>
      </c>
      <c r="I5" s="91"/>
      <c r="J5" s="91"/>
      <c r="K5" s="92"/>
      <c r="L5" s="45">
        <f>$M$22</f>
        <v>0</v>
      </c>
      <c r="M5" s="95"/>
      <c r="N5" s="97"/>
      <c r="O5" s="77"/>
      <c r="P5" s="77"/>
      <c r="Q5" s="77"/>
      <c r="R5" s="77"/>
      <c r="S5" s="77"/>
    </row>
    <row r="6" spans="1:19" ht="15" customHeight="1">
      <c r="A6" s="1">
        <v>85</v>
      </c>
      <c r="E6" s="34" t="str">
        <f>$A$4</f>
        <v>West Stake</v>
      </c>
      <c r="F6" s="25" t="s">
        <v>804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西臺北支聯會</v>
      </c>
      <c r="F7" s="25" t="s">
        <v>789</v>
      </c>
      <c r="G7" s="25"/>
      <c r="H7" s="20"/>
      <c r="I7" s="20"/>
      <c r="J7" s="20"/>
      <c r="K7" s="20"/>
      <c r="L7" s="46" t="s">
        <v>790</v>
      </c>
      <c r="M7" s="61" t="s">
        <v>795</v>
      </c>
      <c r="N7" s="38" t="s">
        <v>796</v>
      </c>
      <c r="O7" s="38" t="s">
        <v>797</v>
      </c>
      <c r="P7" s="38" t="s">
        <v>798</v>
      </c>
      <c r="Q7" s="38" t="s">
        <v>799</v>
      </c>
      <c r="R7" s="38" t="s">
        <v>800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2133</v>
      </c>
      <c r="B11" s="1"/>
      <c r="E11" s="5" t="str">
        <f>$A11</f>
        <v>Banqiao 板橋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1978</v>
      </c>
      <c r="C12" s="64" t="str">
        <f>CONCATENATE(YEAR,":",MONTH,":",WEEK,":",WEEKDAY,":",$B12)</f>
        <v>2016:5:3:7:XINBAN_E</v>
      </c>
      <c r="D12" s="64">
        <f>MATCH($C12,REPORT_DATA_BY_COMP!$A:$A,0)</f>
        <v>1724</v>
      </c>
      <c r="E12" s="65" t="str">
        <f>SUBSTITUTE(VLOOKUP($B12,COMP_LIST!$A:$AC,5,FALSE),"EL","")</f>
        <v>E. Robbins DL / Robinson</v>
      </c>
      <c r="F12" s="4" t="str">
        <f>VLOOKUP($B12,COMP_LIST!$A:$AC,3,FALSE)</f>
        <v>Xinban E</v>
      </c>
      <c r="G12" s="4" t="str">
        <f>VLOOKUP($B12,COMP_LIST!$A:$AC,4,FALSE)</f>
        <v>新板長老</v>
      </c>
      <c r="H12" s="10">
        <f>IFERROR(INDEX(REPORT_DATA_BY_COMP!$A:$AI,$D12,MATCH(H$8,REPORT_DATA_BY_COMP!$A$1:$AI$1,0)), "")</f>
        <v>1</v>
      </c>
      <c r="I12" s="10">
        <f>IFERROR(INDEX(REPORT_DATA_BY_COMP!$A:$AI,$D12,MATCH(I$8,REPORT_DATA_BY_COMP!$A$1:$AI$1,0)), "")</f>
        <v>0</v>
      </c>
      <c r="J12" s="10">
        <f>IFERROR(INDEX(REPORT_DATA_BY_COMP!$A:$AI,$D12,MATCH(J$8,REPORT_DATA_BY_COMP!$A$1:$AI$1,0)), "")</f>
        <v>1</v>
      </c>
      <c r="K12" s="10">
        <f>IFERROR(INDEX(REPORT_DATA_BY_COMP!$A:$AI,$D12,MATCH(K$8,REPORT_DATA_BY_COMP!$A$1:$AI$1,0)), "")</f>
        <v>4</v>
      </c>
      <c r="L12" s="47">
        <f>IFERROR(INDEX(REPORT_DATA_BY_COMP!$A:$AI,$D12,MATCH(L$8,REPORT_DATA_BY_COMP!$A$1:$AI$1,0)), "")</f>
        <v>1</v>
      </c>
      <c r="M12" s="56">
        <f>IFERROR(INDEX(REPORT_DATA_BY_COMP!$A:$AI,$D12,MATCH(M$8,REPORT_DATA_BY_COMP!$A$1:$AI$1,0)), "")</f>
        <v>0</v>
      </c>
      <c r="N12" s="50">
        <f>IFERROR(INDEX(REPORT_DATA_BY_COMP!$A:$AI,$D12,MATCH(N$8,REPORT_DATA_BY_COMP!$A$1:$AI$1,0)), "")</f>
        <v>6</v>
      </c>
      <c r="O12" s="10">
        <f>IFERROR(INDEX(REPORT_DATA_BY_COMP!$A:$AI,$D12,MATCH(O$8,REPORT_DATA_BY_COMP!$A$1:$AI$1,0)), "")</f>
        <v>2</v>
      </c>
      <c r="P12" s="10">
        <f>IFERROR(INDEX(REPORT_DATA_BY_COMP!$A:$AI,$D12,MATCH(P$8,REPORT_DATA_BY_COMP!$A$1:$AI$1,0)), "")</f>
        <v>10</v>
      </c>
      <c r="Q12" s="10">
        <f>IFERROR(INDEX(REPORT_DATA_BY_COMP!$A:$AI,$D12,MATCH(Q$8,REPORT_DATA_BY_COMP!$A$1:$AI$1,0)), "")</f>
        <v>3</v>
      </c>
      <c r="R12" s="10">
        <f>IFERROR(INDEX(REPORT_DATA_BY_COMP!$A:$AI,$D12,MATCH(R$8,REPORT_DATA_BY_COMP!$A$1:$AI$1,0)), "")</f>
        <v>0</v>
      </c>
      <c r="S12" s="10">
        <f>IFERROR(INDEX(REPORT_DATA_BY_COMP!$A:$AI,$D12,MATCH(S$8,REPORT_DATA_BY_COMP!$A$1:$AI$1,0)), "")</f>
        <v>4</v>
      </c>
    </row>
    <row r="13" spans="1:19" ht="15" customHeight="1">
      <c r="A13" s="1"/>
      <c r="B13" s="1" t="s">
        <v>1985</v>
      </c>
      <c r="C13" s="64" t="str">
        <f>CONCATENATE(YEAR,":",MONTH,":",WEEK,":",WEEKDAY,":",$B13)</f>
        <v>2016:5:3:7:XINPU_E</v>
      </c>
      <c r="D13" s="64">
        <f>MATCH($C13,REPORT_DATA_BY_COMP!$A:$A,0)</f>
        <v>1727</v>
      </c>
      <c r="E13" s="65" t="str">
        <f>SUBSTITUTE(VLOOKUP($B13,COMP_LIST!$A:$AC,5,FALSE),"EL","")</f>
        <v>E. Stevenson / Bagley</v>
      </c>
      <c r="F13" s="4" t="str">
        <f>VLOOKUP($B13,COMP_LIST!$A:$AC,3,FALSE)</f>
        <v>Xinpu E</v>
      </c>
      <c r="G13" s="4" t="str">
        <f>VLOOKUP($B13,COMP_LIST!$A:$AC,4,FALSE)</f>
        <v>新埔長老</v>
      </c>
      <c r="H13" s="10">
        <f>IFERROR(INDEX(REPORT_DATA_BY_COMP!$A:$AI,$D13,MATCH(H$8,REPORT_DATA_BY_COMP!$A$1:$AI$1,0)), "")</f>
        <v>0</v>
      </c>
      <c r="I13" s="10">
        <f>IFERROR(INDEX(REPORT_DATA_BY_COMP!$A:$AI,$D13,MATCH(I$8,REPORT_DATA_BY_COMP!$A$1:$AI$1,0)), "")</f>
        <v>0</v>
      </c>
      <c r="J13" s="10">
        <f>IFERROR(INDEX(REPORT_DATA_BY_COMP!$A:$AI,$D13,MATCH(J$8,REPORT_DATA_BY_COMP!$A$1:$AI$1,0)), "")</f>
        <v>0</v>
      </c>
      <c r="K13" s="10">
        <f>IFERROR(INDEX(REPORT_DATA_BY_COMP!$A:$AI,$D13,MATCH(K$8,REPORT_DATA_BY_COMP!$A$1:$AI$1,0)), "")</f>
        <v>2</v>
      </c>
      <c r="L13" s="47">
        <f>IFERROR(INDEX(REPORT_DATA_BY_COMP!$A:$AI,$D13,MATCH(L$8,REPORT_DATA_BY_COMP!$A$1:$AI$1,0)), "")</f>
        <v>0</v>
      </c>
      <c r="M13" s="59">
        <f>IFERROR(INDEX(REPORT_DATA_BY_COMP!$A:$AI,$D13,MATCH(M$8,REPORT_DATA_BY_COMP!$A$1:$AI$1,0)), "")</f>
        <v>0</v>
      </c>
      <c r="N13" s="50">
        <f>IFERROR(INDEX(REPORT_DATA_BY_COMP!$A:$AI,$D13,MATCH(N$8,REPORT_DATA_BY_COMP!$A$1:$AI$1,0)), "")</f>
        <v>6</v>
      </c>
      <c r="O13" s="10">
        <f>IFERROR(INDEX(REPORT_DATA_BY_COMP!$A:$AI,$D13,MATCH(O$8,REPORT_DATA_BY_COMP!$A$1:$AI$1,0)), "")</f>
        <v>1</v>
      </c>
      <c r="P13" s="10">
        <f>IFERROR(INDEX(REPORT_DATA_BY_COMP!$A:$AI,$D13,MATCH(P$8,REPORT_DATA_BY_COMP!$A$1:$AI$1,0)), "")</f>
        <v>3</v>
      </c>
      <c r="Q13" s="10">
        <f>IFERROR(INDEX(REPORT_DATA_BY_COMP!$A:$AI,$D13,MATCH(Q$8,REPORT_DATA_BY_COMP!$A$1:$AI$1,0)), "")</f>
        <v>2</v>
      </c>
      <c r="R13" s="10">
        <f>IFERROR(INDEX(REPORT_DATA_BY_COMP!$A:$AI,$D13,MATCH(R$8,REPORT_DATA_BY_COMP!$A$1:$AI$1,0)), "")</f>
        <v>0</v>
      </c>
      <c r="S13" s="10">
        <f>IFERROR(INDEX(REPORT_DATA_BY_COMP!$A:$AI,$D13,MATCH(S$8,REPORT_DATA_BY_COMP!$A$1:$AI$1,0)), "")</f>
        <v>2</v>
      </c>
    </row>
    <row r="14" spans="1:19" ht="15" customHeight="1">
      <c r="A14" s="1"/>
      <c r="B14" s="1"/>
      <c r="E14" s="8" t="s">
        <v>806</v>
      </c>
      <c r="F14" s="9"/>
      <c r="G14" s="9"/>
      <c r="H14" s="11">
        <f t="shared" ref="H14:S14" si="0">SUM(H12:H13)</f>
        <v>1</v>
      </c>
      <c r="I14" s="11">
        <f t="shared" si="0"/>
        <v>0</v>
      </c>
      <c r="J14" s="11">
        <f t="shared" si="0"/>
        <v>1</v>
      </c>
      <c r="K14" s="11">
        <f t="shared" si="0"/>
        <v>6</v>
      </c>
      <c r="L14" s="48">
        <f t="shared" si="0"/>
        <v>1</v>
      </c>
      <c r="M14" s="57">
        <f t="shared" si="0"/>
        <v>0</v>
      </c>
      <c r="N14" s="51">
        <f t="shared" si="0"/>
        <v>12</v>
      </c>
      <c r="O14" s="11">
        <f t="shared" si="0"/>
        <v>3</v>
      </c>
      <c r="P14" s="11">
        <f t="shared" si="0"/>
        <v>13</v>
      </c>
      <c r="Q14" s="11">
        <f t="shared" si="0"/>
        <v>5</v>
      </c>
      <c r="R14" s="11">
        <f t="shared" si="0"/>
        <v>0</v>
      </c>
      <c r="S14" s="11">
        <f t="shared" si="0"/>
        <v>6</v>
      </c>
    </row>
    <row r="15" spans="1:19" ht="15" customHeight="1">
      <c r="E15" s="31"/>
      <c r="F15" s="22"/>
      <c r="G15" s="22"/>
      <c r="H15" s="22"/>
      <c r="I15" s="22"/>
      <c r="J15" s="22"/>
      <c r="K15" s="22"/>
      <c r="L15" s="22"/>
      <c r="M15" s="43"/>
      <c r="N15" s="22"/>
      <c r="O15" s="22"/>
      <c r="P15" s="22"/>
      <c r="Q15" s="22"/>
      <c r="R15" s="22"/>
      <c r="S15" s="22"/>
    </row>
    <row r="16" spans="1:19" ht="15" customHeight="1">
      <c r="E16" s="12" t="s">
        <v>2244</v>
      </c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</row>
    <row r="17" spans="3:19" ht="15" customHeight="1">
      <c r="C17" s="64" t="str">
        <f>CONCATENATE(YEAR,":",MONTH,":1:",WEEKLY_REPORT_DAY,":", $A$1)</f>
        <v>2016:5:1:7:BANQIAO</v>
      </c>
      <c r="D17" s="64">
        <f>MATCH($C17,REPORT_DATA_BY_DISTRICT!$A:$A, 0)</f>
        <v>461</v>
      </c>
      <c r="E17" s="19" t="s">
        <v>783</v>
      </c>
      <c r="F17" s="13"/>
      <c r="G17" s="13"/>
      <c r="H17" s="10">
        <f>IFERROR(INDEX(REPORT_DATA_BY_DISTRICT!$A:$AI,$D17,MATCH(H$8,REPORT_DATA_BY_DISTRICT!$A$1:$AI$1,0)), "")</f>
        <v>0</v>
      </c>
      <c r="I17" s="10">
        <f>IFERROR(INDEX(REPORT_DATA_BY_DISTRICT!$A:$AI,$D17,MATCH(I$8,REPORT_DATA_BY_DISTRICT!$A$1:$AI$1,0)), "")</f>
        <v>0</v>
      </c>
      <c r="J17" s="10">
        <f>IFERROR(INDEX(REPORT_DATA_BY_DISTRICT!$A:$AI,$D17,MATCH(J$8,REPORT_DATA_BY_DISTRICT!$A$1:$AI$1,0)), "")</f>
        <v>2</v>
      </c>
      <c r="K17" s="10">
        <f>IFERROR(INDEX(REPORT_DATA_BY_DISTRICT!$A:$AI,$D17,MATCH(K$8,REPORT_DATA_BY_DISTRICT!$A$1:$AI$1,0)), "")</f>
        <v>5</v>
      </c>
      <c r="L17" s="10">
        <f>IFERROR(INDEX(REPORT_DATA_BY_DISTRICT!$A:$AI,$D17,MATCH(L$8,REPORT_DATA_BY_DISTRICT!$A$1:$AI$1,0)), "")</f>
        <v>0</v>
      </c>
      <c r="M17" s="10">
        <f>IFERROR(INDEX(REPORT_DATA_BY_DISTRICT!$A:$AI,$D17,MATCH(M$8,REPORT_DATA_BY_DISTRICT!$A$1:$AI$1,0)), "")</f>
        <v>0</v>
      </c>
      <c r="N17" s="10">
        <f>IFERROR(INDEX(REPORT_DATA_BY_DISTRICT!$A:$AI,$D17,MATCH(N$8,REPORT_DATA_BY_DISTRICT!$A$1:$AI$1,0)), "")</f>
        <v>9</v>
      </c>
      <c r="O17" s="10">
        <f>IFERROR(INDEX(REPORT_DATA_BY_DISTRICT!$A:$AI,$D17,MATCH(O$8,REPORT_DATA_BY_DISTRICT!$A$1:$AI$1,0)), "")</f>
        <v>8</v>
      </c>
      <c r="P17" s="10">
        <f>IFERROR(INDEX(REPORT_DATA_BY_DISTRICT!$A:$AI,$D17,MATCH(P$8,REPORT_DATA_BY_DISTRICT!$A$1:$AI$1,0)), "")</f>
        <v>13</v>
      </c>
      <c r="Q17" s="10">
        <f>IFERROR(INDEX(REPORT_DATA_BY_DISTRICT!$A:$AI,$D17,MATCH(Q$8,REPORT_DATA_BY_DISTRICT!$A$1:$AI$1,0)), "")</f>
        <v>6</v>
      </c>
      <c r="R17" s="10">
        <f>IFERROR(INDEX(REPORT_DATA_BY_DISTRICT!$A:$AI,$D17,MATCH(R$8,REPORT_DATA_BY_DISTRICT!$A$1:$AI$1,0)), "")</f>
        <v>0</v>
      </c>
      <c r="S17" s="10">
        <f>IFERROR(INDEX(REPORT_DATA_BY_DISTRICT!$A:$AI,$D17,MATCH(S$8,REPORT_DATA_BY_DISTRICT!$A$1:$AI$1,0)), "")</f>
        <v>11</v>
      </c>
    </row>
    <row r="18" spans="3:19" ht="15" customHeight="1">
      <c r="C18" s="64" t="str">
        <f>CONCATENATE(YEAR,":",MONTH,":2:",WEEKLY_REPORT_DAY,":", $A$1)</f>
        <v>2016:5:2:7:BANQIAO</v>
      </c>
      <c r="D18" s="64">
        <f>MATCH($C18,REPORT_DATA_BY_DISTRICT!$A:$A, 0)</f>
        <v>490</v>
      </c>
      <c r="E18" s="19" t="s">
        <v>782</v>
      </c>
      <c r="F18" s="13"/>
      <c r="G18" s="13"/>
      <c r="H18" s="10">
        <f>IFERROR(INDEX(REPORT_DATA_BY_DISTRICT!$A:$AI,$D18,MATCH(H$8,REPORT_DATA_BY_DISTRICT!$A$1:$AI$1,0)), "")</f>
        <v>0</v>
      </c>
      <c r="I18" s="10">
        <f>IFERROR(INDEX(REPORT_DATA_BY_DISTRICT!$A:$AI,$D18,MATCH(I$8,REPORT_DATA_BY_DISTRICT!$A$1:$AI$1,0)), "")</f>
        <v>0</v>
      </c>
      <c r="J18" s="10">
        <f>IFERROR(INDEX(REPORT_DATA_BY_DISTRICT!$A:$AI,$D18,MATCH(J$8,REPORT_DATA_BY_DISTRICT!$A$1:$AI$1,0)), "")</f>
        <v>0</v>
      </c>
      <c r="K18" s="10">
        <f>IFERROR(INDEX(REPORT_DATA_BY_DISTRICT!$A:$AI,$D18,MATCH(K$8,REPORT_DATA_BY_DISTRICT!$A$1:$AI$1,0)), "")</f>
        <v>6</v>
      </c>
      <c r="L18" s="10">
        <f>IFERROR(INDEX(REPORT_DATA_BY_DISTRICT!$A:$AI,$D18,MATCH(L$8,REPORT_DATA_BY_DISTRICT!$A$1:$AI$1,0)), "")</f>
        <v>0</v>
      </c>
      <c r="M18" s="10">
        <f>IFERROR(INDEX(REPORT_DATA_BY_DISTRICT!$A:$AI,$D18,MATCH(M$8,REPORT_DATA_BY_DISTRICT!$A$1:$AI$1,0)), "")</f>
        <v>0</v>
      </c>
      <c r="N18" s="10">
        <f>IFERROR(INDEX(REPORT_DATA_BY_DISTRICT!$A:$AI,$D18,MATCH(N$8,REPORT_DATA_BY_DISTRICT!$A$1:$AI$1,0)), "")</f>
        <v>9</v>
      </c>
      <c r="O18" s="10">
        <f>IFERROR(INDEX(REPORT_DATA_BY_DISTRICT!$A:$AI,$D18,MATCH(O$8,REPORT_DATA_BY_DISTRICT!$A$1:$AI$1,0)), "")</f>
        <v>6</v>
      </c>
      <c r="P18" s="10">
        <f>IFERROR(INDEX(REPORT_DATA_BY_DISTRICT!$A:$AI,$D18,MATCH(P$8,REPORT_DATA_BY_DISTRICT!$A$1:$AI$1,0)), "")</f>
        <v>14</v>
      </c>
      <c r="Q18" s="10">
        <f>IFERROR(INDEX(REPORT_DATA_BY_DISTRICT!$A:$AI,$D18,MATCH(Q$8,REPORT_DATA_BY_DISTRICT!$A$1:$AI$1,0)), "")</f>
        <v>9</v>
      </c>
      <c r="R18" s="10">
        <f>IFERROR(INDEX(REPORT_DATA_BY_DISTRICT!$A:$AI,$D18,MATCH(R$8,REPORT_DATA_BY_DISTRICT!$A$1:$AI$1,0)), "")</f>
        <v>0</v>
      </c>
      <c r="S18" s="10">
        <f>IFERROR(INDEX(REPORT_DATA_BY_DISTRICT!$A:$AI,$D18,MATCH(S$8,REPORT_DATA_BY_DISTRICT!$A$1:$AI$1,0)), "")</f>
        <v>4</v>
      </c>
    </row>
    <row r="19" spans="3:19" ht="15" customHeight="1">
      <c r="C19" s="64" t="str">
        <f>CONCATENATE(YEAR,":",MONTH,":3:",WEEKLY_REPORT_DAY,":", $A$1)</f>
        <v>2016:5:3:7:BANQIAO</v>
      </c>
      <c r="D19" s="64">
        <f>MATCH($C19,REPORT_DATA_BY_DISTRICT!$A:$A, 0)</f>
        <v>519</v>
      </c>
      <c r="E19" s="19" t="s">
        <v>784</v>
      </c>
      <c r="F19" s="13"/>
      <c r="G19" s="13"/>
      <c r="H19" s="10">
        <f>IFERROR(INDEX(REPORT_DATA_BY_DISTRICT!$A:$AI,$D19,MATCH(H$8,REPORT_DATA_BY_DISTRICT!$A$1:$AI$1,0)), "")</f>
        <v>1</v>
      </c>
      <c r="I19" s="10">
        <f>IFERROR(INDEX(REPORT_DATA_BY_DISTRICT!$A:$AI,$D19,MATCH(I$8,REPORT_DATA_BY_DISTRICT!$A$1:$AI$1,0)), "")</f>
        <v>0</v>
      </c>
      <c r="J19" s="10">
        <f>IFERROR(INDEX(REPORT_DATA_BY_DISTRICT!$A:$AI,$D19,MATCH(J$8,REPORT_DATA_BY_DISTRICT!$A$1:$AI$1,0)), "")</f>
        <v>1</v>
      </c>
      <c r="K19" s="10">
        <f>IFERROR(INDEX(REPORT_DATA_BY_DISTRICT!$A:$AI,$D19,MATCH(K$8,REPORT_DATA_BY_DISTRICT!$A$1:$AI$1,0)), "")</f>
        <v>6</v>
      </c>
      <c r="L19" s="10">
        <f>IFERROR(INDEX(REPORT_DATA_BY_DISTRICT!$A:$AI,$D19,MATCH(L$8,REPORT_DATA_BY_DISTRICT!$A$1:$AI$1,0)), "")</f>
        <v>1</v>
      </c>
      <c r="M19" s="10">
        <f>IFERROR(INDEX(REPORT_DATA_BY_DISTRICT!$A:$AI,$D19,MATCH(M$8,REPORT_DATA_BY_DISTRICT!$A$1:$AI$1,0)), "")</f>
        <v>0</v>
      </c>
      <c r="N19" s="10">
        <f>IFERROR(INDEX(REPORT_DATA_BY_DISTRICT!$A:$AI,$D19,MATCH(N$8,REPORT_DATA_BY_DISTRICT!$A$1:$AI$1,0)), "")</f>
        <v>12</v>
      </c>
      <c r="O19" s="10">
        <f>IFERROR(INDEX(REPORT_DATA_BY_DISTRICT!$A:$AI,$D19,MATCH(O$8,REPORT_DATA_BY_DISTRICT!$A$1:$AI$1,0)), "")</f>
        <v>3</v>
      </c>
      <c r="P19" s="10">
        <f>IFERROR(INDEX(REPORT_DATA_BY_DISTRICT!$A:$AI,$D19,MATCH(P$8,REPORT_DATA_BY_DISTRICT!$A$1:$AI$1,0)), "")</f>
        <v>13</v>
      </c>
      <c r="Q19" s="10">
        <f>IFERROR(INDEX(REPORT_DATA_BY_DISTRICT!$A:$AI,$D19,MATCH(Q$8,REPORT_DATA_BY_DISTRICT!$A$1:$AI$1,0)), "")</f>
        <v>5</v>
      </c>
      <c r="R19" s="10">
        <f>IFERROR(INDEX(REPORT_DATA_BY_DISTRICT!$A:$AI,$D19,MATCH(R$8,REPORT_DATA_BY_DISTRICT!$A$1:$AI$1,0)), "")</f>
        <v>0</v>
      </c>
      <c r="S19" s="10">
        <f>IFERROR(INDEX(REPORT_DATA_BY_DISTRICT!$A:$AI,$D19,MATCH(S$8,REPORT_DATA_BY_DISTRICT!$A$1:$AI$1,0)), "")</f>
        <v>6</v>
      </c>
    </row>
    <row r="20" spans="3:19" ht="15" customHeight="1">
      <c r="C20" s="64" t="str">
        <f>CONCATENATE(YEAR,":",MONTH,":4:",WEEKLY_REPORT_DAY,":", $A$1)</f>
        <v>2016:5:4:7:BANQIAO</v>
      </c>
      <c r="D20" s="64" t="e">
        <f>MATCH($C20,REPORT_DATA_BY_DISTRICT!$A:$A, 0)</f>
        <v>#N/A</v>
      </c>
      <c r="E20" s="19" t="s">
        <v>785</v>
      </c>
      <c r="F20" s="13"/>
      <c r="G20" s="13"/>
      <c r="H20" s="10" t="str">
        <f>IFERROR(INDEX(REPORT_DATA_BY_DISTRICT!$A:$AI,$D20,MATCH(H$8,REPORT_DATA_BY_DISTRICT!$A$1:$AI$1,0)), "")</f>
        <v/>
      </c>
      <c r="I20" s="10" t="str">
        <f>IFERROR(INDEX(REPORT_DATA_BY_DISTRICT!$A:$AI,$D20,MATCH(I$8,REPORT_DATA_BY_DISTRICT!$A$1:$AI$1,0)), "")</f>
        <v/>
      </c>
      <c r="J20" s="10" t="str">
        <f>IFERROR(INDEX(REPORT_DATA_BY_DISTRICT!$A:$AI,$D20,MATCH(J$8,REPORT_DATA_BY_DISTRICT!$A$1:$AI$1,0)), "")</f>
        <v/>
      </c>
      <c r="K20" s="10" t="str">
        <f>IFERROR(INDEX(REPORT_DATA_BY_DISTRICT!$A:$AI,$D20,MATCH(K$8,REPORT_DATA_BY_DISTRICT!$A$1:$AI$1,0)), "")</f>
        <v/>
      </c>
      <c r="L20" s="10" t="str">
        <f>IFERROR(INDEX(REPORT_DATA_BY_DISTRICT!$A:$AI,$D20,MATCH(L$8,REPORT_DATA_BY_DISTRICT!$A$1:$AI$1,0)), "")</f>
        <v/>
      </c>
      <c r="M20" s="10" t="str">
        <f>IFERROR(INDEX(REPORT_DATA_BY_DISTRICT!$A:$AI,$D20,MATCH(M$8,REPORT_DATA_BY_DISTRICT!$A$1:$AI$1,0)), "")</f>
        <v/>
      </c>
      <c r="N20" s="10" t="str">
        <f>IFERROR(INDEX(REPORT_DATA_BY_DISTRICT!$A:$AI,$D20,MATCH(N$8,REPORT_DATA_BY_DISTRICT!$A$1:$AI$1,0)), "")</f>
        <v/>
      </c>
      <c r="O20" s="10" t="str">
        <f>IFERROR(INDEX(REPORT_DATA_BY_DISTRICT!$A:$AI,$D20,MATCH(O$8,REPORT_DATA_BY_DISTRICT!$A$1:$AI$1,0)), "")</f>
        <v/>
      </c>
      <c r="P20" s="10" t="str">
        <f>IFERROR(INDEX(REPORT_DATA_BY_DISTRICT!$A:$AI,$D20,MATCH(P$8,REPORT_DATA_BY_DISTRICT!$A$1:$AI$1,0)), "")</f>
        <v/>
      </c>
      <c r="Q20" s="10" t="str">
        <f>IFERROR(INDEX(REPORT_DATA_BY_DISTRICT!$A:$AI,$D20,MATCH(Q$8,REPORT_DATA_BY_DISTRICT!$A$1:$AI$1,0)), "")</f>
        <v/>
      </c>
      <c r="R20" s="10" t="str">
        <f>IFERROR(INDEX(REPORT_DATA_BY_DISTRICT!$A:$AI,$D20,MATCH(R$8,REPORT_DATA_BY_DISTRICT!$A$1:$AI$1,0)), "")</f>
        <v/>
      </c>
      <c r="S20" s="10" t="str">
        <f>IFERROR(INDEX(REPORT_DATA_BY_DISTRICT!$A:$AI,$D20,MATCH(S$8,REPORT_DATA_BY_DISTRICT!$A$1:$AI$1,0)), "")</f>
        <v/>
      </c>
    </row>
    <row r="21" spans="3:19" ht="15" customHeight="1">
      <c r="C21" s="64" t="str">
        <f>CONCATENATE(YEAR,":",MONTH,":5:",WEEKLY_REPORT_DAY,":", $A$1)</f>
        <v>2016:5:5:7:BANQIAO</v>
      </c>
      <c r="D21" s="64" t="e">
        <f>MATCH($C21,REPORT_DATA_BY_DISTRICT!$A:$A, 0)</f>
        <v>#N/A</v>
      </c>
      <c r="E21" s="19" t="s">
        <v>786</v>
      </c>
      <c r="F21" s="13"/>
      <c r="G21" s="13"/>
      <c r="H21" s="10" t="str">
        <f>IFERROR(INDEX(REPORT_DATA_BY_DISTRICT!$A:$AI,$D21,MATCH(H$8,REPORT_DATA_BY_DISTRICT!$A$1:$AI$1,0)), "")</f>
        <v/>
      </c>
      <c r="I21" s="10" t="str">
        <f>IFERROR(INDEX(REPORT_DATA_BY_DISTRICT!$A:$AI,$D21,MATCH(I$8,REPORT_DATA_BY_DISTRICT!$A$1:$AI$1,0)), "")</f>
        <v/>
      </c>
      <c r="J21" s="10" t="str">
        <f>IFERROR(INDEX(REPORT_DATA_BY_DISTRICT!$A:$AI,$D21,MATCH(J$8,REPORT_DATA_BY_DISTRICT!$A$1:$AI$1,0)), "")</f>
        <v/>
      </c>
      <c r="K21" s="10" t="str">
        <f>IFERROR(INDEX(REPORT_DATA_BY_DISTRICT!$A:$AI,$D21,MATCH(K$8,REPORT_DATA_BY_DISTRICT!$A$1:$AI$1,0)), "")</f>
        <v/>
      </c>
      <c r="L21" s="10" t="str">
        <f>IFERROR(INDEX(REPORT_DATA_BY_DISTRICT!$A:$AI,$D21,MATCH(L$8,REPORT_DATA_BY_DISTRICT!$A$1:$AI$1,0)), "")</f>
        <v/>
      </c>
      <c r="M21" s="10" t="str">
        <f>IFERROR(INDEX(REPORT_DATA_BY_DISTRICT!$A:$AI,$D21,MATCH(M$8,REPORT_DATA_BY_DISTRICT!$A$1:$AI$1,0)), "")</f>
        <v/>
      </c>
      <c r="N21" s="10" t="str">
        <f>IFERROR(INDEX(REPORT_DATA_BY_DISTRICT!$A:$AI,$D21,MATCH(N$8,REPORT_DATA_BY_DISTRICT!$A$1:$AI$1,0)), "")</f>
        <v/>
      </c>
      <c r="O21" s="10" t="str">
        <f>IFERROR(INDEX(REPORT_DATA_BY_DISTRICT!$A:$AI,$D21,MATCH(O$8,REPORT_DATA_BY_DISTRICT!$A$1:$AI$1,0)), "")</f>
        <v/>
      </c>
      <c r="P21" s="10" t="str">
        <f>IFERROR(INDEX(REPORT_DATA_BY_DISTRICT!$A:$AI,$D21,MATCH(P$8,REPORT_DATA_BY_DISTRICT!$A$1:$AI$1,0)), "")</f>
        <v/>
      </c>
      <c r="Q21" s="10" t="str">
        <f>IFERROR(INDEX(REPORT_DATA_BY_DISTRICT!$A:$AI,$D21,MATCH(Q$8,REPORT_DATA_BY_DISTRICT!$A$1:$AI$1,0)), "")</f>
        <v/>
      </c>
      <c r="R21" s="10" t="str">
        <f>IFERROR(INDEX(REPORT_DATA_BY_DISTRICT!$A:$AI,$D21,MATCH(R$8,REPORT_DATA_BY_DISTRICT!$A$1:$AI$1,0)), "")</f>
        <v/>
      </c>
      <c r="S21" s="10" t="str">
        <f>IFERROR(INDEX(REPORT_DATA_BY_DISTRICT!$A:$AI,$D21,MATCH(S$8,REPORT_DATA_BY_DISTRICT!$A$1:$AI$1,0)), "")</f>
        <v/>
      </c>
    </row>
    <row r="22" spans="3:19" ht="15" customHeight="1">
      <c r="E22" s="16" t="s">
        <v>806</v>
      </c>
      <c r="F22" s="14"/>
      <c r="G22" s="14"/>
      <c r="H22" s="17">
        <f>SUM(H17:H21)</f>
        <v>1</v>
      </c>
      <c r="I22" s="17">
        <f t="shared" ref="I22:R22" si="1">SUM(I17:I21)</f>
        <v>0</v>
      </c>
      <c r="J22" s="17">
        <f t="shared" si="1"/>
        <v>3</v>
      </c>
      <c r="K22" s="17">
        <f t="shared" si="1"/>
        <v>17</v>
      </c>
      <c r="L22" s="49">
        <f t="shared" si="1"/>
        <v>1</v>
      </c>
      <c r="M22" s="17">
        <f t="shared" si="1"/>
        <v>0</v>
      </c>
      <c r="N22" s="52">
        <f t="shared" si="1"/>
        <v>30</v>
      </c>
      <c r="O22" s="17">
        <f t="shared" si="1"/>
        <v>17</v>
      </c>
      <c r="P22" s="17">
        <f t="shared" si="1"/>
        <v>40</v>
      </c>
      <c r="Q22" s="17">
        <f t="shared" si="1"/>
        <v>20</v>
      </c>
      <c r="R22" s="17">
        <f t="shared" si="1"/>
        <v>0</v>
      </c>
      <c r="S22" s="17">
        <f>SUM(S17:S21)</f>
        <v>21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2:S13">
    <cfRule type="expression" dxfId="3" priority="1">
      <formula>J12=""</formula>
    </cfRule>
    <cfRule type="expression" dxfId="2" priority="2">
      <formula>AND(M$9&lt;&gt;"",M12&gt;=M$9)</formula>
    </cfRule>
    <cfRule type="expression" dxfId="1" priority="3">
      <formula>AND(M$10&lt;&gt;"",M12&lt;M$10)</formula>
    </cfRule>
    <cfRule type="expression" dxfId="0" priority="4">
      <formula>AND(M$10&lt;&gt;"",M12&gt;=M$10)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92">
    <pageSetUpPr fitToPage="1"/>
  </sheetPr>
  <dimension ref="W1:BA109"/>
  <sheetViews>
    <sheetView topLeftCell="AF49" zoomScale="85" zoomScaleNormal="85" workbookViewId="0">
      <selection activeCell="AZ104" sqref="AZ104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7109375" style="7" customWidth="1"/>
    <col min="49" max="49" width="10.42578125" style="7" bestFit="1" customWidth="1"/>
    <col min="50" max="50" width="9.42578125" style="7" bestFit="1" customWidth="1"/>
    <col min="51" max="51" width="10.28515625" style="7" bestFit="1" customWidth="1"/>
    <col min="52" max="52" width="18" style="7" bestFit="1" customWidth="1"/>
    <col min="53" max="53" width="16.5703125" style="7" bestFit="1" customWidth="1"/>
    <col min="54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3" ht="15" customHeight="1"/>
    <row r="50" spans="23:53" ht="15" customHeight="1"/>
    <row r="51" spans="23:53" ht="120">
      <c r="AC51" s="29" t="s">
        <v>437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440</v>
      </c>
      <c r="AT51" s="29" t="s">
        <v>33</v>
      </c>
      <c r="AU51" s="29" t="s">
        <v>34</v>
      </c>
      <c r="AV51" s="29"/>
    </row>
    <row r="52" spans="23:53">
      <c r="W52" s="7" t="s">
        <v>812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810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813</v>
      </c>
      <c r="AM52" s="7" t="s">
        <v>13</v>
      </c>
      <c r="AN52" s="27" t="s">
        <v>814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3964</v>
      </c>
      <c r="AW52" s="27" t="s">
        <v>44</v>
      </c>
      <c r="AX52" s="27" t="s">
        <v>45</v>
      </c>
      <c r="AY52" s="27" t="s">
        <v>46</v>
      </c>
      <c r="AZ52" s="27" t="s">
        <v>47</v>
      </c>
      <c r="BA52" s="27" t="s">
        <v>48</v>
      </c>
    </row>
    <row r="53" spans="23:53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2014:1:0:0:BANQIAO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8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</row>
    <row r="54" spans="23:53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2014:2:0:0:BANQIAO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</row>
    <row r="55" spans="23:53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2014:3:0:0:BANQIAO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</row>
    <row r="56" spans="23:53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2014:4:0:0:BANQIAO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</row>
    <row r="57" spans="23:53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2014:5:0:0:BANQIAO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</row>
    <row r="58" spans="23:53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2014:6:0:0:BANQIAO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</row>
    <row r="59" spans="23:53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2014:7:0:0:BANQIAO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</row>
    <row r="60" spans="23:53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2014:8:0:0:BANQIAO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</row>
    <row r="61" spans="23:53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2014:9:0:0:BANQIAO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</row>
    <row r="62" spans="23:53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2014:10:0:0:BANQIAO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</row>
    <row r="63" spans="23:53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2014:11:0:0:BANQIAO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ca="1" si="7"/>
        <v/>
      </c>
      <c r="AG63" s="10" t="str">
        <f t="shared" ca="1" si="7"/>
        <v/>
      </c>
      <c r="AH63" s="10" t="str">
        <f t="shared" ca="1" si="7"/>
        <v/>
      </c>
      <c r="AI63" s="10" t="str">
        <f t="shared" ca="1" si="7"/>
        <v/>
      </c>
      <c r="AJ63" s="10" t="str">
        <f t="shared" ca="1" si="7"/>
        <v/>
      </c>
      <c r="AK63" s="10" t="str">
        <f t="shared" ca="1" si="7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</row>
    <row r="64" spans="23:53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2014:12:0:0:BANQIAO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7"/>
        <v/>
      </c>
      <c r="AG64" s="10" t="str">
        <f t="shared" ca="1" si="7"/>
        <v/>
      </c>
      <c r="AH64" s="10" t="str">
        <f t="shared" ca="1" si="7"/>
        <v/>
      </c>
      <c r="AI64" s="10" t="str">
        <f t="shared" ca="1" si="7"/>
        <v/>
      </c>
      <c r="AJ64" s="10" t="str">
        <f t="shared" ca="1" si="7"/>
        <v/>
      </c>
      <c r="AK64" s="10" t="str">
        <f t="shared" ca="1" si="7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</row>
    <row r="65" spans="23:53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2015:1:0:0:BANQIAO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7"/>
        <v/>
      </c>
      <c r="AG65" s="10" t="str">
        <f t="shared" ca="1" si="7"/>
        <v/>
      </c>
      <c r="AH65" s="10" t="str">
        <f t="shared" ca="1" si="7"/>
        <v/>
      </c>
      <c r="AI65" s="10" t="str">
        <f t="shared" ca="1" si="7"/>
        <v/>
      </c>
      <c r="AJ65" s="10" t="str">
        <f t="shared" ca="1" si="7"/>
        <v/>
      </c>
      <c r="AK65" s="10" t="str">
        <f t="shared" ca="1" si="7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</row>
    <row r="66" spans="23:53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2015:2:0:0:BANQIAO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7"/>
        <v/>
      </c>
      <c r="AG66" s="10" t="str">
        <f t="shared" ca="1" si="7"/>
        <v/>
      </c>
      <c r="AH66" s="10" t="str">
        <f t="shared" ca="1" si="7"/>
        <v/>
      </c>
      <c r="AI66" s="10" t="str">
        <f t="shared" ca="1" si="7"/>
        <v/>
      </c>
      <c r="AJ66" s="10" t="str">
        <f t="shared" ca="1" si="7"/>
        <v/>
      </c>
      <c r="AK66" s="10" t="str">
        <f t="shared" ca="1" si="7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</row>
    <row r="67" spans="23:53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2015:3:0:0:BANQIAO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7"/>
        <v/>
      </c>
      <c r="AG67" s="10" t="str">
        <f t="shared" ca="1" si="7"/>
        <v/>
      </c>
      <c r="AH67" s="10" t="str">
        <f t="shared" ca="1" si="7"/>
        <v/>
      </c>
      <c r="AI67" s="10" t="str">
        <f t="shared" ca="1" si="7"/>
        <v/>
      </c>
      <c r="AJ67" s="10" t="str">
        <f t="shared" ca="1" si="7"/>
        <v/>
      </c>
      <c r="AK67" s="10" t="str">
        <f t="shared" ca="1" si="7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</row>
    <row r="68" spans="23:53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2015:4:0:0:BANQIAO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7"/>
        <v/>
      </c>
      <c r="AG68" s="10" t="str">
        <f t="shared" ca="1" si="7"/>
        <v/>
      </c>
      <c r="AH68" s="10" t="str">
        <f t="shared" ca="1" si="7"/>
        <v/>
      </c>
      <c r="AI68" s="10" t="str">
        <f t="shared" ca="1" si="7"/>
        <v/>
      </c>
      <c r="AJ68" s="10" t="str">
        <f t="shared" ca="1" si="7"/>
        <v/>
      </c>
      <c r="AK68" s="10" t="str">
        <f t="shared" ca="1" si="7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</row>
    <row r="69" spans="23:53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2015:5:0:0:BANQIAO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ref="AF69:AK84" ca="1" si="8">IFERROR(INDEX(INDIRECT(CONCATENATE($X$95,"$A:$Z")),$AE69,MATCH(AF$52,INDIRECT(CONCATENATE($X$95,"$A1:$Z1")),0)),"")</f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</row>
    <row r="70" spans="23:53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2015:6:0:0:BANQIAO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</row>
    <row r="71" spans="23:53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2015:7:0:0:BANQIAO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</row>
    <row r="72" spans="23:53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2015:8:0:0:BANQIAO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</row>
    <row r="73" spans="23:53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2015:9:0:0:BANQIAO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ca="1" si="8"/>
        <v/>
      </c>
      <c r="AG73" s="10" t="str">
        <f t="shared" ca="1" si="8"/>
        <v/>
      </c>
      <c r="AH73" s="10" t="str">
        <f t="shared" ca="1" si="8"/>
        <v/>
      </c>
      <c r="AI73" s="10" t="str">
        <f t="shared" ca="1" si="8"/>
        <v/>
      </c>
      <c r="AJ73" s="10" t="str">
        <f t="shared" ca="1" si="8"/>
        <v/>
      </c>
      <c r="AK73" s="10" t="str">
        <f t="shared" ca="1" si="8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</row>
    <row r="74" spans="23:53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2015:10:0:0:BANQIAO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8"/>
        <v/>
      </c>
      <c r="AG74" s="10" t="str">
        <f t="shared" ca="1" si="8"/>
        <v/>
      </c>
      <c r="AH74" s="10" t="str">
        <f t="shared" ca="1" si="8"/>
        <v/>
      </c>
      <c r="AI74" s="10" t="str">
        <f t="shared" ca="1" si="8"/>
        <v/>
      </c>
      <c r="AJ74" s="10" t="str">
        <f t="shared" ca="1" si="8"/>
        <v/>
      </c>
      <c r="AK74" s="10" t="str">
        <f t="shared" ca="1" si="8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</row>
    <row r="75" spans="23:53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2015:11:0:0:BANQIAO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8"/>
        <v/>
      </c>
      <c r="AG75" s="10" t="str">
        <f t="shared" ca="1" si="8"/>
        <v/>
      </c>
      <c r="AH75" s="10" t="str">
        <f t="shared" ca="1" si="8"/>
        <v/>
      </c>
      <c r="AI75" s="10" t="str">
        <f t="shared" ca="1" si="8"/>
        <v/>
      </c>
      <c r="AJ75" s="10" t="str">
        <f t="shared" ca="1" si="8"/>
        <v/>
      </c>
      <c r="AK75" s="10" t="str">
        <f t="shared" ca="1" si="8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</row>
    <row r="76" spans="23:53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2015:12:0:0:BANQIAO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8"/>
        <v/>
      </c>
      <c r="AG76" s="10" t="str">
        <f t="shared" ca="1" si="8"/>
        <v/>
      </c>
      <c r="AH76" s="10" t="str">
        <f t="shared" ca="1" si="8"/>
        <v/>
      </c>
      <c r="AI76" s="10" t="str">
        <f t="shared" ca="1" si="8"/>
        <v/>
      </c>
      <c r="AJ76" s="10" t="str">
        <f t="shared" ca="1" si="8"/>
        <v/>
      </c>
      <c r="AK76" s="10" t="str">
        <f t="shared" ca="1" si="8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</row>
    <row r="77" spans="23:53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2016:1:0:0:BANQIAO</v>
      </c>
      <c r="AB77" s="27">
        <f t="shared" ca="1" si="3"/>
        <v>3</v>
      </c>
      <c r="AC77" s="21">
        <f t="shared" ca="1" si="4"/>
        <v>2</v>
      </c>
      <c r="AD77" s="21">
        <f t="shared" si="5"/>
        <v>0</v>
      </c>
      <c r="AE77" s="27" t="e">
        <f t="shared" ca="1" si="6"/>
        <v>#N/A</v>
      </c>
      <c r="AF77" s="10" t="str">
        <f t="shared" ca="1" si="8"/>
        <v/>
      </c>
      <c r="AG77" s="10" t="str">
        <f t="shared" ca="1" si="8"/>
        <v/>
      </c>
      <c r="AH77" s="10" t="str">
        <f t="shared" ca="1" si="8"/>
        <v/>
      </c>
      <c r="AI77" s="10" t="str">
        <f t="shared" ca="1" si="8"/>
        <v/>
      </c>
      <c r="AJ77" s="10" t="str">
        <f t="shared" ca="1" si="8"/>
        <v/>
      </c>
      <c r="AK77" s="10" t="str">
        <f t="shared" ca="1" si="8"/>
        <v/>
      </c>
      <c r="AL77" s="7">
        <v>-11</v>
      </c>
      <c r="AM77" s="28">
        <f t="shared" ref="AM77:AM88" si="9">DATE(YEAR, MONTH,DAY + 7*AL77 )</f>
        <v>42428</v>
      </c>
      <c r="AN77" s="27">
        <f>INT((DAY($AM77)-1)/7)+1</f>
        <v>4</v>
      </c>
      <c r="AO77" s="28" t="str">
        <f t="shared" ref="AO77:AO88" si="10">CONCATENATE(YEAR(AM77),":",MONTH(AM77),":",AN77,":",WEEKLY_REPORT_DAY,":", $X$90)</f>
        <v>2016:2:4:7:BANQIAO</v>
      </c>
      <c r="AP77" s="27">
        <f t="shared" ref="AP77:AP88" ca="1" si="11">MATCH(AO77,INDIRECT(CONCATENATE($X$93,"$A:$A")),0)</f>
        <v>195</v>
      </c>
      <c r="AQ77" s="21">
        <f t="shared" ref="AQ77:AV88" ca="1" si="12">INDEX(INDIRECT(CONCATENATE($X$93,"$A:$AG")),$AP77,MATCH(AQ$52,INDIRECT(CONCATENATE($X$93,"$A1:$AG1")),0))</f>
        <v>1</v>
      </c>
      <c r="AR77" s="21">
        <f t="shared" ca="1" si="12"/>
        <v>23</v>
      </c>
      <c r="AS77" s="21">
        <f t="shared" ca="1" si="12"/>
        <v>10</v>
      </c>
      <c r="AT77" s="21">
        <f t="shared" ca="1" si="12"/>
        <v>11</v>
      </c>
      <c r="AU77" s="21">
        <f t="shared" ca="1" si="12"/>
        <v>5</v>
      </c>
      <c r="AV77" s="21">
        <f t="shared" ca="1" si="12"/>
        <v>0</v>
      </c>
      <c r="AW77" s="21">
        <f ca="1">ROUND(1*$AV77/$X$99,0)</f>
        <v>0</v>
      </c>
      <c r="AX77" s="21">
        <f ca="1">6*$AV77</f>
        <v>0</v>
      </c>
      <c r="AY77" s="21">
        <f ca="1">3*$AV77</f>
        <v>0</v>
      </c>
      <c r="AZ77" s="21">
        <f ca="1">5*$AV77</f>
        <v>0</v>
      </c>
      <c r="BA77" s="21">
        <f ca="1">1*$AV77</f>
        <v>0</v>
      </c>
    </row>
    <row r="78" spans="23:53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2016:2:0:0:BANQIAO</v>
      </c>
      <c r="AB78" s="27">
        <f t="shared" ca="1" si="3"/>
        <v>39</v>
      </c>
      <c r="AC78" s="21">
        <f t="shared" ca="1" si="4"/>
        <v>2</v>
      </c>
      <c r="AD78" s="21">
        <f t="shared" si="5"/>
        <v>0</v>
      </c>
      <c r="AE78" s="27" t="e">
        <f t="shared" ca="1" si="6"/>
        <v>#N/A</v>
      </c>
      <c r="AF78" s="10" t="str">
        <f t="shared" ca="1" si="8"/>
        <v/>
      </c>
      <c r="AG78" s="10" t="str">
        <f t="shared" ca="1" si="8"/>
        <v/>
      </c>
      <c r="AH78" s="10" t="str">
        <f t="shared" ca="1" si="8"/>
        <v/>
      </c>
      <c r="AI78" s="10" t="str">
        <f t="shared" ca="1" si="8"/>
        <v/>
      </c>
      <c r="AJ78" s="10" t="str">
        <f t="shared" ca="1" si="8"/>
        <v/>
      </c>
      <c r="AK78" s="10" t="str">
        <f t="shared" ca="1" si="8"/>
        <v/>
      </c>
      <c r="AL78" s="7">
        <v>-10</v>
      </c>
      <c r="AM78" s="28">
        <f t="shared" si="9"/>
        <v>42435</v>
      </c>
      <c r="AN78" s="27">
        <f t="shared" ref="AN78:AN88" si="13">INT((DAY($AM78)-1)/7)+1</f>
        <v>1</v>
      </c>
      <c r="AO78" s="28" t="str">
        <f t="shared" si="10"/>
        <v>2016:3:1:7:BANQIAO</v>
      </c>
      <c r="AP78" s="27">
        <f t="shared" ca="1" si="11"/>
        <v>226</v>
      </c>
      <c r="AQ78" s="21">
        <f t="shared" ca="1" si="12"/>
        <v>0</v>
      </c>
      <c r="AR78" s="21">
        <f t="shared" ca="1" si="12"/>
        <v>24</v>
      </c>
      <c r="AS78" s="21">
        <f t="shared" ca="1" si="12"/>
        <v>5</v>
      </c>
      <c r="AT78" s="21">
        <f t="shared" ca="1" si="12"/>
        <v>12</v>
      </c>
      <c r="AU78" s="21">
        <f t="shared" ca="1" si="12"/>
        <v>3</v>
      </c>
      <c r="AV78" s="21">
        <f t="shared" ca="1" si="12"/>
        <v>0</v>
      </c>
      <c r="AW78" s="21">
        <f t="shared" ref="AW78:AW88" ca="1" si="14">ROUND(1*$AV78/$X$99,0)</f>
        <v>0</v>
      </c>
      <c r="AX78" s="21">
        <f t="shared" ref="AX78:AX88" ca="1" si="15">6*$AV78</f>
        <v>0</v>
      </c>
      <c r="AY78" s="21">
        <f t="shared" ref="AY78:AY88" ca="1" si="16">3*$AV78</f>
        <v>0</v>
      </c>
      <c r="AZ78" s="21">
        <f t="shared" ref="AZ78:AZ88" ca="1" si="17">5*$AV78</f>
        <v>0</v>
      </c>
      <c r="BA78" s="21">
        <f t="shared" ref="BA78:BA88" ca="1" si="18">1*$AV78</f>
        <v>0</v>
      </c>
    </row>
    <row r="79" spans="23:53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2016:3:0:0:BANQIAO</v>
      </c>
      <c r="AB79" s="27">
        <f t="shared" ca="1" si="3"/>
        <v>72</v>
      </c>
      <c r="AC79" s="21">
        <f t="shared" ca="1" si="4"/>
        <v>0</v>
      </c>
      <c r="AD79" s="21">
        <f t="shared" si="5"/>
        <v>0</v>
      </c>
      <c r="AE79" s="27" t="e">
        <f t="shared" ca="1" si="6"/>
        <v>#N/A</v>
      </c>
      <c r="AF79" s="10" t="str">
        <f t="shared" ca="1" si="8"/>
        <v/>
      </c>
      <c r="AG79" s="10" t="str">
        <f t="shared" ca="1" si="8"/>
        <v/>
      </c>
      <c r="AH79" s="10" t="str">
        <f t="shared" ca="1" si="8"/>
        <v/>
      </c>
      <c r="AI79" s="10" t="str">
        <f t="shared" ca="1" si="8"/>
        <v/>
      </c>
      <c r="AJ79" s="10" t="str">
        <f t="shared" ca="1" si="8"/>
        <v/>
      </c>
      <c r="AK79" s="10" t="str">
        <f t="shared" ca="1" si="8"/>
        <v/>
      </c>
      <c r="AL79" s="7">
        <v>-9</v>
      </c>
      <c r="AM79" s="28">
        <f t="shared" si="9"/>
        <v>42442</v>
      </c>
      <c r="AN79" s="27">
        <f t="shared" si="13"/>
        <v>2</v>
      </c>
      <c r="AO79" s="28" t="str">
        <f t="shared" si="10"/>
        <v>2016:3:2:7:BANQIAO</v>
      </c>
      <c r="AP79" s="27">
        <f t="shared" ca="1" si="11"/>
        <v>257</v>
      </c>
      <c r="AQ79" s="21">
        <f t="shared" ca="1" si="12"/>
        <v>0</v>
      </c>
      <c r="AR79" s="21">
        <f t="shared" ca="1" si="12"/>
        <v>14</v>
      </c>
      <c r="AS79" s="21">
        <f t="shared" ca="1" si="12"/>
        <v>6</v>
      </c>
      <c r="AT79" s="21">
        <f t="shared" ca="1" si="12"/>
        <v>14</v>
      </c>
      <c r="AU79" s="21">
        <f t="shared" ca="1" si="12"/>
        <v>0</v>
      </c>
      <c r="AV79" s="21">
        <f t="shared" ca="1" si="12"/>
        <v>0</v>
      </c>
      <c r="AW79" s="21">
        <f t="shared" ca="1" si="14"/>
        <v>0</v>
      </c>
      <c r="AX79" s="21">
        <f t="shared" ca="1" si="15"/>
        <v>0</v>
      </c>
      <c r="AY79" s="21">
        <f t="shared" ca="1" si="16"/>
        <v>0</v>
      </c>
      <c r="AZ79" s="21">
        <f t="shared" ca="1" si="17"/>
        <v>0</v>
      </c>
      <c r="BA79" s="21">
        <f t="shared" ca="1" si="18"/>
        <v>0</v>
      </c>
    </row>
    <row r="80" spans="23:53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2016:4:0:0:BANQIAO</v>
      </c>
      <c r="AB80" s="27">
        <f t="shared" ca="1" si="3"/>
        <v>104</v>
      </c>
      <c r="AC80" s="21">
        <f t="shared" ca="1" si="4"/>
        <v>1</v>
      </c>
      <c r="AD80" s="21">
        <f t="shared" si="5"/>
        <v>0</v>
      </c>
      <c r="AE80" s="27">
        <f t="shared" ca="1" si="6"/>
        <v>36</v>
      </c>
      <c r="AF80" s="10">
        <f t="shared" ca="1" si="8"/>
        <v>1</v>
      </c>
      <c r="AG80" s="10">
        <f t="shared" ca="1" si="8"/>
        <v>0</v>
      </c>
      <c r="AH80" s="10">
        <f t="shared" ca="1" si="8"/>
        <v>0</v>
      </c>
      <c r="AI80" s="10">
        <f t="shared" ca="1" si="8"/>
        <v>0</v>
      </c>
      <c r="AJ80" s="10">
        <f t="shared" ca="1" si="8"/>
        <v>0</v>
      </c>
      <c r="AK80" s="10">
        <f t="shared" ca="1" si="8"/>
        <v>0</v>
      </c>
      <c r="AL80" s="7">
        <v>-8</v>
      </c>
      <c r="AM80" s="28">
        <f t="shared" si="9"/>
        <v>42449</v>
      </c>
      <c r="AN80" s="27">
        <f t="shared" si="13"/>
        <v>3</v>
      </c>
      <c r="AO80" s="28" t="str">
        <f t="shared" si="10"/>
        <v>2016:3:3:7:BANQIAO</v>
      </c>
      <c r="AP80" s="27">
        <f t="shared" ca="1" si="11"/>
        <v>286</v>
      </c>
      <c r="AQ80" s="21">
        <f t="shared" ca="1" si="12"/>
        <v>0</v>
      </c>
      <c r="AR80" s="21">
        <f t="shared" ca="1" si="12"/>
        <v>12</v>
      </c>
      <c r="AS80" s="21">
        <f t="shared" ca="1" si="12"/>
        <v>9</v>
      </c>
      <c r="AT80" s="21">
        <f t="shared" ca="1" si="12"/>
        <v>13</v>
      </c>
      <c r="AU80" s="21">
        <f t="shared" ca="1" si="12"/>
        <v>1</v>
      </c>
      <c r="AV80" s="21">
        <f t="shared" ca="1" si="12"/>
        <v>0</v>
      </c>
      <c r="AW80" s="21">
        <f t="shared" ca="1" si="14"/>
        <v>0</v>
      </c>
      <c r="AX80" s="21">
        <f t="shared" ca="1" si="15"/>
        <v>0</v>
      </c>
      <c r="AY80" s="21">
        <f t="shared" ca="1" si="16"/>
        <v>0</v>
      </c>
      <c r="AZ80" s="21">
        <f t="shared" ca="1" si="17"/>
        <v>0</v>
      </c>
      <c r="BA80" s="21">
        <f t="shared" ca="1" si="18"/>
        <v>0</v>
      </c>
    </row>
    <row r="81" spans="23:53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2016:5:0:0:BANQIAO</v>
      </c>
      <c r="AB81" s="27">
        <f t="shared" ca="1" si="3"/>
        <v>133</v>
      </c>
      <c r="AC81" s="21">
        <f t="shared" ca="1" si="4"/>
        <v>0</v>
      </c>
      <c r="AD81" s="21">
        <f t="shared" si="5"/>
        <v>0</v>
      </c>
      <c r="AE81" s="27" t="e">
        <f t="shared" ca="1" si="6"/>
        <v>#N/A</v>
      </c>
      <c r="AF81" s="10" t="str">
        <f t="shared" ca="1" si="8"/>
        <v/>
      </c>
      <c r="AG81" s="10" t="str">
        <f t="shared" ca="1" si="8"/>
        <v/>
      </c>
      <c r="AH81" s="10" t="str">
        <f t="shared" ca="1" si="8"/>
        <v/>
      </c>
      <c r="AI81" s="10" t="str">
        <f t="shared" ca="1" si="8"/>
        <v/>
      </c>
      <c r="AJ81" s="10" t="str">
        <f t="shared" ca="1" si="8"/>
        <v/>
      </c>
      <c r="AK81" s="10" t="str">
        <f t="shared" ca="1" si="8"/>
        <v/>
      </c>
      <c r="AL81" s="7">
        <v>-7</v>
      </c>
      <c r="AM81" s="28">
        <f t="shared" si="9"/>
        <v>42456</v>
      </c>
      <c r="AN81" s="27">
        <f t="shared" si="13"/>
        <v>4</v>
      </c>
      <c r="AO81" s="28" t="str">
        <f t="shared" si="10"/>
        <v>2016:3:4:7:BANQIAO</v>
      </c>
      <c r="AP81" s="27">
        <f t="shared" ca="1" si="11"/>
        <v>316</v>
      </c>
      <c r="AQ81" s="21">
        <f t="shared" ca="1" si="12"/>
        <v>0</v>
      </c>
      <c r="AR81" s="21">
        <f t="shared" ca="1" si="12"/>
        <v>8</v>
      </c>
      <c r="AS81" s="21">
        <f t="shared" ca="1" si="12"/>
        <v>6</v>
      </c>
      <c r="AT81" s="21">
        <f t="shared" ca="1" si="12"/>
        <v>21</v>
      </c>
      <c r="AU81" s="21">
        <f t="shared" ca="1" si="12"/>
        <v>3</v>
      </c>
      <c r="AV81" s="21">
        <f t="shared" ca="1" si="12"/>
        <v>0</v>
      </c>
      <c r="AW81" s="21">
        <f t="shared" ca="1" si="14"/>
        <v>0</v>
      </c>
      <c r="AX81" s="21">
        <f t="shared" ca="1" si="15"/>
        <v>0</v>
      </c>
      <c r="AY81" s="21">
        <f t="shared" ca="1" si="16"/>
        <v>0</v>
      </c>
      <c r="AZ81" s="21">
        <f t="shared" ca="1" si="17"/>
        <v>0</v>
      </c>
      <c r="BA81" s="21">
        <f t="shared" ca="1" si="18"/>
        <v>0</v>
      </c>
    </row>
    <row r="82" spans="23:53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2016:6:0:0:BANQIAO</v>
      </c>
      <c r="AB82" s="27" t="e">
        <f t="shared" ca="1" si="3"/>
        <v>#N/A</v>
      </c>
      <c r="AC82" s="21" t="e">
        <f t="shared" ca="1" si="4"/>
        <v>#N/A</v>
      </c>
      <c r="AD82" s="21">
        <f t="shared" si="5"/>
        <v>0</v>
      </c>
      <c r="AE82" s="27" t="e">
        <f t="shared" ca="1" si="6"/>
        <v>#N/A</v>
      </c>
      <c r="AF82" s="10" t="str">
        <f t="shared" ca="1" si="8"/>
        <v/>
      </c>
      <c r="AG82" s="10" t="str">
        <f t="shared" ca="1" si="8"/>
        <v/>
      </c>
      <c r="AH82" s="10" t="str">
        <f t="shared" ca="1" si="8"/>
        <v/>
      </c>
      <c r="AI82" s="10" t="str">
        <f t="shared" ca="1" si="8"/>
        <v/>
      </c>
      <c r="AJ82" s="10" t="str">
        <f t="shared" ca="1" si="8"/>
        <v/>
      </c>
      <c r="AK82" s="10" t="str">
        <f t="shared" ca="1" si="8"/>
        <v/>
      </c>
      <c r="AL82" s="7">
        <v>-6</v>
      </c>
      <c r="AM82" s="28">
        <f t="shared" si="9"/>
        <v>42463</v>
      </c>
      <c r="AN82" s="27">
        <f t="shared" si="13"/>
        <v>1</v>
      </c>
      <c r="AO82" s="28" t="str">
        <f t="shared" si="10"/>
        <v>2016:4:1:7:BANQIAO</v>
      </c>
      <c r="AP82" s="27">
        <f t="shared" ca="1" si="11"/>
        <v>345</v>
      </c>
      <c r="AQ82" s="21">
        <f t="shared" ca="1" si="12"/>
        <v>1</v>
      </c>
      <c r="AR82" s="21">
        <f t="shared" ca="1" si="12"/>
        <v>7</v>
      </c>
      <c r="AS82" s="21">
        <f t="shared" ca="1" si="12"/>
        <v>0</v>
      </c>
      <c r="AT82" s="21">
        <f t="shared" ca="1" si="12"/>
        <v>17</v>
      </c>
      <c r="AU82" s="21">
        <f t="shared" ca="1" si="12"/>
        <v>0</v>
      </c>
      <c r="AV82" s="21">
        <f t="shared" ca="1" si="12"/>
        <v>0</v>
      </c>
      <c r="AW82" s="21">
        <f t="shared" ca="1" si="14"/>
        <v>0</v>
      </c>
      <c r="AX82" s="21">
        <f t="shared" ca="1" si="15"/>
        <v>0</v>
      </c>
      <c r="AY82" s="21">
        <f t="shared" ca="1" si="16"/>
        <v>0</v>
      </c>
      <c r="AZ82" s="21">
        <f t="shared" ca="1" si="17"/>
        <v>0</v>
      </c>
      <c r="BA82" s="21">
        <f t="shared" ca="1" si="18"/>
        <v>0</v>
      </c>
    </row>
    <row r="83" spans="23:53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2016:7:0:0:BANQIAO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ca="1" si="8"/>
        <v/>
      </c>
      <c r="AG83" s="10" t="str">
        <f t="shared" ca="1" si="8"/>
        <v/>
      </c>
      <c r="AH83" s="10" t="str">
        <f t="shared" ca="1" si="8"/>
        <v/>
      </c>
      <c r="AI83" s="10" t="str">
        <f t="shared" ca="1" si="8"/>
        <v/>
      </c>
      <c r="AJ83" s="10" t="str">
        <f t="shared" ca="1" si="8"/>
        <v/>
      </c>
      <c r="AK83" s="10" t="str">
        <f t="shared" ca="1" si="8"/>
        <v/>
      </c>
      <c r="AL83" s="7">
        <v>-5</v>
      </c>
      <c r="AM83" s="28">
        <f t="shared" si="9"/>
        <v>42470</v>
      </c>
      <c r="AN83" s="27">
        <f t="shared" si="13"/>
        <v>2</v>
      </c>
      <c r="AO83" s="28" t="str">
        <f t="shared" si="10"/>
        <v>2016:4:2:7:BANQIAO</v>
      </c>
      <c r="AP83" s="27">
        <f t="shared" ca="1" si="11"/>
        <v>374</v>
      </c>
      <c r="AQ83" s="21">
        <f t="shared" ca="1" si="12"/>
        <v>0</v>
      </c>
      <c r="AR83" s="21">
        <f t="shared" ca="1" si="12"/>
        <v>4</v>
      </c>
      <c r="AS83" s="21">
        <f t="shared" ca="1" si="12"/>
        <v>6</v>
      </c>
      <c r="AT83" s="21">
        <f t="shared" ca="1" si="12"/>
        <v>12</v>
      </c>
      <c r="AU83" s="21">
        <f t="shared" ca="1" si="12"/>
        <v>0</v>
      </c>
      <c r="AV83" s="21">
        <f t="shared" ca="1" si="12"/>
        <v>0</v>
      </c>
      <c r="AW83" s="21">
        <f t="shared" ca="1" si="14"/>
        <v>0</v>
      </c>
      <c r="AX83" s="21">
        <f t="shared" ca="1" si="15"/>
        <v>0</v>
      </c>
      <c r="AY83" s="21">
        <f t="shared" ca="1" si="16"/>
        <v>0</v>
      </c>
      <c r="AZ83" s="21">
        <f t="shared" ca="1" si="17"/>
        <v>0</v>
      </c>
      <c r="BA83" s="21">
        <f t="shared" ca="1" si="18"/>
        <v>0</v>
      </c>
    </row>
    <row r="84" spans="23:53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2016:8:0:0:BANQIAO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8"/>
        <v/>
      </c>
      <c r="AG84" s="10" t="str">
        <f t="shared" ca="1" si="8"/>
        <v/>
      </c>
      <c r="AH84" s="10" t="str">
        <f t="shared" ca="1" si="8"/>
        <v/>
      </c>
      <c r="AI84" s="10" t="str">
        <f t="shared" ca="1" si="8"/>
        <v/>
      </c>
      <c r="AJ84" s="10" t="str">
        <f t="shared" ca="1" si="8"/>
        <v/>
      </c>
      <c r="AK84" s="10" t="str">
        <f t="shared" ca="1" si="8"/>
        <v/>
      </c>
      <c r="AL84" s="7">
        <v>-4</v>
      </c>
      <c r="AM84" s="28">
        <f t="shared" si="9"/>
        <v>42477</v>
      </c>
      <c r="AN84" s="27">
        <f t="shared" si="13"/>
        <v>3</v>
      </c>
      <c r="AO84" s="28" t="str">
        <f t="shared" si="10"/>
        <v>2016:4:3:7:BANQIAO</v>
      </c>
      <c r="AP84" s="27">
        <f t="shared" ca="1" si="11"/>
        <v>403</v>
      </c>
      <c r="AQ84" s="21">
        <f t="shared" ca="1" si="12"/>
        <v>0</v>
      </c>
      <c r="AR84" s="21">
        <f t="shared" ca="1" si="12"/>
        <v>12</v>
      </c>
      <c r="AS84" s="21">
        <f t="shared" ca="1" si="12"/>
        <v>4</v>
      </c>
      <c r="AT84" s="21">
        <f t="shared" ca="1" si="12"/>
        <v>23</v>
      </c>
      <c r="AU84" s="21">
        <f t="shared" ca="1" si="12"/>
        <v>0</v>
      </c>
      <c r="AV84" s="21">
        <f t="shared" ca="1" si="12"/>
        <v>0</v>
      </c>
      <c r="AW84" s="21">
        <f t="shared" ca="1" si="14"/>
        <v>0</v>
      </c>
      <c r="AX84" s="21">
        <f t="shared" ca="1" si="15"/>
        <v>0</v>
      </c>
      <c r="AY84" s="21">
        <f t="shared" ca="1" si="16"/>
        <v>0</v>
      </c>
      <c r="AZ84" s="21">
        <f t="shared" ca="1" si="17"/>
        <v>0</v>
      </c>
      <c r="BA84" s="21">
        <f t="shared" ca="1" si="18"/>
        <v>0</v>
      </c>
    </row>
    <row r="85" spans="23:53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2016:9:0:0:BANQIAO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ref="AF85:AK88" ca="1" si="19">IFERROR(INDEX(INDIRECT(CONCATENATE($X$95,"$A:$Z")),$AE85,MATCH(AF$52,INDIRECT(CONCATENATE($X$95,"$A1:$Z1")),0)),"")</f>
        <v/>
      </c>
      <c r="AG85" s="10" t="str">
        <f t="shared" ca="1" si="19"/>
        <v/>
      </c>
      <c r="AH85" s="10" t="str">
        <f t="shared" ca="1" si="19"/>
        <v/>
      </c>
      <c r="AI85" s="10" t="str">
        <f t="shared" ca="1" si="19"/>
        <v/>
      </c>
      <c r="AJ85" s="10" t="str">
        <f t="shared" ca="1" si="19"/>
        <v/>
      </c>
      <c r="AK85" s="10" t="str">
        <f t="shared" ca="1" si="19"/>
        <v/>
      </c>
      <c r="AL85" s="7">
        <v>-3</v>
      </c>
      <c r="AM85" s="28">
        <f t="shared" si="9"/>
        <v>42484</v>
      </c>
      <c r="AN85" s="27">
        <f t="shared" si="13"/>
        <v>4</v>
      </c>
      <c r="AO85" s="28" t="str">
        <f t="shared" si="10"/>
        <v>2016:4:4:7:BANQIAO</v>
      </c>
      <c r="AP85" s="27">
        <f t="shared" ca="1" si="11"/>
        <v>432</v>
      </c>
      <c r="AQ85" s="21">
        <f t="shared" ca="1" si="12"/>
        <v>0</v>
      </c>
      <c r="AR85" s="21">
        <f t="shared" ca="1" si="12"/>
        <v>6</v>
      </c>
      <c r="AS85" s="21">
        <f t="shared" ca="1" si="12"/>
        <v>4</v>
      </c>
      <c r="AT85" s="21">
        <f t="shared" ca="1" si="12"/>
        <v>6</v>
      </c>
      <c r="AU85" s="21">
        <f t="shared" ca="1" si="12"/>
        <v>0</v>
      </c>
      <c r="AV85" s="21">
        <f t="shared" ca="1" si="12"/>
        <v>0</v>
      </c>
      <c r="AW85" s="21">
        <f t="shared" ca="1" si="14"/>
        <v>0</v>
      </c>
      <c r="AX85" s="21">
        <f t="shared" ca="1" si="15"/>
        <v>0</v>
      </c>
      <c r="AY85" s="21">
        <f t="shared" ca="1" si="16"/>
        <v>0</v>
      </c>
      <c r="AZ85" s="21">
        <f t="shared" ca="1" si="17"/>
        <v>0</v>
      </c>
      <c r="BA85" s="21">
        <f t="shared" ca="1" si="18"/>
        <v>0</v>
      </c>
    </row>
    <row r="86" spans="23:53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2016:10:0:0:BANQIAO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19"/>
        <v/>
      </c>
      <c r="AG86" s="10" t="str">
        <f t="shared" ca="1" si="19"/>
        <v/>
      </c>
      <c r="AH86" s="10" t="str">
        <f t="shared" ca="1" si="19"/>
        <v/>
      </c>
      <c r="AI86" s="10" t="str">
        <f t="shared" ca="1" si="19"/>
        <v/>
      </c>
      <c r="AJ86" s="10" t="str">
        <f t="shared" ca="1" si="19"/>
        <v/>
      </c>
      <c r="AK86" s="10" t="str">
        <f t="shared" ca="1" si="19"/>
        <v/>
      </c>
      <c r="AL86" s="7">
        <v>-2</v>
      </c>
      <c r="AM86" s="28">
        <f t="shared" si="9"/>
        <v>42491</v>
      </c>
      <c r="AN86" s="27">
        <f t="shared" si="13"/>
        <v>1</v>
      </c>
      <c r="AO86" s="28" t="str">
        <f t="shared" si="10"/>
        <v>2016:5:1:7:BANQIAO</v>
      </c>
      <c r="AP86" s="27">
        <f t="shared" ca="1" si="11"/>
        <v>461</v>
      </c>
      <c r="AQ86" s="21">
        <f t="shared" ca="1" si="12"/>
        <v>0</v>
      </c>
      <c r="AR86" s="21">
        <f t="shared" ca="1" si="12"/>
        <v>9</v>
      </c>
      <c r="AS86" s="21">
        <f t="shared" ca="1" si="12"/>
        <v>8</v>
      </c>
      <c r="AT86" s="21">
        <f t="shared" ca="1" si="12"/>
        <v>6</v>
      </c>
      <c r="AU86" s="21">
        <f t="shared" ca="1" si="12"/>
        <v>0</v>
      </c>
      <c r="AV86" s="21">
        <f t="shared" ca="1" si="12"/>
        <v>0</v>
      </c>
      <c r="AW86" s="21">
        <f t="shared" ca="1" si="14"/>
        <v>0</v>
      </c>
      <c r="AX86" s="21">
        <f t="shared" ca="1" si="15"/>
        <v>0</v>
      </c>
      <c r="AY86" s="21">
        <f t="shared" ca="1" si="16"/>
        <v>0</v>
      </c>
      <c r="AZ86" s="21">
        <f t="shared" ca="1" si="17"/>
        <v>0</v>
      </c>
      <c r="BA86" s="21">
        <f t="shared" ca="1" si="18"/>
        <v>0</v>
      </c>
    </row>
    <row r="87" spans="23:53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2016:11:0:0:BANQIAO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19"/>
        <v/>
      </c>
      <c r="AG87" s="10" t="str">
        <f t="shared" ca="1" si="19"/>
        <v/>
      </c>
      <c r="AH87" s="10" t="str">
        <f t="shared" ca="1" si="19"/>
        <v/>
      </c>
      <c r="AI87" s="10" t="str">
        <f t="shared" ca="1" si="19"/>
        <v/>
      </c>
      <c r="AJ87" s="10" t="str">
        <f t="shared" ca="1" si="19"/>
        <v/>
      </c>
      <c r="AK87" s="10" t="str">
        <f t="shared" ca="1" si="19"/>
        <v/>
      </c>
      <c r="AL87" s="7">
        <v>-1</v>
      </c>
      <c r="AM87" s="28">
        <f t="shared" si="9"/>
        <v>42498</v>
      </c>
      <c r="AN87" s="27">
        <f t="shared" si="13"/>
        <v>2</v>
      </c>
      <c r="AO87" s="28" t="str">
        <f t="shared" si="10"/>
        <v>2016:5:2:7:BANQIAO</v>
      </c>
      <c r="AP87" s="27">
        <f t="shared" ca="1" si="11"/>
        <v>490</v>
      </c>
      <c r="AQ87" s="21">
        <f t="shared" ca="1" si="12"/>
        <v>0</v>
      </c>
      <c r="AR87" s="21">
        <f t="shared" ca="1" si="12"/>
        <v>9</v>
      </c>
      <c r="AS87" s="21">
        <f t="shared" ca="1" si="12"/>
        <v>6</v>
      </c>
      <c r="AT87" s="21">
        <f t="shared" ca="1" si="12"/>
        <v>9</v>
      </c>
      <c r="AU87" s="21">
        <f t="shared" ca="1" si="12"/>
        <v>0</v>
      </c>
      <c r="AV87" s="21">
        <f t="shared" ca="1" si="12"/>
        <v>0</v>
      </c>
      <c r="AW87" s="21">
        <f t="shared" ca="1" si="14"/>
        <v>0</v>
      </c>
      <c r="AX87" s="21">
        <f t="shared" ca="1" si="15"/>
        <v>0</v>
      </c>
      <c r="AY87" s="21">
        <f t="shared" ca="1" si="16"/>
        <v>0</v>
      </c>
      <c r="AZ87" s="21">
        <f t="shared" ca="1" si="17"/>
        <v>0</v>
      </c>
      <c r="BA87" s="21">
        <f t="shared" ca="1" si="18"/>
        <v>0</v>
      </c>
    </row>
    <row r="88" spans="23:53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2016:12:0:0:BANQIAO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19"/>
        <v/>
      </c>
      <c r="AG88" s="10" t="str">
        <f t="shared" ca="1" si="19"/>
        <v/>
      </c>
      <c r="AH88" s="10" t="str">
        <f t="shared" ca="1" si="19"/>
        <v/>
      </c>
      <c r="AI88" s="10" t="str">
        <f t="shared" ca="1" si="19"/>
        <v/>
      </c>
      <c r="AJ88" s="10" t="str">
        <f t="shared" ca="1" si="19"/>
        <v/>
      </c>
      <c r="AK88" s="10" t="str">
        <f t="shared" ca="1" si="19"/>
        <v/>
      </c>
      <c r="AL88" s="7">
        <v>0</v>
      </c>
      <c r="AM88" s="28">
        <f t="shared" si="9"/>
        <v>42505</v>
      </c>
      <c r="AN88" s="27">
        <f t="shared" si="13"/>
        <v>3</v>
      </c>
      <c r="AO88" s="28" t="str">
        <f t="shared" si="10"/>
        <v>2016:5:3:7:BANQIAO</v>
      </c>
      <c r="AP88" s="27">
        <f t="shared" ca="1" si="11"/>
        <v>519</v>
      </c>
      <c r="AQ88" s="21">
        <f t="shared" ca="1" si="12"/>
        <v>0</v>
      </c>
      <c r="AR88" s="21">
        <f t="shared" ca="1" si="12"/>
        <v>12</v>
      </c>
      <c r="AS88" s="21">
        <f t="shared" ca="1" si="12"/>
        <v>3</v>
      </c>
      <c r="AT88" s="21">
        <f t="shared" ca="1" si="12"/>
        <v>5</v>
      </c>
      <c r="AU88" s="21">
        <f t="shared" ca="1" si="12"/>
        <v>0</v>
      </c>
      <c r="AV88" s="21">
        <f t="shared" ca="1" si="12"/>
        <v>2</v>
      </c>
      <c r="AW88" s="21">
        <f t="shared" ca="1" si="14"/>
        <v>1</v>
      </c>
      <c r="AX88" s="21">
        <f t="shared" ca="1" si="15"/>
        <v>12</v>
      </c>
      <c r="AY88" s="21">
        <f t="shared" ca="1" si="16"/>
        <v>6</v>
      </c>
      <c r="AZ88" s="21">
        <f t="shared" ca="1" si="17"/>
        <v>10</v>
      </c>
      <c r="BA88" s="21">
        <f t="shared" ca="1" si="18"/>
        <v>2</v>
      </c>
    </row>
    <row r="89" spans="23:53">
      <c r="AC89" s="7">
        <f ca="1">SUMIFS(AC53:AC88, $X53:$X88,YEAR,AC53:AC88,"&lt;&gt;#N/A")</f>
        <v>5</v>
      </c>
      <c r="AD89" s="27"/>
      <c r="AF89" s="7">
        <f t="shared" ref="AF89:AK89" ca="1" si="20">SUM(AF53:AF88)</f>
        <v>1</v>
      </c>
      <c r="AG89" s="7">
        <f t="shared" ca="1" si="20"/>
        <v>0</v>
      </c>
      <c r="AH89" s="7">
        <f t="shared" ca="1" si="20"/>
        <v>0</v>
      </c>
      <c r="AI89" s="7">
        <f t="shared" ca="1" si="20"/>
        <v>0</v>
      </c>
      <c r="AJ89" s="7">
        <f t="shared" ca="1" si="20"/>
        <v>0</v>
      </c>
      <c r="AK89" s="7">
        <f t="shared" ca="1" si="20"/>
        <v>0</v>
      </c>
      <c r="AN89" s="27"/>
    </row>
    <row r="90" spans="23:53">
      <c r="W90" s="7" t="s">
        <v>1456</v>
      </c>
      <c r="X90" s="2" t="s">
        <v>1771</v>
      </c>
      <c r="AD90" s="27"/>
      <c r="AE90" s="27"/>
      <c r="AH90" s="27"/>
      <c r="AI90" s="27"/>
      <c r="AJ90" s="27"/>
      <c r="AK90" s="27"/>
      <c r="AM90" s="28"/>
      <c r="AN90" s="27"/>
    </row>
    <row r="91" spans="23:53">
      <c r="W91" s="39" t="s">
        <v>2234</v>
      </c>
      <c r="X91" s="1" t="s">
        <v>2307</v>
      </c>
      <c r="AD91" s="27"/>
      <c r="AE91" s="27"/>
      <c r="AH91" s="27"/>
      <c r="AI91" s="27"/>
      <c r="AJ91" s="27"/>
      <c r="AK91" s="27"/>
      <c r="AM91" s="28"/>
      <c r="AN91" s="27"/>
    </row>
    <row r="92" spans="23:53">
      <c r="W92" s="7" t="s">
        <v>2235</v>
      </c>
      <c r="X92" s="1" t="s">
        <v>2308</v>
      </c>
      <c r="AD92" s="27"/>
      <c r="AN92" s="27"/>
    </row>
    <row r="93" spans="23:53">
      <c r="W93" s="7" t="s">
        <v>815</v>
      </c>
      <c r="X93" s="2" t="s">
        <v>2245</v>
      </c>
      <c r="Y93" s="27"/>
      <c r="Z93" s="27"/>
      <c r="AD93" s="27"/>
      <c r="AN93" s="27"/>
    </row>
    <row r="94" spans="23:53">
      <c r="W94" s="7" t="s">
        <v>816</v>
      </c>
      <c r="X94" s="2" t="s">
        <v>2246</v>
      </c>
      <c r="Y94" s="27"/>
      <c r="Z94" s="27"/>
      <c r="AD94" s="27"/>
      <c r="AN94" s="27"/>
    </row>
    <row r="95" spans="23:53">
      <c r="W95" s="39" t="s">
        <v>819</v>
      </c>
      <c r="X95" s="2" t="s">
        <v>2247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3">
      <c r="W96" s="39" t="s">
        <v>1455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1">
      <c r="W97" s="7" t="s">
        <v>811</v>
      </c>
      <c r="X97" s="1">
        <v>3</v>
      </c>
      <c r="AD97" s="27"/>
      <c r="AE97" s="27"/>
      <c r="AH97" s="27"/>
      <c r="AI97" s="27"/>
      <c r="AJ97" s="27"/>
      <c r="AK97" s="27"/>
      <c r="AN97" s="27"/>
    </row>
    <row r="98" spans="23:51">
      <c r="W98" s="7" t="s">
        <v>808</v>
      </c>
      <c r="X98" s="7">
        <f>ROUND($X$96/12,0)</f>
        <v>0</v>
      </c>
      <c r="AN98" s="27"/>
    </row>
    <row r="99" spans="23:51">
      <c r="W99" s="7" t="s">
        <v>807</v>
      </c>
      <c r="X99" s="7">
        <v>4</v>
      </c>
      <c r="AN99" s="27"/>
    </row>
    <row r="100" spans="23:51">
      <c r="W100" s="7" t="s">
        <v>438</v>
      </c>
      <c r="X100" s="7">
        <f ca="1">SUM($AI$89:$AK$89)</f>
        <v>0</v>
      </c>
      <c r="AN100" s="27"/>
    </row>
    <row r="101" spans="23:51">
      <c r="W101" s="7" t="s">
        <v>439</v>
      </c>
      <c r="X101" s="7">
        <f ca="1">SUM($AF$89:$AH$89)</f>
        <v>1</v>
      </c>
      <c r="AM101" s="28"/>
      <c r="AN101" s="27"/>
      <c r="AS101" s="29"/>
      <c r="AU101" s="29"/>
      <c r="AV101" s="29"/>
      <c r="AY101" s="29"/>
    </row>
    <row r="102" spans="23:51" ht="60">
      <c r="W102" s="7" t="s">
        <v>441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100%</v>
      </c>
      <c r="Y102" s="30">
        <f ca="1">IFERROR(X101/SUM(X100:X101),"0")</f>
        <v>1</v>
      </c>
      <c r="Z102" s="7" t="str">
        <f ca="1">TEXT(Y102,"00%")</f>
        <v>100%</v>
      </c>
      <c r="AN102" s="27"/>
    </row>
    <row r="103" spans="23:51" ht="30">
      <c r="W103" s="7" t="s">
        <v>442</v>
      </c>
      <c r="X103" s="29" t="str">
        <f ca="1">CONCATENATE("Annual Goal 年度目標:  ",$X$96,"
Actual CDE YTD 年度實際:    ",$AC$89)</f>
        <v>Annual Goal 年度目標:  
Actual CDE YTD 年度實際:    5</v>
      </c>
      <c r="AN103" s="27"/>
    </row>
    <row r="104" spans="23:51">
      <c r="W104" s="7" t="s">
        <v>1454</v>
      </c>
      <c r="X104" s="7" t="str">
        <f ca="1">CONCATENATE($X$53,"  ",SUMIF($AC$53:$AC$64,"&lt;&gt;#N/A"))</f>
        <v>2014  0</v>
      </c>
      <c r="AN104" s="27"/>
    </row>
    <row r="105" spans="23:51">
      <c r="W105" s="7" t="s">
        <v>1453</v>
      </c>
      <c r="X105" s="7" t="str">
        <f ca="1">CONCATENATE($X$65,"  ", SUMIF($AC$65:$AC$76,"&lt;&gt;#N/A"))</f>
        <v>2015  0</v>
      </c>
      <c r="AN105" s="27"/>
    </row>
    <row r="106" spans="23:51">
      <c r="W106" s="7" t="s">
        <v>1452</v>
      </c>
      <c r="X106" s="7" t="str">
        <f ca="1">CONCATENATE($X$77,"  ",SUMIF($AC$77:$AC$88,"&lt;&gt;#N/A"))</f>
        <v>2016  5</v>
      </c>
    </row>
    <row r="107" spans="23:51" ht="23.25">
      <c r="W107" s="7" t="s">
        <v>1451</v>
      </c>
      <c r="X107" s="42" t="str">
        <f>$X$91</f>
        <v>Banqiao District</v>
      </c>
    </row>
    <row r="108" spans="23:51">
      <c r="X108" s="40" t="str">
        <f>$X$92</f>
        <v>板橋地區</v>
      </c>
    </row>
    <row r="109" spans="23:51">
      <c r="X109" s="41">
        <f>DATE</f>
        <v>42505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92</vt:i4>
      </vt:variant>
      <vt:variant>
        <vt:lpstr>Named Ranges</vt:lpstr>
      </vt:variant>
      <vt:variant>
        <vt:i4>57</vt:i4>
      </vt:variant>
    </vt:vector>
  </HeadingPairs>
  <TitlesOfParts>
    <vt:vector size="149" baseType="lpstr">
      <vt:lpstr>REPORT_DATA_BY_COMP</vt:lpstr>
      <vt:lpstr>REPORT_DATA_BY_DISTRICT</vt:lpstr>
      <vt:lpstr>REPORT_DATA_BY_DISTRICT_MONTH</vt:lpstr>
      <vt:lpstr>REPORT_DATA_BY_ZONE</vt:lpstr>
      <vt:lpstr>REPORT_DATA_BY_ZONE_MONTH</vt:lpstr>
      <vt:lpstr>REPORT_DATA_BY_MISSION</vt:lpstr>
      <vt:lpstr>REPORT_DATA_BY_MISSION_MONTH</vt:lpstr>
      <vt:lpstr>BAPTISM_SOURCE_DISTRICT_MONTH</vt:lpstr>
      <vt:lpstr>BAPTISM_SOURCE_ZONE_MONTH</vt:lpstr>
      <vt:lpstr>BAPTISM_SOURCE_MISSION_MONTH</vt:lpstr>
      <vt:lpstr>COMP_LIST</vt:lpstr>
      <vt:lpstr>CONTROLS</vt:lpstr>
      <vt:lpstr>MISSION</vt:lpstr>
      <vt:lpstr>MISSION_GRAPH</vt:lpstr>
      <vt:lpstr>TAOYUAN_ZONE</vt:lpstr>
      <vt:lpstr>TAOYUAN_ZONE_GRAPH</vt:lpstr>
      <vt:lpstr>TAOYUAN_3_DISTRICT</vt:lpstr>
      <vt:lpstr>TAOYUAN_3_DISTRICT_GRAPH</vt:lpstr>
      <vt:lpstr>TAOYUAN_1_2_DISTRICT</vt:lpstr>
      <vt:lpstr>TAOYUAN_1_2_DISTRICT_GRAPH</vt:lpstr>
      <vt:lpstr>BADE_DISTRICT</vt:lpstr>
      <vt:lpstr>BADE_DISTRICT_GRAPH</vt:lpstr>
      <vt:lpstr>ZHONGLI_DISTRICT</vt:lpstr>
      <vt:lpstr>ZHONGLI_DISTRICT_GRAPH</vt:lpstr>
      <vt:lpstr>EAST_ZONE</vt:lpstr>
      <vt:lpstr>EAST_ZONE_GRAPH</vt:lpstr>
      <vt:lpstr>SONGSHAN_DISTRICT</vt:lpstr>
      <vt:lpstr>SONGSHAN_DISTRICT_GRAPH</vt:lpstr>
      <vt:lpstr>JILONG_DISTRICT</vt:lpstr>
      <vt:lpstr>JILONG_DISTRICT_GRAPH</vt:lpstr>
      <vt:lpstr>XIZHI_DISTRICT</vt:lpstr>
      <vt:lpstr>XIZHI_DISTRICT_GRAPH</vt:lpstr>
      <vt:lpstr>YILAN_DISTRICT</vt:lpstr>
      <vt:lpstr>YILAN_DISTRICT_GRAPH</vt:lpstr>
      <vt:lpstr>HUALIAN_ZONE</vt:lpstr>
      <vt:lpstr>HUALIAN_ZONE_GRAPH</vt:lpstr>
      <vt:lpstr>JIAN_DISTRICT</vt:lpstr>
      <vt:lpstr>JIAN_DISTRICT_GRAPH</vt:lpstr>
      <vt:lpstr>HUALIAN_DISTRICT</vt:lpstr>
      <vt:lpstr>HUALIAN_DISTRICT_GRAPH</vt:lpstr>
      <vt:lpstr>TAIDONG_ZONE</vt:lpstr>
      <vt:lpstr>TAIDONG_ZONE_GRAPH</vt:lpstr>
      <vt:lpstr>TAIDONG_2_DISTRICT</vt:lpstr>
      <vt:lpstr>TAIDONG_2_DISTRICT_GRAPH</vt:lpstr>
      <vt:lpstr>TAIDONG_1_3_DISTRICT</vt:lpstr>
      <vt:lpstr>TAIDONG_1_3_DISTRICT_GRAPH</vt:lpstr>
      <vt:lpstr>YULI_DISTRICT</vt:lpstr>
      <vt:lpstr>YULI_DISTRICT_GRAPH</vt:lpstr>
      <vt:lpstr>ZHUNAN_ZONE</vt:lpstr>
      <vt:lpstr>ZHUNAN_ZONE_GRAPH</vt:lpstr>
      <vt:lpstr>ZHUNAN_DISTRICT</vt:lpstr>
      <vt:lpstr>ZHUNAN_DISTRICT_GRAPH</vt:lpstr>
      <vt:lpstr>TOUFEN_MIAOLI_DISTRICT</vt:lpstr>
      <vt:lpstr>TOUFEN_MIAOLI_DISTRICT_GRAPH</vt:lpstr>
      <vt:lpstr>XINZHU_ZONE</vt:lpstr>
      <vt:lpstr>XINZHU_ZONE_GRAPH</vt:lpstr>
      <vt:lpstr>XINZHU_DISTRICT</vt:lpstr>
      <vt:lpstr>XINZHU_DISTRICT_GRAPH</vt:lpstr>
      <vt:lpstr>ZHUDONG_DISTRICT</vt:lpstr>
      <vt:lpstr>ZHUDONG_DISTRICT_GRAPH</vt:lpstr>
      <vt:lpstr>ZHUBEI_DISTRICT</vt:lpstr>
      <vt:lpstr>ZHUBEI_DISTRICT_GRAPH</vt:lpstr>
      <vt:lpstr>CENTRAL_ZONE</vt:lpstr>
      <vt:lpstr>CENTRAL_ZONE_GRAPH</vt:lpstr>
      <vt:lpstr>JINHUA_DISTRICT</vt:lpstr>
      <vt:lpstr>JINHUA_DISTRICT_GRAPH</vt:lpstr>
      <vt:lpstr>XINAN_DISTRICT</vt:lpstr>
      <vt:lpstr>XINAN_DISTRICT_GRAPH</vt:lpstr>
      <vt:lpstr>SANCHONG_DISTRICT</vt:lpstr>
      <vt:lpstr>SANCHONG_DISTRICT_GRAPH</vt:lpstr>
      <vt:lpstr>NORTH_ZONE</vt:lpstr>
      <vt:lpstr>NORTH_ZONE_GRAPH</vt:lpstr>
      <vt:lpstr>SHILIN_DISTRICT</vt:lpstr>
      <vt:lpstr>SHILIN_DISTRICT_GRAPH</vt:lpstr>
      <vt:lpstr>BEITOU_DISTRICT</vt:lpstr>
      <vt:lpstr>BEITOU_DISTRICT_GRAPH</vt:lpstr>
      <vt:lpstr>SOUTH_ZONE</vt:lpstr>
      <vt:lpstr>SOUTH_ZONE_GRAPH</vt:lpstr>
      <vt:lpstr>JINGXIN_DISTRICT</vt:lpstr>
      <vt:lpstr>JINGXIN_DISTRICT_GRAPH</vt:lpstr>
      <vt:lpstr>XINDIAN_DISTRICT</vt:lpstr>
      <vt:lpstr>XINDIAN_DISTRICT_GRAPH</vt:lpstr>
      <vt:lpstr>SHUANGHE_DISTRICT</vt:lpstr>
      <vt:lpstr>SHUANGHE_DISTRICT_GRAPH</vt:lpstr>
      <vt:lpstr>WEST_ZONE</vt:lpstr>
      <vt:lpstr>WEST_ZONE_GRAPH</vt:lpstr>
      <vt:lpstr>TUCHENG_DISTRICT</vt:lpstr>
      <vt:lpstr>TUCHENG_DISTRICT_GRAPH</vt:lpstr>
      <vt:lpstr>XINZHUANG_DISTRICT</vt:lpstr>
      <vt:lpstr>XINZHUANG_DISTRICT_GRAPH</vt:lpstr>
      <vt:lpstr>BANQIAO_DISTRICT</vt:lpstr>
      <vt:lpstr>BANQIAO_DISTRICT_GRAPH</vt:lpstr>
      <vt:lpstr>BAPTISM_SOURCE_DISTRICT_MONTH!baptism_source_district_month</vt:lpstr>
      <vt:lpstr>BAPTISM_SOURCE_MISSION_MONTH!baptism_source_mission_month</vt:lpstr>
      <vt:lpstr>BAPTISM_SOURCE_ZONE_MONTH!baptism_source_zone_month</vt:lpstr>
      <vt:lpstr>DATE</vt:lpstr>
      <vt:lpstr>DAY</vt:lpstr>
      <vt:lpstr>MONTH</vt:lpstr>
      <vt:lpstr>BADE_DISTRICT_GRAPH!Print_Area</vt:lpstr>
      <vt:lpstr>BANQIAO_DISTRICT_GRAPH!Print_Area</vt:lpstr>
      <vt:lpstr>BEITOU_DISTRICT_GRAPH!Print_Area</vt:lpstr>
      <vt:lpstr>CENTRAL_ZONE_GRAPH!Print_Area</vt:lpstr>
      <vt:lpstr>EAST_ZONE_GRAPH!Print_Area</vt:lpstr>
      <vt:lpstr>HUALIAN_DISTRICT_GRAPH!Print_Area</vt:lpstr>
      <vt:lpstr>HUALIAN_ZONE_GRAPH!Print_Area</vt:lpstr>
      <vt:lpstr>JIAN_DISTRICT_GRAPH!Print_Area</vt:lpstr>
      <vt:lpstr>JILONG_DISTRICT_GRAPH!Print_Area</vt:lpstr>
      <vt:lpstr>JINGXIN_DISTRICT_GRAPH!Print_Area</vt:lpstr>
      <vt:lpstr>JINHUA_DISTRICT_GRAPH!Print_Area</vt:lpstr>
      <vt:lpstr>MISSION_GRAPH!Print_Area</vt:lpstr>
      <vt:lpstr>NORTH_ZONE_GRAPH!Print_Area</vt:lpstr>
      <vt:lpstr>SANCHONG_DISTRICT_GRAPH!Print_Area</vt:lpstr>
      <vt:lpstr>SHILIN_DISTRICT_GRAPH!Print_Area</vt:lpstr>
      <vt:lpstr>SHUANGHE_DISTRICT_GRAPH!Print_Area</vt:lpstr>
      <vt:lpstr>SONGSHAN_DISTRICT_GRAPH!Print_Area</vt:lpstr>
      <vt:lpstr>SOUTH_ZONE_GRAPH!Print_Area</vt:lpstr>
      <vt:lpstr>TAIDONG_1_3_DISTRICT_GRAPH!Print_Area</vt:lpstr>
      <vt:lpstr>TAIDONG_2_DISTRICT_GRAPH!Print_Area</vt:lpstr>
      <vt:lpstr>TAIDONG_ZONE_GRAPH!Print_Area</vt:lpstr>
      <vt:lpstr>TAOYUAN_1_2_DISTRICT_GRAPH!Print_Area</vt:lpstr>
      <vt:lpstr>TAOYUAN_3_DISTRICT_GRAPH!Print_Area</vt:lpstr>
      <vt:lpstr>TAOYUAN_ZONE_GRAPH!Print_Area</vt:lpstr>
      <vt:lpstr>TOUFEN_MIAOLI_DISTRICT_GRAPH!Print_Area</vt:lpstr>
      <vt:lpstr>TUCHENG_DISTRICT_GRAPH!Print_Area</vt:lpstr>
      <vt:lpstr>WEST_ZONE_GRAPH!Print_Area</vt:lpstr>
      <vt:lpstr>XINAN_DISTRICT_GRAPH!Print_Area</vt:lpstr>
      <vt:lpstr>XINDIAN_DISTRICT_GRAPH!Print_Area</vt:lpstr>
      <vt:lpstr>XINZHU_DISTRICT_GRAPH!Print_Area</vt:lpstr>
      <vt:lpstr>XINZHU_ZONE_GRAPH!Print_Area</vt:lpstr>
      <vt:lpstr>XINZHUANG_DISTRICT_GRAPH!Print_Area</vt:lpstr>
      <vt:lpstr>XIZHI_DISTRICT_GRAPH!Print_Area</vt:lpstr>
      <vt:lpstr>YILAN_DISTRICT_GRAPH!Print_Area</vt:lpstr>
      <vt:lpstr>YULI_DISTRICT_GRAPH!Print_Area</vt:lpstr>
      <vt:lpstr>ZHONGLI_DISTRICT_GRAPH!Print_Area</vt:lpstr>
      <vt:lpstr>ZHUBEI_DISTRICT_GRAPH!Print_Area</vt:lpstr>
      <vt:lpstr>ZHUDONG_DISTRICT_GRAPH!Print_Area</vt:lpstr>
      <vt:lpstr>ZHUNAN_DISTRICT_GRAPH!Print_Area</vt:lpstr>
      <vt:lpstr>ZHUNAN_ZONE_GRAPH!Print_Area</vt:lpstr>
      <vt:lpstr>REPORT_DATA_BY_COMP!report_data</vt:lpstr>
      <vt:lpstr>REPORT_DATA_BY_ZONE!report_data_by_zone</vt:lpstr>
      <vt:lpstr>REPORT_DATA_BY_DISTRICT!report_data_district</vt:lpstr>
      <vt:lpstr>REPORT_DATA_BY_DISTRICT_MONTH!report_data_district_month</vt:lpstr>
      <vt:lpstr>REPORT_DATA_BY_MISSION!report_data_mission</vt:lpstr>
      <vt:lpstr>REPORT_DATA_BY_MISSION_MONTH!report_data_mission_month</vt:lpstr>
      <vt:lpstr>REPORT_DATA_BY_ZONE_MONTH!report_data_zone_month</vt:lpstr>
      <vt:lpstr>WEEK</vt:lpstr>
      <vt:lpstr>WEEKDAY</vt:lpstr>
      <vt:lpstr>WEEKLY_REPORT_DAY</vt:lpstr>
      <vt:lpstr>YEAR</vt:lpstr>
    </vt:vector>
  </TitlesOfParts>
  <Company>LDS Church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President Day</dc:creator>
  <cp:lastModifiedBy>2019353</cp:lastModifiedBy>
  <cp:lastPrinted>2016-04-24T14:33:07Z</cp:lastPrinted>
  <dcterms:created xsi:type="dcterms:W3CDTF">2016-01-05T05:01:49Z</dcterms:created>
  <dcterms:modified xsi:type="dcterms:W3CDTF">2016-05-18T08:14:36Z</dcterms:modified>
</cp:coreProperties>
</file>