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report_data" localSheetId="13">REPORT_DATA_BY_COMP!$A$1:$P$61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34" i="13" l="1"/>
  <c r="G34" i="13"/>
  <c r="H34" i="13"/>
  <c r="I34" i="13"/>
  <c r="K34" i="13"/>
  <c r="L34" i="13"/>
  <c r="M34" i="13"/>
  <c r="N34" i="13"/>
  <c r="O34" i="13"/>
  <c r="P34" i="13"/>
  <c r="Q34" i="13"/>
  <c r="R34" i="13"/>
  <c r="S34" i="13"/>
  <c r="T34" i="13"/>
  <c r="E34" i="13"/>
  <c r="F29" i="13"/>
  <c r="G29" i="13"/>
  <c r="H29" i="13"/>
  <c r="I29" i="13"/>
  <c r="K29" i="13"/>
  <c r="L29" i="13"/>
  <c r="M29" i="13"/>
  <c r="N29" i="13"/>
  <c r="O29" i="13"/>
  <c r="P29" i="13"/>
  <c r="Q29" i="13"/>
  <c r="R29" i="13"/>
  <c r="S29" i="13"/>
  <c r="T29" i="13"/>
  <c r="E29" i="13"/>
  <c r="E23" i="13"/>
  <c r="F31" i="12"/>
  <c r="G31" i="12"/>
  <c r="H31" i="12"/>
  <c r="I31" i="12"/>
  <c r="K31" i="12"/>
  <c r="L31" i="12"/>
  <c r="M31" i="12"/>
  <c r="N31" i="12"/>
  <c r="O31" i="12"/>
  <c r="P31" i="12"/>
  <c r="Q31" i="12"/>
  <c r="R31" i="12"/>
  <c r="S31" i="12"/>
  <c r="T31" i="12"/>
  <c r="E31" i="12"/>
  <c r="F17" i="11"/>
  <c r="G17" i="11"/>
  <c r="H17" i="11"/>
  <c r="I17" i="11"/>
  <c r="K17" i="11"/>
  <c r="L17" i="11"/>
  <c r="M17" i="11"/>
  <c r="N17" i="11"/>
  <c r="O17" i="11"/>
  <c r="P17" i="11"/>
  <c r="Q17" i="11"/>
  <c r="R17" i="11"/>
  <c r="S17" i="11"/>
  <c r="T17" i="11"/>
  <c r="E17" i="11"/>
  <c r="F27" i="10"/>
  <c r="G27" i="10"/>
  <c r="H27" i="10"/>
  <c r="I27" i="10"/>
  <c r="K27" i="10"/>
  <c r="L27" i="10"/>
  <c r="M27" i="10"/>
  <c r="N27" i="10"/>
  <c r="O27" i="10"/>
  <c r="P27" i="10"/>
  <c r="Q27" i="10"/>
  <c r="R27" i="10"/>
  <c r="S27" i="10"/>
  <c r="T27" i="10"/>
  <c r="E27" i="10"/>
  <c r="E21" i="9"/>
  <c r="E15" i="9"/>
  <c r="F18" i="2"/>
  <c r="G18" i="2"/>
  <c r="H18" i="2"/>
  <c r="I18" i="2"/>
  <c r="K18" i="2"/>
  <c r="L18" i="2"/>
  <c r="M18" i="2"/>
  <c r="N18" i="2"/>
  <c r="O18" i="2"/>
  <c r="P18" i="2"/>
  <c r="Q18" i="2"/>
  <c r="R18" i="2"/>
  <c r="S18" i="2"/>
  <c r="T18" i="2"/>
  <c r="E18" i="2"/>
  <c r="C16" i="11"/>
  <c r="D16" i="11" s="1"/>
  <c r="C22" i="2"/>
  <c r="D22" i="2" s="1"/>
  <c r="C17" i="2"/>
  <c r="D17" i="2" s="1"/>
  <c r="T16" i="11" l="1"/>
  <c r="P16" i="11"/>
  <c r="L16" i="11"/>
  <c r="G16" i="11"/>
  <c r="Q16" i="11"/>
  <c r="M16" i="11"/>
  <c r="H16" i="11"/>
  <c r="S16" i="11"/>
  <c r="O16" i="11"/>
  <c r="K16" i="11"/>
  <c r="F16" i="11"/>
  <c r="R16" i="11"/>
  <c r="N16" i="11"/>
  <c r="I16" i="11"/>
  <c r="E16" i="11"/>
  <c r="S22" i="2"/>
  <c r="O22" i="2"/>
  <c r="K22" i="2"/>
  <c r="F22" i="2"/>
  <c r="R22" i="2"/>
  <c r="N22" i="2"/>
  <c r="I22" i="2"/>
  <c r="E22" i="2"/>
  <c r="Q22" i="2"/>
  <c r="M22" i="2"/>
  <c r="H22" i="2"/>
  <c r="T22" i="2"/>
  <c r="P22" i="2"/>
  <c r="L22" i="2"/>
  <c r="G22" i="2"/>
  <c r="E17" i="2"/>
  <c r="I17" i="2"/>
  <c r="N17" i="2"/>
  <c r="R17" i="2"/>
  <c r="G17" i="2"/>
  <c r="L17" i="2"/>
  <c r="P17" i="2"/>
  <c r="T17" i="2"/>
  <c r="H17" i="2"/>
  <c r="M17" i="2"/>
  <c r="Q17" i="2"/>
  <c r="F17" i="2"/>
  <c r="K17" i="2"/>
  <c r="O17" i="2"/>
  <c r="S17" i="2"/>
  <c r="D2" i="4"/>
  <c r="D4" i="4"/>
  <c r="D3" i="4"/>
  <c r="D1" i="4"/>
  <c r="C39" i="13" s="1"/>
  <c r="C27" i="18" l="1"/>
  <c r="C30" i="11"/>
  <c r="C24" i="19"/>
  <c r="C25" i="9"/>
  <c r="C25" i="17"/>
  <c r="C17" i="20"/>
  <c r="C31" i="14"/>
  <c r="C20" i="20"/>
  <c r="C26" i="19"/>
  <c r="C30" i="18"/>
  <c r="C28" i="17"/>
  <c r="C33" i="14"/>
  <c r="C31" i="10"/>
  <c r="C36" i="12"/>
  <c r="C21" i="20"/>
  <c r="C26" i="18"/>
  <c r="C24" i="17"/>
  <c r="C29" i="14"/>
  <c r="C30" i="2"/>
  <c r="C34" i="10"/>
  <c r="C37" i="12"/>
  <c r="C19" i="20"/>
  <c r="C25" i="19"/>
  <c r="C28" i="18"/>
  <c r="C27" i="17"/>
  <c r="C32" i="14"/>
  <c r="C26" i="9"/>
  <c r="C34" i="11"/>
  <c r="C38" i="13"/>
  <c r="C18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C14" i="11" l="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1" i="20"/>
  <c r="D20" i="20"/>
  <c r="D19" i="20"/>
  <c r="D18" i="20"/>
  <c r="D17" i="20"/>
  <c r="H18" i="20" l="1"/>
  <c r="G18" i="20"/>
  <c r="M18" i="20"/>
  <c r="E18" i="20"/>
  <c r="T18" i="20"/>
  <c r="R18" i="20"/>
  <c r="O18" i="20"/>
  <c r="F18" i="20"/>
  <c r="S18" i="20"/>
  <c r="L18" i="20"/>
  <c r="I18" i="20"/>
  <c r="Q18" i="20"/>
  <c r="P18" i="20"/>
  <c r="N18" i="20"/>
  <c r="K18" i="20"/>
  <c r="H19" i="20"/>
  <c r="K19" i="20"/>
  <c r="S19" i="20"/>
  <c r="F19" i="20"/>
  <c r="N19" i="20"/>
  <c r="L19" i="20"/>
  <c r="O19" i="20"/>
  <c r="R19" i="20"/>
  <c r="I19" i="20"/>
  <c r="P19" i="20"/>
  <c r="E19" i="20"/>
  <c r="M19" i="20"/>
  <c r="G19" i="20"/>
  <c r="T19" i="20"/>
  <c r="Q19" i="20"/>
  <c r="I20" i="20"/>
  <c r="E20" i="20"/>
  <c r="M20" i="20"/>
  <c r="P20" i="20"/>
  <c r="N20" i="20"/>
  <c r="K20" i="20"/>
  <c r="H20" i="20"/>
  <c r="Q20" i="20"/>
  <c r="T20" i="20"/>
  <c r="R20" i="20"/>
  <c r="O20" i="20"/>
  <c r="S20" i="20"/>
  <c r="G20" i="20"/>
  <c r="L20" i="20"/>
  <c r="F20" i="20"/>
  <c r="S17" i="20"/>
  <c r="T17" i="20"/>
  <c r="R17" i="20"/>
  <c r="E17" i="20"/>
  <c r="K17" i="20"/>
  <c r="I17" i="20"/>
  <c r="P17" i="20"/>
  <c r="N17" i="20"/>
  <c r="Q17" i="20"/>
  <c r="L17" i="20"/>
  <c r="O17" i="20"/>
  <c r="F17" i="20"/>
  <c r="M17" i="20"/>
  <c r="G17" i="20"/>
  <c r="H17" i="20"/>
  <c r="I21" i="20"/>
  <c r="G21" i="20"/>
  <c r="T21" i="20"/>
  <c r="Q21" i="20"/>
  <c r="F21" i="20"/>
  <c r="S21" i="20"/>
  <c r="K21" i="20"/>
  <c r="O21" i="20"/>
  <c r="N21" i="20"/>
  <c r="L21" i="20"/>
  <c r="H21" i="20"/>
  <c r="R21" i="20"/>
  <c r="P21" i="20"/>
  <c r="M21" i="20"/>
  <c r="E21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2" i="20" l="1"/>
  <c r="H22" i="20"/>
  <c r="P22" i="20"/>
  <c r="L22" i="20"/>
  <c r="K22" i="20"/>
  <c r="G22" i="20"/>
  <c r="I22" i="20"/>
  <c r="N22" i="20"/>
  <c r="F22" i="20"/>
  <c r="T22" i="20"/>
  <c r="S22" i="20"/>
  <c r="E22" i="20"/>
  <c r="Q22" i="20"/>
  <c r="O22" i="20"/>
  <c r="R22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Q20" i="14" s="1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3" i="20"/>
  <c r="T13" i="20"/>
  <c r="L13" i="20"/>
  <c r="P13" i="20"/>
  <c r="S13" i="20"/>
  <c r="E13" i="20"/>
  <c r="K13" i="20"/>
  <c r="G13" i="20"/>
  <c r="R13" i="20"/>
  <c r="I13" i="20"/>
  <c r="M13" i="20"/>
  <c r="F13" i="20"/>
  <c r="Q13" i="20"/>
  <c r="O13" i="20"/>
  <c r="H13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M20" i="14" l="1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Q14" i="20"/>
  <c r="M14" i="20"/>
  <c r="T14" i="20"/>
  <c r="H14" i="20"/>
  <c r="P14" i="20"/>
  <c r="O14" i="20"/>
  <c r="I14" i="20"/>
  <c r="L14" i="20"/>
  <c r="K14" i="20"/>
  <c r="E14" i="20"/>
  <c r="G14" i="20"/>
  <c r="F14" i="20"/>
  <c r="R14" i="20"/>
  <c r="S14" i="20"/>
  <c r="N14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I31" i="17" l="1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T24" i="2" l="1"/>
  <c r="K24" i="2"/>
  <c r="Q24" i="2"/>
  <c r="Q34" i="2" s="1"/>
  <c r="F24" i="2"/>
  <c r="N24" i="2"/>
  <c r="N34" i="2" s="1"/>
  <c r="M24" i="2"/>
  <c r="H24" i="2"/>
  <c r="T34" i="2"/>
  <c r="E24" i="2"/>
  <c r="L24" i="2"/>
  <c r="S24" i="2"/>
  <c r="S34" i="2" s="1"/>
  <c r="G24" i="2"/>
  <c r="I24" i="2"/>
  <c r="O24" i="2"/>
  <c r="P24" i="2"/>
  <c r="R24" i="2"/>
  <c r="L37" i="11"/>
  <c r="G34" i="2" l="1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<sst xmlns="http://schemas.openxmlformats.org/spreadsheetml/2006/main" count="1347" uniqueCount="495">
  <si>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</si>
  <si>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</si>
  <si>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</si>
  <si>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</si>
  <si>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</si>
  <si>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</si>
  <si>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</si>
  <si>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</si>
  <si>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</si>
  <si>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</si>
  <si>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</si>
  <si>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</si>
  <si>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</si>
  <si>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</si>
  <si>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</si>
  <si>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</si>
  <si>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</si>
  <si>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</si>
  <si>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</si>
  <si>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</si>
  <si>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</si>
  <si>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</si>
  <si>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</si>
  <si>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</si>
  <si>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</si>
  <si>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</si>
  <si>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</si>
  <si>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</si>
  <si>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</si>
  <si>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</si>
  <si>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</si>
  <si>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</si>
  <si>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</si>
  <si>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</si>
  <si>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</si>
  <si>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</si>
  <si>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</si>
  <si>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</si>
  <si>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</si>
  <si>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</si>
  <si>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</si>
  <si>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</si>
  <si>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</si>
  <si>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</si>
  <si>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</si>
  <si>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</si>
  <si>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</si>
  <si>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</si>
  <si>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</si>
  <si>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</si>
  <si>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</si>
  <si>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</si>
  <si>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</si>
  <si>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</si>
  <si>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</si>
  <si>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</si>
  <si>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</si>
  <si>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</si>
  <si>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</si>
  <si>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</si>
  <si>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</si>
  <si>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</si>
  <si>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</si>
  <si>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</si>
  <si>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</si>
  <si>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</si>
  <si>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</si>
  <si>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</si>
  <si>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</si>
  <si>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</si>
  <si>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</si>
  <si>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</si>
  <si>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</si>
  <si>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</si>
  <si>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</si>
  <si>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</si>
  <si>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</si>
  <si>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</si>
  <si>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</si>
  <si>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</si>
  <si>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</si>
  <si>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</si>
  <si>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</si>
  <si>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</si>
  <si>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</si>
  <si>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</si>
  <si>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</si>
  <si>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</si>
  <si>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</si>
  <si>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</si>
  <si>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</si>
  <si>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</si>
  <si>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</si>
  <si>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</si>
  <si>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</si>
  <si>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</si>
  <si>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</si>
  <si>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</si>
  <si>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</si>
  <si>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</si>
  <si>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</si>
  <si>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</si>
  <si>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</si>
  <si>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</si>
  <si>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</si>
  <si>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E. Humphries / Young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</si>
  <si>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</si>
  <si>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</si>
  <si>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</si>
  <si>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</si>
  <si>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</si>
  <si>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</si>
  <si>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</si>
  <si>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</si>
  <si>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</si>
  <si>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</si>
  <si>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</si>
  <si>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</si>
  <si>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</si>
  <si>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</si>
  <si>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</si>
  <si>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</si>
  <si>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</si>
  <si>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</si>
  <si>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</si>
  <si>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</si>
  <si>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</si>
  <si>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</si>
  <si>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</si>
  <si>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</si>
  <si>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</si>
  <si>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</si>
  <si>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</si>
  <si>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</si>
  <si>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</si>
  <si>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</si>
  <si>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</si>
  <si>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</si>
  <si>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</si>
  <si>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</si>
  <si>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</si>
  <si>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</si>
  <si>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</si>
  <si>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</si>
  <si>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</si>
  <si>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</si>
  <si>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</si>
  <si>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</si>
  <si>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</si>
  <si>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</si>
  <si>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</si>
  <si>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</si>
  <si>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</si>
  <si>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</si>
  <si>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</si>
  <si>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</si>
  <si>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</si>
  <si>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</si>
  <si>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</si>
  <si>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</si>
  <si>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</si>
  <si>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</si>
  <si>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</si>
  <si>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</si>
  <si>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</si>
  <si>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</si>
  <si>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</si>
  <si>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</si>
  <si>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</si>
  <si>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</si>
  <si>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</si>
  <si>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</si>
  <si>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</si>
  <si>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</si>
  <si>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</si>
  <si>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</si>
  <si>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</si>
  <si>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</si>
  <si>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</si>
  <si>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</si>
  <si>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</si>
  <si>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</si>
  <si>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</si>
  <si>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</si>
  <si>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</si>
  <si>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</si>
  <si>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</si>
  <si>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</si>
  <si>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</si>
  <si>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</si>
  <si>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</si>
  <si>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</si>
  <si>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</si>
  <si>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</si>
  <si>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</si>
  <si>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</si>
  <si>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</si>
  <si>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</si>
  <si>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</si>
  <si>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</si>
  <si>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</si>
  <si>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</si>
  <si>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</si>
  <si>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</si>
  <si>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</si>
  <si>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</si>
  <si>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</si>
  <si>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</si>
  <si>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</si>
  <si>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</si>
  <si>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</si>
  <si>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</si>
  <si>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</si>
  <si>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</si>
  <si>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</si>
  <si>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</si>
  <si>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</si>
  <si>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</si>
  <si>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</si>
  <si>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</si>
  <si>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</si>
  <si>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</si>
  <si>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</si>
  <si>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</si>
  <si>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</si>
  <si>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</si>
  <si>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</si>
  <si>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</si>
  <si>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</si>
  <si>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</si>
  <si>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</si>
  <si>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</si>
  <si>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</si>
  <si>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</si>
  <si>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</si>
  <si>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</si>
  <si>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</si>
  <si>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</si>
  <si>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</si>
  <si>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</si>
  <si>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</si>
  <si>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</si>
  <si>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</si>
  <si>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</si>
  <si>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</si>
  <si>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</si>
  <si>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</si>
  <si>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</si>
  <si>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</si>
  <si>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</si>
  <si>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</si>
  <si>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</si>
  <si>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</si>
  <si>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</si>
  <si>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</si>
  <si>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</si>
  <si>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</si>
  <si>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</si>
  <si>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</si>
  <si>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</si>
  <si>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</si>
  <si>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</si>
  <si>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</si>
  <si>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</si>
  <si>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</si>
  <si>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</si>
  <si>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</si>
  <si>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</si>
  <si>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</si>
  <si>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</si>
  <si>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</si>
  <si>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</si>
  <si>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</si>
  <si>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</si>
  <si>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</si>
  <si>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</si>
  <si>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</si>
  <si>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</si>
  <si>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</si>
  <si>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</si>
  <si>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</si>
  <si>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</si>
  <si>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</si>
  <si>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</si>
  <si>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</si>
  <si>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</si>
  <si>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</si>
  <si>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</si>
  <si>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</si>
  <si>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</si>
  <si>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</si>
  <si>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</si>
  <si>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</si>
  <si>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</si>
  <si>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</si>
  <si>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</si>
  <si>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</si>
  <si>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</si>
  <si>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</si>
  <si>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</si>
  <si>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</si>
  <si>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</si>
  <si>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</si>
  <si>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</si>
  <si>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</si>
  <si>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</si>
  <si>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</si>
  <si>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</si>
  <si>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</si>
  <si>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</si>
  <si>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</si>
  <si>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0</t>
  </si>
  <si>
    <t>+886972576500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</si>
  <si>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</si>
  <si>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</si>
  <si>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</si>
  <si>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</si>
  <si>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</si>
  <si>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</si>
  <si>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</si>
  <si>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</si>
  <si>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</si>
  <si>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</si>
  <si>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</si>
  <si>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HUALIAN_3_S</t>
  </si>
  <si>
    <t>Next Week</t>
  </si>
  <si>
    <t>XINPU_E</t>
  </si>
  <si>
    <t>SANXIA_B</t>
  </si>
  <si>
    <t>E. Ploeg DL / Q. Falk</t>
  </si>
  <si>
    <t xml:space="preserve">E. Griffin  </t>
  </si>
  <si>
    <t>WEEKLY_REPORT_DAY</t>
  </si>
  <si>
    <t>2016:1:1:7:LUZHOU_E</t>
  </si>
  <si>
    <t>2016:1:1:7:NORTH_JINHUA_E</t>
  </si>
  <si>
    <t>2016:1:1:7:OFFICE_E</t>
  </si>
  <si>
    <t>2</t>
  </si>
  <si>
    <t>2016:1:1:7:SANCHONG_E</t>
  </si>
  <si>
    <t>2016:1:1:7:SANCHONG_S</t>
  </si>
  <si>
    <t>2016:1:1:7:WANDA_A_S</t>
  </si>
  <si>
    <t>2016:1:1:7:WANDA_B_S</t>
  </si>
  <si>
    <t>2016:1:1:7:WANDA_E</t>
  </si>
  <si>
    <t>2016:1:1:7:XINAN_S</t>
  </si>
  <si>
    <t>2016:1:2:4:BEITOU_E</t>
  </si>
  <si>
    <t>2016:1:2:4:BEITOU_S</t>
  </si>
  <si>
    <t>2016:1:2:4:DANSHUI_E</t>
  </si>
  <si>
    <t>1</t>
  </si>
  <si>
    <t>2016:1:2:4:JILONG_A_E</t>
  </si>
  <si>
    <t>2016:1:2:4:JILONG_B_E</t>
  </si>
  <si>
    <t>2016:1:2:4:LUODONG_A_E</t>
  </si>
  <si>
    <t>2016:1:2:4:LUODONG_B_E</t>
  </si>
  <si>
    <t>2016:1:2:4:LUZHOU_E</t>
  </si>
  <si>
    <t>2016:1:2:4:NEIHU_S</t>
  </si>
  <si>
    <t>2016:1:2:4:NORTH_JINHUA_E</t>
  </si>
  <si>
    <t>2016:1:2:4:OFFICE_E</t>
  </si>
  <si>
    <t>2016:1:2:4:SANCHONG_E</t>
  </si>
  <si>
    <t>2016:1:2:4:SANCHONG_S</t>
  </si>
  <si>
    <t>2016:1:2:4:SHILIN_E</t>
  </si>
  <si>
    <t>2016:1:2:4:SHILIN_S</t>
  </si>
  <si>
    <t>2016:1:2:4:SONGSHAN_E</t>
  </si>
  <si>
    <t>2016:1:2:4:TIANMU_E</t>
  </si>
  <si>
    <t>2016:1:2:4:WANDA_A_S</t>
  </si>
  <si>
    <t>2016:1:2:4:WANDA_B_S</t>
  </si>
  <si>
    <t>2016:1:2:4:WANDA_E</t>
  </si>
  <si>
    <t>2016:1:2:4:XINAN_S</t>
  </si>
  <si>
    <t>2016:1:2:4:XIZHI_A_E</t>
  </si>
  <si>
    <t>2016:1:2:4:XIZHI_B_E</t>
  </si>
  <si>
    <t>2016:1:2:4:XIZHI_S</t>
  </si>
  <si>
    <t>2016:1:2:4:YILAN_S</t>
  </si>
  <si>
    <t>2016:1:2:4:ZHUWEI_E</t>
  </si>
  <si>
    <t>2016:1:2:7:NEIHU_E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</si>
  <si>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</si>
  <si>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</si>
  <si>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</si>
  <si>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</si>
  <si>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</si>
  <si>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</si>
  <si>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</si>
  <si>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</si>
  <si>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</si>
  <si>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</si>
  <si>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</si>
  <si>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</si>
  <si>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</si>
  <si>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</si>
  <si>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</si>
  <si>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</si>
  <si>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</si>
  <si>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</si>
  <si>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</si>
  <si>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</si>
  <si>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</si>
  <si>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</si>
  <si>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</si>
  <si>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</si>
  <si>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</si>
  <si>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</si>
  <si>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</si>
  <si>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</si>
  <si>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</si>
  <si>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</si>
  <si>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</si>
  <si>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</si>
  <si>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</si>
  <si>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</si>
  <si>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</si>
  <si>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</si>
  <si>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</si>
  <si>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</si>
  <si>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</si>
  <si>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</si>
  <si>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</si>
  <si>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</si>
  <si>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</si>
  <si>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</si>
  <si>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</si>
  <si>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</si>
  <si>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</si>
  <si>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</si>
  <si>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</si>
  <si>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</si>
  <si>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</si>
  <si>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</si>
  <si>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</si>
  <si>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</si>
  <si>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</si>
  <si>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</si>
  <si>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</si>
  <si>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</si>
  <si>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</si>
  <si>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</si>
  <si>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</si>
  <si>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</si>
  <si>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</si>
  <si>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</si>
  <si>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</si>
  <si>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</si>
  <si>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</si>
  <si>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</si>
  <si>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</si>
  <si>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</si>
  <si>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</si>
  <si>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</si>
  <si>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</si>
  <si>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</si>
  <si>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</si>
  <si>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</si>
  <si>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</si>
  <si>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</si>
  <si>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</si>
  <si>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</si>
  <si>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</si>
  <si>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</si>
  <si>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BanQiao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</si>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</sst>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 applyFill="1" applyBorder="1"/>
  </cellXfs>
  <cellStyles count="2">
    <cellStyle name="Input" xfId="1" builtinId="20"/>
    <cellStyle name="Normal" xfId="0" builtinId="0"/>
  </cellStyles>
  <dxfs count="766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7" sqref="C27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42393</v>
      </c>
      <c r="C1" s="17" t="s">
        <v>0</v>
      </c>
      <c r="D1" s="17">
        <f>YEAR(DATE)</f>
        <v>2016</v>
      </c>
    </row>
    <row r="2" spans="1:4" x14ac:dyDescent="0.25">
      <c r="A2" t="s">
        <v>330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4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7" workbookViewId="0">
      <selection activeCell="I37" sqref="I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157</v>
      </c>
      <c r="C3" s="46"/>
      <c r="D3" s="46"/>
      <c r="E3" s="69"/>
      <c r="F3" s="69"/>
      <c r="G3" s="69"/>
      <c r="H3" s="69"/>
      <c r="I3" s="64"/>
      <c r="J3" s="14" t="s">
        <v>158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171</v>
      </c>
      <c r="B12" s="13" t="s">
        <v>160</v>
      </c>
      <c r="C12" s="7" t="str">
        <f t="shared" ref="C12:C18" si="0">CONCATENATE(YEAR,":",MONTH,":",WEEK,":",DAY,":",$A12)</f>
        <v>2016:1:4:7:JINGXIN_E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435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172</v>
      </c>
      <c r="B13" s="13" t="s">
        <v>161</v>
      </c>
      <c r="C13" s="7" t="str">
        <f t="shared" si="0"/>
        <v>2016:1:4:7:MUZHA_E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426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173</v>
      </c>
      <c r="B14" s="13" t="s">
        <v>162</v>
      </c>
      <c r="C14" s="7" t="str">
        <f t="shared" si="0"/>
        <v>2016:1:4:7:JINGXIN_S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425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174</v>
      </c>
      <c r="B15" s="13" t="s">
        <v>427</v>
      </c>
      <c r="C15" s="7" t="str">
        <f t="shared" si="0"/>
        <v>2016:1:4:7:MUZHA_S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424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50"/>
      <c r="B16" s="23" t="s">
        <v>43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0</v>
      </c>
      <c r="H16" s="26">
        <f>SUM(H12:H15)</f>
        <v>0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</row>
    <row r="17" spans="1:20" x14ac:dyDescent="0.25">
      <c r="A17" s="45"/>
      <c r="B17" s="29" t="s">
        <v>163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175</v>
      </c>
      <c r="B18" s="13" t="s">
        <v>164</v>
      </c>
      <c r="C18" s="7" t="str">
        <f t="shared" si="0"/>
        <v>2016:1:4:7:XINDIAN_E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163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 t="s">
        <v>176</v>
      </c>
      <c r="B19" s="13" t="s">
        <v>165</v>
      </c>
      <c r="C19" s="7" t="str">
        <f>CONCATENATE(YEAR,":",MONTH,":",WEEK,":",DAY,":",$A19)</f>
        <v>2016:1:4:7:ANKANG_E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169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0" t="s">
        <v>177</v>
      </c>
      <c r="B20" s="13" t="s">
        <v>428</v>
      </c>
      <c r="C20" s="7" t="str">
        <f>CONCATENATE(YEAR,":",MONTH,":",WEEK,":",DAY,":",$A20)</f>
        <v>2016:1:4:7:XINDIAN_S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170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45"/>
      <c r="B21" s="23" t="s">
        <v>43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0</v>
      </c>
      <c r="H21" s="26">
        <f t="shared" si="2"/>
        <v>0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0</v>
      </c>
      <c r="N21" s="26">
        <f t="shared" si="2"/>
        <v>0</v>
      </c>
      <c r="O21" s="26">
        <f t="shared" si="2"/>
        <v>0</v>
      </c>
      <c r="P21" s="26">
        <f t="shared" si="2"/>
        <v>0</v>
      </c>
      <c r="Q21" s="26">
        <f t="shared" si="2"/>
        <v>0</v>
      </c>
      <c r="R21" s="26">
        <f t="shared" si="2"/>
        <v>0</v>
      </c>
      <c r="S21" s="26">
        <f t="shared" si="2"/>
        <v>0</v>
      </c>
      <c r="T21" s="26">
        <f t="shared" si="2"/>
        <v>0</v>
      </c>
    </row>
    <row r="22" spans="1:20" x14ac:dyDescent="0.25">
      <c r="A22" s="45"/>
      <c r="B22" s="10" t="s">
        <v>166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180</v>
      </c>
      <c r="B23" s="13" t="s">
        <v>167</v>
      </c>
      <c r="C23" s="7" t="str">
        <f>CONCATENATE(YEAR,":",MONTH,":",WEEK,":",DAY,":",$A23)</f>
        <v>2016:1:4:7:ZHONGHE_1_E</v>
      </c>
      <c r="D23" s="7" t="e">
        <f>MATCH($C23,REPORT_DATA_BY_COMP!$A:$A,0)</f>
        <v>#N/A</v>
      </c>
      <c r="E23" s="25" t="str">
        <f>IFERROR(INDEX(REPORT_DATA_BY_COMP!$A:$Z,$D23,MATCH(E$10,REPORT_DATA_BY_COMP!$A$1:$Z$1,0)), "")</f>
        <v/>
      </c>
      <c r="F23" s="25" t="str">
        <f>IFERROR(INDEX(REPORT_DATA_BY_COMP!$A:$Z,$D23,MATCH(F$10,REPORT_DATA_BY_COMP!$A$1:$Z$1,0)), "")</f>
        <v/>
      </c>
      <c r="G23" s="25" t="str">
        <f>IFERROR(INDEX(REPORT_DATA_BY_COMP!$A:$Z,$D23,MATCH(G$10,REPORT_DATA_BY_COMP!$A$1:$Z$1,0)), "")</f>
        <v/>
      </c>
      <c r="H23" s="25" t="str">
        <f>IFERROR(INDEX(REPORT_DATA_BY_COMP!$A:$Z,$D23,MATCH(H$10,REPORT_DATA_BY_COMP!$A$1:$Z$1,0)), "")</f>
        <v/>
      </c>
      <c r="I23" s="25" t="str">
        <f>IFERROR(INDEX(REPORT_DATA_BY_COMP!$A:$Z,$D23,MATCH(I$10,REPORT_DATA_BY_COMP!$A$1:$Z$1,0)), "")</f>
        <v/>
      </c>
      <c r="J23" s="7" t="s">
        <v>433</v>
      </c>
      <c r="K23" s="25" t="str">
        <f>IFERROR(INDEX(REPORT_DATA_BY_COMP!$A:$Z,$D23,MATCH(K$10,REPORT_DATA_BY_COMP!$A$1:$Z$1,0)), "")</f>
        <v/>
      </c>
      <c r="L23" s="25" t="str">
        <f>IFERROR(INDEX(REPORT_DATA_BY_COMP!$A:$Z,$D23,MATCH(L$10,REPORT_DATA_BY_COMP!$A$1:$Z$1,0)), "")</f>
        <v/>
      </c>
      <c r="M23" s="25" t="str">
        <f>IFERROR(INDEX(REPORT_DATA_BY_COMP!$A:$Z,$D23,MATCH(M$10,REPORT_DATA_BY_COMP!$A$1:$Z$1,0)), "")</f>
        <v/>
      </c>
      <c r="N23" s="25" t="str">
        <f>IFERROR(INDEX(REPORT_DATA_BY_COMP!$A:$Z,$D23,MATCH(N$10,REPORT_DATA_BY_COMP!$A$1:$Z$1,0)), "")</f>
        <v/>
      </c>
      <c r="O23" s="25" t="str">
        <f>IFERROR(INDEX(REPORT_DATA_BY_COMP!$A:$Z,$D23,MATCH(O$10,REPORT_DATA_BY_COMP!$A$1:$Z$1,0)), "")</f>
        <v/>
      </c>
      <c r="P23" s="25" t="str">
        <f>IFERROR(INDEX(REPORT_DATA_BY_COMP!$A:$Z,$D23,MATCH(P$10,REPORT_DATA_BY_COMP!$A$1:$Z$1,0)), "")</f>
        <v/>
      </c>
      <c r="Q23" s="25" t="str">
        <f>IFERROR(INDEX(REPORT_DATA_BY_COMP!$A:$Z,$D23,MATCH(Q$10,REPORT_DATA_BY_COMP!$A$1:$Z$1,0)), "")</f>
        <v/>
      </c>
      <c r="R23" s="25" t="str">
        <f>IFERROR(INDEX(REPORT_DATA_BY_COMP!$A:$Z,$D23,MATCH(R$10,REPORT_DATA_BY_COMP!$A$1:$Z$1,0)), "")</f>
        <v/>
      </c>
      <c r="S23" s="25" t="str">
        <f>IFERROR(INDEX(REPORT_DATA_BY_COMP!$A:$Z,$D23,MATCH(S$10,REPORT_DATA_BY_COMP!$A$1:$Z$1,0)), "")</f>
        <v/>
      </c>
      <c r="T23" s="25" t="str">
        <f>IFERROR(INDEX(REPORT_DATA_BY_COMP!$A:$Z,$D23,MATCH(T$10,REPORT_DATA_BY_COMP!$A$1:$Z$1,0)), "")</f>
        <v/>
      </c>
    </row>
    <row r="24" spans="1:20" x14ac:dyDescent="0.25">
      <c r="A24" s="50" t="s">
        <v>178</v>
      </c>
      <c r="B24" s="13" t="s">
        <v>429</v>
      </c>
      <c r="C24" s="7" t="str">
        <f>CONCATENATE(YEAR,":",MONTH,":",WEEK,":",DAY,":",$A24)</f>
        <v>2016:1:4:7:ZHONGHE_2_E</v>
      </c>
      <c r="D24" s="7" t="e">
        <f>MATCH($C24,REPORT_DATA_BY_COMP!$A:$A,0)</f>
        <v>#N/A</v>
      </c>
      <c r="E24" s="25" t="str">
        <f>IFERROR(INDEX(REPORT_DATA_BY_COMP!$A:$Z,$D24,MATCH(E$10,REPORT_DATA_BY_COMP!$A$1:$Z$1,0)), "")</f>
        <v/>
      </c>
      <c r="F24" s="25" t="str">
        <f>IFERROR(INDEX(REPORT_DATA_BY_COMP!$A:$Z,$D24,MATCH(F$10,REPORT_DATA_BY_COMP!$A$1:$Z$1,0)), "")</f>
        <v/>
      </c>
      <c r="G24" s="25" t="str">
        <f>IFERROR(INDEX(REPORT_DATA_BY_COMP!$A:$Z,$D24,MATCH(G$10,REPORT_DATA_BY_COMP!$A$1:$Z$1,0)), "")</f>
        <v/>
      </c>
      <c r="H24" s="25" t="str">
        <f>IFERROR(INDEX(REPORT_DATA_BY_COMP!$A:$Z,$D24,MATCH(H$10,REPORT_DATA_BY_COMP!$A$1:$Z$1,0)), "")</f>
        <v/>
      </c>
      <c r="I24" s="25" t="str">
        <f>IFERROR(INDEX(REPORT_DATA_BY_COMP!$A:$Z,$D24,MATCH(I$10,REPORT_DATA_BY_COMP!$A$1:$Z$1,0)), "")</f>
        <v/>
      </c>
      <c r="J24" s="7" t="s">
        <v>432</v>
      </c>
      <c r="K24" s="25" t="str">
        <f>IFERROR(INDEX(REPORT_DATA_BY_COMP!$A:$Z,$D24,MATCH(K$10,REPORT_DATA_BY_COMP!$A$1:$Z$1,0)), "")</f>
        <v/>
      </c>
      <c r="L24" s="25" t="str">
        <f>IFERROR(INDEX(REPORT_DATA_BY_COMP!$A:$Z,$D24,MATCH(L$10,REPORT_DATA_BY_COMP!$A$1:$Z$1,0)), "")</f>
        <v/>
      </c>
      <c r="M24" s="25" t="str">
        <f>IFERROR(INDEX(REPORT_DATA_BY_COMP!$A:$Z,$D24,MATCH(M$10,REPORT_DATA_BY_COMP!$A$1:$Z$1,0)), "")</f>
        <v/>
      </c>
      <c r="N24" s="25" t="str">
        <f>IFERROR(INDEX(REPORT_DATA_BY_COMP!$A:$Z,$D24,MATCH(N$10,REPORT_DATA_BY_COMP!$A$1:$Z$1,0)), "")</f>
        <v/>
      </c>
      <c r="O24" s="25" t="str">
        <f>IFERROR(INDEX(REPORT_DATA_BY_COMP!$A:$Z,$D24,MATCH(O$10,REPORT_DATA_BY_COMP!$A$1:$Z$1,0)), "")</f>
        <v/>
      </c>
      <c r="P24" s="25" t="str">
        <f>IFERROR(INDEX(REPORT_DATA_BY_COMP!$A:$Z,$D24,MATCH(P$10,REPORT_DATA_BY_COMP!$A$1:$Z$1,0)), "")</f>
        <v/>
      </c>
      <c r="Q24" s="25" t="str">
        <f>IFERROR(INDEX(REPORT_DATA_BY_COMP!$A:$Z,$D24,MATCH(Q$10,REPORT_DATA_BY_COMP!$A$1:$Z$1,0)), "")</f>
        <v/>
      </c>
      <c r="R24" s="25" t="str">
        <f>IFERROR(INDEX(REPORT_DATA_BY_COMP!$A:$Z,$D24,MATCH(R$10,REPORT_DATA_BY_COMP!$A$1:$Z$1,0)), "")</f>
        <v/>
      </c>
      <c r="S24" s="25" t="str">
        <f>IFERROR(INDEX(REPORT_DATA_BY_COMP!$A:$Z,$D24,MATCH(S$10,REPORT_DATA_BY_COMP!$A$1:$Z$1,0)), "")</f>
        <v/>
      </c>
      <c r="T24" s="25" t="str">
        <f>IFERROR(INDEX(REPORT_DATA_BY_COMP!$A:$Z,$D24,MATCH(T$10,REPORT_DATA_BY_COMP!$A$1:$Z$1,0)), "")</f>
        <v/>
      </c>
    </row>
    <row r="25" spans="1:20" x14ac:dyDescent="0.25">
      <c r="A25" s="50" t="s">
        <v>179</v>
      </c>
      <c r="B25" s="13" t="s">
        <v>430</v>
      </c>
      <c r="C25" s="7" t="str">
        <f>CONCATENATE(YEAR,":",MONTH,":",WEEK,":",DAY,":",$A25)</f>
        <v>2016:1:4:7:ZHONGHE_2_S</v>
      </c>
      <c r="D25" s="7" t="e">
        <f>MATCH($C25,REPORT_DATA_BY_COMP!$A:$A,0)</f>
        <v>#N/A</v>
      </c>
      <c r="E25" s="25" t="str">
        <f>IFERROR(INDEX(REPORT_DATA_BY_COMP!$A:$Z,$D25,MATCH(E$10,REPORT_DATA_BY_COMP!$A$1:$Z$1,0)), "")</f>
        <v/>
      </c>
      <c r="F25" s="25" t="str">
        <f>IFERROR(INDEX(REPORT_DATA_BY_COMP!$A:$Z,$D25,MATCH(F$10,REPORT_DATA_BY_COMP!$A$1:$Z$1,0)), "")</f>
        <v/>
      </c>
      <c r="G25" s="25" t="str">
        <f>IFERROR(INDEX(REPORT_DATA_BY_COMP!$A:$Z,$D25,MATCH(G$10,REPORT_DATA_BY_COMP!$A$1:$Z$1,0)), "")</f>
        <v/>
      </c>
      <c r="H25" s="25" t="str">
        <f>IFERROR(INDEX(REPORT_DATA_BY_COMP!$A:$Z,$D25,MATCH(H$10,REPORT_DATA_BY_COMP!$A$1:$Z$1,0)), "")</f>
        <v/>
      </c>
      <c r="I25" s="25" t="str">
        <f>IFERROR(INDEX(REPORT_DATA_BY_COMP!$A:$Z,$D25,MATCH(I$10,REPORT_DATA_BY_COMP!$A$1:$Z$1,0)), "")</f>
        <v/>
      </c>
      <c r="J25" s="7" t="s">
        <v>431</v>
      </c>
      <c r="K25" s="25" t="str">
        <f>IFERROR(INDEX(REPORT_DATA_BY_COMP!$A:$Z,$D25,MATCH(K$10,REPORT_DATA_BY_COMP!$A$1:$Z$1,0)), "")</f>
        <v/>
      </c>
      <c r="L25" s="25" t="str">
        <f>IFERROR(INDEX(REPORT_DATA_BY_COMP!$A:$Z,$D25,MATCH(L$10,REPORT_DATA_BY_COMP!$A$1:$Z$1,0)), "")</f>
        <v/>
      </c>
      <c r="M25" s="25" t="str">
        <f>IFERROR(INDEX(REPORT_DATA_BY_COMP!$A:$Z,$D25,MATCH(M$10,REPORT_DATA_BY_COMP!$A$1:$Z$1,0)), "")</f>
        <v/>
      </c>
      <c r="N25" s="25" t="str">
        <f>IFERROR(INDEX(REPORT_DATA_BY_COMP!$A:$Z,$D25,MATCH(N$10,REPORT_DATA_BY_COMP!$A$1:$Z$1,0)), "")</f>
        <v/>
      </c>
      <c r="O25" s="25" t="str">
        <f>IFERROR(INDEX(REPORT_DATA_BY_COMP!$A:$Z,$D25,MATCH(O$10,REPORT_DATA_BY_COMP!$A$1:$Z$1,0)), "")</f>
        <v/>
      </c>
      <c r="P25" s="25" t="str">
        <f>IFERROR(INDEX(REPORT_DATA_BY_COMP!$A:$Z,$D25,MATCH(P$10,REPORT_DATA_BY_COMP!$A$1:$Z$1,0)), "")</f>
        <v/>
      </c>
      <c r="Q25" s="25" t="str">
        <f>IFERROR(INDEX(REPORT_DATA_BY_COMP!$A:$Z,$D25,MATCH(Q$10,REPORT_DATA_BY_COMP!$A$1:$Z$1,0)), "")</f>
        <v/>
      </c>
      <c r="R25" s="25" t="str">
        <f>IFERROR(INDEX(REPORT_DATA_BY_COMP!$A:$Z,$D25,MATCH(R$10,REPORT_DATA_BY_COMP!$A$1:$Z$1,0)), "")</f>
        <v/>
      </c>
      <c r="S25" s="25" t="str">
        <f>IFERROR(INDEX(REPORT_DATA_BY_COMP!$A:$Z,$D25,MATCH(S$10,REPORT_DATA_BY_COMP!$A$1:$Z$1,0)), "")</f>
        <v/>
      </c>
      <c r="T25" s="25" t="str">
        <f>IFERROR(INDEX(REPORT_DATA_BY_COMP!$A:$Z,$D25,MATCH(T$10,REPORT_DATA_BY_COMP!$A$1:$Z$1,0)), "")</f>
        <v/>
      </c>
    </row>
    <row r="26" spans="1:20" x14ac:dyDescent="0.25">
      <c r="A26" s="50" t="s">
        <v>181</v>
      </c>
      <c r="B26" s="13" t="s">
        <v>168</v>
      </c>
      <c r="C26" s="7" t="str">
        <f t="shared" ref="C26" si="3">CONCATENATE(YEAR,":",MONTH,":",WEEK,":",DAY,":",$A26)</f>
        <v>2016:1:4:7:YONGHE_S</v>
      </c>
      <c r="D26" s="7" t="e">
        <f>MATCH($C26,REPORT_DATA_BY_COMP!$A:$A,0)</f>
        <v>#N/A</v>
      </c>
      <c r="E26" s="25" t="str">
        <f>IFERROR(INDEX(REPORT_DATA_BY_COMP!$A:$Z,$D26,MATCH(E$10,REPORT_DATA_BY_COMP!$A$1:$Z$1,0)), "")</f>
        <v/>
      </c>
      <c r="F26" s="25" t="str">
        <f>IFERROR(INDEX(REPORT_DATA_BY_COMP!$A:$Z,$D26,MATCH(F$10,REPORT_DATA_BY_COMP!$A$1:$Z$1,0)), "")</f>
        <v/>
      </c>
      <c r="G26" s="25" t="str">
        <f>IFERROR(INDEX(REPORT_DATA_BY_COMP!$A:$Z,$D26,MATCH(G$10,REPORT_DATA_BY_COMP!$A$1:$Z$1,0)), "")</f>
        <v/>
      </c>
      <c r="H26" s="25" t="str">
        <f>IFERROR(INDEX(REPORT_DATA_BY_COMP!$A:$Z,$D26,MATCH(H$10,REPORT_DATA_BY_COMP!$A$1:$Z$1,0)), "")</f>
        <v/>
      </c>
      <c r="I26" s="25" t="str">
        <f>IFERROR(INDEX(REPORT_DATA_BY_COMP!$A:$Z,$D26,MATCH(I$10,REPORT_DATA_BY_COMP!$A$1:$Z$1,0)), "")</f>
        <v/>
      </c>
      <c r="J26" s="7" t="s">
        <v>434</v>
      </c>
      <c r="K26" s="25" t="str">
        <f>IFERROR(INDEX(REPORT_DATA_BY_COMP!$A:$Z,$D26,MATCH(K$10,REPORT_DATA_BY_COMP!$A$1:$Z$1,0)), "")</f>
        <v/>
      </c>
      <c r="L26" s="25" t="str">
        <f>IFERROR(INDEX(REPORT_DATA_BY_COMP!$A:$Z,$D26,MATCH(L$10,REPORT_DATA_BY_COMP!$A$1:$Z$1,0)), "")</f>
        <v/>
      </c>
      <c r="M26" s="25" t="str">
        <f>IFERROR(INDEX(REPORT_DATA_BY_COMP!$A:$Z,$D26,MATCH(M$10,REPORT_DATA_BY_COMP!$A$1:$Z$1,0)), "")</f>
        <v/>
      </c>
      <c r="N26" s="25" t="str">
        <f>IFERROR(INDEX(REPORT_DATA_BY_COMP!$A:$Z,$D26,MATCH(N$10,REPORT_DATA_BY_COMP!$A$1:$Z$1,0)), "")</f>
        <v/>
      </c>
      <c r="O26" s="25" t="str">
        <f>IFERROR(INDEX(REPORT_DATA_BY_COMP!$A:$Z,$D26,MATCH(O$10,REPORT_DATA_BY_COMP!$A$1:$Z$1,0)), "")</f>
        <v/>
      </c>
      <c r="P26" s="25" t="str">
        <f>IFERROR(INDEX(REPORT_DATA_BY_COMP!$A:$Z,$D26,MATCH(P$10,REPORT_DATA_BY_COMP!$A$1:$Z$1,0)), "")</f>
        <v/>
      </c>
      <c r="Q26" s="25" t="str">
        <f>IFERROR(INDEX(REPORT_DATA_BY_COMP!$A:$Z,$D26,MATCH(Q$10,REPORT_DATA_BY_COMP!$A$1:$Z$1,0)), "")</f>
        <v/>
      </c>
      <c r="R26" s="25" t="str">
        <f>IFERROR(INDEX(REPORT_DATA_BY_COMP!$A:$Z,$D26,MATCH(R$10,REPORT_DATA_BY_COMP!$A$1:$Z$1,0)), "")</f>
        <v/>
      </c>
      <c r="S26" s="25" t="str">
        <f>IFERROR(INDEX(REPORT_DATA_BY_COMP!$A:$Z,$D26,MATCH(S$10,REPORT_DATA_BY_COMP!$A$1:$Z$1,0)), "")</f>
        <v/>
      </c>
      <c r="T26" s="25" t="str">
        <f>IFERROR(INDEX(REPORT_DATA_BY_COMP!$A:$Z,$D26,MATCH(T$10,REPORT_DATA_BY_COMP!$A$1:$Z$1,0)), "")</f>
        <v/>
      </c>
    </row>
    <row r="27" spans="1:20" x14ac:dyDescent="0.25">
      <c r="A27" s="54"/>
      <c r="B27" s="23" t="s">
        <v>43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0</v>
      </c>
      <c r="H27" s="26">
        <f t="shared" si="4"/>
        <v>0</v>
      </c>
      <c r="I27" s="26">
        <f t="shared" si="4"/>
        <v>0</v>
      </c>
      <c r="J27" s="26"/>
      <c r="K27" s="26">
        <f t="shared" si="4"/>
        <v>0</v>
      </c>
      <c r="L27" s="26">
        <f t="shared" si="4"/>
        <v>0</v>
      </c>
      <c r="M27" s="26">
        <f t="shared" si="4"/>
        <v>0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</row>
    <row r="29" spans="1:20" x14ac:dyDescent="0.25">
      <c r="B29" s="29" t="s">
        <v>267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272</v>
      </c>
      <c r="B30" s="30" t="s">
        <v>257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272</v>
      </c>
      <c r="B31" s="30" t="s">
        <v>258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272</v>
      </c>
      <c r="B32" s="30" t="s">
        <v>259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272</v>
      </c>
      <c r="B33" s="30" t="s">
        <v>260</v>
      </c>
      <c r="C33" s="31" t="str">
        <f>CONCATENATE(YEAR,":",MONTH,":4:",WEEKLY_REPORT_DAY,":", $A33)</f>
        <v>2016:1:4:7:SOUTH</v>
      </c>
      <c r="D33" s="31">
        <f>MATCH($C33,REPORT_DATA_BY_ZONE!$A:$A, 0)</f>
        <v>7</v>
      </c>
      <c r="E33" s="25">
        <f>IFERROR(INDEX(REPORT_DATA_BY_ZONE!$A:$Z,$D33,MATCH(E$10,REPORT_DATA_BY_ZONE!$A$1:$Z$1,0)), "")</f>
        <v>0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14</v>
      </c>
      <c r="H33" s="25">
        <f>IFERROR(INDEX(REPORT_DATA_BY_ZONE!$A:$Z,$D33,MATCH(H$10,REPORT_DATA_BY_ZONE!$A$1:$Z$1,0)), "")</f>
        <v>39</v>
      </c>
      <c r="I33" s="25">
        <f>IFERROR(INDEX(REPORT_DATA_BY_ZONE!$A:$Z,$D33,MATCH(I$10,REPORT_DATA_BY_ZONE!$A$1:$Z$1,0)), "")</f>
        <v>13</v>
      </c>
      <c r="J33" s="31"/>
      <c r="K33" s="36">
        <f>IFERROR(INDEX(REPORT_DATA_BY_ZONE!$A:$Z,$D33,MATCH(K$10,REPORT_DATA_BY_ZONE!$A$1:$Z$1,0)), "")</f>
        <v>1</v>
      </c>
      <c r="L33" s="36">
        <f>IFERROR(INDEX(REPORT_DATA_BY_ZONE!$A:$Z,$D33,MATCH(L$10,REPORT_DATA_BY_ZONE!$A$1:$Z$1,0)), "")</f>
        <v>1</v>
      </c>
      <c r="M33" s="36">
        <f>IFERROR(INDEX(REPORT_DATA_BY_ZONE!$A:$Z,$D33,MATCH(M$10,REPORT_DATA_BY_ZONE!$A$1:$Z$1,0)), "")</f>
        <v>77</v>
      </c>
      <c r="N33" s="36">
        <f>IFERROR(INDEX(REPORT_DATA_BY_ZONE!$A:$Z,$D33,MATCH(N$10,REPORT_DATA_BY_ZONE!$A$1:$Z$1,0)), "")</f>
        <v>22</v>
      </c>
      <c r="O33" s="36">
        <f>IFERROR(INDEX(REPORT_DATA_BY_ZONE!$A:$Z,$D33,MATCH(O$10,REPORT_DATA_BY_ZONE!$A$1:$Z$1,0)), "")</f>
        <v>91</v>
      </c>
      <c r="P33" s="36">
        <f>IFERROR(INDEX(REPORT_DATA_BY_ZONE!$A:$Z,$D33,MATCH(P$10,REPORT_DATA_BY_ZONE!$A$1:$Z$1,0)), "")</f>
        <v>131</v>
      </c>
      <c r="Q33" s="36">
        <f>IFERROR(INDEX(REPORT_DATA_BY_ZONE!$A:$Z,$D33,MATCH(Q$10,REPORT_DATA_BY_ZONE!$A$1:$Z$1,0)), "")</f>
        <v>65</v>
      </c>
      <c r="R33" s="36">
        <f>IFERROR(INDEX(REPORT_DATA_BY_ZONE!$A:$Z,$D33,MATCH(R$10,REPORT_DATA_BY_ZONE!$A$1:$Z$1,0)), "")</f>
        <v>36</v>
      </c>
      <c r="S33" s="36">
        <f>IFERROR(INDEX(REPORT_DATA_BY_ZONE!$A:$Z,$D33,MATCH(S$10,REPORT_DATA_BY_ZONE!$A$1:$Z$1,0)), "")</f>
        <v>9</v>
      </c>
      <c r="T33" s="36">
        <f>IFERROR(INDEX(REPORT_DATA_BY_ZONE!$A:$Z,$D33,MATCH(T$10,REPORT_DATA_BY_ZONE!$A$1:$Z$1,0)), "")</f>
        <v>0</v>
      </c>
    </row>
    <row r="34" spans="1:20" x14ac:dyDescent="0.25">
      <c r="A34" t="s">
        <v>272</v>
      </c>
      <c r="B34" s="30" t="s">
        <v>261</v>
      </c>
      <c r="C34" s="31" t="str">
        <f>CONCATENATE(YEAR,":",MONTH,":5:",WEEKLY_REPORT_DAY,":", $A34)</f>
        <v>2016:1:5:7:SOUTH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B35" s="35" t="s">
        <v>43</v>
      </c>
      <c r="C35" s="32"/>
      <c r="D35" s="32"/>
      <c r="E35" s="37">
        <f>SUM(E30:E34)</f>
        <v>0</v>
      </c>
      <c r="F35" s="37">
        <f t="shared" ref="F35:T35" si="5">SUM(F30:F34)</f>
        <v>2</v>
      </c>
      <c r="G35" s="37">
        <f t="shared" si="5"/>
        <v>14</v>
      </c>
      <c r="H35" s="37">
        <f t="shared" si="5"/>
        <v>39</v>
      </c>
      <c r="I35" s="37">
        <f t="shared" si="5"/>
        <v>13</v>
      </c>
      <c r="J35" s="32"/>
      <c r="K35" s="37">
        <f t="shared" si="5"/>
        <v>1</v>
      </c>
      <c r="L35" s="37">
        <f t="shared" si="5"/>
        <v>1</v>
      </c>
      <c r="M35" s="37">
        <f t="shared" si="5"/>
        <v>77</v>
      </c>
      <c r="N35" s="37">
        <f t="shared" si="5"/>
        <v>22</v>
      </c>
      <c r="O35" s="37">
        <f t="shared" si="5"/>
        <v>91</v>
      </c>
      <c r="P35" s="37">
        <f t="shared" si="5"/>
        <v>131</v>
      </c>
      <c r="Q35" s="37">
        <f t="shared" si="5"/>
        <v>65</v>
      </c>
      <c r="R35" s="37">
        <f t="shared" si="5"/>
        <v>36</v>
      </c>
      <c r="S35" s="37">
        <f t="shared" si="5"/>
        <v>9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0</v>
      </c>
      <c r="H37" s="17">
        <f t="shared" si="6"/>
        <v>0</v>
      </c>
      <c r="I37" s="17">
        <f t="shared" si="6"/>
        <v>0</v>
      </c>
      <c r="J37" s="17"/>
      <c r="K37" s="17">
        <f t="shared" si="6"/>
        <v>0</v>
      </c>
      <c r="L37" s="17">
        <f t="shared" si="6"/>
        <v>0</v>
      </c>
      <c r="M37" s="17">
        <f t="shared" si="6"/>
        <v>0</v>
      </c>
      <c r="N37" s="17">
        <f t="shared" si="6"/>
        <v>0</v>
      </c>
      <c r="O37" s="17">
        <f t="shared" si="6"/>
        <v>0</v>
      </c>
      <c r="P37" s="17">
        <f t="shared" si="6"/>
        <v>0</v>
      </c>
      <c r="Q37" s="17">
        <f t="shared" si="6"/>
        <v>0</v>
      </c>
      <c r="R37" s="17">
        <f t="shared" si="6"/>
        <v>0</v>
      </c>
      <c r="S37" s="17">
        <f t="shared" si="6"/>
        <v>0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7" workbookViewId="0">
      <selection activeCell="I37" sqref="I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190</v>
      </c>
      <c r="C3" s="46"/>
      <c r="D3" s="46"/>
      <c r="E3" s="69"/>
      <c r="F3" s="69"/>
      <c r="G3" s="69"/>
      <c r="H3" s="69"/>
      <c r="I3" s="64"/>
      <c r="J3" s="14" t="s">
        <v>191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182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192</v>
      </c>
      <c r="B12" s="13" t="s">
        <v>183</v>
      </c>
      <c r="C12" s="7" t="str">
        <f t="shared" ref="C12:C16" si="0">CONCATENATE(YEAR,":",MONTH,":",WEEK,":",DAY,":",$A12)</f>
        <v>2016:1:4:7:TUCHENG_E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438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193</v>
      </c>
      <c r="B13" s="13" t="s">
        <v>328</v>
      </c>
      <c r="C13" s="7" t="str">
        <f t="shared" si="0"/>
        <v>2016:1:4:7:SANXIA_A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439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s="17" customFormat="1" x14ac:dyDescent="0.25">
      <c r="A14" s="50" t="s">
        <v>327</v>
      </c>
      <c r="B14" s="13" t="s">
        <v>329</v>
      </c>
      <c r="C14" s="7" t="str">
        <f t="shared" si="0"/>
        <v>2016:1:4:7:SANXIA_B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440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436</v>
      </c>
      <c r="B15" s="13" t="s">
        <v>184</v>
      </c>
      <c r="C15" s="7" t="str">
        <f t="shared" si="0"/>
        <v>2016:1:4:7:TUCHENG_A_S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441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s="17" customFormat="1" x14ac:dyDescent="0.25">
      <c r="A16" s="50" t="s">
        <v>194</v>
      </c>
      <c r="B16" s="13" t="s">
        <v>437</v>
      </c>
      <c r="C16" s="7" t="str">
        <f t="shared" si="0"/>
        <v>2016:1:4:7:TUCHENG_B_S</v>
      </c>
      <c r="D16" s="7" t="e">
        <f>MATCH($C16,REPORT_DATA_BY_COMP!$A:$A,0)</f>
        <v>#N/A</v>
      </c>
      <c r="E16" s="25" t="str">
        <f>IFERROR(INDEX(REPORT_DATA_BY_COMP!$A:$Z,$D16,MATCH(E$10,REPORT_DATA_BY_COMP!$A$1:$Z$1,0)), "")</f>
        <v/>
      </c>
      <c r="F16" s="25" t="str">
        <f>IFERROR(INDEX(REPORT_DATA_BY_COMP!$A:$Z,$D16,MATCH(F$10,REPORT_DATA_BY_COMP!$A$1:$Z$1,0)), "")</f>
        <v/>
      </c>
      <c r="G16" s="25" t="str">
        <f>IFERROR(INDEX(REPORT_DATA_BY_COMP!$A:$Z,$D16,MATCH(G$10,REPORT_DATA_BY_COMP!$A$1:$Z$1,0)), "")</f>
        <v/>
      </c>
      <c r="H16" s="25" t="str">
        <f>IFERROR(INDEX(REPORT_DATA_BY_COMP!$A:$Z,$D16,MATCH(H$10,REPORT_DATA_BY_COMP!$A$1:$Z$1,0)), "")</f>
        <v/>
      </c>
      <c r="I16" s="25" t="str">
        <f>IFERROR(INDEX(REPORT_DATA_BY_COMP!$A:$Z,$D16,MATCH(I$10,REPORT_DATA_BY_COMP!$A$1:$Z$1,0)), "")</f>
        <v/>
      </c>
      <c r="J16" s="7" t="s">
        <v>442</v>
      </c>
      <c r="K16" s="25" t="str">
        <f>IFERROR(INDEX(REPORT_DATA_BY_COMP!$A:$Z,$D16,MATCH(K$10,REPORT_DATA_BY_COMP!$A$1:$Z$1,0)), "")</f>
        <v/>
      </c>
      <c r="L16" s="25" t="str">
        <f>IFERROR(INDEX(REPORT_DATA_BY_COMP!$A:$Z,$D16,MATCH(L$10,REPORT_DATA_BY_COMP!$A$1:$Z$1,0)), "")</f>
        <v/>
      </c>
      <c r="M16" s="25" t="str">
        <f>IFERROR(INDEX(REPORT_DATA_BY_COMP!$A:$Z,$D16,MATCH(M$10,REPORT_DATA_BY_COMP!$A$1:$Z$1,0)), "")</f>
        <v/>
      </c>
      <c r="N16" s="25" t="str">
        <f>IFERROR(INDEX(REPORT_DATA_BY_COMP!$A:$Z,$D16,MATCH(N$10,REPORT_DATA_BY_COMP!$A$1:$Z$1,0)), "")</f>
        <v/>
      </c>
      <c r="O16" s="25" t="str">
        <f>IFERROR(INDEX(REPORT_DATA_BY_COMP!$A:$Z,$D16,MATCH(O$10,REPORT_DATA_BY_COMP!$A$1:$Z$1,0)), "")</f>
        <v/>
      </c>
      <c r="P16" s="25" t="str">
        <f>IFERROR(INDEX(REPORT_DATA_BY_COMP!$A:$Z,$D16,MATCH(P$10,REPORT_DATA_BY_COMP!$A$1:$Z$1,0)), "")</f>
        <v/>
      </c>
      <c r="Q16" s="25" t="str">
        <f>IFERROR(INDEX(REPORT_DATA_BY_COMP!$A:$Z,$D16,MATCH(Q$10,REPORT_DATA_BY_COMP!$A$1:$Z$1,0)), "")</f>
        <v/>
      </c>
      <c r="R16" s="25" t="str">
        <f>IFERROR(INDEX(REPORT_DATA_BY_COMP!$A:$Z,$D16,MATCH(R$10,REPORT_DATA_BY_COMP!$A$1:$Z$1,0)), "")</f>
        <v/>
      </c>
      <c r="S16" s="25" t="str">
        <f>IFERROR(INDEX(REPORT_DATA_BY_COMP!$A:$Z,$D16,MATCH(S$10,REPORT_DATA_BY_COMP!$A$1:$Z$1,0)), "")</f>
        <v/>
      </c>
      <c r="T16" s="25" t="str">
        <f>IFERROR(INDEX(REPORT_DATA_BY_COMP!$A:$Z,$D16,MATCH(T$10,REPORT_DATA_BY_COMP!$A$1:$Z$1,0)), "")</f>
        <v/>
      </c>
    </row>
    <row r="17" spans="1:20" x14ac:dyDescent="0.25">
      <c r="A17" s="50"/>
      <c r="B17" s="23" t="s">
        <v>43</v>
      </c>
      <c r="C17" s="24"/>
      <c r="D17" s="24"/>
      <c r="E17" s="26">
        <f>SUM(E12:E16)</f>
        <v>0</v>
      </c>
      <c r="F17" s="26">
        <f t="shared" ref="F17:T17" si="1">SUM(F12:F16)</f>
        <v>0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/>
      <c r="K17" s="26">
        <f t="shared" si="1"/>
        <v>0</v>
      </c>
      <c r="L17" s="26">
        <f t="shared" si="1"/>
        <v>0</v>
      </c>
      <c r="M17" s="26">
        <f t="shared" si="1"/>
        <v>0</v>
      </c>
      <c r="N17" s="26">
        <f t="shared" si="1"/>
        <v>0</v>
      </c>
      <c r="O17" s="26">
        <f t="shared" si="1"/>
        <v>0</v>
      </c>
      <c r="P17" s="26">
        <f t="shared" si="1"/>
        <v>0</v>
      </c>
      <c r="Q17" s="26">
        <f t="shared" si="1"/>
        <v>0</v>
      </c>
      <c r="R17" s="26">
        <f t="shared" si="1"/>
        <v>0</v>
      </c>
      <c r="S17" s="26">
        <f t="shared" si="1"/>
        <v>0</v>
      </c>
      <c r="T17" s="26">
        <f t="shared" si="1"/>
        <v>0</v>
      </c>
    </row>
    <row r="18" spans="1:20" x14ac:dyDescent="0.25">
      <c r="A18" s="45"/>
      <c r="B18" s="15" t="s">
        <v>185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195</v>
      </c>
      <c r="B19" s="13" t="s">
        <v>186</v>
      </c>
      <c r="C19" s="7" t="str">
        <f>CONCATENATE(YEAR,":",MONTH,":",WEEK,":",DAY,":",$A19)</f>
        <v>2016:1:4:7:DANFENG_E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443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0" t="s">
        <v>196</v>
      </c>
      <c r="B20" s="13" t="s">
        <v>445</v>
      </c>
      <c r="C20" s="7" t="str">
        <f>CONCATENATE(YEAR,":",MONTH,":",WEEK,":",DAY,":",$A20)</f>
        <v>2016:1:4:7:SIYUAN_E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444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45"/>
      <c r="B21" s="23" t="s">
        <v>43</v>
      </c>
      <c r="C21" s="24"/>
      <c r="D21" s="24"/>
      <c r="E21" s="26">
        <f>SUM(E19:E20)</f>
        <v>0</v>
      </c>
      <c r="F21" s="26">
        <f>SUM(F19:F20)</f>
        <v>0</v>
      </c>
      <c r="G21" s="26">
        <f>SUM(G19:G20)</f>
        <v>0</v>
      </c>
      <c r="H21" s="26">
        <f>SUM(H19:H20)</f>
        <v>0</v>
      </c>
      <c r="I21" s="26">
        <f>SUM(I19:I20)</f>
        <v>0</v>
      </c>
      <c r="J21" s="24"/>
      <c r="K21" s="26">
        <f t="shared" ref="K21:T21" si="2">SUM(K19:K20)</f>
        <v>0</v>
      </c>
      <c r="L21" s="26">
        <f t="shared" si="2"/>
        <v>0</v>
      </c>
      <c r="M21" s="26">
        <f t="shared" si="2"/>
        <v>0</v>
      </c>
      <c r="N21" s="26">
        <f t="shared" si="2"/>
        <v>0</v>
      </c>
      <c r="O21" s="26">
        <f t="shared" si="2"/>
        <v>0</v>
      </c>
      <c r="P21" s="26">
        <f t="shared" si="2"/>
        <v>0</v>
      </c>
      <c r="Q21" s="26">
        <f t="shared" si="2"/>
        <v>0</v>
      </c>
      <c r="R21" s="26">
        <f t="shared" si="2"/>
        <v>0</v>
      </c>
      <c r="S21" s="26">
        <f t="shared" si="2"/>
        <v>0</v>
      </c>
      <c r="T21" s="26">
        <f t="shared" si="2"/>
        <v>0</v>
      </c>
    </row>
    <row r="22" spans="1:20" x14ac:dyDescent="0.25">
      <c r="A22" s="45"/>
      <c r="B22" s="10" t="s">
        <v>187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326</v>
      </c>
      <c r="B23" s="13" t="s">
        <v>447</v>
      </c>
      <c r="C23" s="7" t="str">
        <f t="shared" ref="C23:C26" si="3">CONCATENATE(YEAR,":",MONTH,":",WEEK,":",DAY,":",$A23)</f>
        <v>2016:1:4:7:XINPU_E</v>
      </c>
      <c r="D23" s="7" t="e">
        <f>MATCH($C23,REPORT_DATA_BY_COMP!$A:$A,0)</f>
        <v>#N/A</v>
      </c>
      <c r="E23" s="25" t="str">
        <f>IFERROR(INDEX(REPORT_DATA_BY_COMP!$A:$Z,$D23,MATCH(E$10,REPORT_DATA_BY_COMP!$A$1:$Z$1,0)), "")</f>
        <v/>
      </c>
      <c r="F23" s="25" t="str">
        <f>IFERROR(INDEX(REPORT_DATA_BY_COMP!$A:$Z,$D23,MATCH(F$10,REPORT_DATA_BY_COMP!$A$1:$Z$1,0)), "")</f>
        <v/>
      </c>
      <c r="G23" s="25" t="str">
        <f>IFERROR(INDEX(REPORT_DATA_BY_COMP!$A:$Z,$D23,MATCH(G$10,REPORT_DATA_BY_COMP!$A$1:$Z$1,0)), "")</f>
        <v/>
      </c>
      <c r="H23" s="25" t="str">
        <f>IFERROR(INDEX(REPORT_DATA_BY_COMP!$A:$Z,$D23,MATCH(H$10,REPORT_DATA_BY_COMP!$A$1:$Z$1,0)), "")</f>
        <v/>
      </c>
      <c r="I23" s="25" t="str">
        <f>IFERROR(INDEX(REPORT_DATA_BY_COMP!$A:$Z,$D23,MATCH(I$10,REPORT_DATA_BY_COMP!$A$1:$Z$1,0)), "")</f>
        <v/>
      </c>
      <c r="J23" s="7" t="s">
        <v>448</v>
      </c>
      <c r="K23" s="25" t="str">
        <f>IFERROR(INDEX(REPORT_DATA_BY_COMP!$A:$Z,$D23,MATCH(K$10,REPORT_DATA_BY_COMP!$A$1:$Z$1,0)), "")</f>
        <v/>
      </c>
      <c r="L23" s="25" t="str">
        <f>IFERROR(INDEX(REPORT_DATA_BY_COMP!$A:$Z,$D23,MATCH(L$10,REPORT_DATA_BY_COMP!$A$1:$Z$1,0)), "")</f>
        <v/>
      </c>
      <c r="M23" s="25" t="str">
        <f>IFERROR(INDEX(REPORT_DATA_BY_COMP!$A:$Z,$D23,MATCH(M$10,REPORT_DATA_BY_COMP!$A$1:$Z$1,0)), "")</f>
        <v/>
      </c>
      <c r="N23" s="25" t="str">
        <f>IFERROR(INDEX(REPORT_DATA_BY_COMP!$A:$Z,$D23,MATCH(N$10,REPORT_DATA_BY_COMP!$A$1:$Z$1,0)), "")</f>
        <v/>
      </c>
      <c r="O23" s="25" t="str">
        <f>IFERROR(INDEX(REPORT_DATA_BY_COMP!$A:$Z,$D23,MATCH(O$10,REPORT_DATA_BY_COMP!$A$1:$Z$1,0)), "")</f>
        <v/>
      </c>
      <c r="P23" s="25" t="str">
        <f>IFERROR(INDEX(REPORT_DATA_BY_COMP!$A:$Z,$D23,MATCH(P$10,REPORT_DATA_BY_COMP!$A$1:$Z$1,0)), "")</f>
        <v/>
      </c>
      <c r="Q23" s="25" t="str">
        <f>IFERROR(INDEX(REPORT_DATA_BY_COMP!$A:$Z,$D23,MATCH(Q$10,REPORT_DATA_BY_COMP!$A$1:$Z$1,0)), "")</f>
        <v/>
      </c>
      <c r="R23" s="25" t="str">
        <f>IFERROR(INDEX(REPORT_DATA_BY_COMP!$A:$Z,$D23,MATCH(R$10,REPORT_DATA_BY_COMP!$A$1:$Z$1,0)), "")</f>
        <v/>
      </c>
      <c r="S23" s="25" t="str">
        <f>IFERROR(INDEX(REPORT_DATA_BY_COMP!$A:$Z,$D23,MATCH(S$10,REPORT_DATA_BY_COMP!$A$1:$Z$1,0)), "")</f>
        <v/>
      </c>
      <c r="T23" s="25" t="str">
        <f>IFERROR(INDEX(REPORT_DATA_BY_COMP!$A:$Z,$D23,MATCH(T$10,REPORT_DATA_BY_COMP!$A$1:$Z$1,0)), "")</f>
        <v/>
      </c>
    </row>
    <row r="24" spans="1:20" x14ac:dyDescent="0.25">
      <c r="A24" s="50" t="s">
        <v>198</v>
      </c>
      <c r="B24" s="13" t="s">
        <v>446</v>
      </c>
      <c r="C24" s="7" t="str">
        <f t="shared" si="3"/>
        <v>2016:1:4:7:XINBAN_E</v>
      </c>
      <c r="D24" s="7" t="e">
        <f>MATCH($C24,REPORT_DATA_BY_COMP!$A:$A,0)</f>
        <v>#N/A</v>
      </c>
      <c r="E24" s="25" t="str">
        <f>IFERROR(INDEX(REPORT_DATA_BY_COMP!$A:$Z,$D24,MATCH(E$10,REPORT_DATA_BY_COMP!$A$1:$Z$1,0)), "")</f>
        <v/>
      </c>
      <c r="F24" s="25" t="str">
        <f>IFERROR(INDEX(REPORT_DATA_BY_COMP!$A:$Z,$D24,MATCH(F$10,REPORT_DATA_BY_COMP!$A$1:$Z$1,0)), "")</f>
        <v/>
      </c>
      <c r="G24" s="25" t="str">
        <f>IFERROR(INDEX(REPORT_DATA_BY_COMP!$A:$Z,$D24,MATCH(G$10,REPORT_DATA_BY_COMP!$A$1:$Z$1,0)), "")</f>
        <v/>
      </c>
      <c r="H24" s="25" t="str">
        <f>IFERROR(INDEX(REPORT_DATA_BY_COMP!$A:$Z,$D24,MATCH(H$10,REPORT_DATA_BY_COMP!$A$1:$Z$1,0)), "")</f>
        <v/>
      </c>
      <c r="I24" s="25" t="str">
        <f>IFERROR(INDEX(REPORT_DATA_BY_COMP!$A:$Z,$D24,MATCH(I$10,REPORT_DATA_BY_COMP!$A$1:$Z$1,0)), "")</f>
        <v/>
      </c>
      <c r="J24" s="7" t="s">
        <v>449</v>
      </c>
      <c r="K24" s="25" t="str">
        <f>IFERROR(INDEX(REPORT_DATA_BY_COMP!$A:$Z,$D24,MATCH(K$10,REPORT_DATA_BY_COMP!$A$1:$Z$1,0)), "")</f>
        <v/>
      </c>
      <c r="L24" s="25" t="str">
        <f>IFERROR(INDEX(REPORT_DATA_BY_COMP!$A:$Z,$D24,MATCH(L$10,REPORT_DATA_BY_COMP!$A$1:$Z$1,0)), "")</f>
        <v/>
      </c>
      <c r="M24" s="25" t="str">
        <f>IFERROR(INDEX(REPORT_DATA_BY_COMP!$A:$Z,$D24,MATCH(M$10,REPORT_DATA_BY_COMP!$A$1:$Z$1,0)), "")</f>
        <v/>
      </c>
      <c r="N24" s="25" t="str">
        <f>IFERROR(INDEX(REPORT_DATA_BY_COMP!$A:$Z,$D24,MATCH(N$10,REPORT_DATA_BY_COMP!$A$1:$Z$1,0)), "")</f>
        <v/>
      </c>
      <c r="O24" s="25" t="str">
        <f>IFERROR(INDEX(REPORT_DATA_BY_COMP!$A:$Z,$D24,MATCH(O$10,REPORT_DATA_BY_COMP!$A$1:$Z$1,0)), "")</f>
        <v/>
      </c>
      <c r="P24" s="25" t="str">
        <f>IFERROR(INDEX(REPORT_DATA_BY_COMP!$A:$Z,$D24,MATCH(P$10,REPORT_DATA_BY_COMP!$A$1:$Z$1,0)), "")</f>
        <v/>
      </c>
      <c r="Q24" s="25" t="str">
        <f>IFERROR(INDEX(REPORT_DATA_BY_COMP!$A:$Z,$D24,MATCH(Q$10,REPORT_DATA_BY_COMP!$A$1:$Z$1,0)), "")</f>
        <v/>
      </c>
      <c r="R24" s="25" t="str">
        <f>IFERROR(INDEX(REPORT_DATA_BY_COMP!$A:$Z,$D24,MATCH(R$10,REPORT_DATA_BY_COMP!$A$1:$Z$1,0)), "")</f>
        <v/>
      </c>
      <c r="S24" s="25" t="str">
        <f>IFERROR(INDEX(REPORT_DATA_BY_COMP!$A:$Z,$D24,MATCH(S$10,REPORT_DATA_BY_COMP!$A$1:$Z$1,0)), "")</f>
        <v/>
      </c>
      <c r="T24" s="25" t="str">
        <f>IFERROR(INDEX(REPORT_DATA_BY_COMP!$A:$Z,$D24,MATCH(T$10,REPORT_DATA_BY_COMP!$A$1:$Z$1,0)), "")</f>
        <v/>
      </c>
    </row>
    <row r="25" spans="1:20" x14ac:dyDescent="0.25">
      <c r="A25" s="50" t="s">
        <v>197</v>
      </c>
      <c r="B25" s="13" t="s">
        <v>188</v>
      </c>
      <c r="C25" s="7" t="str">
        <f t="shared" si="3"/>
        <v>2016:1:4:7:XINPU_S</v>
      </c>
      <c r="D25" s="7" t="e">
        <f>MATCH($C25,REPORT_DATA_BY_COMP!$A:$A,0)</f>
        <v>#N/A</v>
      </c>
      <c r="E25" s="25" t="str">
        <f>IFERROR(INDEX(REPORT_DATA_BY_COMP!$A:$Z,$D25,MATCH(E$10,REPORT_DATA_BY_COMP!$A$1:$Z$1,0)), "")</f>
        <v/>
      </c>
      <c r="F25" s="25" t="str">
        <f>IFERROR(INDEX(REPORT_DATA_BY_COMP!$A:$Z,$D25,MATCH(F$10,REPORT_DATA_BY_COMP!$A$1:$Z$1,0)), "")</f>
        <v/>
      </c>
      <c r="G25" s="25" t="str">
        <f>IFERROR(INDEX(REPORT_DATA_BY_COMP!$A:$Z,$D25,MATCH(G$10,REPORT_DATA_BY_COMP!$A$1:$Z$1,0)), "")</f>
        <v/>
      </c>
      <c r="H25" s="25" t="str">
        <f>IFERROR(INDEX(REPORT_DATA_BY_COMP!$A:$Z,$D25,MATCH(H$10,REPORT_DATA_BY_COMP!$A$1:$Z$1,0)), "")</f>
        <v/>
      </c>
      <c r="I25" s="25" t="str">
        <f>IFERROR(INDEX(REPORT_DATA_BY_COMP!$A:$Z,$D25,MATCH(I$10,REPORT_DATA_BY_COMP!$A$1:$Z$1,0)), "")</f>
        <v/>
      </c>
      <c r="J25" s="7" t="s">
        <v>450</v>
      </c>
      <c r="K25" s="25" t="str">
        <f>IFERROR(INDEX(REPORT_DATA_BY_COMP!$A:$Z,$D25,MATCH(K$10,REPORT_DATA_BY_COMP!$A$1:$Z$1,0)), "")</f>
        <v/>
      </c>
      <c r="L25" s="25" t="str">
        <f>IFERROR(INDEX(REPORT_DATA_BY_COMP!$A:$Z,$D25,MATCH(L$10,REPORT_DATA_BY_COMP!$A$1:$Z$1,0)), "")</f>
        <v/>
      </c>
      <c r="M25" s="25" t="str">
        <f>IFERROR(INDEX(REPORT_DATA_BY_COMP!$A:$Z,$D25,MATCH(M$10,REPORT_DATA_BY_COMP!$A$1:$Z$1,0)), "")</f>
        <v/>
      </c>
      <c r="N25" s="25" t="str">
        <f>IFERROR(INDEX(REPORT_DATA_BY_COMP!$A:$Z,$D25,MATCH(N$10,REPORT_DATA_BY_COMP!$A$1:$Z$1,0)), "")</f>
        <v/>
      </c>
      <c r="O25" s="25" t="str">
        <f>IFERROR(INDEX(REPORT_DATA_BY_COMP!$A:$Z,$D25,MATCH(O$10,REPORT_DATA_BY_COMP!$A$1:$Z$1,0)), "")</f>
        <v/>
      </c>
      <c r="P25" s="25" t="str">
        <f>IFERROR(INDEX(REPORT_DATA_BY_COMP!$A:$Z,$D25,MATCH(P$10,REPORT_DATA_BY_COMP!$A$1:$Z$1,0)), "")</f>
        <v/>
      </c>
      <c r="Q25" s="25" t="str">
        <f>IFERROR(INDEX(REPORT_DATA_BY_COMP!$A:$Z,$D25,MATCH(Q$10,REPORT_DATA_BY_COMP!$A$1:$Z$1,0)), "")</f>
        <v/>
      </c>
      <c r="R25" s="25" t="str">
        <f>IFERROR(INDEX(REPORT_DATA_BY_COMP!$A:$Z,$D25,MATCH(R$10,REPORT_DATA_BY_COMP!$A$1:$Z$1,0)), "")</f>
        <v/>
      </c>
      <c r="S25" s="25" t="str">
        <f>IFERROR(INDEX(REPORT_DATA_BY_COMP!$A:$Z,$D25,MATCH(S$10,REPORT_DATA_BY_COMP!$A$1:$Z$1,0)), "")</f>
        <v/>
      </c>
      <c r="T25" s="25" t="str">
        <f>IFERROR(INDEX(REPORT_DATA_BY_COMP!$A:$Z,$D25,MATCH(T$10,REPORT_DATA_BY_COMP!$A$1:$Z$1,0)), "")</f>
        <v/>
      </c>
    </row>
    <row r="26" spans="1:20" x14ac:dyDescent="0.25">
      <c r="A26" s="50" t="s">
        <v>199</v>
      </c>
      <c r="B26" s="13" t="s">
        <v>189</v>
      </c>
      <c r="C26" s="7" t="str">
        <f t="shared" si="3"/>
        <v>2016:1:4:7:BANQIAO_S</v>
      </c>
      <c r="D26" s="7" t="e">
        <f>MATCH($C26,REPORT_DATA_BY_COMP!$A:$A,0)</f>
        <v>#N/A</v>
      </c>
      <c r="E26" s="25" t="str">
        <f>IFERROR(INDEX(REPORT_DATA_BY_COMP!$A:$Z,$D26,MATCH(E$10,REPORT_DATA_BY_COMP!$A$1:$Z$1,0)), "")</f>
        <v/>
      </c>
      <c r="F26" s="25" t="str">
        <f>IFERROR(INDEX(REPORT_DATA_BY_COMP!$A:$Z,$D26,MATCH(F$10,REPORT_DATA_BY_COMP!$A$1:$Z$1,0)), "")</f>
        <v/>
      </c>
      <c r="G26" s="25" t="str">
        <f>IFERROR(INDEX(REPORT_DATA_BY_COMP!$A:$Z,$D26,MATCH(G$10,REPORT_DATA_BY_COMP!$A$1:$Z$1,0)), "")</f>
        <v/>
      </c>
      <c r="H26" s="25" t="str">
        <f>IFERROR(INDEX(REPORT_DATA_BY_COMP!$A:$Z,$D26,MATCH(H$10,REPORT_DATA_BY_COMP!$A$1:$Z$1,0)), "")</f>
        <v/>
      </c>
      <c r="I26" s="25" t="str">
        <f>IFERROR(INDEX(REPORT_DATA_BY_COMP!$A:$Z,$D26,MATCH(I$10,REPORT_DATA_BY_COMP!$A$1:$Z$1,0)), "")</f>
        <v/>
      </c>
      <c r="J26" s="7" t="s">
        <v>451</v>
      </c>
      <c r="K26" s="25" t="str">
        <f>IFERROR(INDEX(REPORT_DATA_BY_COMP!$A:$Z,$D26,MATCH(K$10,REPORT_DATA_BY_COMP!$A$1:$Z$1,0)), "")</f>
        <v/>
      </c>
      <c r="L26" s="25" t="str">
        <f>IFERROR(INDEX(REPORT_DATA_BY_COMP!$A:$Z,$D26,MATCH(L$10,REPORT_DATA_BY_COMP!$A$1:$Z$1,0)), "")</f>
        <v/>
      </c>
      <c r="M26" s="25" t="str">
        <f>IFERROR(INDEX(REPORT_DATA_BY_COMP!$A:$Z,$D26,MATCH(M$10,REPORT_DATA_BY_COMP!$A$1:$Z$1,0)), "")</f>
        <v/>
      </c>
      <c r="N26" s="25" t="str">
        <f>IFERROR(INDEX(REPORT_DATA_BY_COMP!$A:$Z,$D26,MATCH(N$10,REPORT_DATA_BY_COMP!$A$1:$Z$1,0)), "")</f>
        <v/>
      </c>
      <c r="O26" s="25" t="str">
        <f>IFERROR(INDEX(REPORT_DATA_BY_COMP!$A:$Z,$D26,MATCH(O$10,REPORT_DATA_BY_COMP!$A$1:$Z$1,0)), "")</f>
        <v/>
      </c>
      <c r="P26" s="25" t="str">
        <f>IFERROR(INDEX(REPORT_DATA_BY_COMP!$A:$Z,$D26,MATCH(P$10,REPORT_DATA_BY_COMP!$A$1:$Z$1,0)), "")</f>
        <v/>
      </c>
      <c r="Q26" s="25" t="str">
        <f>IFERROR(INDEX(REPORT_DATA_BY_COMP!$A:$Z,$D26,MATCH(Q$10,REPORT_DATA_BY_COMP!$A$1:$Z$1,0)), "")</f>
        <v/>
      </c>
      <c r="R26" s="25" t="str">
        <f>IFERROR(INDEX(REPORT_DATA_BY_COMP!$A:$Z,$D26,MATCH(R$10,REPORT_DATA_BY_COMP!$A$1:$Z$1,0)), "")</f>
        <v/>
      </c>
      <c r="S26" s="25" t="str">
        <f>IFERROR(INDEX(REPORT_DATA_BY_COMP!$A:$Z,$D26,MATCH(S$10,REPORT_DATA_BY_COMP!$A$1:$Z$1,0)), "")</f>
        <v/>
      </c>
      <c r="T26" s="25" t="str">
        <f>IFERROR(INDEX(REPORT_DATA_BY_COMP!$A:$Z,$D26,MATCH(T$10,REPORT_DATA_BY_COMP!$A$1:$Z$1,0)), "")</f>
        <v/>
      </c>
    </row>
    <row r="27" spans="1:20" x14ac:dyDescent="0.25">
      <c r="A27" s="54"/>
      <c r="B27" s="23" t="s">
        <v>43</v>
      </c>
      <c r="C27" s="24"/>
      <c r="D27" s="24"/>
      <c r="E27" s="26">
        <f>SUM(E23:E26)</f>
        <v>0</v>
      </c>
      <c r="F27" s="26">
        <f>SUM(F23:F26)</f>
        <v>0</v>
      </c>
      <c r="G27" s="26">
        <f>SUM(G23:G26)</f>
        <v>0</v>
      </c>
      <c r="H27" s="26">
        <f>SUM(H23:H26)</f>
        <v>0</v>
      </c>
      <c r="I27" s="26">
        <f>SUM(I23:I26)</f>
        <v>0</v>
      </c>
      <c r="J27" s="24"/>
      <c r="K27" s="26">
        <f t="shared" ref="K27:T27" si="4">SUM(K23:K26)</f>
        <v>0</v>
      </c>
      <c r="L27" s="26">
        <f t="shared" si="4"/>
        <v>0</v>
      </c>
      <c r="M27" s="26">
        <f t="shared" si="4"/>
        <v>0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</row>
    <row r="29" spans="1:20" x14ac:dyDescent="0.25">
      <c r="B29" s="29" t="s">
        <v>267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271</v>
      </c>
      <c r="B30" s="30" t="s">
        <v>257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271</v>
      </c>
      <c r="B31" s="30" t="s">
        <v>258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271</v>
      </c>
      <c r="B32" s="30" t="s">
        <v>259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271</v>
      </c>
      <c r="B33" s="30" t="s">
        <v>260</v>
      </c>
      <c r="C33" s="31" t="str">
        <f>CONCATENATE(YEAR,":",MONTH,":4:",WEEKLY_REPORT_DAY,":", $A33)</f>
        <v>2016:1:4:7:WEST</v>
      </c>
      <c r="D33" s="31">
        <f>MATCH($C33,REPORT_DATA_BY_ZONE!$A:$A, 0)</f>
        <v>10</v>
      </c>
      <c r="E33" s="25">
        <f>IFERROR(INDEX(REPORT_DATA_BY_ZONE!$A:$Z,$D33,MATCH(E$10,REPORT_DATA_BY_ZONE!$A$1:$Z$1,0)), "")</f>
        <v>0</v>
      </c>
      <c r="F33" s="25">
        <f>IFERROR(INDEX(REPORT_DATA_BY_ZONE!$A:$Z,$D33,MATCH(F$10,REPORT_DATA_BY_ZONE!$A$1:$Z$1,0)), "")</f>
        <v>5</v>
      </c>
      <c r="G33" s="25">
        <f>IFERROR(INDEX(REPORT_DATA_BY_ZONE!$A:$Z,$D33,MATCH(G$10,REPORT_DATA_BY_ZONE!$A$1:$Z$1,0)), "")</f>
        <v>12</v>
      </c>
      <c r="H33" s="25">
        <f>IFERROR(INDEX(REPORT_DATA_BY_ZONE!$A:$Z,$D33,MATCH(H$10,REPORT_DATA_BY_ZONE!$A$1:$Z$1,0)), "")</f>
        <v>24</v>
      </c>
      <c r="I33" s="25">
        <f>IFERROR(INDEX(REPORT_DATA_BY_ZONE!$A:$Z,$D33,MATCH(I$10,REPORT_DATA_BY_ZONE!$A$1:$Z$1,0)), "")</f>
        <v>4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52</v>
      </c>
      <c r="N33" s="36">
        <f>IFERROR(INDEX(REPORT_DATA_BY_ZONE!$A:$Z,$D33,MATCH(N$10,REPORT_DATA_BY_ZONE!$A$1:$Z$1,0)), "")</f>
        <v>16</v>
      </c>
      <c r="O33" s="36">
        <f>IFERROR(INDEX(REPORT_DATA_BY_ZONE!$A:$Z,$D33,MATCH(O$10,REPORT_DATA_BY_ZONE!$A$1:$Z$1,0)), "")</f>
        <v>75</v>
      </c>
      <c r="P33" s="36">
        <f>IFERROR(INDEX(REPORT_DATA_BY_ZONE!$A:$Z,$D33,MATCH(P$10,REPORT_DATA_BY_ZONE!$A$1:$Z$1,0)), "")</f>
        <v>121</v>
      </c>
      <c r="Q33" s="36">
        <f>IFERROR(INDEX(REPORT_DATA_BY_ZONE!$A:$Z,$D33,MATCH(Q$10,REPORT_DATA_BY_ZONE!$A$1:$Z$1,0)), "")</f>
        <v>46</v>
      </c>
      <c r="R33" s="36">
        <f>IFERROR(INDEX(REPORT_DATA_BY_ZONE!$A:$Z,$D33,MATCH(R$10,REPORT_DATA_BY_ZONE!$A$1:$Z$1,0)), "")</f>
        <v>46</v>
      </c>
      <c r="S33" s="36">
        <f>IFERROR(INDEX(REPORT_DATA_BY_ZONE!$A:$Z,$D33,MATCH(S$10,REPORT_DATA_BY_ZONE!$A$1:$Z$1,0)), "")</f>
        <v>20</v>
      </c>
      <c r="T33" s="36">
        <f>IFERROR(INDEX(REPORT_DATA_BY_ZONE!$A:$Z,$D33,MATCH(T$10,REPORT_DATA_BY_ZONE!$A$1:$Z$1,0)), "")</f>
        <v>0</v>
      </c>
    </row>
    <row r="34" spans="1:20" x14ac:dyDescent="0.25">
      <c r="A34" t="s">
        <v>271</v>
      </c>
      <c r="B34" s="30" t="s">
        <v>261</v>
      </c>
      <c r="C34" s="31" t="str">
        <f>CONCATENATE(YEAR,":",MONTH,":5:",WEEKLY_REPORT_DAY,":", $A34)</f>
        <v>2016:1:5:7:WEST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B35" s="35" t="s">
        <v>43</v>
      </c>
      <c r="C35" s="32"/>
      <c r="D35" s="32"/>
      <c r="E35" s="37">
        <f>SUM(E30:E34)</f>
        <v>0</v>
      </c>
      <c r="F35" s="37">
        <f t="shared" ref="F35:T35" si="5">SUM(F30:F34)</f>
        <v>5</v>
      </c>
      <c r="G35" s="37">
        <f t="shared" si="5"/>
        <v>12</v>
      </c>
      <c r="H35" s="37">
        <f t="shared" si="5"/>
        <v>24</v>
      </c>
      <c r="I35" s="37">
        <f t="shared" si="5"/>
        <v>4</v>
      </c>
      <c r="J35" s="32"/>
      <c r="K35" s="37">
        <f t="shared" si="5"/>
        <v>2</v>
      </c>
      <c r="L35" s="37">
        <f t="shared" si="5"/>
        <v>2</v>
      </c>
      <c r="M35" s="37">
        <f t="shared" si="5"/>
        <v>52</v>
      </c>
      <c r="N35" s="37">
        <f t="shared" si="5"/>
        <v>16</v>
      </c>
      <c r="O35" s="37">
        <f t="shared" si="5"/>
        <v>75</v>
      </c>
      <c r="P35" s="37">
        <f t="shared" si="5"/>
        <v>121</v>
      </c>
      <c r="Q35" s="37">
        <f t="shared" si="5"/>
        <v>46</v>
      </c>
      <c r="R35" s="37">
        <f t="shared" si="5"/>
        <v>46</v>
      </c>
      <c r="S35" s="37">
        <f t="shared" si="5"/>
        <v>20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0</v>
      </c>
      <c r="G37" s="17">
        <f t="shared" si="6"/>
        <v>0</v>
      </c>
      <c r="H37" s="17">
        <f t="shared" si="6"/>
        <v>0</v>
      </c>
      <c r="I37" s="17">
        <f t="shared" si="6"/>
        <v>0</v>
      </c>
      <c r="J37" s="17"/>
      <c r="K37" s="17">
        <f t="shared" si="6"/>
        <v>0</v>
      </c>
      <c r="L37" s="17">
        <f t="shared" si="6"/>
        <v>0</v>
      </c>
      <c r="M37" s="17">
        <f>M27+M21+M17</f>
        <v>0</v>
      </c>
      <c r="N37" s="17">
        <f t="shared" si="6"/>
        <v>0</v>
      </c>
      <c r="O37" s="17">
        <f t="shared" si="6"/>
        <v>0</v>
      </c>
      <c r="P37" s="17">
        <f t="shared" si="6"/>
        <v>0</v>
      </c>
      <c r="Q37" s="17">
        <f t="shared" si="6"/>
        <v>0</v>
      </c>
      <c r="R37" s="17">
        <f t="shared" si="6"/>
        <v>0</v>
      </c>
      <c r="S37" s="17">
        <f t="shared" si="6"/>
        <v>0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11" workbookViewId="0">
      <selection activeCell="I41" sqref="I4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"/>
      <c r="B3" s="14" t="s">
        <v>255</v>
      </c>
      <c r="C3" s="46"/>
      <c r="D3" s="46"/>
      <c r="E3" s="69"/>
      <c r="F3" s="69"/>
      <c r="G3" s="69"/>
      <c r="H3" s="69"/>
      <c r="I3" s="64"/>
      <c r="J3" s="14" t="s">
        <v>256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200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210</v>
      </c>
      <c r="B12" s="13" t="s">
        <v>201</v>
      </c>
      <c r="C12" s="7" t="str">
        <f t="shared" ref="C12:C18" si="0">CONCATENATE(YEAR,":",MONTH,":",WEEK,":",DAY,":",$A12)</f>
        <v>2016:1:4:7:SONGSHAN_E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452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8" t="s">
        <v>211</v>
      </c>
      <c r="B13" s="13" t="s">
        <v>456</v>
      </c>
      <c r="C13" s="7" t="str">
        <f t="shared" si="0"/>
        <v>2016:1:4:7:SONGSHAN_S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453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8" t="s">
        <v>212</v>
      </c>
      <c r="B14" s="13" t="s">
        <v>457</v>
      </c>
      <c r="C14" s="7" t="str">
        <f t="shared" si="0"/>
        <v>2016:1:4:7:NEIHU_E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454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8" t="s">
        <v>213</v>
      </c>
      <c r="B15" s="13" t="s">
        <v>458</v>
      </c>
      <c r="C15" s="7" t="str">
        <f t="shared" si="0"/>
        <v>2016:1:4:7:NEIHU_S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455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8"/>
      <c r="B16" s="23" t="s">
        <v>43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0</v>
      </c>
      <c r="H16" s="26">
        <f>SUM(H12:H15)</f>
        <v>0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</row>
    <row r="17" spans="1:20" x14ac:dyDescent="0.25">
      <c r="A17" s="4"/>
      <c r="B17" s="15" t="s">
        <v>202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214</v>
      </c>
      <c r="B18" s="13" t="s">
        <v>203</v>
      </c>
      <c r="C18" s="7" t="str">
        <f t="shared" si="0"/>
        <v>2016:1:4:7:JILONG_A_E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461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8" t="s">
        <v>215</v>
      </c>
      <c r="B19" s="13" t="s">
        <v>459</v>
      </c>
      <c r="C19" s="7" t="str">
        <f>CONCATENATE(YEAR,":",MONTH,":",WEEK,":",DAY,":",$A19)</f>
        <v>2016:1:4:7:JILONG_B_E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462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4"/>
      <c r="B20" s="23" t="s">
        <v>43</v>
      </c>
      <c r="C20" s="24"/>
      <c r="D20" s="24"/>
      <c r="E20" s="26">
        <f>SUM(E18:E19)</f>
        <v>0</v>
      </c>
      <c r="F20" s="26">
        <f>SUM(F18:F19)</f>
        <v>0</v>
      </c>
      <c r="G20" s="26">
        <f>SUM(G18:G19)</f>
        <v>0</v>
      </c>
      <c r="H20" s="26">
        <f>SUM(H18:H19)</f>
        <v>0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</row>
    <row r="21" spans="1:20" x14ac:dyDescent="0.25">
      <c r="A21" s="4"/>
      <c r="B21" s="15" t="s">
        <v>204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216</v>
      </c>
      <c r="B22" s="13" t="s">
        <v>205</v>
      </c>
      <c r="C22" s="7" t="str">
        <f t="shared" ref="C22" si="3">CONCATENATE(YEAR,":",MONTH,":",WEEK,":",DAY,":",$A22)</f>
        <v>2016:1:4:7:XIZHI_A_E</v>
      </c>
      <c r="D22" s="7" t="e">
        <f>MATCH($C22,REPORT_DATA_BY_COMP!$A:$A,0)</f>
        <v>#N/A</v>
      </c>
      <c r="E22" s="25" t="str">
        <f>IFERROR(INDEX(REPORT_DATA_BY_COMP!$A:$Z,$D22,MATCH(E$10,REPORT_DATA_BY_COMP!$A$1:$Z$1,0)), "")</f>
        <v/>
      </c>
      <c r="F22" s="25" t="str">
        <f>IFERROR(INDEX(REPORT_DATA_BY_COMP!$A:$Z,$D22,MATCH(F$10,REPORT_DATA_BY_COMP!$A$1:$Z$1,0)), "")</f>
        <v/>
      </c>
      <c r="G22" s="25" t="str">
        <f>IFERROR(INDEX(REPORT_DATA_BY_COMP!$A:$Z,$D22,MATCH(G$10,REPORT_DATA_BY_COMP!$A$1:$Z$1,0)), "")</f>
        <v/>
      </c>
      <c r="H22" s="25" t="str">
        <f>IFERROR(INDEX(REPORT_DATA_BY_COMP!$A:$Z,$D22,MATCH(H$10,REPORT_DATA_BY_COMP!$A$1:$Z$1,0)), "")</f>
        <v/>
      </c>
      <c r="I22" s="25" t="str">
        <f>IFERROR(INDEX(REPORT_DATA_BY_COMP!$A:$Z,$D22,MATCH(I$10,REPORT_DATA_BY_COMP!$A$1:$Z$1,0)), "")</f>
        <v/>
      </c>
      <c r="J22" s="7" t="s">
        <v>463</v>
      </c>
      <c r="K22" s="25" t="str">
        <f>IFERROR(INDEX(REPORT_DATA_BY_COMP!$A:$Z,$D22,MATCH(K$10,REPORT_DATA_BY_COMP!$A$1:$Z$1,0)), "")</f>
        <v/>
      </c>
      <c r="L22" s="25" t="str">
        <f>IFERROR(INDEX(REPORT_DATA_BY_COMP!$A:$Z,$D22,MATCH(L$10,REPORT_DATA_BY_COMP!$A$1:$Z$1,0)), "")</f>
        <v/>
      </c>
      <c r="M22" s="25" t="str">
        <f>IFERROR(INDEX(REPORT_DATA_BY_COMP!$A:$Z,$D22,MATCH(M$10,REPORT_DATA_BY_COMP!$A$1:$Z$1,0)), "")</f>
        <v/>
      </c>
      <c r="N22" s="25" t="str">
        <f>IFERROR(INDEX(REPORT_DATA_BY_COMP!$A:$Z,$D22,MATCH(N$10,REPORT_DATA_BY_COMP!$A$1:$Z$1,0)), "")</f>
        <v/>
      </c>
      <c r="O22" s="25" t="str">
        <f>IFERROR(INDEX(REPORT_DATA_BY_COMP!$A:$Z,$D22,MATCH(O$10,REPORT_DATA_BY_COMP!$A$1:$Z$1,0)), "")</f>
        <v/>
      </c>
      <c r="P22" s="25" t="str">
        <f>IFERROR(INDEX(REPORT_DATA_BY_COMP!$A:$Z,$D22,MATCH(P$10,REPORT_DATA_BY_COMP!$A$1:$Z$1,0)), "")</f>
        <v/>
      </c>
      <c r="Q22" s="25" t="str">
        <f>IFERROR(INDEX(REPORT_DATA_BY_COMP!$A:$Z,$D22,MATCH(Q$10,REPORT_DATA_BY_COMP!$A$1:$Z$1,0)), "")</f>
        <v/>
      </c>
      <c r="R22" s="25" t="str">
        <f>IFERROR(INDEX(REPORT_DATA_BY_COMP!$A:$Z,$D22,MATCH(R$10,REPORT_DATA_BY_COMP!$A$1:$Z$1,0)), "")</f>
        <v/>
      </c>
      <c r="S22" s="25" t="str">
        <f>IFERROR(INDEX(REPORT_DATA_BY_COMP!$A:$Z,$D22,MATCH(S$10,REPORT_DATA_BY_COMP!$A$1:$Z$1,0)), "")</f>
        <v/>
      </c>
      <c r="T22" s="25" t="str">
        <f>IFERROR(INDEX(REPORT_DATA_BY_COMP!$A:$Z,$D22,MATCH(T$10,REPORT_DATA_BY_COMP!$A$1:$Z$1,0)), "")</f>
        <v/>
      </c>
    </row>
    <row r="23" spans="1:20" x14ac:dyDescent="0.25">
      <c r="A23" s="8" t="s">
        <v>217</v>
      </c>
      <c r="B23" s="13" t="s">
        <v>206</v>
      </c>
      <c r="C23" s="7" t="str">
        <f>CONCATENATE(YEAR,":",MONTH,":",WEEK,":",DAY,":",$A23)</f>
        <v>2016:1:4:7:XIZHI_B_E</v>
      </c>
      <c r="D23" s="7" t="e">
        <f>MATCH($C23,REPORT_DATA_BY_COMP!$A:$A,0)</f>
        <v>#N/A</v>
      </c>
      <c r="E23" s="25" t="str">
        <f>IFERROR(INDEX(REPORT_DATA_BY_COMP!$A:$Z,$D23,MATCH(E$10,REPORT_DATA_BY_COMP!$A$1:$Z$1,0)), "")</f>
        <v/>
      </c>
      <c r="F23" s="25" t="str">
        <f>IFERROR(INDEX(REPORT_DATA_BY_COMP!$A:$Z,$D23,MATCH(F$10,REPORT_DATA_BY_COMP!$A$1:$Z$1,0)), "")</f>
        <v/>
      </c>
      <c r="G23" s="25" t="str">
        <f>IFERROR(INDEX(REPORT_DATA_BY_COMP!$A:$Z,$D23,MATCH(G$10,REPORT_DATA_BY_COMP!$A$1:$Z$1,0)), "")</f>
        <v/>
      </c>
      <c r="H23" s="25" t="str">
        <f>IFERROR(INDEX(REPORT_DATA_BY_COMP!$A:$Z,$D23,MATCH(H$10,REPORT_DATA_BY_COMP!$A$1:$Z$1,0)), "")</f>
        <v/>
      </c>
      <c r="I23" s="25" t="str">
        <f>IFERROR(INDEX(REPORT_DATA_BY_COMP!$A:$Z,$D23,MATCH(I$10,REPORT_DATA_BY_COMP!$A$1:$Z$1,0)), "")</f>
        <v/>
      </c>
      <c r="J23" s="7" t="s">
        <v>464</v>
      </c>
      <c r="K23" s="25" t="str">
        <f>IFERROR(INDEX(REPORT_DATA_BY_COMP!$A:$Z,$D23,MATCH(K$10,REPORT_DATA_BY_COMP!$A$1:$Z$1,0)), "")</f>
        <v/>
      </c>
      <c r="L23" s="25" t="str">
        <f>IFERROR(INDEX(REPORT_DATA_BY_COMP!$A:$Z,$D23,MATCH(L$10,REPORT_DATA_BY_COMP!$A$1:$Z$1,0)), "")</f>
        <v/>
      </c>
      <c r="M23" s="25" t="str">
        <f>IFERROR(INDEX(REPORT_DATA_BY_COMP!$A:$Z,$D23,MATCH(M$10,REPORT_DATA_BY_COMP!$A$1:$Z$1,0)), "")</f>
        <v/>
      </c>
      <c r="N23" s="25" t="str">
        <f>IFERROR(INDEX(REPORT_DATA_BY_COMP!$A:$Z,$D23,MATCH(N$10,REPORT_DATA_BY_COMP!$A$1:$Z$1,0)), "")</f>
        <v/>
      </c>
      <c r="O23" s="25" t="str">
        <f>IFERROR(INDEX(REPORT_DATA_BY_COMP!$A:$Z,$D23,MATCH(O$10,REPORT_DATA_BY_COMP!$A$1:$Z$1,0)), "")</f>
        <v/>
      </c>
      <c r="P23" s="25" t="str">
        <f>IFERROR(INDEX(REPORT_DATA_BY_COMP!$A:$Z,$D23,MATCH(P$10,REPORT_DATA_BY_COMP!$A$1:$Z$1,0)), "")</f>
        <v/>
      </c>
      <c r="Q23" s="25" t="str">
        <f>IFERROR(INDEX(REPORT_DATA_BY_COMP!$A:$Z,$D23,MATCH(Q$10,REPORT_DATA_BY_COMP!$A$1:$Z$1,0)), "")</f>
        <v/>
      </c>
      <c r="R23" s="25" t="str">
        <f>IFERROR(INDEX(REPORT_DATA_BY_COMP!$A:$Z,$D23,MATCH(R$10,REPORT_DATA_BY_COMP!$A$1:$Z$1,0)), "")</f>
        <v/>
      </c>
      <c r="S23" s="25" t="str">
        <f>IFERROR(INDEX(REPORT_DATA_BY_COMP!$A:$Z,$D23,MATCH(S$10,REPORT_DATA_BY_COMP!$A$1:$Z$1,0)), "")</f>
        <v/>
      </c>
      <c r="T23" s="25" t="str">
        <f>IFERROR(INDEX(REPORT_DATA_BY_COMP!$A:$Z,$D23,MATCH(T$10,REPORT_DATA_BY_COMP!$A$1:$Z$1,0)), "")</f>
        <v/>
      </c>
    </row>
    <row r="24" spans="1:20" x14ac:dyDescent="0.25">
      <c r="A24" s="8" t="s">
        <v>218</v>
      </c>
      <c r="B24" s="13" t="s">
        <v>460</v>
      </c>
      <c r="C24" s="7" t="str">
        <f>CONCATENATE(YEAR,":",MONTH,":",WEEK,":",DAY,":",$A24)</f>
        <v>2016:1:4:7:XIZHI_S</v>
      </c>
      <c r="D24" s="7" t="e">
        <f>MATCH($C24,REPORT_DATA_BY_COMP!$A:$A,0)</f>
        <v>#N/A</v>
      </c>
      <c r="E24" s="25" t="str">
        <f>IFERROR(INDEX(REPORT_DATA_BY_COMP!$A:$Z,$D24,MATCH(E$10,REPORT_DATA_BY_COMP!$A$1:$Z$1,0)), "")</f>
        <v/>
      </c>
      <c r="F24" s="25" t="str">
        <f>IFERROR(INDEX(REPORT_DATA_BY_COMP!$A:$Z,$D24,MATCH(F$10,REPORT_DATA_BY_COMP!$A$1:$Z$1,0)), "")</f>
        <v/>
      </c>
      <c r="G24" s="25" t="str">
        <f>IFERROR(INDEX(REPORT_DATA_BY_COMP!$A:$Z,$D24,MATCH(G$10,REPORT_DATA_BY_COMP!$A$1:$Z$1,0)), "")</f>
        <v/>
      </c>
      <c r="H24" s="25" t="str">
        <f>IFERROR(INDEX(REPORT_DATA_BY_COMP!$A:$Z,$D24,MATCH(H$10,REPORT_DATA_BY_COMP!$A$1:$Z$1,0)), "")</f>
        <v/>
      </c>
      <c r="I24" s="25" t="str">
        <f>IFERROR(INDEX(REPORT_DATA_BY_COMP!$A:$Z,$D24,MATCH(I$10,REPORT_DATA_BY_COMP!$A$1:$Z$1,0)), "")</f>
        <v/>
      </c>
      <c r="J24" s="7" t="s">
        <v>465</v>
      </c>
      <c r="K24" s="25" t="str">
        <f>IFERROR(INDEX(REPORT_DATA_BY_COMP!$A:$Z,$D24,MATCH(K$10,REPORT_DATA_BY_COMP!$A$1:$Z$1,0)), "")</f>
        <v/>
      </c>
      <c r="L24" s="25" t="str">
        <f>IFERROR(INDEX(REPORT_DATA_BY_COMP!$A:$Z,$D24,MATCH(L$10,REPORT_DATA_BY_COMP!$A$1:$Z$1,0)), "")</f>
        <v/>
      </c>
      <c r="M24" s="25" t="str">
        <f>IFERROR(INDEX(REPORT_DATA_BY_COMP!$A:$Z,$D24,MATCH(M$10,REPORT_DATA_BY_COMP!$A$1:$Z$1,0)), "")</f>
        <v/>
      </c>
      <c r="N24" s="25" t="str">
        <f>IFERROR(INDEX(REPORT_DATA_BY_COMP!$A:$Z,$D24,MATCH(N$10,REPORT_DATA_BY_COMP!$A$1:$Z$1,0)), "")</f>
        <v/>
      </c>
      <c r="O24" s="25" t="str">
        <f>IFERROR(INDEX(REPORT_DATA_BY_COMP!$A:$Z,$D24,MATCH(O$10,REPORT_DATA_BY_COMP!$A$1:$Z$1,0)), "")</f>
        <v/>
      </c>
      <c r="P24" s="25" t="str">
        <f>IFERROR(INDEX(REPORT_DATA_BY_COMP!$A:$Z,$D24,MATCH(P$10,REPORT_DATA_BY_COMP!$A$1:$Z$1,0)), "")</f>
        <v/>
      </c>
      <c r="Q24" s="25" t="str">
        <f>IFERROR(INDEX(REPORT_DATA_BY_COMP!$A:$Z,$D24,MATCH(Q$10,REPORT_DATA_BY_COMP!$A$1:$Z$1,0)), "")</f>
        <v/>
      </c>
      <c r="R24" s="25" t="str">
        <f>IFERROR(INDEX(REPORT_DATA_BY_COMP!$A:$Z,$D24,MATCH(R$10,REPORT_DATA_BY_COMP!$A$1:$Z$1,0)), "")</f>
        <v/>
      </c>
      <c r="S24" s="25" t="str">
        <f>IFERROR(INDEX(REPORT_DATA_BY_COMP!$A:$Z,$D24,MATCH(S$10,REPORT_DATA_BY_COMP!$A$1:$Z$1,0)), "")</f>
        <v/>
      </c>
      <c r="T24" s="25" t="str">
        <f>IFERROR(INDEX(REPORT_DATA_BY_COMP!$A:$Z,$D24,MATCH(T$10,REPORT_DATA_BY_COMP!$A$1:$Z$1,0)), "")</f>
        <v/>
      </c>
    </row>
    <row r="25" spans="1:20" x14ac:dyDescent="0.25">
      <c r="A25" s="4"/>
      <c r="B25" s="23" t="s">
        <v>43</v>
      </c>
      <c r="C25" s="24"/>
      <c r="D25" s="24"/>
      <c r="E25" s="26">
        <f>SUM(E22:E24)</f>
        <v>0</v>
      </c>
      <c r="F25" s="26">
        <f t="shared" ref="F25:I25" si="4">SUM(F22:F24)</f>
        <v>0</v>
      </c>
      <c r="G25" s="26">
        <f t="shared" si="4"/>
        <v>0</v>
      </c>
      <c r="H25" s="26">
        <f t="shared" si="4"/>
        <v>0</v>
      </c>
      <c r="I25" s="26">
        <f t="shared" si="4"/>
        <v>0</v>
      </c>
      <c r="J25" s="24"/>
      <c r="K25" s="26">
        <f t="shared" ref="K25:T25" si="5">SUM(K22:K24)</f>
        <v>0</v>
      </c>
      <c r="L25" s="26">
        <f t="shared" si="5"/>
        <v>0</v>
      </c>
      <c r="M25" s="26">
        <f t="shared" si="5"/>
        <v>0</v>
      </c>
      <c r="N25" s="26">
        <f t="shared" si="5"/>
        <v>0</v>
      </c>
      <c r="O25" s="26">
        <f t="shared" si="5"/>
        <v>0</v>
      </c>
      <c r="P25" s="26">
        <f t="shared" si="5"/>
        <v>0</v>
      </c>
      <c r="Q25" s="26">
        <f t="shared" si="5"/>
        <v>0</v>
      </c>
      <c r="R25" s="26">
        <f t="shared" si="5"/>
        <v>0</v>
      </c>
      <c r="S25" s="26">
        <f t="shared" si="5"/>
        <v>0</v>
      </c>
      <c r="T25" s="26">
        <f t="shared" si="5"/>
        <v>0</v>
      </c>
    </row>
    <row r="26" spans="1:20" x14ac:dyDescent="0.25">
      <c r="A26" s="4"/>
      <c r="B26" s="10" t="s">
        <v>207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221</v>
      </c>
      <c r="B27" s="13" t="s">
        <v>466</v>
      </c>
      <c r="C27" s="7" t="str">
        <f>CONCATENATE(YEAR,":",MONTH,":",WEEK,":",DAY,":",$A27)</f>
        <v>2016:1:4:7:YILAN_E</v>
      </c>
      <c r="D27" s="7" t="e">
        <f>MATCH($C27,REPORT_DATA_BY_COMP!$A:$A,0)</f>
        <v>#N/A</v>
      </c>
      <c r="E27" s="25" t="str">
        <f>IFERROR(INDEX(REPORT_DATA_BY_COMP!$A:$Z,$D27,MATCH(E$10,REPORT_DATA_BY_COMP!$A$1:$Z$1,0)), "")</f>
        <v/>
      </c>
      <c r="F27" s="25" t="str">
        <f>IFERROR(INDEX(REPORT_DATA_BY_COMP!$A:$Z,$D27,MATCH(F$10,REPORT_DATA_BY_COMP!$A$1:$Z$1,0)), "")</f>
        <v/>
      </c>
      <c r="G27" s="25" t="str">
        <f>IFERROR(INDEX(REPORT_DATA_BY_COMP!$A:$Z,$D27,MATCH(G$10,REPORT_DATA_BY_COMP!$A$1:$Z$1,0)), "")</f>
        <v/>
      </c>
      <c r="H27" s="25" t="str">
        <f>IFERROR(INDEX(REPORT_DATA_BY_COMP!$A:$Z,$D27,MATCH(H$10,REPORT_DATA_BY_COMP!$A$1:$Z$1,0)), "")</f>
        <v/>
      </c>
      <c r="I27" s="25" t="str">
        <f>IFERROR(INDEX(REPORT_DATA_BY_COMP!$A:$Z,$D27,MATCH(I$10,REPORT_DATA_BY_COMP!$A$1:$Z$1,0)), "")</f>
        <v/>
      </c>
      <c r="J27" s="7" t="s">
        <v>468</v>
      </c>
      <c r="K27" s="25" t="str">
        <f>IFERROR(INDEX(REPORT_DATA_BY_COMP!$A:$Z,$D27,MATCH(K$10,REPORT_DATA_BY_COMP!$A$1:$Z$1,0)), "")</f>
        <v/>
      </c>
      <c r="L27" s="25" t="str">
        <f>IFERROR(INDEX(REPORT_DATA_BY_COMP!$A:$Z,$D27,MATCH(L$10,REPORT_DATA_BY_COMP!$A$1:$Z$1,0)), "")</f>
        <v/>
      </c>
      <c r="M27" s="25" t="str">
        <f>IFERROR(INDEX(REPORT_DATA_BY_COMP!$A:$Z,$D27,MATCH(M$10,REPORT_DATA_BY_COMP!$A$1:$Z$1,0)), "")</f>
        <v/>
      </c>
      <c r="N27" s="25" t="str">
        <f>IFERROR(INDEX(REPORT_DATA_BY_COMP!$A:$Z,$D27,MATCH(N$10,REPORT_DATA_BY_COMP!$A$1:$Z$1,0)), "")</f>
        <v/>
      </c>
      <c r="O27" s="25" t="str">
        <f>IFERROR(INDEX(REPORT_DATA_BY_COMP!$A:$Z,$D27,MATCH(O$10,REPORT_DATA_BY_COMP!$A$1:$Z$1,0)), "")</f>
        <v/>
      </c>
      <c r="P27" s="25" t="str">
        <f>IFERROR(INDEX(REPORT_DATA_BY_COMP!$A:$Z,$D27,MATCH(P$10,REPORT_DATA_BY_COMP!$A$1:$Z$1,0)), "")</f>
        <v/>
      </c>
      <c r="Q27" s="25" t="str">
        <f>IFERROR(INDEX(REPORT_DATA_BY_COMP!$A:$Z,$D27,MATCH(Q$10,REPORT_DATA_BY_COMP!$A$1:$Z$1,0)), "")</f>
        <v/>
      </c>
      <c r="R27" s="25" t="str">
        <f>IFERROR(INDEX(REPORT_DATA_BY_COMP!$A:$Z,$D27,MATCH(R$10,REPORT_DATA_BY_COMP!$A$1:$Z$1,0)), "")</f>
        <v/>
      </c>
      <c r="S27" s="25" t="str">
        <f>IFERROR(INDEX(REPORT_DATA_BY_COMP!$A:$Z,$D27,MATCH(S$10,REPORT_DATA_BY_COMP!$A$1:$Z$1,0)), "")</f>
        <v/>
      </c>
      <c r="T27" s="25" t="str">
        <f>IFERROR(INDEX(REPORT_DATA_BY_COMP!$A:$Z,$D27,MATCH(T$10,REPORT_DATA_BY_COMP!$A$1:$Z$1,0)), "")</f>
        <v/>
      </c>
    </row>
    <row r="28" spans="1:20" x14ac:dyDescent="0.25">
      <c r="A28" s="8" t="s">
        <v>222</v>
      </c>
      <c r="B28" s="13" t="s">
        <v>209</v>
      </c>
      <c r="C28" s="7" t="str">
        <f>CONCATENATE(YEAR,":",MONTH,":",WEEK,":",DAY,":",$A28)</f>
        <v>2016:1:4:7:YILAN_S</v>
      </c>
      <c r="D28" s="7" t="e">
        <f>MATCH($C28,REPORT_DATA_BY_COMP!$A:$A,0)</f>
        <v>#N/A</v>
      </c>
      <c r="E28" s="25" t="str">
        <f>IFERROR(INDEX(REPORT_DATA_BY_COMP!$A:$Z,$D28,MATCH(E$10,REPORT_DATA_BY_COMP!$A$1:$Z$1,0)), "")</f>
        <v/>
      </c>
      <c r="F28" s="25" t="str">
        <f>IFERROR(INDEX(REPORT_DATA_BY_COMP!$A:$Z,$D28,MATCH(F$10,REPORT_DATA_BY_COMP!$A$1:$Z$1,0)), "")</f>
        <v/>
      </c>
      <c r="G28" s="25" t="str">
        <f>IFERROR(INDEX(REPORT_DATA_BY_COMP!$A:$Z,$D28,MATCH(G$10,REPORT_DATA_BY_COMP!$A$1:$Z$1,0)), "")</f>
        <v/>
      </c>
      <c r="H28" s="25" t="str">
        <f>IFERROR(INDEX(REPORT_DATA_BY_COMP!$A:$Z,$D28,MATCH(H$10,REPORT_DATA_BY_COMP!$A$1:$Z$1,0)), "")</f>
        <v/>
      </c>
      <c r="I28" s="25" t="str">
        <f>IFERROR(INDEX(REPORT_DATA_BY_COMP!$A:$Z,$D28,MATCH(I$10,REPORT_DATA_BY_COMP!$A$1:$Z$1,0)), "")</f>
        <v/>
      </c>
      <c r="J28" s="7" t="s">
        <v>469</v>
      </c>
      <c r="K28" s="25" t="str">
        <f>IFERROR(INDEX(REPORT_DATA_BY_COMP!$A:$Z,$D28,MATCH(K$10,REPORT_DATA_BY_COMP!$A$1:$Z$1,0)), "")</f>
        <v/>
      </c>
      <c r="L28" s="25" t="str">
        <f>IFERROR(INDEX(REPORT_DATA_BY_COMP!$A:$Z,$D28,MATCH(L$10,REPORT_DATA_BY_COMP!$A$1:$Z$1,0)), "")</f>
        <v/>
      </c>
      <c r="M28" s="25" t="str">
        <f>IFERROR(INDEX(REPORT_DATA_BY_COMP!$A:$Z,$D28,MATCH(M$10,REPORT_DATA_BY_COMP!$A$1:$Z$1,0)), "")</f>
        <v/>
      </c>
      <c r="N28" s="25" t="str">
        <f>IFERROR(INDEX(REPORT_DATA_BY_COMP!$A:$Z,$D28,MATCH(N$10,REPORT_DATA_BY_COMP!$A$1:$Z$1,0)), "")</f>
        <v/>
      </c>
      <c r="O28" s="25" t="str">
        <f>IFERROR(INDEX(REPORT_DATA_BY_COMP!$A:$Z,$D28,MATCH(O$10,REPORT_DATA_BY_COMP!$A$1:$Z$1,0)), "")</f>
        <v/>
      </c>
      <c r="P28" s="25" t="str">
        <f>IFERROR(INDEX(REPORT_DATA_BY_COMP!$A:$Z,$D28,MATCH(P$10,REPORT_DATA_BY_COMP!$A$1:$Z$1,0)), "")</f>
        <v/>
      </c>
      <c r="Q28" s="25" t="str">
        <f>IFERROR(INDEX(REPORT_DATA_BY_COMP!$A:$Z,$D28,MATCH(Q$10,REPORT_DATA_BY_COMP!$A$1:$Z$1,0)), "")</f>
        <v/>
      </c>
      <c r="R28" s="25" t="str">
        <f>IFERROR(INDEX(REPORT_DATA_BY_COMP!$A:$Z,$D28,MATCH(R$10,REPORT_DATA_BY_COMP!$A$1:$Z$1,0)), "")</f>
        <v/>
      </c>
      <c r="S28" s="25" t="str">
        <f>IFERROR(INDEX(REPORT_DATA_BY_COMP!$A:$Z,$D28,MATCH(S$10,REPORT_DATA_BY_COMP!$A$1:$Z$1,0)), "")</f>
        <v/>
      </c>
      <c r="T28" s="25" t="str">
        <f>IFERROR(INDEX(REPORT_DATA_BY_COMP!$A:$Z,$D28,MATCH(T$10,REPORT_DATA_BY_COMP!$A$1:$Z$1,0)), "")</f>
        <v/>
      </c>
    </row>
    <row r="29" spans="1:20" x14ac:dyDescent="0.25">
      <c r="A29" s="8" t="s">
        <v>219</v>
      </c>
      <c r="B29" s="13" t="s">
        <v>208</v>
      </c>
      <c r="C29" s="7" t="str">
        <f>CONCATENATE(YEAR,":",MONTH,":",WEEK,":",DAY,":",$A29)</f>
        <v>2016:1:4:7:LUODONG_A_E</v>
      </c>
      <c r="D29" s="7" t="e">
        <f>MATCH($C29,REPORT_DATA_BY_COMP!$A:$A,0)</f>
        <v>#N/A</v>
      </c>
      <c r="E29" s="25" t="str">
        <f>IFERROR(INDEX(REPORT_DATA_BY_COMP!$A:$Z,$D29,MATCH(E$10,REPORT_DATA_BY_COMP!$A$1:$Z$1,0)), "")</f>
        <v/>
      </c>
      <c r="F29" s="25" t="str">
        <f>IFERROR(INDEX(REPORT_DATA_BY_COMP!$A:$Z,$D29,MATCH(F$10,REPORT_DATA_BY_COMP!$A$1:$Z$1,0)), "")</f>
        <v/>
      </c>
      <c r="G29" s="25" t="str">
        <f>IFERROR(INDEX(REPORT_DATA_BY_COMP!$A:$Z,$D29,MATCH(G$10,REPORT_DATA_BY_COMP!$A$1:$Z$1,0)), "")</f>
        <v/>
      </c>
      <c r="H29" s="25" t="str">
        <f>IFERROR(INDEX(REPORT_DATA_BY_COMP!$A:$Z,$D29,MATCH(H$10,REPORT_DATA_BY_COMP!$A$1:$Z$1,0)), "")</f>
        <v/>
      </c>
      <c r="I29" s="25" t="str">
        <f>IFERROR(INDEX(REPORT_DATA_BY_COMP!$A:$Z,$D29,MATCH(I$10,REPORT_DATA_BY_COMP!$A$1:$Z$1,0)), "")</f>
        <v/>
      </c>
      <c r="J29" s="7" t="s">
        <v>470</v>
      </c>
      <c r="K29" s="25" t="str">
        <f>IFERROR(INDEX(REPORT_DATA_BY_COMP!$A:$Z,$D29,MATCH(K$10,REPORT_DATA_BY_COMP!$A$1:$Z$1,0)), "")</f>
        <v/>
      </c>
      <c r="L29" s="25" t="str">
        <f>IFERROR(INDEX(REPORT_DATA_BY_COMP!$A:$Z,$D29,MATCH(L$10,REPORT_DATA_BY_COMP!$A$1:$Z$1,0)), "")</f>
        <v/>
      </c>
      <c r="M29" s="25" t="str">
        <f>IFERROR(INDEX(REPORT_DATA_BY_COMP!$A:$Z,$D29,MATCH(M$10,REPORT_DATA_BY_COMP!$A$1:$Z$1,0)), "")</f>
        <v/>
      </c>
      <c r="N29" s="25" t="str">
        <f>IFERROR(INDEX(REPORT_DATA_BY_COMP!$A:$Z,$D29,MATCH(N$10,REPORT_DATA_BY_COMP!$A$1:$Z$1,0)), "")</f>
        <v/>
      </c>
      <c r="O29" s="25" t="str">
        <f>IFERROR(INDEX(REPORT_DATA_BY_COMP!$A:$Z,$D29,MATCH(O$10,REPORT_DATA_BY_COMP!$A$1:$Z$1,0)), "")</f>
        <v/>
      </c>
      <c r="P29" s="25" t="str">
        <f>IFERROR(INDEX(REPORT_DATA_BY_COMP!$A:$Z,$D29,MATCH(P$10,REPORT_DATA_BY_COMP!$A$1:$Z$1,0)), "")</f>
        <v/>
      </c>
      <c r="Q29" s="25" t="str">
        <f>IFERROR(INDEX(REPORT_DATA_BY_COMP!$A:$Z,$D29,MATCH(Q$10,REPORT_DATA_BY_COMP!$A$1:$Z$1,0)), "")</f>
        <v/>
      </c>
      <c r="R29" s="25" t="str">
        <f>IFERROR(INDEX(REPORT_DATA_BY_COMP!$A:$Z,$D29,MATCH(R$10,REPORT_DATA_BY_COMP!$A$1:$Z$1,0)), "")</f>
        <v/>
      </c>
      <c r="S29" s="25" t="str">
        <f>IFERROR(INDEX(REPORT_DATA_BY_COMP!$A:$Z,$D29,MATCH(S$10,REPORT_DATA_BY_COMP!$A$1:$Z$1,0)), "")</f>
        <v/>
      </c>
      <c r="T29" s="25" t="str">
        <f>IFERROR(INDEX(REPORT_DATA_BY_COMP!$A:$Z,$D29,MATCH(T$10,REPORT_DATA_BY_COMP!$A$1:$Z$1,0)), "")</f>
        <v/>
      </c>
    </row>
    <row r="30" spans="1:20" x14ac:dyDescent="0.25">
      <c r="A30" s="8" t="s">
        <v>220</v>
      </c>
      <c r="B30" s="13" t="s">
        <v>467</v>
      </c>
      <c r="C30" s="7" t="str">
        <f>CONCATENATE(YEAR,":",MONTH,":",WEEK,":",DAY,":",$A30)</f>
        <v>2016:1:4:7:LUODONG_B_E</v>
      </c>
      <c r="D30" s="7" t="e">
        <f>MATCH($C30,REPORT_DATA_BY_COMP!$A:$A,0)</f>
        <v>#N/A</v>
      </c>
      <c r="E30" s="25" t="str">
        <f>IFERROR(INDEX(REPORT_DATA_BY_COMP!$A:$Z,$D30,MATCH(E$10,REPORT_DATA_BY_COMP!$A$1:$Z$1,0)), "")</f>
        <v/>
      </c>
      <c r="F30" s="25" t="str">
        <f>IFERROR(INDEX(REPORT_DATA_BY_COMP!$A:$Z,$D30,MATCH(F$10,REPORT_DATA_BY_COMP!$A$1:$Z$1,0)), "")</f>
        <v/>
      </c>
      <c r="G30" s="25" t="str">
        <f>IFERROR(INDEX(REPORT_DATA_BY_COMP!$A:$Z,$D30,MATCH(G$10,REPORT_DATA_BY_COMP!$A$1:$Z$1,0)), "")</f>
        <v/>
      </c>
      <c r="H30" s="25" t="str">
        <f>IFERROR(INDEX(REPORT_DATA_BY_COMP!$A:$Z,$D30,MATCH(H$10,REPORT_DATA_BY_COMP!$A$1:$Z$1,0)), "")</f>
        <v/>
      </c>
      <c r="I30" s="25" t="str">
        <f>IFERROR(INDEX(REPORT_DATA_BY_COMP!$A:$Z,$D30,MATCH(I$10,REPORT_DATA_BY_COMP!$A$1:$Z$1,0)), "")</f>
        <v/>
      </c>
      <c r="J30" s="7" t="s">
        <v>471</v>
      </c>
      <c r="K30" s="25" t="str">
        <f>IFERROR(INDEX(REPORT_DATA_BY_COMP!$A:$Z,$D30,MATCH(K$10,REPORT_DATA_BY_COMP!$A$1:$Z$1,0)), "")</f>
        <v/>
      </c>
      <c r="L30" s="25" t="str">
        <f>IFERROR(INDEX(REPORT_DATA_BY_COMP!$A:$Z,$D30,MATCH(L$10,REPORT_DATA_BY_COMP!$A$1:$Z$1,0)), "")</f>
        <v/>
      </c>
      <c r="M30" s="25" t="str">
        <f>IFERROR(INDEX(REPORT_DATA_BY_COMP!$A:$Z,$D30,MATCH(M$10,REPORT_DATA_BY_COMP!$A$1:$Z$1,0)), "")</f>
        <v/>
      </c>
      <c r="N30" s="25" t="str">
        <f>IFERROR(INDEX(REPORT_DATA_BY_COMP!$A:$Z,$D30,MATCH(N$10,REPORT_DATA_BY_COMP!$A$1:$Z$1,0)), "")</f>
        <v/>
      </c>
      <c r="O30" s="25" t="str">
        <f>IFERROR(INDEX(REPORT_DATA_BY_COMP!$A:$Z,$D30,MATCH(O$10,REPORT_DATA_BY_COMP!$A$1:$Z$1,0)), "")</f>
        <v/>
      </c>
      <c r="P30" s="25" t="str">
        <f>IFERROR(INDEX(REPORT_DATA_BY_COMP!$A:$Z,$D30,MATCH(P$10,REPORT_DATA_BY_COMP!$A$1:$Z$1,0)), "")</f>
        <v/>
      </c>
      <c r="Q30" s="25" t="str">
        <f>IFERROR(INDEX(REPORT_DATA_BY_COMP!$A:$Z,$D30,MATCH(Q$10,REPORT_DATA_BY_COMP!$A$1:$Z$1,0)), "")</f>
        <v/>
      </c>
      <c r="R30" s="25" t="str">
        <f>IFERROR(INDEX(REPORT_DATA_BY_COMP!$A:$Z,$D30,MATCH(R$10,REPORT_DATA_BY_COMP!$A$1:$Z$1,0)), "")</f>
        <v/>
      </c>
      <c r="S30" s="25" t="str">
        <f>IFERROR(INDEX(REPORT_DATA_BY_COMP!$A:$Z,$D30,MATCH(S$10,REPORT_DATA_BY_COMP!$A$1:$Z$1,0)), "")</f>
        <v/>
      </c>
      <c r="T30" s="25" t="str">
        <f>IFERROR(INDEX(REPORT_DATA_BY_COMP!$A:$Z,$D30,MATCH(T$10,REPORT_DATA_BY_COMP!$A$1:$Z$1,0)), "")</f>
        <v/>
      </c>
    </row>
    <row r="31" spans="1:20" x14ac:dyDescent="0.25">
      <c r="A31" s="8"/>
      <c r="B31" s="23" t="s">
        <v>43</v>
      </c>
      <c r="C31" s="24"/>
      <c r="D31" s="24"/>
      <c r="E31" s="26">
        <f>SUM(E27:E30)</f>
        <v>0</v>
      </c>
      <c r="F31" s="26">
        <f t="shared" ref="F31:T31" si="6">SUM(F27:F30)</f>
        <v>0</v>
      </c>
      <c r="G31" s="26">
        <f t="shared" si="6"/>
        <v>0</v>
      </c>
      <c r="H31" s="26">
        <f t="shared" si="6"/>
        <v>0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0</v>
      </c>
      <c r="N31" s="26">
        <f t="shared" si="6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267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270</v>
      </c>
      <c r="B34" s="30" t="s">
        <v>257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270</v>
      </c>
      <c r="B35" s="30" t="s">
        <v>258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270</v>
      </c>
      <c r="B36" s="30" t="s">
        <v>259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270</v>
      </c>
      <c r="B37" s="30" t="s">
        <v>260</v>
      </c>
      <c r="C37" s="31" t="str">
        <f>CONCATENATE(YEAR,":",MONTH,":4:",WEEKLY_REPORT_DAY,":", $A37)</f>
        <v>2016:1:4:7:EAST</v>
      </c>
      <c r="D37" s="31">
        <f>MATCH($C37,REPORT_DATA_BY_ZONE!$A:$A, 0)</f>
        <v>3</v>
      </c>
      <c r="E37" s="25">
        <f>IFERROR(INDEX(REPORT_DATA_BY_ZONE!$A:$Z,$D37,MATCH(E$10,REPORT_DATA_BY_ZONE!$A$1:$Z$1,0)), "")</f>
        <v>0</v>
      </c>
      <c r="F37" s="25">
        <f>IFERROR(INDEX(REPORT_DATA_BY_ZONE!$A:$Z,$D37,MATCH(F$10,REPORT_DATA_BY_ZONE!$A$1:$Z$1,0)), "")</f>
        <v>2</v>
      </c>
      <c r="G37" s="25">
        <f>IFERROR(INDEX(REPORT_DATA_BY_ZONE!$A:$Z,$D37,MATCH(G$10,REPORT_DATA_BY_ZONE!$A$1:$Z$1,0)), "")</f>
        <v>16</v>
      </c>
      <c r="H37" s="25">
        <f>IFERROR(INDEX(REPORT_DATA_BY_ZONE!$A:$Z,$D37,MATCH(H$10,REPORT_DATA_BY_ZONE!$A$1:$Z$1,0)), "")</f>
        <v>33</v>
      </c>
      <c r="I37" s="25">
        <f>IFERROR(INDEX(REPORT_DATA_BY_ZONE!$A:$Z,$D37,MATCH(I$10,REPORT_DATA_BY_ZONE!$A$1:$Z$1,0)), "")</f>
        <v>18</v>
      </c>
      <c r="J37" s="31"/>
      <c r="K37" s="36">
        <f>IFERROR(INDEX(REPORT_DATA_BY_ZONE!$A:$Z,$D37,MATCH(K$10,REPORT_DATA_BY_ZONE!$A$1:$Z$1,0)), "")</f>
        <v>1</v>
      </c>
      <c r="L37" s="36">
        <f>IFERROR(INDEX(REPORT_DATA_BY_ZONE!$A:$Z,$D37,MATCH(L$10,REPORT_DATA_BY_ZONE!$A$1:$Z$1,0)), "")</f>
        <v>1</v>
      </c>
      <c r="M37" s="36">
        <f>IFERROR(INDEX(REPORT_DATA_BY_ZONE!$A:$Z,$D37,MATCH(M$10,REPORT_DATA_BY_ZONE!$A$1:$Z$1,0)), "")</f>
        <v>66</v>
      </c>
      <c r="N37" s="36">
        <f>IFERROR(INDEX(REPORT_DATA_BY_ZONE!$A:$Z,$D37,MATCH(N$10,REPORT_DATA_BY_ZONE!$A$1:$Z$1,0)), "")</f>
        <v>27</v>
      </c>
      <c r="O37" s="36">
        <f>IFERROR(INDEX(REPORT_DATA_BY_ZONE!$A:$Z,$D37,MATCH(O$10,REPORT_DATA_BY_ZONE!$A$1:$Z$1,0)), "")</f>
        <v>97</v>
      </c>
      <c r="P37" s="36">
        <f>IFERROR(INDEX(REPORT_DATA_BY_ZONE!$A:$Z,$D37,MATCH(P$10,REPORT_DATA_BY_ZONE!$A$1:$Z$1,0)), "")</f>
        <v>118</v>
      </c>
      <c r="Q37" s="36">
        <f>IFERROR(INDEX(REPORT_DATA_BY_ZONE!$A:$Z,$D37,MATCH(Q$10,REPORT_DATA_BY_ZONE!$A$1:$Z$1,0)), "")</f>
        <v>57</v>
      </c>
      <c r="R37" s="36">
        <f>IFERROR(INDEX(REPORT_DATA_BY_ZONE!$A:$Z,$D37,MATCH(R$10,REPORT_DATA_BY_ZONE!$A$1:$Z$1,0)), "")</f>
        <v>56</v>
      </c>
      <c r="S37" s="36">
        <f>IFERROR(INDEX(REPORT_DATA_BY_ZONE!$A:$Z,$D37,MATCH(S$10,REPORT_DATA_BY_ZONE!$A$1:$Z$1,0)), "")</f>
        <v>7</v>
      </c>
      <c r="T37" s="36">
        <f>IFERROR(INDEX(REPORT_DATA_BY_ZONE!$A:$Z,$D37,MATCH(T$10,REPORT_DATA_BY_ZONE!$A$1:$Z$1,0)), "")</f>
        <v>0</v>
      </c>
    </row>
    <row r="38" spans="1:20" x14ac:dyDescent="0.25">
      <c r="A38" t="s">
        <v>270</v>
      </c>
      <c r="B38" s="30" t="s">
        <v>261</v>
      </c>
      <c r="C38" s="31" t="str">
        <f>CONCATENATE(YEAR,":",MONTH,":5:",WEEKLY_REPORT_DAY,":", $A38)</f>
        <v>2016:1:5:7:EAST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B39" s="35" t="s">
        <v>43</v>
      </c>
      <c r="C39" s="32"/>
      <c r="D39" s="32"/>
      <c r="E39" s="37">
        <f>SUM(E34:E38)</f>
        <v>0</v>
      </c>
      <c r="F39" s="37">
        <f t="shared" ref="F39:T39" si="7">SUM(F34:F38)</f>
        <v>2</v>
      </c>
      <c r="G39" s="37">
        <f t="shared" si="7"/>
        <v>16</v>
      </c>
      <c r="H39" s="37">
        <f t="shared" si="7"/>
        <v>33</v>
      </c>
      <c r="I39" s="37">
        <f t="shared" si="7"/>
        <v>18</v>
      </c>
      <c r="J39" s="32"/>
      <c r="K39" s="37">
        <f t="shared" si="7"/>
        <v>1</v>
      </c>
      <c r="L39" s="37">
        <f t="shared" si="7"/>
        <v>1</v>
      </c>
      <c r="M39" s="37">
        <f t="shared" si="7"/>
        <v>66</v>
      </c>
      <c r="N39" s="37">
        <f t="shared" si="7"/>
        <v>27</v>
      </c>
      <c r="O39" s="37">
        <f t="shared" si="7"/>
        <v>97</v>
      </c>
      <c r="P39" s="37">
        <f t="shared" si="7"/>
        <v>118</v>
      </c>
      <c r="Q39" s="37">
        <f t="shared" si="7"/>
        <v>57</v>
      </c>
      <c r="R39" s="37">
        <f t="shared" si="7"/>
        <v>56</v>
      </c>
      <c r="S39" s="37">
        <f t="shared" si="7"/>
        <v>7</v>
      </c>
      <c r="T39" s="37">
        <f t="shared" si="7"/>
        <v>0</v>
      </c>
    </row>
    <row r="41" spans="1:20" x14ac:dyDescent="0.25">
      <c r="E41">
        <f>E31+E25+E20+E16</f>
        <v>0</v>
      </c>
      <c r="F41" s="17">
        <f t="shared" ref="F41:T41" si="8">F31+F25+F20+F16</f>
        <v>0</v>
      </c>
      <c r="G41" s="17">
        <f t="shared" si="8"/>
        <v>0</v>
      </c>
      <c r="H41" s="17">
        <f t="shared" si="8"/>
        <v>0</v>
      </c>
      <c r="I41" s="17">
        <f t="shared" si="8"/>
        <v>0</v>
      </c>
      <c r="J41" s="17"/>
      <c r="K41" s="17">
        <f t="shared" si="8"/>
        <v>0</v>
      </c>
      <c r="L41" s="17">
        <f t="shared" si="8"/>
        <v>0</v>
      </c>
      <c r="M41" s="17">
        <f t="shared" si="8"/>
        <v>0</v>
      </c>
      <c r="N41" s="17">
        <f t="shared" si="8"/>
        <v>0</v>
      </c>
      <c r="O41" s="17">
        <f t="shared" si="8"/>
        <v>0</v>
      </c>
      <c r="P41" s="17">
        <f t="shared" si="8"/>
        <v>0</v>
      </c>
      <c r="Q41" s="17">
        <f t="shared" si="8"/>
        <v>0</v>
      </c>
      <c r="R41" s="17">
        <f t="shared" si="8"/>
        <v>0</v>
      </c>
      <c r="S41" s="17">
        <f t="shared" si="8"/>
        <v>0</v>
      </c>
      <c r="T41" s="17">
        <f t="shared" si="8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B9" workbookViewId="0">
      <selection activeCell="J44" sqref="J4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253</v>
      </c>
      <c r="C3" s="46"/>
      <c r="D3" s="46"/>
      <c r="E3" s="69"/>
      <c r="F3" s="69"/>
      <c r="G3" s="69"/>
      <c r="H3" s="69"/>
      <c r="I3" s="64"/>
      <c r="J3" s="14" t="s">
        <v>254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239</v>
      </c>
      <c r="B12" s="13" t="s">
        <v>223</v>
      </c>
      <c r="C12" s="7" t="str">
        <f t="shared" ref="C12:C18" si="0">CONCATENATE(YEAR,":",MONTH,":",WEEK,":",DAY,":",$A12)</f>
        <v>2016:1:4:7:TAO_3_E_ZL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472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240</v>
      </c>
      <c r="B13" s="13" t="s">
        <v>478</v>
      </c>
      <c r="C13" s="7" t="str">
        <f t="shared" si="0"/>
        <v>2016:1:4:7:TAO_3_E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473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474</v>
      </c>
      <c r="B14" s="13" t="s">
        <v>224</v>
      </c>
      <c r="C14" s="7" t="str">
        <f t="shared" si="0"/>
        <v>2016:1:4:7:TAO_4_E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476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475</v>
      </c>
      <c r="B15" s="13" t="s">
        <v>479</v>
      </c>
      <c r="C15" s="7" t="str">
        <f t="shared" si="0"/>
        <v>2016:1:4:7:TAO_4_S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477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50"/>
      <c r="B16" s="23" t="s">
        <v>43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0</v>
      </c>
      <c r="H16" s="26">
        <f>SUM(H12:H15)</f>
        <v>0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</row>
    <row r="17" spans="1:20" x14ac:dyDescent="0.25">
      <c r="A17" s="45"/>
      <c r="B17" s="29" t="s">
        <v>236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241</v>
      </c>
      <c r="B18" s="13" t="s">
        <v>225</v>
      </c>
      <c r="C18" s="7" t="str">
        <f t="shared" si="0"/>
        <v>2016:1:4:7:TAO_2_E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480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 t="s">
        <v>242</v>
      </c>
      <c r="B19" s="13" t="s">
        <v>226</v>
      </c>
      <c r="C19" s="7" t="str">
        <f>CONCATENATE(YEAR,":",MONTH,":",WEEK,":",DAY,":",$A19)</f>
        <v>2016:1:4:7:TAO_1_A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481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0" t="s">
        <v>243</v>
      </c>
      <c r="B20" s="13" t="s">
        <v>227</v>
      </c>
      <c r="C20" s="7" t="str">
        <f>CONCATENATE(YEAR,":",MONTH,":",WEEK,":",DAY,":",$A20)</f>
        <v>2016:1:4:7:TAO_1_B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482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50" t="s">
        <v>244</v>
      </c>
      <c r="B21" s="13" t="s">
        <v>228</v>
      </c>
      <c r="C21" s="7" t="str">
        <f>CONCATENATE(YEAR,":",MONTH,":",WEEK,":",DAY,":",$A21)</f>
        <v>2016:1:4:7:TAO_2_S</v>
      </c>
      <c r="D21" s="7" t="e">
        <f>MATCH($C21,REPORT_DATA_BY_COMP!$A:$A,0)</f>
        <v>#N/A</v>
      </c>
      <c r="E21" s="25" t="str">
        <f>IFERROR(INDEX(REPORT_DATA_BY_COMP!$A:$Z,$D21,MATCH(E$10,REPORT_DATA_BY_COMP!$A$1:$Z$1,0)), "")</f>
        <v/>
      </c>
      <c r="F21" s="25" t="str">
        <f>IFERROR(INDEX(REPORT_DATA_BY_COMP!$A:$Z,$D21,MATCH(F$10,REPORT_DATA_BY_COMP!$A$1:$Z$1,0)), "")</f>
        <v/>
      </c>
      <c r="G21" s="25" t="str">
        <f>IFERROR(INDEX(REPORT_DATA_BY_COMP!$A:$Z,$D21,MATCH(G$10,REPORT_DATA_BY_COMP!$A$1:$Z$1,0)), "")</f>
        <v/>
      </c>
      <c r="H21" s="25" t="str">
        <f>IFERROR(INDEX(REPORT_DATA_BY_COMP!$A:$Z,$D21,MATCH(H$10,REPORT_DATA_BY_COMP!$A$1:$Z$1,0)), "")</f>
        <v/>
      </c>
      <c r="I21" s="25" t="str">
        <f>IFERROR(INDEX(REPORT_DATA_BY_COMP!$A:$Z,$D21,MATCH(I$10,REPORT_DATA_BY_COMP!$A$1:$Z$1,0)), "")</f>
        <v/>
      </c>
      <c r="J21" s="7" t="s">
        <v>483</v>
      </c>
      <c r="K21" s="25" t="str">
        <f>IFERROR(INDEX(REPORT_DATA_BY_COMP!$A:$Z,$D21,MATCH(K$10,REPORT_DATA_BY_COMP!$A$1:$Z$1,0)), "")</f>
        <v/>
      </c>
      <c r="L21" s="25" t="str">
        <f>IFERROR(INDEX(REPORT_DATA_BY_COMP!$A:$Z,$D21,MATCH(L$10,REPORT_DATA_BY_COMP!$A$1:$Z$1,0)), "")</f>
        <v/>
      </c>
      <c r="M21" s="25" t="str">
        <f>IFERROR(INDEX(REPORT_DATA_BY_COMP!$A:$Z,$D21,MATCH(M$10,REPORT_DATA_BY_COMP!$A$1:$Z$1,0)), "")</f>
        <v/>
      </c>
      <c r="N21" s="25" t="str">
        <f>IFERROR(INDEX(REPORT_DATA_BY_COMP!$A:$Z,$D21,MATCH(N$10,REPORT_DATA_BY_COMP!$A$1:$Z$1,0)), "")</f>
        <v/>
      </c>
      <c r="O21" s="25" t="str">
        <f>IFERROR(INDEX(REPORT_DATA_BY_COMP!$A:$Z,$D21,MATCH(O$10,REPORT_DATA_BY_COMP!$A$1:$Z$1,0)), "")</f>
        <v/>
      </c>
      <c r="P21" s="25" t="str">
        <f>IFERROR(INDEX(REPORT_DATA_BY_COMP!$A:$Z,$D21,MATCH(P$10,REPORT_DATA_BY_COMP!$A$1:$Z$1,0)), "")</f>
        <v/>
      </c>
      <c r="Q21" s="25" t="str">
        <f>IFERROR(INDEX(REPORT_DATA_BY_COMP!$A:$Z,$D21,MATCH(Q$10,REPORT_DATA_BY_COMP!$A$1:$Z$1,0)), "")</f>
        <v/>
      </c>
      <c r="R21" s="25" t="str">
        <f>IFERROR(INDEX(REPORT_DATA_BY_COMP!$A:$Z,$D21,MATCH(R$10,REPORT_DATA_BY_COMP!$A$1:$Z$1,0)), "")</f>
        <v/>
      </c>
      <c r="S21" s="25" t="str">
        <f>IFERROR(INDEX(REPORT_DATA_BY_COMP!$A:$Z,$D21,MATCH(S$10,REPORT_DATA_BY_COMP!$A$1:$Z$1,0)), "")</f>
        <v/>
      </c>
      <c r="T21" s="25" t="str">
        <f>IFERROR(INDEX(REPORT_DATA_BY_COMP!$A:$Z,$D21,MATCH(T$10,REPORT_DATA_BY_COMP!$A$1:$Z$1,0)), "")</f>
        <v/>
      </c>
    </row>
    <row r="22" spans="1:20" x14ac:dyDescent="0.25">
      <c r="A22" s="50" t="s">
        <v>245</v>
      </c>
      <c r="B22" s="13" t="s">
        <v>229</v>
      </c>
      <c r="C22" s="7" t="str">
        <f>CONCATENATE(YEAR,":",MONTH,":",WEEK,":",DAY,":",$A22)</f>
        <v>2016:1:4:7:GUISHAN_E</v>
      </c>
      <c r="D22" s="7" t="e">
        <f>MATCH($C22,REPORT_DATA_BY_COMP!$A:$A,0)</f>
        <v>#N/A</v>
      </c>
      <c r="E22" s="25" t="str">
        <f>IFERROR(INDEX(REPORT_DATA_BY_COMP!$A:$Z,$D22,MATCH(E$10,REPORT_DATA_BY_COMP!$A$1:$Z$1,0)), "")</f>
        <v/>
      </c>
      <c r="F22" s="25" t="str">
        <f>IFERROR(INDEX(REPORT_DATA_BY_COMP!$A:$Z,$D22,MATCH(F$10,REPORT_DATA_BY_COMP!$A$1:$Z$1,0)), "")</f>
        <v/>
      </c>
      <c r="G22" s="25" t="str">
        <f>IFERROR(INDEX(REPORT_DATA_BY_COMP!$A:$Z,$D22,MATCH(G$10,REPORT_DATA_BY_COMP!$A$1:$Z$1,0)), "")</f>
        <v/>
      </c>
      <c r="H22" s="25" t="str">
        <f>IFERROR(INDEX(REPORT_DATA_BY_COMP!$A:$Z,$D22,MATCH(H$10,REPORT_DATA_BY_COMP!$A$1:$Z$1,0)), "")</f>
        <v/>
      </c>
      <c r="I22" s="25" t="str">
        <f>IFERROR(INDEX(REPORT_DATA_BY_COMP!$A:$Z,$D22,MATCH(I$10,REPORT_DATA_BY_COMP!$A$1:$Z$1,0)), "")</f>
        <v/>
      </c>
      <c r="J22" s="7" t="s">
        <v>484</v>
      </c>
      <c r="K22" s="25" t="str">
        <f>IFERROR(INDEX(REPORT_DATA_BY_COMP!$A:$Z,$D22,MATCH(K$10,REPORT_DATA_BY_COMP!$A$1:$Z$1,0)), "")</f>
        <v/>
      </c>
      <c r="L22" s="25" t="str">
        <f>IFERROR(INDEX(REPORT_DATA_BY_COMP!$A:$Z,$D22,MATCH(L$10,REPORT_DATA_BY_COMP!$A$1:$Z$1,0)), "")</f>
        <v/>
      </c>
      <c r="M22" s="25" t="str">
        <f>IFERROR(INDEX(REPORT_DATA_BY_COMP!$A:$Z,$D22,MATCH(M$10,REPORT_DATA_BY_COMP!$A$1:$Z$1,0)), "")</f>
        <v/>
      </c>
      <c r="N22" s="25" t="str">
        <f>IFERROR(INDEX(REPORT_DATA_BY_COMP!$A:$Z,$D22,MATCH(N$10,REPORT_DATA_BY_COMP!$A$1:$Z$1,0)), "")</f>
        <v/>
      </c>
      <c r="O22" s="25" t="str">
        <f>IFERROR(INDEX(REPORT_DATA_BY_COMP!$A:$Z,$D22,MATCH(O$10,REPORT_DATA_BY_COMP!$A$1:$Z$1,0)), "")</f>
        <v/>
      </c>
      <c r="P22" s="25" t="str">
        <f>IFERROR(INDEX(REPORT_DATA_BY_COMP!$A:$Z,$D22,MATCH(P$10,REPORT_DATA_BY_COMP!$A$1:$Z$1,0)), "")</f>
        <v/>
      </c>
      <c r="Q22" s="25" t="str">
        <f>IFERROR(INDEX(REPORT_DATA_BY_COMP!$A:$Z,$D22,MATCH(Q$10,REPORT_DATA_BY_COMP!$A$1:$Z$1,0)), "")</f>
        <v/>
      </c>
      <c r="R22" s="25" t="str">
        <f>IFERROR(INDEX(REPORT_DATA_BY_COMP!$A:$Z,$D22,MATCH(R$10,REPORT_DATA_BY_COMP!$A$1:$Z$1,0)), "")</f>
        <v/>
      </c>
      <c r="S22" s="25" t="str">
        <f>IFERROR(INDEX(REPORT_DATA_BY_COMP!$A:$Z,$D22,MATCH(S$10,REPORT_DATA_BY_COMP!$A$1:$Z$1,0)), "")</f>
        <v/>
      </c>
      <c r="T22" s="25" t="str">
        <f>IFERROR(INDEX(REPORT_DATA_BY_COMP!$A:$Z,$D22,MATCH(T$10,REPORT_DATA_BY_COMP!$A$1:$Z$1,0)), "")</f>
        <v/>
      </c>
    </row>
    <row r="23" spans="1:20" x14ac:dyDescent="0.25">
      <c r="A23" s="45"/>
      <c r="B23" s="23" t="s">
        <v>43</v>
      </c>
      <c r="C23" s="24"/>
      <c r="D23" s="24"/>
      <c r="E23" s="26">
        <f>SUM(E18:E22)</f>
        <v>0</v>
      </c>
      <c r="F23" s="26">
        <f t="shared" ref="F23:T23" si="2">SUM(F18:F22)</f>
        <v>0</v>
      </c>
      <c r="G23" s="26">
        <f t="shared" si="2"/>
        <v>0</v>
      </c>
      <c r="H23" s="26">
        <f t="shared" si="2"/>
        <v>0</v>
      </c>
      <c r="I23" s="26">
        <f t="shared" si="2"/>
        <v>0</v>
      </c>
      <c r="J23" s="24"/>
      <c r="K23" s="26">
        <f t="shared" si="2"/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  <c r="O23" s="26">
        <f t="shared" si="2"/>
        <v>0</v>
      </c>
      <c r="P23" s="26">
        <f t="shared" si="2"/>
        <v>0</v>
      </c>
      <c r="Q23" s="26">
        <f t="shared" si="2"/>
        <v>0</v>
      </c>
      <c r="R23" s="26">
        <f t="shared" si="2"/>
        <v>0</v>
      </c>
      <c r="S23" s="26">
        <f t="shared" si="2"/>
        <v>0</v>
      </c>
      <c r="T23" s="26">
        <f t="shared" si="2"/>
        <v>0</v>
      </c>
    </row>
    <row r="24" spans="1:20" x14ac:dyDescent="0.25">
      <c r="A24" s="45"/>
      <c r="B24" s="29" t="s">
        <v>237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246</v>
      </c>
      <c r="B25" s="13" t="s">
        <v>230</v>
      </c>
      <c r="C25" s="7" t="str">
        <f t="shared" ref="C25" si="3">CONCATENATE(YEAR,":",MONTH,":",WEEK,":",DAY,":",$A25)</f>
        <v>2016:1:4:7:BADE_A_E</v>
      </c>
      <c r="D25" s="7" t="e">
        <f>MATCH($C25,REPORT_DATA_BY_COMP!$A:$A,0)</f>
        <v>#N/A</v>
      </c>
      <c r="E25" s="25" t="str">
        <f>IFERROR(INDEX(REPORT_DATA_BY_COMP!$A:$Z,$D25,MATCH(E$10,REPORT_DATA_BY_COMP!$A$1:$Z$1,0)), "")</f>
        <v/>
      </c>
      <c r="F25" s="25" t="str">
        <f>IFERROR(INDEX(REPORT_DATA_BY_COMP!$A:$Z,$D25,MATCH(F$10,REPORT_DATA_BY_COMP!$A$1:$Z$1,0)), "")</f>
        <v/>
      </c>
      <c r="G25" s="25" t="str">
        <f>IFERROR(INDEX(REPORT_DATA_BY_COMP!$A:$Z,$D25,MATCH(G$10,REPORT_DATA_BY_COMP!$A$1:$Z$1,0)), "")</f>
        <v/>
      </c>
      <c r="H25" s="25" t="str">
        <f>IFERROR(INDEX(REPORT_DATA_BY_COMP!$A:$Z,$D25,MATCH(H$10,REPORT_DATA_BY_COMP!$A$1:$Z$1,0)), "")</f>
        <v/>
      </c>
      <c r="I25" s="25" t="str">
        <f>IFERROR(INDEX(REPORT_DATA_BY_COMP!$A:$Z,$D25,MATCH(I$10,REPORT_DATA_BY_COMP!$A$1:$Z$1,0)), "")</f>
        <v/>
      </c>
      <c r="J25" s="7" t="s">
        <v>485</v>
      </c>
      <c r="K25" s="25" t="str">
        <f>IFERROR(INDEX(REPORT_DATA_BY_COMP!$A:$Z,$D25,MATCH(K$10,REPORT_DATA_BY_COMP!$A$1:$Z$1,0)), "")</f>
        <v/>
      </c>
      <c r="L25" s="25" t="str">
        <f>IFERROR(INDEX(REPORT_DATA_BY_COMP!$A:$Z,$D25,MATCH(L$10,REPORT_DATA_BY_COMP!$A$1:$Z$1,0)), "")</f>
        <v/>
      </c>
      <c r="M25" s="25" t="str">
        <f>IFERROR(INDEX(REPORT_DATA_BY_COMP!$A:$Z,$D25,MATCH(M$10,REPORT_DATA_BY_COMP!$A$1:$Z$1,0)), "")</f>
        <v/>
      </c>
      <c r="N25" s="25" t="str">
        <f>IFERROR(INDEX(REPORT_DATA_BY_COMP!$A:$Z,$D25,MATCH(N$10,REPORT_DATA_BY_COMP!$A$1:$Z$1,0)), "")</f>
        <v/>
      </c>
      <c r="O25" s="25" t="str">
        <f>IFERROR(INDEX(REPORT_DATA_BY_COMP!$A:$Z,$D25,MATCH(O$10,REPORT_DATA_BY_COMP!$A$1:$Z$1,0)), "")</f>
        <v/>
      </c>
      <c r="P25" s="25" t="str">
        <f>IFERROR(INDEX(REPORT_DATA_BY_COMP!$A:$Z,$D25,MATCH(P$10,REPORT_DATA_BY_COMP!$A$1:$Z$1,0)), "")</f>
        <v/>
      </c>
      <c r="Q25" s="25" t="str">
        <f>IFERROR(INDEX(REPORT_DATA_BY_COMP!$A:$Z,$D25,MATCH(Q$10,REPORT_DATA_BY_COMP!$A$1:$Z$1,0)), "")</f>
        <v/>
      </c>
      <c r="R25" s="25" t="str">
        <f>IFERROR(INDEX(REPORT_DATA_BY_COMP!$A:$Z,$D25,MATCH(R$10,REPORT_DATA_BY_COMP!$A$1:$Z$1,0)), "")</f>
        <v/>
      </c>
      <c r="S25" s="25" t="str">
        <f>IFERROR(INDEX(REPORT_DATA_BY_COMP!$A:$Z,$D25,MATCH(S$10,REPORT_DATA_BY_COMP!$A$1:$Z$1,0)), "")</f>
        <v/>
      </c>
      <c r="T25" s="25" t="str">
        <f>IFERROR(INDEX(REPORT_DATA_BY_COMP!$A:$Z,$D25,MATCH(T$10,REPORT_DATA_BY_COMP!$A$1:$Z$1,0)), "")</f>
        <v/>
      </c>
    </row>
    <row r="26" spans="1:20" x14ac:dyDescent="0.25">
      <c r="A26" s="50" t="s">
        <v>248</v>
      </c>
      <c r="B26" s="13" t="s">
        <v>487</v>
      </c>
      <c r="C26" s="7" t="str">
        <f>CONCATENATE(YEAR,":",MONTH,":",WEEK,":",DAY,":",$A26)</f>
        <v>2016:1:4:7:BADE_B_E</v>
      </c>
      <c r="D26" s="7" t="e">
        <f>MATCH($C26,REPORT_DATA_BY_COMP!$A:$A,0)</f>
        <v>#N/A</v>
      </c>
      <c r="E26" s="25" t="str">
        <f>IFERROR(INDEX(REPORT_DATA_BY_COMP!$A:$Z,$D26,MATCH(E$10,REPORT_DATA_BY_COMP!$A$1:$Z$1,0)), "")</f>
        <v/>
      </c>
      <c r="F26" s="25" t="str">
        <f>IFERROR(INDEX(REPORT_DATA_BY_COMP!$A:$Z,$D26,MATCH(F$10,REPORT_DATA_BY_COMP!$A$1:$Z$1,0)), "")</f>
        <v/>
      </c>
      <c r="G26" s="25" t="str">
        <f>IFERROR(INDEX(REPORT_DATA_BY_COMP!$A:$Z,$D26,MATCH(G$10,REPORT_DATA_BY_COMP!$A$1:$Z$1,0)), "")</f>
        <v/>
      </c>
      <c r="H26" s="25" t="str">
        <f>IFERROR(INDEX(REPORT_DATA_BY_COMP!$A:$Z,$D26,MATCH(H$10,REPORT_DATA_BY_COMP!$A$1:$Z$1,0)), "")</f>
        <v/>
      </c>
      <c r="I26" s="25" t="str">
        <f>IFERROR(INDEX(REPORT_DATA_BY_COMP!$A:$Z,$D26,MATCH(I$10,REPORT_DATA_BY_COMP!$A$1:$Z$1,0)), "")</f>
        <v/>
      </c>
      <c r="J26" s="7" t="s">
        <v>486</v>
      </c>
      <c r="K26" s="25" t="str">
        <f>IFERROR(INDEX(REPORT_DATA_BY_COMP!$A:$Z,$D26,MATCH(K$10,REPORT_DATA_BY_COMP!$A$1:$Z$1,0)), "")</f>
        <v/>
      </c>
      <c r="L26" s="25" t="str">
        <f>IFERROR(INDEX(REPORT_DATA_BY_COMP!$A:$Z,$D26,MATCH(L$10,REPORT_DATA_BY_COMP!$A$1:$Z$1,0)), "")</f>
        <v/>
      </c>
      <c r="M26" s="25" t="str">
        <f>IFERROR(INDEX(REPORT_DATA_BY_COMP!$A:$Z,$D26,MATCH(M$10,REPORT_DATA_BY_COMP!$A$1:$Z$1,0)), "")</f>
        <v/>
      </c>
      <c r="N26" s="25" t="str">
        <f>IFERROR(INDEX(REPORT_DATA_BY_COMP!$A:$Z,$D26,MATCH(N$10,REPORT_DATA_BY_COMP!$A$1:$Z$1,0)), "")</f>
        <v/>
      </c>
      <c r="O26" s="25" t="str">
        <f>IFERROR(INDEX(REPORT_DATA_BY_COMP!$A:$Z,$D26,MATCH(O$10,REPORT_DATA_BY_COMP!$A$1:$Z$1,0)), "")</f>
        <v/>
      </c>
      <c r="P26" s="25" t="str">
        <f>IFERROR(INDEX(REPORT_DATA_BY_COMP!$A:$Z,$D26,MATCH(P$10,REPORT_DATA_BY_COMP!$A$1:$Z$1,0)), "")</f>
        <v/>
      </c>
      <c r="Q26" s="25" t="str">
        <f>IFERROR(INDEX(REPORT_DATA_BY_COMP!$A:$Z,$D26,MATCH(Q$10,REPORT_DATA_BY_COMP!$A$1:$Z$1,0)), "")</f>
        <v/>
      </c>
      <c r="R26" s="25" t="str">
        <f>IFERROR(INDEX(REPORT_DATA_BY_COMP!$A:$Z,$D26,MATCH(R$10,REPORT_DATA_BY_COMP!$A$1:$Z$1,0)), "")</f>
        <v/>
      </c>
      <c r="S26" s="25" t="str">
        <f>IFERROR(INDEX(REPORT_DATA_BY_COMP!$A:$Z,$D26,MATCH(S$10,REPORT_DATA_BY_COMP!$A$1:$Z$1,0)), "")</f>
        <v/>
      </c>
      <c r="T26" s="25" t="str">
        <f>IFERROR(INDEX(REPORT_DATA_BY_COMP!$A:$Z,$D26,MATCH(T$10,REPORT_DATA_BY_COMP!$A$1:$Z$1,0)), "")</f>
        <v/>
      </c>
    </row>
    <row r="27" spans="1:20" x14ac:dyDescent="0.25">
      <c r="A27" s="50" t="s">
        <v>249</v>
      </c>
      <c r="B27" s="13" t="s">
        <v>488</v>
      </c>
      <c r="C27" s="7" t="str">
        <f>CONCATENATE(YEAR,":",MONTH,":",WEEK,":",DAY,":",$A27)</f>
        <v>2016:1:4:7:BADE_S</v>
      </c>
      <c r="D27" s="7" t="e">
        <f>MATCH($C27,REPORT_DATA_BY_COMP!$A:$A,0)</f>
        <v>#N/A</v>
      </c>
      <c r="E27" s="25" t="str">
        <f>IFERROR(INDEX(REPORT_DATA_BY_COMP!$A:$Z,$D27,MATCH(E$10,REPORT_DATA_BY_COMP!$A$1:$Z$1,0)), "")</f>
        <v/>
      </c>
      <c r="F27" s="25" t="str">
        <f>IFERROR(INDEX(REPORT_DATA_BY_COMP!$A:$Z,$D27,MATCH(F$10,REPORT_DATA_BY_COMP!$A$1:$Z$1,0)), "")</f>
        <v/>
      </c>
      <c r="G27" s="25" t="str">
        <f>IFERROR(INDEX(REPORT_DATA_BY_COMP!$A:$Z,$D27,MATCH(G$10,REPORT_DATA_BY_COMP!$A$1:$Z$1,0)), "")</f>
        <v/>
      </c>
      <c r="H27" s="25" t="str">
        <f>IFERROR(INDEX(REPORT_DATA_BY_COMP!$A:$Z,$D27,MATCH(H$10,REPORT_DATA_BY_COMP!$A$1:$Z$1,0)), "")</f>
        <v/>
      </c>
      <c r="I27" s="25" t="str">
        <f>IFERROR(INDEX(REPORT_DATA_BY_COMP!$A:$Z,$D27,MATCH(I$10,REPORT_DATA_BY_COMP!$A$1:$Z$1,0)), "")</f>
        <v/>
      </c>
      <c r="J27" s="7" t="s">
        <v>489</v>
      </c>
      <c r="K27" s="25" t="str">
        <f>IFERROR(INDEX(REPORT_DATA_BY_COMP!$A:$Z,$D27,MATCH(K$10,REPORT_DATA_BY_COMP!$A$1:$Z$1,0)), "")</f>
        <v/>
      </c>
      <c r="L27" s="25" t="str">
        <f>IFERROR(INDEX(REPORT_DATA_BY_COMP!$A:$Z,$D27,MATCH(L$10,REPORT_DATA_BY_COMP!$A$1:$Z$1,0)), "")</f>
        <v/>
      </c>
      <c r="M27" s="25" t="str">
        <f>IFERROR(INDEX(REPORT_DATA_BY_COMP!$A:$Z,$D27,MATCH(M$10,REPORT_DATA_BY_COMP!$A$1:$Z$1,0)), "")</f>
        <v/>
      </c>
      <c r="N27" s="25" t="str">
        <f>IFERROR(INDEX(REPORT_DATA_BY_COMP!$A:$Z,$D27,MATCH(N$10,REPORT_DATA_BY_COMP!$A$1:$Z$1,0)), "")</f>
        <v/>
      </c>
      <c r="O27" s="25" t="str">
        <f>IFERROR(INDEX(REPORT_DATA_BY_COMP!$A:$Z,$D27,MATCH(O$10,REPORT_DATA_BY_COMP!$A$1:$Z$1,0)), "")</f>
        <v/>
      </c>
      <c r="P27" s="25" t="str">
        <f>IFERROR(INDEX(REPORT_DATA_BY_COMP!$A:$Z,$D27,MATCH(P$10,REPORT_DATA_BY_COMP!$A$1:$Z$1,0)), "")</f>
        <v/>
      </c>
      <c r="Q27" s="25" t="str">
        <f>IFERROR(INDEX(REPORT_DATA_BY_COMP!$A:$Z,$D27,MATCH(Q$10,REPORT_DATA_BY_COMP!$A$1:$Z$1,0)), "")</f>
        <v/>
      </c>
      <c r="R27" s="25" t="str">
        <f>IFERROR(INDEX(REPORT_DATA_BY_COMP!$A:$Z,$D27,MATCH(R$10,REPORT_DATA_BY_COMP!$A$1:$Z$1,0)), "")</f>
        <v/>
      </c>
      <c r="S27" s="25" t="str">
        <f>IFERROR(INDEX(REPORT_DATA_BY_COMP!$A:$Z,$D27,MATCH(S$10,REPORT_DATA_BY_COMP!$A$1:$Z$1,0)), "")</f>
        <v/>
      </c>
      <c r="T27" s="25" t="str">
        <f>IFERROR(INDEX(REPORT_DATA_BY_COMP!$A:$Z,$D27,MATCH(T$10,REPORT_DATA_BY_COMP!$A$1:$Z$1,0)), "")</f>
        <v/>
      </c>
    </row>
    <row r="28" spans="1:20" x14ac:dyDescent="0.25">
      <c r="A28" s="50" t="s">
        <v>247</v>
      </c>
      <c r="B28" s="13" t="s">
        <v>231</v>
      </c>
      <c r="C28" s="7" t="str">
        <f>CONCATENATE(YEAR,":",MONTH,":",WEEK,":",DAY,":",$A28)</f>
        <v>2016:1:4:7:LONGTAN_E</v>
      </c>
      <c r="D28" s="7" t="e">
        <f>MATCH($C28,REPORT_DATA_BY_COMP!$A:$A,0)</f>
        <v>#N/A</v>
      </c>
      <c r="E28" s="25" t="str">
        <f>IFERROR(INDEX(REPORT_DATA_BY_COMP!$A:$Z,$D28,MATCH(E$10,REPORT_DATA_BY_COMP!$A$1:$Z$1,0)), "")</f>
        <v/>
      </c>
      <c r="F28" s="25" t="str">
        <f>IFERROR(INDEX(REPORT_DATA_BY_COMP!$A:$Z,$D28,MATCH(F$10,REPORT_DATA_BY_COMP!$A$1:$Z$1,0)), "")</f>
        <v/>
      </c>
      <c r="G28" s="25" t="str">
        <f>IFERROR(INDEX(REPORT_DATA_BY_COMP!$A:$Z,$D28,MATCH(G$10,REPORT_DATA_BY_COMP!$A$1:$Z$1,0)), "")</f>
        <v/>
      </c>
      <c r="H28" s="25" t="str">
        <f>IFERROR(INDEX(REPORT_DATA_BY_COMP!$A:$Z,$D28,MATCH(H$10,REPORT_DATA_BY_COMP!$A$1:$Z$1,0)), "")</f>
        <v/>
      </c>
      <c r="I28" s="25" t="str">
        <f>IFERROR(INDEX(REPORT_DATA_BY_COMP!$A:$Z,$D28,MATCH(I$10,REPORT_DATA_BY_COMP!$A$1:$Z$1,0)), "")</f>
        <v/>
      </c>
      <c r="J28" s="7" t="s">
        <v>490</v>
      </c>
      <c r="K28" s="25" t="str">
        <f>IFERROR(INDEX(REPORT_DATA_BY_COMP!$A:$Z,$D28,MATCH(K$10,REPORT_DATA_BY_COMP!$A$1:$Z$1,0)), "")</f>
        <v/>
      </c>
      <c r="L28" s="25" t="str">
        <f>IFERROR(INDEX(REPORT_DATA_BY_COMP!$A:$Z,$D28,MATCH(L$10,REPORT_DATA_BY_COMP!$A$1:$Z$1,0)), "")</f>
        <v/>
      </c>
      <c r="M28" s="25" t="str">
        <f>IFERROR(INDEX(REPORT_DATA_BY_COMP!$A:$Z,$D28,MATCH(M$10,REPORT_DATA_BY_COMP!$A$1:$Z$1,0)), "")</f>
        <v/>
      </c>
      <c r="N28" s="25" t="str">
        <f>IFERROR(INDEX(REPORT_DATA_BY_COMP!$A:$Z,$D28,MATCH(N$10,REPORT_DATA_BY_COMP!$A$1:$Z$1,0)), "")</f>
        <v/>
      </c>
      <c r="O28" s="25" t="str">
        <f>IFERROR(INDEX(REPORT_DATA_BY_COMP!$A:$Z,$D28,MATCH(O$10,REPORT_DATA_BY_COMP!$A$1:$Z$1,0)), "")</f>
        <v/>
      </c>
      <c r="P28" s="25" t="str">
        <f>IFERROR(INDEX(REPORT_DATA_BY_COMP!$A:$Z,$D28,MATCH(P$10,REPORT_DATA_BY_COMP!$A$1:$Z$1,0)), "")</f>
        <v/>
      </c>
      <c r="Q28" s="25" t="str">
        <f>IFERROR(INDEX(REPORT_DATA_BY_COMP!$A:$Z,$D28,MATCH(Q$10,REPORT_DATA_BY_COMP!$A$1:$Z$1,0)), "")</f>
        <v/>
      </c>
      <c r="R28" s="25" t="str">
        <f>IFERROR(INDEX(REPORT_DATA_BY_COMP!$A:$Z,$D28,MATCH(R$10,REPORT_DATA_BY_COMP!$A$1:$Z$1,0)), "")</f>
        <v/>
      </c>
      <c r="S28" s="25" t="str">
        <f>IFERROR(INDEX(REPORT_DATA_BY_COMP!$A:$Z,$D28,MATCH(S$10,REPORT_DATA_BY_COMP!$A$1:$Z$1,0)), "")</f>
        <v/>
      </c>
      <c r="T28" s="25" t="str">
        <f>IFERROR(INDEX(REPORT_DATA_BY_COMP!$A:$Z,$D28,MATCH(T$10,REPORT_DATA_BY_COMP!$A$1:$Z$1,0)), "")</f>
        <v/>
      </c>
    </row>
    <row r="29" spans="1:20" x14ac:dyDescent="0.25">
      <c r="A29" s="45"/>
      <c r="B29" s="23" t="s">
        <v>43</v>
      </c>
      <c r="C29" s="24"/>
      <c r="D29" s="24"/>
      <c r="E29" s="26">
        <f>SUM(E25:E28)</f>
        <v>0</v>
      </c>
      <c r="F29" s="26">
        <f t="shared" ref="F29:T29" si="4">SUM(F25:F28)</f>
        <v>0</v>
      </c>
      <c r="G29" s="26">
        <f t="shared" si="4"/>
        <v>0</v>
      </c>
      <c r="H29" s="26">
        <f t="shared" si="4"/>
        <v>0</v>
      </c>
      <c r="I29" s="26">
        <f t="shared" si="4"/>
        <v>0</v>
      </c>
      <c r="J29" s="26"/>
      <c r="K29" s="26">
        <f t="shared" si="4"/>
        <v>0</v>
      </c>
      <c r="L29" s="26">
        <f t="shared" si="4"/>
        <v>0</v>
      </c>
      <c r="M29" s="26">
        <f t="shared" si="4"/>
        <v>0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</row>
    <row r="30" spans="1:20" x14ac:dyDescent="0.25">
      <c r="A30" s="45"/>
      <c r="B30" s="29" t="s">
        <v>238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251</v>
      </c>
      <c r="B31" s="13" t="s">
        <v>491</v>
      </c>
      <c r="C31" s="7" t="str">
        <f>CONCATENATE(YEAR,":",MONTH,":",WEEK,":",DAY,":",$A31)</f>
        <v>2016:1:4:7:ZHONGLI_1_E</v>
      </c>
      <c r="D31" s="7" t="e">
        <f>MATCH($C31,REPORT_DATA_BY_COMP!$A:$A,0)</f>
        <v>#N/A</v>
      </c>
      <c r="E31" s="25" t="str">
        <f>IFERROR(INDEX(REPORT_DATA_BY_COMP!$A:$Z,$D31,MATCH(E$10,REPORT_DATA_BY_COMP!$A$1:$Z$1,0)), "")</f>
        <v/>
      </c>
      <c r="F31" s="25" t="str">
        <f>IFERROR(INDEX(REPORT_DATA_BY_COMP!$A:$Z,$D31,MATCH(F$10,REPORT_DATA_BY_COMP!$A$1:$Z$1,0)), "")</f>
        <v/>
      </c>
      <c r="G31" s="25" t="str">
        <f>IFERROR(INDEX(REPORT_DATA_BY_COMP!$A:$Z,$D31,MATCH(G$10,REPORT_DATA_BY_COMP!$A$1:$Z$1,0)), "")</f>
        <v/>
      </c>
      <c r="H31" s="25" t="str">
        <f>IFERROR(INDEX(REPORT_DATA_BY_COMP!$A:$Z,$D31,MATCH(H$10,REPORT_DATA_BY_COMP!$A$1:$Z$1,0)), "")</f>
        <v/>
      </c>
      <c r="I31" s="25" t="str">
        <f>IFERROR(INDEX(REPORT_DATA_BY_COMP!$A:$Z,$D31,MATCH(I$10,REPORT_DATA_BY_COMP!$A$1:$Z$1,0)), "")</f>
        <v/>
      </c>
      <c r="J31" s="7" t="s">
        <v>233</v>
      </c>
      <c r="K31" s="25" t="str">
        <f>IFERROR(INDEX(REPORT_DATA_BY_COMP!$A:$Z,$D31,MATCH(K$10,REPORT_DATA_BY_COMP!$A$1:$Z$1,0)), "")</f>
        <v/>
      </c>
      <c r="L31" s="25" t="str">
        <f>IFERROR(INDEX(REPORT_DATA_BY_COMP!$A:$Z,$D31,MATCH(L$10,REPORT_DATA_BY_COMP!$A$1:$Z$1,0)), "")</f>
        <v/>
      </c>
      <c r="M31" s="25" t="str">
        <f>IFERROR(INDEX(REPORT_DATA_BY_COMP!$A:$Z,$D31,MATCH(M$10,REPORT_DATA_BY_COMP!$A$1:$Z$1,0)), "")</f>
        <v/>
      </c>
      <c r="N31" s="25" t="str">
        <f>IFERROR(INDEX(REPORT_DATA_BY_COMP!$A:$Z,$D31,MATCH(N$10,REPORT_DATA_BY_COMP!$A$1:$Z$1,0)), "")</f>
        <v/>
      </c>
      <c r="O31" s="25" t="str">
        <f>IFERROR(INDEX(REPORT_DATA_BY_COMP!$A:$Z,$D31,MATCH(O$10,REPORT_DATA_BY_COMP!$A$1:$Z$1,0)), "")</f>
        <v/>
      </c>
      <c r="P31" s="25" t="str">
        <f>IFERROR(INDEX(REPORT_DATA_BY_COMP!$A:$Z,$D31,MATCH(P$10,REPORT_DATA_BY_COMP!$A$1:$Z$1,0)), "")</f>
        <v/>
      </c>
      <c r="Q31" s="25" t="str">
        <f>IFERROR(INDEX(REPORT_DATA_BY_COMP!$A:$Z,$D31,MATCH(Q$10,REPORT_DATA_BY_COMP!$A$1:$Z$1,0)), "")</f>
        <v/>
      </c>
      <c r="R31" s="25" t="str">
        <f>IFERROR(INDEX(REPORT_DATA_BY_COMP!$A:$Z,$D31,MATCH(R$10,REPORT_DATA_BY_COMP!$A$1:$Z$1,0)), "")</f>
        <v/>
      </c>
      <c r="S31" s="25" t="str">
        <f>IFERROR(INDEX(REPORT_DATA_BY_COMP!$A:$Z,$D31,MATCH(S$10,REPORT_DATA_BY_COMP!$A$1:$Z$1,0)), "")</f>
        <v/>
      </c>
      <c r="T31" s="25" t="str">
        <f>IFERROR(INDEX(REPORT_DATA_BY_COMP!$A:$Z,$D31,MATCH(T$10,REPORT_DATA_BY_COMP!$A$1:$Z$1,0)), "")</f>
        <v/>
      </c>
    </row>
    <row r="32" spans="1:20" x14ac:dyDescent="0.25">
      <c r="A32" s="50" t="s">
        <v>252</v>
      </c>
      <c r="B32" s="13" t="s">
        <v>492</v>
      </c>
      <c r="C32" s="7" t="str">
        <f>CONCATENATE(YEAR,":",MONTH,":",WEEK,":",DAY,":",$A32)</f>
        <v>2016:1:4:7:ZHONGLI_1_S</v>
      </c>
      <c r="D32" s="7" t="e">
        <f>MATCH($C32,REPORT_DATA_BY_COMP!$A:$A,0)</f>
        <v>#N/A</v>
      </c>
      <c r="E32" s="25" t="str">
        <f>IFERROR(INDEX(REPORT_DATA_BY_COMP!$A:$Z,$D32,MATCH(E$10,REPORT_DATA_BY_COMP!$A$1:$Z$1,0)), "")</f>
        <v/>
      </c>
      <c r="F32" s="25" t="str">
        <f>IFERROR(INDEX(REPORT_DATA_BY_COMP!$A:$Z,$D32,MATCH(F$10,REPORT_DATA_BY_COMP!$A$1:$Z$1,0)), "")</f>
        <v/>
      </c>
      <c r="G32" s="25" t="str">
        <f>IFERROR(INDEX(REPORT_DATA_BY_COMP!$A:$Z,$D32,MATCH(G$10,REPORT_DATA_BY_COMP!$A$1:$Z$1,0)), "")</f>
        <v/>
      </c>
      <c r="H32" s="25" t="str">
        <f>IFERROR(INDEX(REPORT_DATA_BY_COMP!$A:$Z,$D32,MATCH(H$10,REPORT_DATA_BY_COMP!$A$1:$Z$1,0)), "")</f>
        <v/>
      </c>
      <c r="I32" s="25" t="str">
        <f>IFERROR(INDEX(REPORT_DATA_BY_COMP!$A:$Z,$D32,MATCH(I$10,REPORT_DATA_BY_COMP!$A$1:$Z$1,0)), "")</f>
        <v/>
      </c>
      <c r="J32" s="7" t="s">
        <v>234</v>
      </c>
      <c r="K32" s="25" t="str">
        <f>IFERROR(INDEX(REPORT_DATA_BY_COMP!$A:$Z,$D32,MATCH(K$10,REPORT_DATA_BY_COMP!$A$1:$Z$1,0)), "")</f>
        <v/>
      </c>
      <c r="L32" s="25" t="str">
        <f>IFERROR(INDEX(REPORT_DATA_BY_COMP!$A:$Z,$D32,MATCH(L$10,REPORT_DATA_BY_COMP!$A$1:$Z$1,0)), "")</f>
        <v/>
      </c>
      <c r="M32" s="25" t="str">
        <f>IFERROR(INDEX(REPORT_DATA_BY_COMP!$A:$Z,$D32,MATCH(M$10,REPORT_DATA_BY_COMP!$A$1:$Z$1,0)), "")</f>
        <v/>
      </c>
      <c r="N32" s="25" t="str">
        <f>IFERROR(INDEX(REPORT_DATA_BY_COMP!$A:$Z,$D32,MATCH(N$10,REPORT_DATA_BY_COMP!$A$1:$Z$1,0)), "")</f>
        <v/>
      </c>
      <c r="O32" s="25" t="str">
        <f>IFERROR(INDEX(REPORT_DATA_BY_COMP!$A:$Z,$D32,MATCH(O$10,REPORT_DATA_BY_COMP!$A$1:$Z$1,0)), "")</f>
        <v/>
      </c>
      <c r="P32" s="25" t="str">
        <f>IFERROR(INDEX(REPORT_DATA_BY_COMP!$A:$Z,$D32,MATCH(P$10,REPORT_DATA_BY_COMP!$A$1:$Z$1,0)), "")</f>
        <v/>
      </c>
      <c r="Q32" s="25" t="str">
        <f>IFERROR(INDEX(REPORT_DATA_BY_COMP!$A:$Z,$D32,MATCH(Q$10,REPORT_DATA_BY_COMP!$A$1:$Z$1,0)), "")</f>
        <v/>
      </c>
      <c r="R32" s="25" t="str">
        <f>IFERROR(INDEX(REPORT_DATA_BY_COMP!$A:$Z,$D32,MATCH(R$10,REPORT_DATA_BY_COMP!$A$1:$Z$1,0)), "")</f>
        <v/>
      </c>
      <c r="S32" s="25" t="str">
        <f>IFERROR(INDEX(REPORT_DATA_BY_COMP!$A:$Z,$D32,MATCH(S$10,REPORT_DATA_BY_COMP!$A$1:$Z$1,0)), "")</f>
        <v/>
      </c>
      <c r="T32" s="25" t="str">
        <f>IFERROR(INDEX(REPORT_DATA_BY_COMP!$A:$Z,$D32,MATCH(T$10,REPORT_DATA_BY_COMP!$A$1:$Z$1,0)), "")</f>
        <v/>
      </c>
    </row>
    <row r="33" spans="1:20" x14ac:dyDescent="0.25">
      <c r="A33" s="50" t="s">
        <v>250</v>
      </c>
      <c r="B33" s="13" t="s">
        <v>493</v>
      </c>
      <c r="C33" s="7" t="str">
        <f>CONCATENATE(YEAR,":",MONTH,":",WEEK,":",DAY,":",$A33)</f>
        <v>2016:1:4:7:ZHONGLI_2_E</v>
      </c>
      <c r="D33" s="7" t="e">
        <f>MATCH($C33,REPORT_DATA_BY_COMP!$A:$A,0)</f>
        <v>#N/A</v>
      </c>
      <c r="E33" s="25" t="str">
        <f>IFERROR(INDEX(REPORT_DATA_BY_COMP!$A:$Z,$D33,MATCH(E$10,REPORT_DATA_BY_COMP!$A$1:$Z$1,0)), "")</f>
        <v/>
      </c>
      <c r="F33" s="25" t="str">
        <f>IFERROR(INDEX(REPORT_DATA_BY_COMP!$A:$Z,$D33,MATCH(F$10,REPORT_DATA_BY_COMP!$A$1:$Z$1,0)), "")</f>
        <v/>
      </c>
      <c r="G33" s="25" t="str">
        <f>IFERROR(INDEX(REPORT_DATA_BY_COMP!$A:$Z,$D33,MATCH(G$10,REPORT_DATA_BY_COMP!$A$1:$Z$1,0)), "")</f>
        <v/>
      </c>
      <c r="H33" s="25" t="str">
        <f>IFERROR(INDEX(REPORT_DATA_BY_COMP!$A:$Z,$D33,MATCH(H$10,REPORT_DATA_BY_COMP!$A$1:$Z$1,0)), "")</f>
        <v/>
      </c>
      <c r="I33" s="25" t="str">
        <f>IFERROR(INDEX(REPORT_DATA_BY_COMP!$A:$Z,$D33,MATCH(I$10,REPORT_DATA_BY_COMP!$A$1:$Z$1,0)), "")</f>
        <v/>
      </c>
      <c r="J33" s="7" t="s">
        <v>232</v>
      </c>
      <c r="K33" s="25" t="str">
        <f>IFERROR(INDEX(REPORT_DATA_BY_COMP!$A:$Z,$D33,MATCH(K$10,REPORT_DATA_BY_COMP!$A$1:$Z$1,0)), "")</f>
        <v/>
      </c>
      <c r="L33" s="25" t="str">
        <f>IFERROR(INDEX(REPORT_DATA_BY_COMP!$A:$Z,$D33,MATCH(L$10,REPORT_DATA_BY_COMP!$A$1:$Z$1,0)), "")</f>
        <v/>
      </c>
      <c r="M33" s="25" t="str">
        <f>IFERROR(INDEX(REPORT_DATA_BY_COMP!$A:$Z,$D33,MATCH(M$10,REPORT_DATA_BY_COMP!$A$1:$Z$1,0)), "")</f>
        <v/>
      </c>
      <c r="N33" s="25" t="str">
        <f>IFERROR(INDEX(REPORT_DATA_BY_COMP!$A:$Z,$D33,MATCH(N$10,REPORT_DATA_BY_COMP!$A$1:$Z$1,0)), "")</f>
        <v/>
      </c>
      <c r="O33" s="25" t="str">
        <f>IFERROR(INDEX(REPORT_DATA_BY_COMP!$A:$Z,$D33,MATCH(O$10,REPORT_DATA_BY_COMP!$A$1:$Z$1,0)), "")</f>
        <v/>
      </c>
      <c r="P33" s="25" t="str">
        <f>IFERROR(INDEX(REPORT_DATA_BY_COMP!$A:$Z,$D33,MATCH(P$10,REPORT_DATA_BY_COMP!$A$1:$Z$1,0)), "")</f>
        <v/>
      </c>
      <c r="Q33" s="25" t="str">
        <f>IFERROR(INDEX(REPORT_DATA_BY_COMP!$A:$Z,$D33,MATCH(Q$10,REPORT_DATA_BY_COMP!$A$1:$Z$1,0)), "")</f>
        <v/>
      </c>
      <c r="R33" s="25" t="str">
        <f>IFERROR(INDEX(REPORT_DATA_BY_COMP!$A:$Z,$D33,MATCH(R$10,REPORT_DATA_BY_COMP!$A$1:$Z$1,0)), "")</f>
        <v/>
      </c>
      <c r="S33" s="25" t="str">
        <f>IFERROR(INDEX(REPORT_DATA_BY_COMP!$A:$Z,$D33,MATCH(S$10,REPORT_DATA_BY_COMP!$A$1:$Z$1,0)), "")</f>
        <v/>
      </c>
      <c r="T33" s="25" t="str">
        <f>IFERROR(INDEX(REPORT_DATA_BY_COMP!$A:$Z,$D33,MATCH(T$10,REPORT_DATA_BY_COMP!$A$1:$Z$1,0)), "")</f>
        <v/>
      </c>
    </row>
    <row r="34" spans="1:20" x14ac:dyDescent="0.25">
      <c r="A34" s="53"/>
      <c r="B34" s="23" t="s">
        <v>43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267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263</v>
      </c>
      <c r="B37" s="30" t="s">
        <v>257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263</v>
      </c>
      <c r="B38" s="30" t="s">
        <v>258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263</v>
      </c>
      <c r="B39" s="30" t="s">
        <v>259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263</v>
      </c>
      <c r="B40" s="30" t="s">
        <v>260</v>
      </c>
      <c r="C40" s="31" t="str">
        <f>CONCATENATE(YEAR,":",MONTH,":4:",WEEKLY_REPORT_DAY,":", $A40)</f>
        <v>2016:1:4:7:TAOYUAN</v>
      </c>
      <c r="D40" s="31">
        <f>MATCH($C40,REPORT_DATA_BY_ZONE!$A:$A, 0)</f>
        <v>9</v>
      </c>
      <c r="E40" s="25">
        <f>IFERROR(INDEX(REPORT_DATA_BY_ZONE!$A:$Z,$D40,MATCH(E$10,REPORT_DATA_BY_ZONE!$A$1:$Z$1,0)), "")</f>
        <v>2</v>
      </c>
      <c r="F40" s="25">
        <f>IFERROR(INDEX(REPORT_DATA_BY_ZONE!$A:$Z,$D40,MATCH(F$10,REPORT_DATA_BY_ZONE!$A$1:$Z$1,0)), "")</f>
        <v>2</v>
      </c>
      <c r="G40" s="25">
        <f>IFERROR(INDEX(REPORT_DATA_BY_ZONE!$A:$Z,$D40,MATCH(G$10,REPORT_DATA_BY_ZONE!$A$1:$Z$1,0)), "")</f>
        <v>19</v>
      </c>
      <c r="H40" s="25">
        <f>IFERROR(INDEX(REPORT_DATA_BY_ZONE!$A:$Z,$D40,MATCH(H$10,REPORT_DATA_BY_ZONE!$A$1:$Z$1,0)), "")</f>
        <v>34</v>
      </c>
      <c r="I40" s="25">
        <f>IFERROR(INDEX(REPORT_DATA_BY_ZONE!$A:$Z,$D40,MATCH(I$10,REPORT_DATA_BY_ZONE!$A$1:$Z$1,0)), "")</f>
        <v>4</v>
      </c>
      <c r="J40" s="31"/>
      <c r="K40" s="36">
        <f>IFERROR(INDEX(REPORT_DATA_BY_ZONE!$A:$Z,$D40,MATCH(K$10,REPORT_DATA_BY_ZONE!$A$1:$Z$1,0)), "")</f>
        <v>1</v>
      </c>
      <c r="L40" s="36">
        <f>IFERROR(INDEX(REPORT_DATA_BY_ZONE!$A:$Z,$D40,MATCH(L$10,REPORT_DATA_BY_ZONE!$A$1:$Z$1,0)), "")</f>
        <v>1</v>
      </c>
      <c r="M40" s="36">
        <f>IFERROR(INDEX(REPORT_DATA_BY_ZONE!$A:$Z,$D40,MATCH(M$10,REPORT_DATA_BY_ZONE!$A$1:$Z$1,0)), "")</f>
        <v>84</v>
      </c>
      <c r="N40" s="36">
        <f>IFERROR(INDEX(REPORT_DATA_BY_ZONE!$A:$Z,$D40,MATCH(N$10,REPORT_DATA_BY_ZONE!$A$1:$Z$1,0)), "")</f>
        <v>18</v>
      </c>
      <c r="O40" s="36">
        <f>IFERROR(INDEX(REPORT_DATA_BY_ZONE!$A:$Z,$D40,MATCH(O$10,REPORT_DATA_BY_ZONE!$A$1:$Z$1,0)), "")</f>
        <v>89</v>
      </c>
      <c r="P40" s="36">
        <f>IFERROR(INDEX(REPORT_DATA_BY_ZONE!$A:$Z,$D40,MATCH(P$10,REPORT_DATA_BY_ZONE!$A$1:$Z$1,0)), "")</f>
        <v>154</v>
      </c>
      <c r="Q40" s="36">
        <f>IFERROR(INDEX(REPORT_DATA_BY_ZONE!$A:$Z,$D40,MATCH(Q$10,REPORT_DATA_BY_ZONE!$A$1:$Z$1,0)), "")</f>
        <v>67</v>
      </c>
      <c r="R40" s="36">
        <f>IFERROR(INDEX(REPORT_DATA_BY_ZONE!$A:$Z,$D40,MATCH(R$10,REPORT_DATA_BY_ZONE!$A$1:$Z$1,0)), "")</f>
        <v>53</v>
      </c>
      <c r="S40" s="36">
        <f>IFERROR(INDEX(REPORT_DATA_BY_ZONE!$A:$Z,$D40,MATCH(S$10,REPORT_DATA_BY_ZONE!$A$1:$Z$1,0)), "")</f>
        <v>10</v>
      </c>
      <c r="T40" s="36">
        <f>IFERROR(INDEX(REPORT_DATA_BY_ZONE!$A:$Z,$D40,MATCH(T$10,REPORT_DATA_BY_ZONE!$A$1:$Z$1,0)), "")</f>
        <v>0</v>
      </c>
    </row>
    <row r="41" spans="1:20" x14ac:dyDescent="0.25">
      <c r="A41" t="s">
        <v>263</v>
      </c>
      <c r="B41" s="30" t="s">
        <v>261</v>
      </c>
      <c r="C41" s="31" t="str">
        <f>CONCATENATE(YEAR,":",MONTH,":5:",WEEKLY_REPORT_DAY,":", $A41)</f>
        <v>2016:1:5:7:TAOYUAN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1"/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  <c r="T41" s="36" t="str">
        <f>IFERROR(INDEX(REPORT_DATA_BY_ZONE!$A:$Z,$D41,MATCH(T$10,REPORT_DATA_BY_ZONE!$A$1:$Z$1,0)), "")</f>
        <v/>
      </c>
    </row>
    <row r="42" spans="1:20" x14ac:dyDescent="0.25">
      <c r="B42" s="35" t="s">
        <v>43</v>
      </c>
      <c r="C42" s="32"/>
      <c r="D42" s="32"/>
      <c r="E42" s="37">
        <f>SUM(E37:E41)</f>
        <v>2</v>
      </c>
      <c r="F42" s="37">
        <f t="shared" ref="F42:T42" si="6">SUM(F37:F41)</f>
        <v>2</v>
      </c>
      <c r="G42" s="37">
        <f t="shared" si="6"/>
        <v>19</v>
      </c>
      <c r="H42" s="37">
        <f t="shared" si="6"/>
        <v>34</v>
      </c>
      <c r="I42" s="37">
        <f t="shared" si="6"/>
        <v>4</v>
      </c>
      <c r="J42" s="32"/>
      <c r="K42" s="37">
        <f t="shared" si="6"/>
        <v>1</v>
      </c>
      <c r="L42" s="37">
        <f t="shared" si="6"/>
        <v>1</v>
      </c>
      <c r="M42" s="37">
        <f t="shared" si="6"/>
        <v>84</v>
      </c>
      <c r="N42" s="37">
        <f t="shared" si="6"/>
        <v>18</v>
      </c>
      <c r="O42" s="37">
        <f t="shared" si="6"/>
        <v>89</v>
      </c>
      <c r="P42" s="37">
        <f t="shared" si="6"/>
        <v>154</v>
      </c>
      <c r="Q42" s="37">
        <f t="shared" si="6"/>
        <v>67</v>
      </c>
      <c r="R42" s="37">
        <f t="shared" si="6"/>
        <v>53</v>
      </c>
      <c r="S42" s="37">
        <f t="shared" si="6"/>
        <v>10</v>
      </c>
      <c r="T42" s="37">
        <f t="shared" si="6"/>
        <v>0</v>
      </c>
    </row>
    <row r="45" spans="1:20" x14ac:dyDescent="0.25">
      <c r="E45" s="17">
        <f t="shared" ref="E45:I45" si="7">E34+E29+E23+E16</f>
        <v>0</v>
      </c>
      <c r="F45" s="17">
        <f t="shared" si="7"/>
        <v>0</v>
      </c>
      <c r="G45" s="17">
        <f t="shared" si="7"/>
        <v>0</v>
      </c>
      <c r="H45" s="17">
        <f t="shared" si="7"/>
        <v>0</v>
      </c>
      <c r="I45" s="17">
        <f t="shared" si="7"/>
        <v>0</v>
      </c>
      <c r="J45" s="17"/>
      <c r="K45">
        <f>K34+K29+K23+K16</f>
        <v>0</v>
      </c>
      <c r="L45" s="17">
        <f t="shared" ref="L45:T45" si="8">L34+L29+L23+L16</f>
        <v>0</v>
      </c>
      <c r="M45" s="17">
        <f t="shared" si="8"/>
        <v>0</v>
      </c>
      <c r="N45" s="17">
        <f t="shared" si="8"/>
        <v>0</v>
      </c>
      <c r="O45" s="17">
        <f t="shared" si="8"/>
        <v>0</v>
      </c>
      <c r="P45" s="17">
        <f t="shared" si="8"/>
        <v>0</v>
      </c>
      <c r="Q45" s="17">
        <f t="shared" si="8"/>
        <v>0</v>
      </c>
      <c r="R45" s="17">
        <f t="shared" si="8"/>
        <v>0</v>
      </c>
      <c r="S45" s="17">
        <f t="shared" si="8"/>
        <v>0</v>
      </c>
      <c r="T45" s="17">
        <f t="shared" si="8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M16" sqref="M16"/>
    </sheetView>
  </sheetViews>
  <sheetFormatPr defaultRowHeight="15" x14ac:dyDescent="0.25"/>
  <cols>
    <col min="1" max="1" width="26.7109375" bestFit="1" customWidth="1"/>
    <col min="2" max="2" width="2.28515625" customWidth="1"/>
    <col min="3" max="3" width="2.140625" customWidth="1"/>
    <col min="4" max="4" width="2.140625" bestFit="1" customWidth="1"/>
    <col min="5" max="5" width="2.28515625" customWidth="1"/>
    <col min="6" max="6" width="7.85546875" customWidth="1"/>
    <col min="7" max="7" width="4.5703125" customWidth="1"/>
    <col min="8" max="8" width="5" customWidth="1"/>
    <col min="9" max="9" width="3.42578125" customWidth="1"/>
    <col min="10" max="10" width="4.42578125" customWidth="1"/>
    <col min="11" max="11" width="3.28515625" customWidth="1"/>
    <col min="12" max="12" width="3.28515625" bestFit="1" customWidth="1"/>
    <col min="13" max="13" width="3" customWidth="1"/>
    <col min="14" max="14" width="5.42578125" customWidth="1"/>
    <col min="15" max="15" width="4.28515625" customWidth="1"/>
    <col min="16" max="16" width="4.28515625" bestFit="1" customWidth="1"/>
    <col min="17" max="17" width="4.28515625" customWidth="1"/>
  </cols>
  <sheetData>
    <row r="1" spans="1:16" x14ac:dyDescent="0.25">
      <c r="B1" s="3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 s="17" t="s">
        <v>331</v>
      </c>
      <c r="B2" s="3" t="s">
        <v>311</v>
      </c>
      <c r="C2" s="17">
        <v>1</v>
      </c>
      <c r="D2" s="17">
        <v>2</v>
      </c>
      <c r="E2" s="17">
        <v>1</v>
      </c>
      <c r="F2" s="17">
        <v>1</v>
      </c>
      <c r="G2" s="17">
        <v>1</v>
      </c>
      <c r="H2" s="17">
        <v>0</v>
      </c>
      <c r="I2" s="17">
        <v>4</v>
      </c>
      <c r="J2" s="17">
        <v>3</v>
      </c>
      <c r="K2" s="17">
        <v>4</v>
      </c>
      <c r="L2" s="17">
        <v>10</v>
      </c>
      <c r="M2" s="17">
        <v>4</v>
      </c>
      <c r="N2" s="17">
        <v>6</v>
      </c>
      <c r="O2" s="17">
        <v>4</v>
      </c>
      <c r="P2" s="17">
        <v>1</v>
      </c>
    </row>
    <row r="3" spans="1:16" x14ac:dyDescent="0.25">
      <c r="A3" s="17" t="s">
        <v>332</v>
      </c>
      <c r="B3" s="3" t="s">
        <v>311</v>
      </c>
      <c r="C3" s="17">
        <v>0</v>
      </c>
      <c r="D3" s="17">
        <v>1</v>
      </c>
      <c r="E3" s="17">
        <v>5</v>
      </c>
      <c r="F3" s="17">
        <v>0</v>
      </c>
      <c r="G3" s="17">
        <v>0</v>
      </c>
      <c r="H3" s="17">
        <v>0</v>
      </c>
      <c r="I3" s="17">
        <v>7</v>
      </c>
      <c r="J3" s="17">
        <v>3</v>
      </c>
      <c r="K3" s="17">
        <v>8</v>
      </c>
      <c r="L3" s="17">
        <v>21</v>
      </c>
      <c r="M3" s="17">
        <v>5</v>
      </c>
      <c r="N3" s="17">
        <v>5</v>
      </c>
      <c r="O3" s="17">
        <v>1</v>
      </c>
      <c r="P3" s="17">
        <v>0</v>
      </c>
    </row>
    <row r="4" spans="1:16" x14ac:dyDescent="0.25">
      <c r="A4" s="17" t="s">
        <v>333</v>
      </c>
      <c r="B4" s="3" t="s">
        <v>334</v>
      </c>
      <c r="C4" s="17">
        <v>0</v>
      </c>
      <c r="D4" s="17">
        <v>0</v>
      </c>
      <c r="E4" s="17">
        <v>0</v>
      </c>
      <c r="F4" s="17">
        <v>2</v>
      </c>
      <c r="G4" s="17">
        <v>2</v>
      </c>
      <c r="H4" s="17">
        <v>0</v>
      </c>
      <c r="I4" s="17">
        <v>3</v>
      </c>
      <c r="J4" s="17">
        <v>2</v>
      </c>
      <c r="K4" s="17">
        <v>8</v>
      </c>
      <c r="L4" s="17">
        <v>9</v>
      </c>
      <c r="M4" s="17">
        <v>2</v>
      </c>
      <c r="N4" s="17">
        <v>1</v>
      </c>
      <c r="O4" s="17">
        <v>0</v>
      </c>
      <c r="P4" s="17">
        <v>0</v>
      </c>
    </row>
    <row r="5" spans="1:16" x14ac:dyDescent="0.25">
      <c r="A5" s="17" t="s">
        <v>335</v>
      </c>
      <c r="B5" s="3" t="s">
        <v>311</v>
      </c>
      <c r="C5" s="17">
        <v>0</v>
      </c>
      <c r="D5" s="17">
        <v>0</v>
      </c>
      <c r="E5" s="17">
        <v>4</v>
      </c>
      <c r="F5" s="17">
        <v>0</v>
      </c>
      <c r="G5" s="17">
        <v>0</v>
      </c>
      <c r="H5" s="17">
        <v>0</v>
      </c>
      <c r="I5" s="17">
        <v>4</v>
      </c>
      <c r="J5" s="17">
        <v>2</v>
      </c>
      <c r="K5" s="17">
        <v>8</v>
      </c>
      <c r="L5" s="17">
        <v>4</v>
      </c>
      <c r="M5" s="17">
        <v>1</v>
      </c>
      <c r="N5" s="17">
        <v>2</v>
      </c>
      <c r="O5" s="17">
        <v>0</v>
      </c>
      <c r="P5" s="17">
        <v>0</v>
      </c>
    </row>
    <row r="6" spans="1:16" x14ac:dyDescent="0.25">
      <c r="A6" s="17" t="s">
        <v>336</v>
      </c>
      <c r="B6" s="3" t="s">
        <v>311</v>
      </c>
      <c r="C6" s="17">
        <v>1</v>
      </c>
      <c r="D6" s="17">
        <v>1</v>
      </c>
      <c r="E6" s="17">
        <v>2</v>
      </c>
      <c r="F6" s="17">
        <v>0</v>
      </c>
      <c r="G6" s="17">
        <v>0</v>
      </c>
      <c r="H6" s="17">
        <v>0</v>
      </c>
      <c r="I6" s="17">
        <v>4</v>
      </c>
      <c r="J6" s="17">
        <v>2</v>
      </c>
      <c r="K6" s="17">
        <v>8</v>
      </c>
      <c r="L6" s="17">
        <v>3</v>
      </c>
      <c r="M6" s="17">
        <v>2</v>
      </c>
      <c r="N6" s="17">
        <v>2</v>
      </c>
      <c r="O6" s="17">
        <v>1</v>
      </c>
      <c r="P6" s="17">
        <v>0</v>
      </c>
    </row>
    <row r="7" spans="1:16" x14ac:dyDescent="0.25">
      <c r="A7" s="17" t="s">
        <v>337</v>
      </c>
      <c r="B7" s="3" t="s">
        <v>311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2</v>
      </c>
      <c r="L7" s="17">
        <v>4</v>
      </c>
      <c r="M7" s="17">
        <v>4</v>
      </c>
      <c r="N7" s="17">
        <v>2</v>
      </c>
      <c r="O7" s="17">
        <v>0</v>
      </c>
      <c r="P7" s="17">
        <v>0</v>
      </c>
    </row>
    <row r="8" spans="1:16" x14ac:dyDescent="0.25">
      <c r="A8" s="17" t="s">
        <v>338</v>
      </c>
      <c r="B8" s="3" t="s">
        <v>311</v>
      </c>
      <c r="C8" s="17">
        <v>0</v>
      </c>
      <c r="D8" s="17">
        <v>0</v>
      </c>
      <c r="E8" s="17">
        <v>2</v>
      </c>
      <c r="F8" s="17">
        <v>0</v>
      </c>
      <c r="G8" s="17">
        <v>0</v>
      </c>
      <c r="H8" s="17">
        <v>0</v>
      </c>
      <c r="I8" s="17">
        <v>4</v>
      </c>
      <c r="J8" s="17">
        <v>1</v>
      </c>
      <c r="K8" s="17">
        <v>3</v>
      </c>
      <c r="L8" s="17">
        <v>5</v>
      </c>
      <c r="M8" s="17">
        <v>3</v>
      </c>
      <c r="N8" s="17">
        <v>0</v>
      </c>
      <c r="O8" s="17">
        <v>1</v>
      </c>
      <c r="P8" s="17">
        <v>0</v>
      </c>
    </row>
    <row r="9" spans="1:16" x14ac:dyDescent="0.25">
      <c r="A9" s="17" t="s">
        <v>339</v>
      </c>
      <c r="B9" s="3" t="s">
        <v>311</v>
      </c>
      <c r="C9" s="17">
        <v>1</v>
      </c>
      <c r="D9" s="17">
        <v>0</v>
      </c>
      <c r="E9" s="17">
        <v>2</v>
      </c>
      <c r="F9" s="17">
        <v>0</v>
      </c>
      <c r="G9" s="17">
        <v>0</v>
      </c>
      <c r="H9" s="17">
        <v>0</v>
      </c>
      <c r="I9" s="17">
        <v>5</v>
      </c>
      <c r="J9" s="17">
        <v>1</v>
      </c>
      <c r="K9" s="17">
        <v>6</v>
      </c>
      <c r="L9" s="17">
        <v>11</v>
      </c>
      <c r="M9" s="17">
        <v>5</v>
      </c>
      <c r="N9" s="17">
        <v>5</v>
      </c>
      <c r="O9" s="17">
        <v>4</v>
      </c>
      <c r="P9" s="17">
        <v>0</v>
      </c>
    </row>
    <row r="10" spans="1:16" x14ac:dyDescent="0.25">
      <c r="A10" s="17" t="s">
        <v>340</v>
      </c>
      <c r="B10" s="3" t="s">
        <v>311</v>
      </c>
      <c r="C10" s="17">
        <v>1</v>
      </c>
      <c r="D10" s="17">
        <v>0</v>
      </c>
      <c r="E10" s="17">
        <v>1</v>
      </c>
      <c r="F10" s="17">
        <v>1</v>
      </c>
      <c r="G10" s="17">
        <v>1</v>
      </c>
      <c r="H10" s="17">
        <v>0</v>
      </c>
      <c r="I10" s="17">
        <v>6</v>
      </c>
      <c r="J10" s="17">
        <v>0</v>
      </c>
      <c r="K10" s="17">
        <v>6</v>
      </c>
      <c r="L10" s="17">
        <v>5</v>
      </c>
      <c r="M10" s="17">
        <v>3</v>
      </c>
      <c r="N10" s="17">
        <v>3</v>
      </c>
      <c r="O10" s="17">
        <v>0</v>
      </c>
      <c r="P10" s="17">
        <v>0</v>
      </c>
    </row>
    <row r="11" spans="1:16" x14ac:dyDescent="0.25">
      <c r="A11" s="17" t="s">
        <v>341</v>
      </c>
      <c r="B11" s="3" t="s">
        <v>311</v>
      </c>
      <c r="C11" s="17">
        <v>0</v>
      </c>
      <c r="D11" s="17">
        <v>0</v>
      </c>
      <c r="E11" s="17">
        <v>2</v>
      </c>
      <c r="F11" s="17">
        <v>0</v>
      </c>
      <c r="G11" s="17">
        <v>0</v>
      </c>
      <c r="H11" s="17">
        <v>0</v>
      </c>
      <c r="I11" s="17">
        <v>2</v>
      </c>
      <c r="J11" s="17">
        <v>0</v>
      </c>
      <c r="K11" s="17">
        <v>2</v>
      </c>
      <c r="L11" s="17">
        <v>1</v>
      </c>
      <c r="M11" s="17">
        <v>0</v>
      </c>
      <c r="N11" s="17">
        <v>3</v>
      </c>
      <c r="O11" s="17">
        <v>0</v>
      </c>
      <c r="P11" s="17">
        <v>0</v>
      </c>
    </row>
    <row r="12" spans="1:16" x14ac:dyDescent="0.25">
      <c r="A12" s="17" t="s">
        <v>342</v>
      </c>
      <c r="B12" s="3" t="s">
        <v>311</v>
      </c>
      <c r="C12" s="17">
        <v>0</v>
      </c>
      <c r="D12" s="17">
        <v>0</v>
      </c>
      <c r="E12" s="17">
        <v>2</v>
      </c>
      <c r="F12" s="17">
        <v>0</v>
      </c>
      <c r="G12" s="17">
        <v>0</v>
      </c>
      <c r="H12" s="17">
        <v>0</v>
      </c>
      <c r="I12" s="17">
        <v>7</v>
      </c>
      <c r="J12" s="17">
        <v>0</v>
      </c>
      <c r="K12" s="17">
        <v>3</v>
      </c>
      <c r="L12" s="17">
        <v>7</v>
      </c>
      <c r="M12" s="17">
        <v>5</v>
      </c>
      <c r="N12" s="17">
        <v>4</v>
      </c>
      <c r="O12" s="17">
        <v>0</v>
      </c>
      <c r="P12" s="17">
        <v>0</v>
      </c>
    </row>
    <row r="13" spans="1:16" x14ac:dyDescent="0.25">
      <c r="A13" s="17" t="s">
        <v>343</v>
      </c>
      <c r="B13" s="3" t="s">
        <v>344</v>
      </c>
      <c r="C13" s="17">
        <v>1</v>
      </c>
      <c r="D13" s="17">
        <v>3</v>
      </c>
      <c r="E13" s="17">
        <v>2</v>
      </c>
      <c r="F13" s="17">
        <v>1</v>
      </c>
      <c r="G13" s="17">
        <v>1</v>
      </c>
      <c r="H13" s="17">
        <v>0</v>
      </c>
      <c r="I13" s="17">
        <v>6</v>
      </c>
      <c r="J13" s="17">
        <v>0</v>
      </c>
      <c r="K13" s="17">
        <v>6</v>
      </c>
      <c r="L13" s="17">
        <v>6</v>
      </c>
      <c r="M13" s="17">
        <v>3</v>
      </c>
      <c r="N13" s="17">
        <v>2</v>
      </c>
      <c r="O13" s="17">
        <v>0</v>
      </c>
      <c r="P13" s="17">
        <v>0</v>
      </c>
    </row>
    <row r="14" spans="1:16" x14ac:dyDescent="0.25">
      <c r="A14" s="17" t="s">
        <v>345</v>
      </c>
      <c r="B14" s="3" t="s">
        <v>311</v>
      </c>
      <c r="C14" s="17">
        <v>0</v>
      </c>
      <c r="D14" s="17">
        <v>2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8</v>
      </c>
      <c r="L14" s="17">
        <v>2</v>
      </c>
      <c r="M14" s="17">
        <v>3</v>
      </c>
      <c r="N14" s="17">
        <v>3</v>
      </c>
      <c r="O14" s="17">
        <v>0</v>
      </c>
      <c r="P14" s="17">
        <v>0</v>
      </c>
    </row>
    <row r="15" spans="1:16" x14ac:dyDescent="0.25">
      <c r="A15" s="17" t="s">
        <v>346</v>
      </c>
      <c r="B15" s="3" t="s">
        <v>311</v>
      </c>
      <c r="C15" s="17">
        <v>0</v>
      </c>
      <c r="D15" s="17">
        <v>0</v>
      </c>
      <c r="E15" s="17">
        <v>3</v>
      </c>
      <c r="F15" s="17">
        <v>2</v>
      </c>
      <c r="G15" s="17">
        <v>2</v>
      </c>
      <c r="H15" s="17">
        <v>0</v>
      </c>
      <c r="I15" s="17">
        <v>3</v>
      </c>
      <c r="J15" s="17">
        <v>0</v>
      </c>
      <c r="K15" s="17">
        <v>11</v>
      </c>
      <c r="L15" s="17">
        <v>4</v>
      </c>
      <c r="M15" s="17">
        <v>3</v>
      </c>
      <c r="N15" s="17">
        <v>10</v>
      </c>
      <c r="O15" s="17">
        <v>0</v>
      </c>
      <c r="P15" s="17">
        <v>0</v>
      </c>
    </row>
    <row r="16" spans="1:16" x14ac:dyDescent="0.25">
      <c r="A16" s="17" t="s">
        <v>347</v>
      </c>
      <c r="B16" s="3" t="s">
        <v>344</v>
      </c>
      <c r="C16" s="17">
        <v>0</v>
      </c>
      <c r="D16" s="17">
        <v>0</v>
      </c>
      <c r="E16" s="17">
        <v>1</v>
      </c>
      <c r="F16" s="17">
        <v>2</v>
      </c>
      <c r="G16" s="17">
        <v>2</v>
      </c>
      <c r="H16" s="17">
        <v>0</v>
      </c>
      <c r="I16" s="17">
        <v>4</v>
      </c>
      <c r="J16" s="17">
        <v>0</v>
      </c>
      <c r="K16" s="17">
        <v>5</v>
      </c>
      <c r="L16" s="17">
        <v>4</v>
      </c>
      <c r="M16" s="17">
        <v>2</v>
      </c>
      <c r="N16" s="17">
        <v>2</v>
      </c>
      <c r="O16" s="17">
        <v>0</v>
      </c>
      <c r="P16" s="17">
        <v>0</v>
      </c>
    </row>
    <row r="17" spans="1:16" x14ac:dyDescent="0.25">
      <c r="A17" s="17" t="s">
        <v>348</v>
      </c>
      <c r="B17" s="3" t="s">
        <v>344</v>
      </c>
      <c r="C17" s="17">
        <v>0</v>
      </c>
      <c r="D17" s="17">
        <v>0</v>
      </c>
      <c r="E17" s="17">
        <v>4</v>
      </c>
      <c r="F17" s="17">
        <v>1</v>
      </c>
      <c r="G17" s="17">
        <v>1</v>
      </c>
      <c r="H17" s="17">
        <v>0</v>
      </c>
      <c r="I17" s="17">
        <v>7</v>
      </c>
      <c r="J17" s="17">
        <v>0</v>
      </c>
      <c r="K17" s="17">
        <v>7</v>
      </c>
      <c r="L17" s="17">
        <v>6</v>
      </c>
      <c r="M17" s="17">
        <v>5</v>
      </c>
      <c r="N17" s="17">
        <v>3</v>
      </c>
      <c r="O17" s="17">
        <v>0</v>
      </c>
      <c r="P17" s="17">
        <v>0</v>
      </c>
    </row>
    <row r="18" spans="1:16" x14ac:dyDescent="0.25">
      <c r="A18" s="17" t="s">
        <v>349</v>
      </c>
      <c r="B18" s="3" t="s">
        <v>311</v>
      </c>
      <c r="C18" s="17">
        <v>1</v>
      </c>
      <c r="D18" s="17">
        <v>2</v>
      </c>
      <c r="E18" s="17">
        <v>1</v>
      </c>
      <c r="F18" s="17">
        <v>0</v>
      </c>
      <c r="G18" s="17">
        <v>0</v>
      </c>
      <c r="H18" s="17">
        <v>0</v>
      </c>
      <c r="I18" s="17">
        <v>4</v>
      </c>
      <c r="J18" s="17">
        <v>0</v>
      </c>
      <c r="K18" s="17">
        <v>5</v>
      </c>
      <c r="L18" s="17">
        <v>3</v>
      </c>
      <c r="M18" s="17">
        <v>3</v>
      </c>
      <c r="N18" s="17">
        <v>1</v>
      </c>
      <c r="O18" s="17">
        <v>0</v>
      </c>
      <c r="P18" s="17">
        <v>1</v>
      </c>
    </row>
    <row r="19" spans="1:16" x14ac:dyDescent="0.25">
      <c r="A19" s="17" t="s">
        <v>350</v>
      </c>
      <c r="B19" s="3" t="s">
        <v>311</v>
      </c>
      <c r="C19" s="17">
        <v>0</v>
      </c>
      <c r="D19" s="17">
        <v>0</v>
      </c>
      <c r="E19" s="17">
        <v>3</v>
      </c>
      <c r="F19" s="17">
        <v>5</v>
      </c>
      <c r="G19" s="17">
        <v>5</v>
      </c>
      <c r="H19" s="17">
        <v>0</v>
      </c>
      <c r="I19" s="17">
        <v>8</v>
      </c>
      <c r="J19" s="17">
        <v>0</v>
      </c>
      <c r="K19" s="17">
        <v>2</v>
      </c>
      <c r="L19" s="17">
        <v>7</v>
      </c>
      <c r="M19" s="17">
        <v>5</v>
      </c>
      <c r="N19" s="17">
        <v>0</v>
      </c>
      <c r="O19" s="17">
        <v>0</v>
      </c>
      <c r="P19" s="17">
        <v>0</v>
      </c>
    </row>
    <row r="20" spans="1:16" x14ac:dyDescent="0.25">
      <c r="A20" s="17" t="s">
        <v>351</v>
      </c>
      <c r="B20" s="3" t="s">
        <v>311</v>
      </c>
      <c r="C20" s="17">
        <v>0</v>
      </c>
      <c r="D20" s="17">
        <v>1</v>
      </c>
      <c r="E20" s="17">
        <v>5</v>
      </c>
      <c r="F20" s="17">
        <v>0</v>
      </c>
      <c r="G20" s="17">
        <v>0</v>
      </c>
      <c r="H20" s="17">
        <v>0</v>
      </c>
      <c r="I20" s="17">
        <v>8</v>
      </c>
      <c r="J20" s="17">
        <v>0</v>
      </c>
      <c r="K20" s="17">
        <v>4</v>
      </c>
      <c r="L20" s="17">
        <v>6</v>
      </c>
      <c r="M20" s="17">
        <v>4</v>
      </c>
      <c r="N20" s="17">
        <v>2</v>
      </c>
      <c r="O20" s="17">
        <v>0</v>
      </c>
      <c r="P20" s="17">
        <v>0</v>
      </c>
    </row>
    <row r="21" spans="1:16" x14ac:dyDescent="0.25">
      <c r="A21" s="17" t="s">
        <v>352</v>
      </c>
      <c r="B21" s="3" t="s">
        <v>311</v>
      </c>
      <c r="C21" s="17">
        <v>2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2</v>
      </c>
      <c r="J21" s="17">
        <v>2</v>
      </c>
      <c r="K21" s="17">
        <v>1</v>
      </c>
      <c r="L21" s="17">
        <v>12</v>
      </c>
      <c r="M21" s="17">
        <v>3</v>
      </c>
      <c r="N21" s="17">
        <v>0</v>
      </c>
      <c r="O21" s="17">
        <v>0</v>
      </c>
      <c r="P21" s="17">
        <v>0</v>
      </c>
    </row>
    <row r="22" spans="1:16" x14ac:dyDescent="0.25">
      <c r="A22" s="17" t="s">
        <v>353</v>
      </c>
      <c r="B22" s="3" t="s">
        <v>311</v>
      </c>
      <c r="C22" s="17">
        <v>0</v>
      </c>
      <c r="D22" s="17">
        <v>0</v>
      </c>
      <c r="E22" s="17">
        <v>4</v>
      </c>
      <c r="F22" s="17">
        <v>0</v>
      </c>
      <c r="G22" s="17">
        <v>0</v>
      </c>
      <c r="H22" s="17">
        <v>0</v>
      </c>
      <c r="I22" s="17">
        <v>4</v>
      </c>
      <c r="J22" s="17">
        <v>0</v>
      </c>
      <c r="K22" s="17">
        <v>6</v>
      </c>
      <c r="L22" s="17">
        <v>2</v>
      </c>
      <c r="M22" s="17">
        <v>3</v>
      </c>
      <c r="N22" s="17">
        <v>0</v>
      </c>
      <c r="O22" s="17">
        <v>0</v>
      </c>
      <c r="P22" s="17">
        <v>0</v>
      </c>
    </row>
    <row r="23" spans="1:16" x14ac:dyDescent="0.25">
      <c r="A23" s="17" t="s">
        <v>354</v>
      </c>
      <c r="B23" s="3" t="s">
        <v>311</v>
      </c>
      <c r="C23" s="17">
        <v>1</v>
      </c>
      <c r="D23" s="17">
        <v>1</v>
      </c>
      <c r="E23" s="17">
        <v>2</v>
      </c>
      <c r="F23" s="17">
        <v>0</v>
      </c>
      <c r="G23" s="17">
        <v>0</v>
      </c>
      <c r="H23" s="17">
        <v>0</v>
      </c>
      <c r="I23" s="17">
        <v>3</v>
      </c>
      <c r="J23" s="17">
        <v>0</v>
      </c>
      <c r="K23" s="17">
        <v>2</v>
      </c>
      <c r="L23" s="17">
        <v>2</v>
      </c>
      <c r="M23" s="17">
        <v>0</v>
      </c>
      <c r="N23" s="17">
        <v>1</v>
      </c>
      <c r="O23" s="17">
        <v>0</v>
      </c>
      <c r="P23" s="17">
        <v>0</v>
      </c>
    </row>
    <row r="24" spans="1:16" x14ac:dyDescent="0.25">
      <c r="A24" s="17" t="s">
        <v>355</v>
      </c>
      <c r="B24" s="3" t="s">
        <v>311</v>
      </c>
      <c r="C24" s="17">
        <v>0</v>
      </c>
      <c r="D24" s="17">
        <v>1</v>
      </c>
      <c r="E24" s="17">
        <v>2</v>
      </c>
      <c r="F24" s="17">
        <v>0</v>
      </c>
      <c r="G24" s="17">
        <v>0</v>
      </c>
      <c r="H24" s="17">
        <v>0</v>
      </c>
      <c r="I24" s="17">
        <v>7</v>
      </c>
      <c r="J24" s="17">
        <v>0</v>
      </c>
      <c r="K24" s="17">
        <v>4</v>
      </c>
      <c r="L24" s="17">
        <v>15</v>
      </c>
      <c r="M24" s="17">
        <v>4</v>
      </c>
      <c r="N24" s="17">
        <v>1</v>
      </c>
      <c r="O24" s="17">
        <v>0</v>
      </c>
      <c r="P24" s="17">
        <v>0</v>
      </c>
    </row>
    <row r="25" spans="1:16" x14ac:dyDescent="0.25">
      <c r="A25" s="17" t="s">
        <v>356</v>
      </c>
      <c r="B25" s="3" t="s">
        <v>311</v>
      </c>
      <c r="C25" s="17">
        <v>0</v>
      </c>
      <c r="D25" s="17">
        <v>0</v>
      </c>
      <c r="E25" s="17">
        <v>1</v>
      </c>
      <c r="F25" s="17">
        <v>0</v>
      </c>
      <c r="G25" s="17">
        <v>0</v>
      </c>
      <c r="H25" s="17">
        <v>0</v>
      </c>
      <c r="I25" s="17">
        <v>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</row>
    <row r="26" spans="1:16" x14ac:dyDescent="0.25">
      <c r="A26" s="17" t="s">
        <v>357</v>
      </c>
      <c r="B26" s="3" t="s">
        <v>344</v>
      </c>
      <c r="C26" s="17">
        <v>0</v>
      </c>
      <c r="D26" s="17">
        <v>4</v>
      </c>
      <c r="E26" s="17">
        <v>2</v>
      </c>
      <c r="F26" s="17">
        <v>1</v>
      </c>
      <c r="G26" s="17">
        <v>1</v>
      </c>
      <c r="H26" s="17">
        <v>0</v>
      </c>
      <c r="I26" s="17">
        <v>13</v>
      </c>
      <c r="J26" s="17">
        <v>0</v>
      </c>
      <c r="K26" s="17">
        <v>9</v>
      </c>
      <c r="L26" s="17">
        <v>7</v>
      </c>
      <c r="M26" s="17">
        <v>7</v>
      </c>
      <c r="N26" s="17">
        <v>3</v>
      </c>
      <c r="O26" s="17">
        <v>0</v>
      </c>
      <c r="P26" s="17">
        <v>0</v>
      </c>
    </row>
    <row r="27" spans="1:16" x14ac:dyDescent="0.25">
      <c r="A27" s="17" t="s">
        <v>358</v>
      </c>
      <c r="B27" s="3" t="s">
        <v>311</v>
      </c>
      <c r="C27" s="17">
        <v>0</v>
      </c>
      <c r="D27" s="17">
        <v>1</v>
      </c>
      <c r="E27" s="17">
        <v>1</v>
      </c>
      <c r="F27" s="17">
        <v>0</v>
      </c>
      <c r="G27" s="17">
        <v>0</v>
      </c>
      <c r="H27" s="17">
        <v>0</v>
      </c>
      <c r="I27" s="17">
        <v>2</v>
      </c>
      <c r="J27" s="17">
        <v>0</v>
      </c>
      <c r="K27" s="17">
        <v>3</v>
      </c>
      <c r="L27" s="17">
        <v>3</v>
      </c>
      <c r="M27" s="17">
        <v>1</v>
      </c>
      <c r="N27" s="17">
        <v>1</v>
      </c>
      <c r="O27" s="17">
        <v>0</v>
      </c>
      <c r="P27" s="17">
        <v>0</v>
      </c>
    </row>
    <row r="28" spans="1:16" x14ac:dyDescent="0.25">
      <c r="A28" s="17" t="s">
        <v>359</v>
      </c>
      <c r="B28" s="3" t="s">
        <v>311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4</v>
      </c>
      <c r="M28" s="17">
        <v>1</v>
      </c>
      <c r="N28" s="17">
        <v>0</v>
      </c>
      <c r="O28" s="17">
        <v>0</v>
      </c>
      <c r="P28" s="17">
        <v>0</v>
      </c>
    </row>
    <row r="29" spans="1:16" x14ac:dyDescent="0.25">
      <c r="A29" s="17" t="s">
        <v>360</v>
      </c>
      <c r="B29" s="3" t="s">
        <v>311</v>
      </c>
      <c r="C29" s="17">
        <v>0</v>
      </c>
      <c r="D29" s="17">
        <v>0</v>
      </c>
      <c r="E29" s="17">
        <v>2</v>
      </c>
      <c r="F29" s="17">
        <v>0</v>
      </c>
      <c r="G29" s="17">
        <v>0</v>
      </c>
      <c r="H29" s="17">
        <v>0</v>
      </c>
      <c r="I29" s="17">
        <v>4</v>
      </c>
      <c r="J29" s="17">
        <v>0</v>
      </c>
      <c r="K29" s="17">
        <v>1</v>
      </c>
      <c r="L29" s="17">
        <v>5</v>
      </c>
      <c r="M29" s="17">
        <v>1</v>
      </c>
      <c r="N29" s="17">
        <v>0</v>
      </c>
      <c r="O29" s="17">
        <v>0</v>
      </c>
      <c r="P29" s="17">
        <v>0</v>
      </c>
    </row>
    <row r="30" spans="1:16" x14ac:dyDescent="0.25">
      <c r="A30" s="17" t="s">
        <v>361</v>
      </c>
      <c r="B30" s="3" t="s">
        <v>311</v>
      </c>
      <c r="C30" s="17">
        <v>1</v>
      </c>
      <c r="D30" s="17">
        <v>0</v>
      </c>
      <c r="E30" s="17">
        <v>2</v>
      </c>
      <c r="F30" s="17">
        <v>0</v>
      </c>
      <c r="G30" s="17">
        <v>0</v>
      </c>
      <c r="H30" s="17">
        <v>0</v>
      </c>
      <c r="I30" s="17">
        <v>5</v>
      </c>
      <c r="J30" s="17">
        <v>0</v>
      </c>
      <c r="K30" s="17">
        <v>3</v>
      </c>
      <c r="L30" s="17">
        <v>8</v>
      </c>
      <c r="M30" s="17">
        <v>3</v>
      </c>
      <c r="N30" s="17">
        <v>1</v>
      </c>
      <c r="O30" s="17">
        <v>0</v>
      </c>
      <c r="P30" s="17">
        <v>0</v>
      </c>
    </row>
    <row r="31" spans="1:16" x14ac:dyDescent="0.25">
      <c r="A31" s="17" t="s">
        <v>362</v>
      </c>
      <c r="B31" s="3" t="s">
        <v>311</v>
      </c>
      <c r="C31" s="17">
        <v>1</v>
      </c>
      <c r="D31" s="17">
        <v>0</v>
      </c>
      <c r="E31" s="17">
        <v>1</v>
      </c>
      <c r="F31" s="17">
        <v>1</v>
      </c>
      <c r="G31" s="17">
        <v>1</v>
      </c>
      <c r="H31" s="17">
        <v>0</v>
      </c>
      <c r="I31" s="17">
        <v>8</v>
      </c>
      <c r="J31" s="17">
        <v>0</v>
      </c>
      <c r="K31" s="17">
        <v>1</v>
      </c>
      <c r="L31" s="17">
        <v>5</v>
      </c>
      <c r="M31" s="17">
        <v>5</v>
      </c>
      <c r="N31" s="17">
        <v>3</v>
      </c>
      <c r="O31" s="17">
        <v>0</v>
      </c>
      <c r="P31" s="17">
        <v>0</v>
      </c>
    </row>
    <row r="32" spans="1:16" x14ac:dyDescent="0.25">
      <c r="A32" s="17" t="s">
        <v>363</v>
      </c>
      <c r="B32" s="3" t="s">
        <v>311</v>
      </c>
      <c r="C32" s="17">
        <v>0</v>
      </c>
      <c r="D32" s="17">
        <v>2</v>
      </c>
      <c r="E32" s="17">
        <v>2</v>
      </c>
      <c r="F32" s="17">
        <v>0</v>
      </c>
      <c r="G32" s="17">
        <v>0</v>
      </c>
      <c r="H32" s="17">
        <v>0</v>
      </c>
      <c r="I32" s="17">
        <v>4</v>
      </c>
      <c r="J32" s="17">
        <v>0</v>
      </c>
      <c r="K32" s="17">
        <v>7</v>
      </c>
      <c r="L32" s="17">
        <v>5</v>
      </c>
      <c r="M32" s="17">
        <v>1</v>
      </c>
      <c r="N32" s="17">
        <v>2</v>
      </c>
      <c r="O32" s="17">
        <v>0</v>
      </c>
      <c r="P32" s="17">
        <v>0</v>
      </c>
    </row>
    <row r="33" spans="1:16" x14ac:dyDescent="0.25">
      <c r="A33" s="17" t="s">
        <v>364</v>
      </c>
      <c r="B33" s="3" t="s">
        <v>311</v>
      </c>
      <c r="C33" s="17">
        <v>0</v>
      </c>
      <c r="D33" s="17">
        <v>1</v>
      </c>
      <c r="E33" s="17">
        <v>3</v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17">
        <v>3</v>
      </c>
      <c r="L33" s="17">
        <v>11</v>
      </c>
      <c r="M33" s="17">
        <v>3</v>
      </c>
      <c r="N33" s="17">
        <v>0</v>
      </c>
      <c r="O33" s="17">
        <v>0</v>
      </c>
      <c r="P33" s="17">
        <v>0</v>
      </c>
    </row>
    <row r="34" spans="1:16" x14ac:dyDescent="0.25">
      <c r="A34" s="17" t="s">
        <v>365</v>
      </c>
      <c r="B34" s="3" t="s">
        <v>311</v>
      </c>
      <c r="C34" s="17">
        <v>0</v>
      </c>
      <c r="D34" s="17">
        <v>1</v>
      </c>
      <c r="E34" s="17">
        <v>2</v>
      </c>
      <c r="F34" s="17">
        <v>1</v>
      </c>
      <c r="G34" s="17">
        <v>1</v>
      </c>
      <c r="H34" s="17">
        <v>0</v>
      </c>
      <c r="I34" s="17">
        <v>5</v>
      </c>
      <c r="J34" s="17">
        <v>0</v>
      </c>
      <c r="K34" s="17">
        <v>3</v>
      </c>
      <c r="L34" s="17">
        <v>3</v>
      </c>
      <c r="M34" s="17">
        <v>0</v>
      </c>
      <c r="N34" s="17">
        <v>3</v>
      </c>
      <c r="O34" s="17">
        <v>0</v>
      </c>
      <c r="P34" s="17">
        <v>0</v>
      </c>
    </row>
    <row r="35" spans="1:16" x14ac:dyDescent="0.25">
      <c r="A35" s="17" t="s">
        <v>366</v>
      </c>
      <c r="B35" s="3" t="s">
        <v>311</v>
      </c>
      <c r="C35" s="17">
        <v>0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1</v>
      </c>
      <c r="J35" s="17">
        <v>0</v>
      </c>
      <c r="K35" s="17">
        <v>0</v>
      </c>
      <c r="L35" s="17">
        <v>6</v>
      </c>
      <c r="M35" s="17">
        <v>1</v>
      </c>
      <c r="N35" s="17">
        <v>0</v>
      </c>
      <c r="O35" s="17">
        <v>0</v>
      </c>
      <c r="P35" s="17">
        <v>0</v>
      </c>
    </row>
    <row r="36" spans="1:16" x14ac:dyDescent="0.25">
      <c r="A36" s="17" t="s">
        <v>367</v>
      </c>
      <c r="B36" s="3" t="s">
        <v>344</v>
      </c>
      <c r="C36" s="17">
        <v>0</v>
      </c>
      <c r="D36" s="17">
        <v>0</v>
      </c>
      <c r="E36" s="17">
        <v>2</v>
      </c>
      <c r="F36" s="17">
        <v>0</v>
      </c>
      <c r="G36" s="17">
        <v>0</v>
      </c>
      <c r="H36" s="17">
        <v>0</v>
      </c>
      <c r="I36" s="17">
        <v>3</v>
      </c>
      <c r="J36" s="17">
        <v>0</v>
      </c>
      <c r="K36" s="17">
        <v>1</v>
      </c>
      <c r="L36" s="17">
        <v>2</v>
      </c>
      <c r="M36" s="17">
        <v>0</v>
      </c>
      <c r="N36" s="17">
        <v>2</v>
      </c>
      <c r="O36" s="17">
        <v>0</v>
      </c>
      <c r="P36" s="17">
        <v>0</v>
      </c>
    </row>
    <row r="37" spans="1:16" x14ac:dyDescent="0.25">
      <c r="A37" s="17" t="s">
        <v>280</v>
      </c>
      <c r="B37" s="3" t="s">
        <v>311</v>
      </c>
      <c r="C37" s="17">
        <v>0</v>
      </c>
      <c r="D37" s="17">
        <v>0</v>
      </c>
      <c r="E37" s="17">
        <v>1</v>
      </c>
      <c r="F37" s="17">
        <v>0</v>
      </c>
      <c r="G37" s="17">
        <v>0</v>
      </c>
      <c r="H37" s="17">
        <v>0</v>
      </c>
      <c r="I37" s="17">
        <v>1</v>
      </c>
      <c r="J37" s="17">
        <v>0</v>
      </c>
      <c r="K37" s="17">
        <v>4</v>
      </c>
      <c r="L37" s="17">
        <v>4</v>
      </c>
      <c r="M37" s="17">
        <v>1</v>
      </c>
      <c r="N37" s="17">
        <v>4</v>
      </c>
      <c r="O37" s="17">
        <v>1</v>
      </c>
      <c r="P37" s="17">
        <v>0</v>
      </c>
    </row>
    <row r="38" spans="1:16" x14ac:dyDescent="0.25">
      <c r="A38" s="17" t="s">
        <v>282</v>
      </c>
      <c r="B38" s="3" t="s">
        <v>311</v>
      </c>
      <c r="C38" s="17">
        <v>0</v>
      </c>
      <c r="D38" s="17">
        <v>2</v>
      </c>
      <c r="E38" s="17">
        <v>3</v>
      </c>
      <c r="F38" s="17">
        <v>0</v>
      </c>
      <c r="G38" s="17">
        <v>0</v>
      </c>
      <c r="H38" s="17">
        <v>0</v>
      </c>
      <c r="I38" s="17">
        <v>12</v>
      </c>
      <c r="J38" s="17">
        <v>2</v>
      </c>
      <c r="K38" s="17">
        <v>7</v>
      </c>
      <c r="L38" s="17">
        <v>17</v>
      </c>
      <c r="M38" s="17">
        <v>11</v>
      </c>
      <c r="N38" s="17">
        <v>9</v>
      </c>
      <c r="O38" s="17">
        <v>2</v>
      </c>
      <c r="P38" s="17">
        <v>0</v>
      </c>
    </row>
    <row r="39" spans="1:16" x14ac:dyDescent="0.25">
      <c r="A39" s="17" t="s">
        <v>283</v>
      </c>
      <c r="B39" s="3" t="s">
        <v>344</v>
      </c>
      <c r="C39" s="17">
        <v>0</v>
      </c>
      <c r="D39" s="17">
        <v>2</v>
      </c>
      <c r="E39" s="17">
        <v>3</v>
      </c>
      <c r="F39" s="17">
        <v>0</v>
      </c>
      <c r="G39" s="17">
        <v>1</v>
      </c>
      <c r="H39" s="17">
        <v>1</v>
      </c>
      <c r="I39" s="17">
        <v>6</v>
      </c>
      <c r="J39" s="17">
        <v>3</v>
      </c>
      <c r="K39" s="17">
        <v>9</v>
      </c>
      <c r="L39" s="17">
        <v>12</v>
      </c>
      <c r="M39" s="17">
        <v>8</v>
      </c>
      <c r="N39" s="17">
        <v>3</v>
      </c>
      <c r="O39" s="17">
        <v>3</v>
      </c>
      <c r="P39" s="17">
        <v>0</v>
      </c>
    </row>
    <row r="40" spans="1:16" x14ac:dyDescent="0.25">
      <c r="A40" s="17" t="s">
        <v>285</v>
      </c>
      <c r="B40" s="3" t="s">
        <v>311</v>
      </c>
      <c r="C40" s="17">
        <v>0</v>
      </c>
      <c r="D40" s="17">
        <v>2</v>
      </c>
      <c r="E40" s="17">
        <v>1</v>
      </c>
      <c r="F40" s="17">
        <v>0</v>
      </c>
      <c r="G40" s="17">
        <v>0</v>
      </c>
      <c r="H40" s="17">
        <v>0</v>
      </c>
      <c r="I40" s="17">
        <v>3</v>
      </c>
      <c r="J40" s="17">
        <v>2</v>
      </c>
      <c r="K40" s="17">
        <v>10</v>
      </c>
      <c r="L40" s="17">
        <v>3</v>
      </c>
      <c r="M40" s="17">
        <v>5</v>
      </c>
      <c r="N40" s="17">
        <v>8</v>
      </c>
      <c r="O40" s="17">
        <v>1</v>
      </c>
      <c r="P40" s="17">
        <v>0</v>
      </c>
    </row>
    <row r="41" spans="1:16" x14ac:dyDescent="0.25">
      <c r="A41" s="17" t="s">
        <v>287</v>
      </c>
      <c r="B41" s="3" t="s">
        <v>311</v>
      </c>
      <c r="C41" s="17">
        <v>0</v>
      </c>
      <c r="D41" s="17">
        <v>0</v>
      </c>
      <c r="E41" s="17">
        <v>3</v>
      </c>
      <c r="F41" s="17">
        <v>2</v>
      </c>
      <c r="G41" s="17">
        <v>0</v>
      </c>
      <c r="H41" s="17">
        <v>0</v>
      </c>
      <c r="I41" s="17">
        <v>3</v>
      </c>
      <c r="J41" s="17">
        <v>1</v>
      </c>
      <c r="K41" s="17">
        <v>14</v>
      </c>
      <c r="L41" s="17">
        <v>7</v>
      </c>
      <c r="M41" s="17">
        <v>4</v>
      </c>
      <c r="N41" s="17">
        <v>16</v>
      </c>
      <c r="O41" s="17">
        <v>3</v>
      </c>
      <c r="P41" s="17">
        <v>0</v>
      </c>
    </row>
    <row r="42" spans="1:16" x14ac:dyDescent="0.25">
      <c r="A42" s="17" t="s">
        <v>308</v>
      </c>
      <c r="B42" s="3" t="s">
        <v>311</v>
      </c>
      <c r="C42" s="17">
        <v>0</v>
      </c>
      <c r="D42" s="17">
        <v>0</v>
      </c>
      <c r="E42" s="17">
        <v>1</v>
      </c>
      <c r="F42" s="17">
        <v>2</v>
      </c>
      <c r="G42" s="17">
        <v>1</v>
      </c>
      <c r="H42" s="17">
        <v>1</v>
      </c>
      <c r="I42" s="17">
        <v>3</v>
      </c>
      <c r="J42" s="17">
        <v>0</v>
      </c>
      <c r="K42" s="17">
        <v>8</v>
      </c>
      <c r="L42" s="17">
        <v>5</v>
      </c>
      <c r="M42" s="17">
        <v>2</v>
      </c>
      <c r="N42" s="17">
        <v>5</v>
      </c>
      <c r="O42" s="17">
        <v>0</v>
      </c>
      <c r="P42" s="17">
        <v>0</v>
      </c>
    </row>
    <row r="43" spans="1:16" x14ac:dyDescent="0.25">
      <c r="A43" s="17" t="s">
        <v>288</v>
      </c>
      <c r="B43" s="3" t="s">
        <v>311</v>
      </c>
      <c r="C43" s="17">
        <v>0</v>
      </c>
      <c r="D43" s="17">
        <v>0</v>
      </c>
      <c r="E43" s="17">
        <v>5</v>
      </c>
      <c r="F43" s="17">
        <v>2</v>
      </c>
      <c r="G43" s="17">
        <v>1</v>
      </c>
      <c r="H43" s="17">
        <v>1</v>
      </c>
      <c r="I43" s="17">
        <v>7</v>
      </c>
      <c r="J43" s="17">
        <v>1</v>
      </c>
      <c r="K43" s="17">
        <v>11</v>
      </c>
      <c r="L43" s="17">
        <v>10</v>
      </c>
      <c r="M43" s="17">
        <v>7</v>
      </c>
      <c r="N43" s="17">
        <v>5</v>
      </c>
      <c r="O43" s="17">
        <v>0</v>
      </c>
      <c r="P43" s="17">
        <v>0</v>
      </c>
    </row>
    <row r="44" spans="1:16" x14ac:dyDescent="0.25">
      <c r="A44" s="17" t="s">
        <v>289</v>
      </c>
      <c r="B44" s="3" t="s">
        <v>311</v>
      </c>
      <c r="C44" s="17">
        <v>1</v>
      </c>
      <c r="D44" s="17">
        <v>2</v>
      </c>
      <c r="E44" s="17">
        <v>2</v>
      </c>
      <c r="F44" s="17">
        <v>1</v>
      </c>
      <c r="G44" s="17">
        <v>0</v>
      </c>
      <c r="H44" s="17">
        <v>0</v>
      </c>
      <c r="I44" s="17">
        <v>5</v>
      </c>
      <c r="J44" s="17">
        <v>3</v>
      </c>
      <c r="K44" s="17">
        <v>7</v>
      </c>
      <c r="L44" s="17">
        <v>6</v>
      </c>
      <c r="M44" s="17">
        <v>6</v>
      </c>
      <c r="N44" s="17">
        <v>6</v>
      </c>
      <c r="O44" s="17">
        <v>3</v>
      </c>
      <c r="P44" s="17">
        <v>1</v>
      </c>
    </row>
    <row r="45" spans="1:16" x14ac:dyDescent="0.25">
      <c r="A45" s="17" t="s">
        <v>368</v>
      </c>
      <c r="B45" s="3" t="s">
        <v>311</v>
      </c>
      <c r="C45" s="17">
        <v>1</v>
      </c>
      <c r="D45" s="17">
        <v>1</v>
      </c>
      <c r="E45" s="17">
        <v>1</v>
      </c>
      <c r="F45" s="17">
        <v>0</v>
      </c>
      <c r="G45" s="17">
        <v>0</v>
      </c>
      <c r="H45" s="17">
        <v>0</v>
      </c>
      <c r="I45" s="17">
        <v>4</v>
      </c>
      <c r="J45" s="17">
        <v>2</v>
      </c>
      <c r="K45" s="17">
        <v>4</v>
      </c>
      <c r="L45" s="17">
        <v>7</v>
      </c>
      <c r="M45" s="17">
        <v>2</v>
      </c>
      <c r="N45" s="17">
        <v>4</v>
      </c>
      <c r="O45" s="17">
        <v>1</v>
      </c>
      <c r="P45" s="17">
        <v>0</v>
      </c>
    </row>
    <row r="46" spans="1:16" x14ac:dyDescent="0.25">
      <c r="A46" s="17" t="s">
        <v>292</v>
      </c>
      <c r="B46" s="3" t="s">
        <v>311</v>
      </c>
      <c r="C46" s="17">
        <v>0</v>
      </c>
      <c r="D46" s="17">
        <v>1</v>
      </c>
      <c r="E46" s="17">
        <v>6</v>
      </c>
      <c r="F46" s="17">
        <v>5</v>
      </c>
      <c r="G46" s="17">
        <v>0</v>
      </c>
      <c r="H46" s="17">
        <v>0</v>
      </c>
      <c r="I46" s="17">
        <v>7</v>
      </c>
      <c r="J46" s="17">
        <v>1</v>
      </c>
      <c r="K46" s="17">
        <v>4</v>
      </c>
      <c r="L46" s="17">
        <v>11</v>
      </c>
      <c r="M46" s="17">
        <v>5</v>
      </c>
      <c r="N46" s="17">
        <v>2</v>
      </c>
      <c r="O46" s="17">
        <v>2</v>
      </c>
      <c r="P46" s="17">
        <v>0</v>
      </c>
    </row>
    <row r="47" spans="1:16" x14ac:dyDescent="0.25">
      <c r="A47" s="17" t="s">
        <v>293</v>
      </c>
      <c r="B47" s="3" t="s">
        <v>311</v>
      </c>
      <c r="C47" s="17">
        <v>0</v>
      </c>
      <c r="D47" s="17">
        <v>2</v>
      </c>
      <c r="E47" s="17">
        <v>3</v>
      </c>
      <c r="F47" s="17">
        <v>0</v>
      </c>
      <c r="G47" s="17">
        <v>0</v>
      </c>
      <c r="H47" s="17">
        <v>0</v>
      </c>
      <c r="I47" s="17">
        <v>8</v>
      </c>
      <c r="J47" s="17">
        <v>2</v>
      </c>
      <c r="K47" s="17">
        <v>5</v>
      </c>
      <c r="L47" s="17">
        <v>16</v>
      </c>
      <c r="M47" s="17">
        <v>9</v>
      </c>
      <c r="N47" s="17">
        <v>4</v>
      </c>
      <c r="O47" s="17">
        <v>0</v>
      </c>
      <c r="P47" s="17">
        <v>0</v>
      </c>
    </row>
    <row r="48" spans="1:16" x14ac:dyDescent="0.25">
      <c r="A48" s="17" t="s">
        <v>276</v>
      </c>
      <c r="B48" s="3" t="s">
        <v>311</v>
      </c>
      <c r="C48" s="17">
        <v>0</v>
      </c>
      <c r="D48" s="17">
        <v>0</v>
      </c>
      <c r="E48" s="17">
        <v>0</v>
      </c>
      <c r="F48" s="17">
        <v>0</v>
      </c>
      <c r="G48" s="17">
        <v>2</v>
      </c>
      <c r="H48" s="17">
        <v>2</v>
      </c>
      <c r="I48" s="17">
        <v>0</v>
      </c>
      <c r="J48" s="17">
        <v>2</v>
      </c>
      <c r="K48" s="17">
        <v>6</v>
      </c>
      <c r="L48" s="17">
        <v>8</v>
      </c>
      <c r="M48" s="17">
        <v>3</v>
      </c>
      <c r="N48" s="17">
        <v>3</v>
      </c>
      <c r="O48" s="17">
        <v>0</v>
      </c>
      <c r="P48" s="17">
        <v>0</v>
      </c>
    </row>
    <row r="49" spans="1:16" x14ac:dyDescent="0.25">
      <c r="A49" s="17" t="s">
        <v>294</v>
      </c>
      <c r="B49" s="3" t="s">
        <v>311</v>
      </c>
      <c r="C49" s="17">
        <v>1</v>
      </c>
      <c r="D49" s="17">
        <v>2</v>
      </c>
      <c r="E49" s="17">
        <v>0</v>
      </c>
      <c r="F49" s="17">
        <v>0</v>
      </c>
      <c r="G49" s="17">
        <v>0</v>
      </c>
      <c r="H49" s="17">
        <v>0</v>
      </c>
      <c r="I49" s="17">
        <v>3</v>
      </c>
      <c r="J49" s="17">
        <v>2</v>
      </c>
      <c r="K49" s="17">
        <v>6</v>
      </c>
      <c r="L49" s="17">
        <v>6</v>
      </c>
      <c r="M49" s="17">
        <v>1</v>
      </c>
      <c r="N49" s="17">
        <v>2</v>
      </c>
      <c r="O49" s="17">
        <v>1</v>
      </c>
      <c r="P49" s="17">
        <v>0</v>
      </c>
    </row>
    <row r="50" spans="1:16" x14ac:dyDescent="0.25">
      <c r="A50" s="17" t="s">
        <v>295</v>
      </c>
      <c r="B50" s="3" t="s">
        <v>311</v>
      </c>
      <c r="C50" s="17">
        <v>0</v>
      </c>
      <c r="D50" s="17">
        <v>1</v>
      </c>
      <c r="E50" s="17">
        <v>1</v>
      </c>
      <c r="F50" s="17">
        <v>1</v>
      </c>
      <c r="G50" s="17">
        <v>0</v>
      </c>
      <c r="H50" s="17">
        <v>0</v>
      </c>
      <c r="I50" s="17">
        <v>8</v>
      </c>
      <c r="J50" s="17">
        <v>2</v>
      </c>
      <c r="K50" s="17">
        <v>9</v>
      </c>
      <c r="L50" s="17">
        <v>30</v>
      </c>
      <c r="M50" s="17">
        <v>6</v>
      </c>
      <c r="N50" s="17">
        <v>4</v>
      </c>
      <c r="O50" s="17">
        <v>0</v>
      </c>
      <c r="P50" s="17">
        <v>0</v>
      </c>
    </row>
    <row r="51" spans="1:16" x14ac:dyDescent="0.25">
      <c r="A51" s="17" t="s">
        <v>296</v>
      </c>
      <c r="B51" s="3" t="s">
        <v>311</v>
      </c>
      <c r="C51" s="17">
        <v>0</v>
      </c>
      <c r="D51" s="17">
        <v>0</v>
      </c>
      <c r="E51" s="17">
        <v>1</v>
      </c>
      <c r="F51" s="17">
        <v>0</v>
      </c>
      <c r="G51" s="17">
        <v>0</v>
      </c>
      <c r="H51" s="17">
        <v>0</v>
      </c>
      <c r="I51" s="17">
        <v>1</v>
      </c>
      <c r="J51" s="17">
        <v>0</v>
      </c>
      <c r="K51" s="17">
        <v>0</v>
      </c>
      <c r="L51" s="17">
        <v>3</v>
      </c>
      <c r="M51" s="17">
        <v>1</v>
      </c>
      <c r="N51" s="17">
        <v>1</v>
      </c>
      <c r="O51" s="17">
        <v>0</v>
      </c>
      <c r="P51" s="17">
        <v>0</v>
      </c>
    </row>
    <row r="52" spans="1:16" x14ac:dyDescent="0.25">
      <c r="A52" s="17" t="s">
        <v>309</v>
      </c>
      <c r="B52" s="3" t="s">
        <v>344</v>
      </c>
      <c r="C52" s="17">
        <v>0</v>
      </c>
      <c r="D52" s="17">
        <v>4</v>
      </c>
      <c r="E52" s="17">
        <v>4</v>
      </c>
      <c r="F52" s="17">
        <v>1</v>
      </c>
      <c r="G52" s="17">
        <v>0</v>
      </c>
      <c r="H52" s="17">
        <v>0</v>
      </c>
      <c r="I52" s="17">
        <v>14</v>
      </c>
      <c r="J52" s="17">
        <v>2</v>
      </c>
      <c r="K52" s="17">
        <v>11</v>
      </c>
      <c r="L52" s="17">
        <v>14</v>
      </c>
      <c r="M52" s="17">
        <v>9</v>
      </c>
      <c r="N52" s="17">
        <v>7</v>
      </c>
      <c r="O52" s="17">
        <v>0</v>
      </c>
      <c r="P52" s="17">
        <v>0</v>
      </c>
    </row>
    <row r="53" spans="1:16" x14ac:dyDescent="0.25">
      <c r="A53" s="17" t="s">
        <v>298</v>
      </c>
      <c r="B53" s="3" t="s">
        <v>311</v>
      </c>
      <c r="C53" s="17">
        <v>0</v>
      </c>
      <c r="D53" s="17">
        <v>0</v>
      </c>
      <c r="E53" s="17">
        <v>1</v>
      </c>
      <c r="F53" s="17">
        <v>0</v>
      </c>
      <c r="G53" s="17">
        <v>0</v>
      </c>
      <c r="H53" s="17">
        <v>0</v>
      </c>
      <c r="I53" s="17">
        <v>2</v>
      </c>
      <c r="J53" s="17">
        <v>0</v>
      </c>
      <c r="K53" s="17">
        <v>4</v>
      </c>
      <c r="L53" s="17">
        <v>9</v>
      </c>
      <c r="M53" s="17">
        <v>1</v>
      </c>
      <c r="N53" s="17">
        <v>1</v>
      </c>
      <c r="O53" s="17">
        <v>1</v>
      </c>
      <c r="P53" s="17">
        <v>0</v>
      </c>
    </row>
    <row r="54" spans="1:16" x14ac:dyDescent="0.25">
      <c r="A54" s="17" t="s">
        <v>299</v>
      </c>
      <c r="B54" s="3" t="s">
        <v>311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1</v>
      </c>
      <c r="J54" s="17">
        <v>0</v>
      </c>
      <c r="K54" s="17">
        <v>1</v>
      </c>
      <c r="L54" s="17">
        <v>8</v>
      </c>
      <c r="M54" s="17">
        <v>3</v>
      </c>
      <c r="N54" s="17">
        <v>1</v>
      </c>
      <c r="O54" s="17">
        <v>0</v>
      </c>
      <c r="P54" s="17">
        <v>0</v>
      </c>
    </row>
    <row r="55" spans="1:16" x14ac:dyDescent="0.25">
      <c r="A55" s="17" t="s">
        <v>300</v>
      </c>
      <c r="B55" s="3" t="s">
        <v>311</v>
      </c>
      <c r="C55" s="17">
        <v>0</v>
      </c>
      <c r="D55" s="17">
        <v>1</v>
      </c>
      <c r="E55" s="17">
        <v>0</v>
      </c>
      <c r="F55" s="17">
        <v>0</v>
      </c>
      <c r="G55" s="17">
        <v>0</v>
      </c>
      <c r="H55" s="17">
        <v>0</v>
      </c>
      <c r="I55" s="17">
        <v>4</v>
      </c>
      <c r="J55" s="17">
        <v>1</v>
      </c>
      <c r="K55" s="17">
        <v>4</v>
      </c>
      <c r="L55" s="17">
        <v>10</v>
      </c>
      <c r="M55" s="17">
        <v>2</v>
      </c>
      <c r="N55" s="17">
        <v>1</v>
      </c>
      <c r="O55" s="17">
        <v>0</v>
      </c>
      <c r="P55" s="17">
        <v>0</v>
      </c>
    </row>
    <row r="56" spans="1:16" x14ac:dyDescent="0.25">
      <c r="A56" s="17" t="s">
        <v>301</v>
      </c>
      <c r="B56" s="3" t="s">
        <v>311</v>
      </c>
      <c r="C56" s="17">
        <v>1</v>
      </c>
      <c r="D56" s="17">
        <v>0</v>
      </c>
      <c r="E56" s="17">
        <v>3</v>
      </c>
      <c r="F56" s="17">
        <v>0</v>
      </c>
      <c r="G56" s="17">
        <v>0</v>
      </c>
      <c r="H56" s="17">
        <v>0</v>
      </c>
      <c r="I56" s="17">
        <v>8</v>
      </c>
      <c r="J56" s="17">
        <v>1</v>
      </c>
      <c r="K56" s="17">
        <v>5</v>
      </c>
      <c r="L56" s="17">
        <v>18</v>
      </c>
      <c r="M56" s="17">
        <v>11</v>
      </c>
      <c r="N56" s="17">
        <v>5</v>
      </c>
      <c r="O56" s="17">
        <v>0</v>
      </c>
      <c r="P56" s="17">
        <v>0</v>
      </c>
    </row>
    <row r="57" spans="1:16" x14ac:dyDescent="0.25">
      <c r="A57" s="17" t="s">
        <v>302</v>
      </c>
      <c r="B57" s="3" t="s">
        <v>311</v>
      </c>
      <c r="C57" s="17">
        <v>0</v>
      </c>
      <c r="D57" s="17">
        <v>0</v>
      </c>
      <c r="E57" s="17">
        <v>1</v>
      </c>
      <c r="F57" s="17">
        <v>0</v>
      </c>
      <c r="G57" s="17">
        <v>1</v>
      </c>
      <c r="H57" s="17">
        <v>1</v>
      </c>
      <c r="I57" s="17">
        <v>8</v>
      </c>
      <c r="J57" s="17">
        <v>0</v>
      </c>
      <c r="K57" s="17">
        <v>4</v>
      </c>
      <c r="L57" s="17">
        <v>6</v>
      </c>
      <c r="M57" s="17">
        <v>6</v>
      </c>
      <c r="N57" s="17">
        <v>4</v>
      </c>
      <c r="O57" s="17">
        <v>1</v>
      </c>
      <c r="P57" s="17">
        <v>1</v>
      </c>
    </row>
    <row r="58" spans="1:16" x14ac:dyDescent="0.25">
      <c r="A58" s="17" t="s">
        <v>304</v>
      </c>
      <c r="B58" s="3" t="s">
        <v>311</v>
      </c>
      <c r="C58" s="17">
        <v>0</v>
      </c>
      <c r="D58" s="17">
        <v>3</v>
      </c>
      <c r="E58" s="17">
        <v>1</v>
      </c>
      <c r="F58" s="17">
        <v>0</v>
      </c>
      <c r="G58" s="17">
        <v>0</v>
      </c>
      <c r="H58" s="17">
        <v>0</v>
      </c>
      <c r="I58" s="17">
        <v>4</v>
      </c>
      <c r="J58" s="17">
        <v>3</v>
      </c>
      <c r="K58" s="17">
        <v>9</v>
      </c>
      <c r="L58" s="17">
        <v>7</v>
      </c>
      <c r="M58" s="17">
        <v>5</v>
      </c>
      <c r="N58" s="17">
        <v>7</v>
      </c>
      <c r="O58" s="17">
        <v>2</v>
      </c>
      <c r="P58" s="17">
        <v>0</v>
      </c>
    </row>
    <row r="59" spans="1:16" x14ac:dyDescent="0.25">
      <c r="A59" s="17" t="s">
        <v>305</v>
      </c>
      <c r="B59" s="3" t="s">
        <v>311</v>
      </c>
      <c r="C59" s="17">
        <v>0</v>
      </c>
      <c r="D59" s="17">
        <v>0</v>
      </c>
      <c r="E59" s="17">
        <v>2</v>
      </c>
      <c r="F59" s="17">
        <v>1</v>
      </c>
      <c r="G59" s="17">
        <v>0</v>
      </c>
      <c r="H59" s="17">
        <v>0</v>
      </c>
      <c r="I59" s="17">
        <v>5</v>
      </c>
      <c r="J59" s="17">
        <v>1</v>
      </c>
      <c r="K59" s="17">
        <v>7</v>
      </c>
      <c r="L59" s="17">
        <v>19</v>
      </c>
      <c r="M59" s="17">
        <v>8</v>
      </c>
      <c r="N59" s="17">
        <v>1</v>
      </c>
      <c r="O59" s="17">
        <v>0</v>
      </c>
      <c r="P59" s="17">
        <v>0</v>
      </c>
    </row>
    <row r="60" spans="1:16" x14ac:dyDescent="0.25">
      <c r="A60" s="17" t="s">
        <v>306</v>
      </c>
      <c r="B60" s="3" t="s">
        <v>311</v>
      </c>
      <c r="C60" s="17">
        <v>0</v>
      </c>
      <c r="D60" s="17">
        <v>1</v>
      </c>
      <c r="E60" s="17">
        <v>0</v>
      </c>
      <c r="F60" s="17">
        <v>1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17">
        <v>11</v>
      </c>
      <c r="M60" s="17">
        <v>1</v>
      </c>
      <c r="N60" s="17">
        <v>1</v>
      </c>
      <c r="O60" s="17">
        <v>2</v>
      </c>
      <c r="P60" s="17">
        <v>0</v>
      </c>
    </row>
    <row r="61" spans="1:16" x14ac:dyDescent="0.25">
      <c r="A61" s="17" t="s">
        <v>307</v>
      </c>
      <c r="B61" s="3" t="s">
        <v>344</v>
      </c>
      <c r="C61" s="17">
        <v>0</v>
      </c>
      <c r="D61" s="17">
        <v>1</v>
      </c>
      <c r="E61" s="17">
        <v>2</v>
      </c>
      <c r="F61" s="17">
        <v>1</v>
      </c>
      <c r="G61" s="17">
        <v>0</v>
      </c>
      <c r="H61" s="17">
        <v>0</v>
      </c>
      <c r="I61" s="17">
        <v>4</v>
      </c>
      <c r="J61" s="17">
        <v>2</v>
      </c>
      <c r="K61" s="17">
        <v>2</v>
      </c>
      <c r="L61" s="17">
        <v>7</v>
      </c>
      <c r="M61" s="17">
        <v>1</v>
      </c>
      <c r="N61" s="17">
        <v>7</v>
      </c>
      <c r="O61" s="17">
        <v>3</v>
      </c>
      <c r="P61" s="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4" sqref="B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2" width="3.28515625" bestFit="1" customWidth="1"/>
    <col min="13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313</v>
      </c>
      <c r="B2" s="3" t="s">
        <v>290</v>
      </c>
      <c r="C2" s="17">
        <v>2</v>
      </c>
      <c r="D2" s="17">
        <v>1</v>
      </c>
      <c r="E2" s="17">
        <v>9</v>
      </c>
      <c r="F2" s="17">
        <v>16</v>
      </c>
      <c r="G2" s="17">
        <v>3</v>
      </c>
      <c r="H2" s="17">
        <v>0</v>
      </c>
      <c r="I2" s="17">
        <v>0</v>
      </c>
      <c r="J2" s="17">
        <v>38</v>
      </c>
      <c r="K2" s="17">
        <v>6</v>
      </c>
      <c r="L2" s="17">
        <v>55</v>
      </c>
      <c r="M2" s="17">
        <v>104</v>
      </c>
      <c r="N2" s="17">
        <v>33</v>
      </c>
      <c r="O2" s="17">
        <v>29</v>
      </c>
      <c r="P2" s="17">
        <v>5</v>
      </c>
      <c r="Q2" s="17">
        <v>1</v>
      </c>
    </row>
    <row r="3" spans="1:17" x14ac:dyDescent="0.25">
      <c r="A3" s="17" t="s">
        <v>314</v>
      </c>
      <c r="B3" s="3" t="s">
        <v>286</v>
      </c>
      <c r="C3" s="17">
        <v>0</v>
      </c>
      <c r="D3" s="17">
        <v>2</v>
      </c>
      <c r="E3" s="17">
        <v>16</v>
      </c>
      <c r="F3" s="17">
        <v>33</v>
      </c>
      <c r="G3" s="17">
        <v>18</v>
      </c>
      <c r="H3" s="17">
        <v>1</v>
      </c>
      <c r="I3" s="17">
        <v>1</v>
      </c>
      <c r="J3" s="17">
        <v>66</v>
      </c>
      <c r="K3" s="17">
        <v>27</v>
      </c>
      <c r="L3" s="17">
        <v>97</v>
      </c>
      <c r="M3" s="17">
        <v>118</v>
      </c>
      <c r="N3" s="17">
        <v>57</v>
      </c>
      <c r="O3" s="17">
        <v>56</v>
      </c>
      <c r="P3" s="17">
        <v>7</v>
      </c>
      <c r="Q3" s="17">
        <v>0</v>
      </c>
    </row>
    <row r="4" spans="1:17" x14ac:dyDescent="0.25">
      <c r="A4" s="17" t="s">
        <v>315</v>
      </c>
      <c r="B4" s="3" t="s">
        <v>284</v>
      </c>
      <c r="C4" s="17">
        <v>0</v>
      </c>
      <c r="D4" s="17">
        <v>1</v>
      </c>
      <c r="E4" s="17">
        <v>12</v>
      </c>
      <c r="F4" s="17">
        <v>14</v>
      </c>
      <c r="G4" s="17">
        <v>3</v>
      </c>
      <c r="H4" s="17">
        <v>1</v>
      </c>
      <c r="I4" s="17">
        <v>1</v>
      </c>
      <c r="J4" s="17">
        <v>36</v>
      </c>
      <c r="K4" s="17">
        <v>7</v>
      </c>
      <c r="L4" s="17">
        <v>48</v>
      </c>
      <c r="M4" s="17">
        <v>70</v>
      </c>
      <c r="N4" s="17">
        <v>36</v>
      </c>
      <c r="O4" s="17">
        <v>30</v>
      </c>
      <c r="P4" s="17">
        <v>7</v>
      </c>
      <c r="Q4" s="17">
        <v>0</v>
      </c>
    </row>
    <row r="5" spans="1:17" x14ac:dyDescent="0.25">
      <c r="A5" s="17" t="s">
        <v>316</v>
      </c>
      <c r="B5" s="3" t="s">
        <v>281</v>
      </c>
      <c r="C5" s="17">
        <v>2</v>
      </c>
      <c r="D5" s="17">
        <v>1</v>
      </c>
      <c r="E5" s="17">
        <v>6</v>
      </c>
      <c r="F5" s="17">
        <v>18</v>
      </c>
      <c r="G5" s="17">
        <v>2</v>
      </c>
      <c r="H5" s="17">
        <v>1</v>
      </c>
      <c r="I5" s="17">
        <v>1</v>
      </c>
      <c r="J5" s="17">
        <v>31</v>
      </c>
      <c r="K5" s="17">
        <v>9</v>
      </c>
      <c r="L5" s="17">
        <v>37</v>
      </c>
      <c r="M5" s="17">
        <v>84</v>
      </c>
      <c r="N5" s="17">
        <v>34</v>
      </c>
      <c r="O5" s="17">
        <v>27</v>
      </c>
      <c r="P5" s="17">
        <v>11</v>
      </c>
      <c r="Q5" s="17">
        <v>0</v>
      </c>
    </row>
    <row r="6" spans="1:17" x14ac:dyDescent="0.25">
      <c r="A6" s="17" t="s">
        <v>317</v>
      </c>
      <c r="B6" s="3" t="s">
        <v>312</v>
      </c>
      <c r="C6" s="17">
        <v>2</v>
      </c>
      <c r="D6" s="17">
        <v>1</v>
      </c>
      <c r="E6" s="17">
        <v>9</v>
      </c>
      <c r="F6" s="17">
        <v>7</v>
      </c>
      <c r="G6" s="17">
        <v>3</v>
      </c>
      <c r="H6" s="17">
        <v>0</v>
      </c>
      <c r="I6" s="17">
        <v>0</v>
      </c>
      <c r="J6" s="17">
        <v>27</v>
      </c>
      <c r="K6" s="17">
        <v>7</v>
      </c>
      <c r="L6" s="17">
        <v>26</v>
      </c>
      <c r="M6" s="17">
        <v>55</v>
      </c>
      <c r="N6" s="17">
        <v>16</v>
      </c>
      <c r="O6" s="17">
        <v>2</v>
      </c>
      <c r="P6" s="17">
        <v>1</v>
      </c>
      <c r="Q6" s="17">
        <v>0</v>
      </c>
    </row>
    <row r="7" spans="1:17" x14ac:dyDescent="0.25">
      <c r="A7" s="17" t="s">
        <v>318</v>
      </c>
      <c r="B7" s="3" t="s">
        <v>277</v>
      </c>
      <c r="C7" s="17">
        <v>0</v>
      </c>
      <c r="D7" s="17">
        <v>2</v>
      </c>
      <c r="E7" s="17">
        <v>14</v>
      </c>
      <c r="F7" s="17">
        <v>39</v>
      </c>
      <c r="G7" s="17">
        <v>13</v>
      </c>
      <c r="H7" s="17">
        <v>1</v>
      </c>
      <c r="I7" s="17">
        <v>1</v>
      </c>
      <c r="J7" s="17">
        <v>77</v>
      </c>
      <c r="K7" s="17">
        <v>22</v>
      </c>
      <c r="L7" s="17">
        <v>91</v>
      </c>
      <c r="M7" s="17">
        <v>131</v>
      </c>
      <c r="N7" s="17">
        <v>65</v>
      </c>
      <c r="O7" s="17">
        <v>36</v>
      </c>
      <c r="P7" s="17">
        <v>9</v>
      </c>
      <c r="Q7" s="17">
        <v>0</v>
      </c>
    </row>
    <row r="8" spans="1:17" x14ac:dyDescent="0.25">
      <c r="A8" s="17" t="s">
        <v>319</v>
      </c>
      <c r="B8" s="3" t="s">
        <v>297</v>
      </c>
      <c r="C8" s="17">
        <v>0</v>
      </c>
      <c r="D8" s="17">
        <v>2</v>
      </c>
      <c r="E8" s="17">
        <v>14</v>
      </c>
      <c r="F8" s="17">
        <v>27</v>
      </c>
      <c r="G8" s="17">
        <v>3</v>
      </c>
      <c r="H8" s="17">
        <v>0</v>
      </c>
      <c r="I8" s="17">
        <v>0</v>
      </c>
      <c r="J8" s="17">
        <v>51</v>
      </c>
      <c r="K8" s="17">
        <v>17</v>
      </c>
      <c r="L8" s="17">
        <v>43</v>
      </c>
      <c r="M8" s="17">
        <v>76</v>
      </c>
      <c r="N8" s="17">
        <v>28</v>
      </c>
      <c r="O8" s="17">
        <v>23</v>
      </c>
      <c r="P8" s="17">
        <v>10</v>
      </c>
      <c r="Q8" s="17">
        <v>4</v>
      </c>
    </row>
    <row r="9" spans="1:17" x14ac:dyDescent="0.25">
      <c r="A9" s="17" t="s">
        <v>320</v>
      </c>
      <c r="B9" s="3" t="s">
        <v>278</v>
      </c>
      <c r="C9" s="17">
        <v>2</v>
      </c>
      <c r="D9" s="17">
        <v>2</v>
      </c>
      <c r="E9" s="17">
        <v>19</v>
      </c>
      <c r="F9" s="17">
        <v>34</v>
      </c>
      <c r="G9" s="17">
        <v>4</v>
      </c>
      <c r="H9" s="17">
        <v>1</v>
      </c>
      <c r="I9" s="17">
        <v>1</v>
      </c>
      <c r="J9" s="17">
        <v>84</v>
      </c>
      <c r="K9" s="17">
        <v>18</v>
      </c>
      <c r="L9" s="17">
        <v>89</v>
      </c>
      <c r="M9" s="17">
        <v>154</v>
      </c>
      <c r="N9" s="17">
        <v>67</v>
      </c>
      <c r="O9" s="17">
        <v>53</v>
      </c>
      <c r="P9" s="17">
        <v>10</v>
      </c>
      <c r="Q9" s="17">
        <v>0</v>
      </c>
    </row>
    <row r="10" spans="1:17" x14ac:dyDescent="0.25">
      <c r="A10" s="17" t="s">
        <v>321</v>
      </c>
      <c r="B10" s="3" t="s">
        <v>279</v>
      </c>
      <c r="C10" s="17">
        <v>0</v>
      </c>
      <c r="D10" s="17">
        <v>5</v>
      </c>
      <c r="E10" s="17">
        <v>12</v>
      </c>
      <c r="F10" s="17">
        <v>24</v>
      </c>
      <c r="G10" s="17">
        <v>4</v>
      </c>
      <c r="H10" s="17">
        <v>2</v>
      </c>
      <c r="I10" s="17">
        <v>2</v>
      </c>
      <c r="J10" s="17">
        <v>52</v>
      </c>
      <c r="K10" s="17">
        <v>16</v>
      </c>
      <c r="L10" s="17">
        <v>75</v>
      </c>
      <c r="M10" s="17">
        <v>121</v>
      </c>
      <c r="N10" s="17">
        <v>46</v>
      </c>
      <c r="O10" s="17">
        <v>46</v>
      </c>
      <c r="P10" s="17">
        <v>20</v>
      </c>
      <c r="Q10" s="17">
        <v>0</v>
      </c>
    </row>
    <row r="11" spans="1:17" x14ac:dyDescent="0.25">
      <c r="A11" s="17" t="s">
        <v>322</v>
      </c>
      <c r="B11" s="3" t="s">
        <v>303</v>
      </c>
      <c r="C11" s="17">
        <v>5</v>
      </c>
      <c r="D11" s="17">
        <v>2</v>
      </c>
      <c r="E11" s="17">
        <v>14</v>
      </c>
      <c r="F11" s="17">
        <v>19</v>
      </c>
      <c r="G11" s="17">
        <v>4</v>
      </c>
      <c r="H11" s="17">
        <v>3</v>
      </c>
      <c r="I11" s="17">
        <v>3</v>
      </c>
      <c r="J11" s="17">
        <v>49</v>
      </c>
      <c r="K11" s="17">
        <v>12</v>
      </c>
      <c r="L11" s="17">
        <v>66</v>
      </c>
      <c r="M11" s="17">
        <v>84</v>
      </c>
      <c r="N11" s="17">
        <v>36</v>
      </c>
      <c r="O11" s="17">
        <v>47</v>
      </c>
      <c r="P11" s="17">
        <v>17</v>
      </c>
      <c r="Q11" s="17">
        <v>0</v>
      </c>
    </row>
    <row r="12" spans="1:17" x14ac:dyDescent="0.25">
      <c r="A12" s="17" t="s">
        <v>323</v>
      </c>
      <c r="B12" s="3" t="s">
        <v>291</v>
      </c>
      <c r="C12" s="17">
        <v>2</v>
      </c>
      <c r="D12" s="17">
        <v>0</v>
      </c>
      <c r="E12" s="17">
        <v>5</v>
      </c>
      <c r="F12" s="17">
        <v>16</v>
      </c>
      <c r="G12" s="17">
        <v>7</v>
      </c>
      <c r="H12" s="17">
        <v>3</v>
      </c>
      <c r="I12" s="17">
        <v>0</v>
      </c>
      <c r="J12" s="17">
        <v>32</v>
      </c>
      <c r="K12" s="17">
        <v>14</v>
      </c>
      <c r="L12" s="17">
        <v>50</v>
      </c>
      <c r="M12" s="17">
        <v>69</v>
      </c>
      <c r="N12" s="17">
        <v>36</v>
      </c>
      <c r="O12" s="17">
        <v>24</v>
      </c>
      <c r="P12" s="17">
        <v>6</v>
      </c>
      <c r="Q12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J74" sqref="J74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40</v>
      </c>
      <c r="C1" s="18"/>
      <c r="D1" s="18"/>
      <c r="E1" s="63" t="s">
        <v>22</v>
      </c>
      <c r="F1" s="63"/>
      <c r="G1" s="63"/>
      <c r="H1" s="63"/>
      <c r="I1" s="64"/>
      <c r="J1" s="57" t="s">
        <v>52</v>
      </c>
      <c r="K1" s="57" t="s">
        <v>53</v>
      </c>
      <c r="L1" s="57" t="s">
        <v>54</v>
      </c>
      <c r="M1" s="57" t="s">
        <v>55</v>
      </c>
      <c r="N1" s="57" t="s">
        <v>56</v>
      </c>
      <c r="O1" s="57" t="s">
        <v>57</v>
      </c>
      <c r="P1" s="57" t="s">
        <v>58</v>
      </c>
      <c r="Q1" s="57" t="s">
        <v>59</v>
      </c>
      <c r="R1" s="57" t="s">
        <v>60</v>
      </c>
      <c r="S1" s="57" t="s">
        <v>61</v>
      </c>
    </row>
    <row r="2" spans="1:19" ht="18.75" customHeight="1" x14ac:dyDescent="0.25">
      <c r="A2" s="18"/>
      <c r="B2" s="20">
        <f>DATE</f>
        <v>42393</v>
      </c>
      <c r="C2" s="18"/>
      <c r="D2" s="18"/>
      <c r="E2" s="63"/>
      <c r="F2" s="63"/>
      <c r="G2" s="63"/>
      <c r="H2" s="63"/>
      <c r="I2" s="64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 ht="28.5" customHeight="1" x14ac:dyDescent="0.25">
      <c r="A3" s="18"/>
      <c r="B3" s="60" t="s">
        <v>274</v>
      </c>
      <c r="C3" s="18"/>
      <c r="D3" s="18"/>
      <c r="E3" s="63"/>
      <c r="F3" s="63"/>
      <c r="G3" s="63"/>
      <c r="H3" s="63"/>
      <c r="I3" s="64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18.75" customHeight="1" x14ac:dyDescent="0.25">
      <c r="A4" s="18"/>
      <c r="B4" s="61"/>
      <c r="C4" s="18"/>
      <c r="D4" s="18"/>
      <c r="E4" s="63"/>
      <c r="F4" s="63"/>
      <c r="G4" s="63"/>
      <c r="H4" s="63"/>
      <c r="I4" s="64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5" customHeight="1" x14ac:dyDescent="0.25">
      <c r="A5" s="18"/>
      <c r="B5" s="62"/>
      <c r="C5" s="18"/>
      <c r="D5" s="18"/>
      <c r="E5" s="63"/>
      <c r="F5" s="63"/>
      <c r="G5" s="63"/>
      <c r="H5" s="63"/>
      <c r="I5" s="64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18"/>
      <c r="B6" s="19" t="s">
        <v>42</v>
      </c>
      <c r="C6" s="18"/>
      <c r="D6" s="18"/>
      <c r="E6" s="63"/>
      <c r="F6" s="63"/>
      <c r="G6" s="63"/>
      <c r="H6" s="63"/>
      <c r="I6" s="64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5" customHeight="1" x14ac:dyDescent="0.25">
      <c r="A7" s="18"/>
      <c r="B7" s="21"/>
      <c r="C7" s="18"/>
      <c r="D7" s="18"/>
      <c r="E7" s="63"/>
      <c r="F7" s="63"/>
      <c r="G7" s="63"/>
      <c r="H7" s="63"/>
      <c r="I7" s="64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86.25" customHeight="1" x14ac:dyDescent="0.25">
      <c r="A8" s="18"/>
      <c r="B8" s="22"/>
      <c r="C8" s="18"/>
      <c r="D8" s="18"/>
      <c r="E8" s="65"/>
      <c r="F8" s="65"/>
      <c r="G8" s="65"/>
      <c r="H8" s="65"/>
      <c r="I8" s="66"/>
      <c r="J8" s="59"/>
      <c r="K8" s="59"/>
      <c r="L8" s="59"/>
      <c r="M8" s="59"/>
      <c r="N8" s="59"/>
      <c r="O8" s="59"/>
      <c r="P8" s="59"/>
      <c r="Q8" s="59"/>
      <c r="R8" s="59"/>
      <c r="S8" s="59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7" t="s">
        <v>45</v>
      </c>
      <c r="K9" s="27" t="s">
        <v>45</v>
      </c>
      <c r="L9" s="27" t="s">
        <v>46</v>
      </c>
      <c r="M9" s="27" t="s">
        <v>47</v>
      </c>
      <c r="N9" s="27" t="s">
        <v>48</v>
      </c>
      <c r="O9" s="27"/>
      <c r="P9" s="27" t="s">
        <v>49</v>
      </c>
      <c r="Q9" s="27" t="s">
        <v>49</v>
      </c>
      <c r="R9" s="27" t="s">
        <v>50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267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262</v>
      </c>
      <c r="B12" s="30" t="s">
        <v>257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268</v>
      </c>
      <c r="B13" s="30" t="s">
        <v>257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266</v>
      </c>
      <c r="B14" s="30" t="s">
        <v>257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265</v>
      </c>
      <c r="B15" s="30" t="s">
        <v>257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264</v>
      </c>
      <c r="B16" s="30" t="s">
        <v>257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273</v>
      </c>
      <c r="B17" s="30" t="s">
        <v>257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269</v>
      </c>
      <c r="B18" s="30" t="s">
        <v>257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272</v>
      </c>
      <c r="B19" s="30" t="s">
        <v>257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271</v>
      </c>
      <c r="B20" s="30" t="s">
        <v>257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270</v>
      </c>
      <c r="B21" s="30" t="s">
        <v>257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263</v>
      </c>
      <c r="B22" s="30" t="s">
        <v>257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257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262</v>
      </c>
      <c r="B24" s="41" t="s">
        <v>258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268</v>
      </c>
      <c r="B25" s="41" t="s">
        <v>258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266</v>
      </c>
      <c r="B26" s="41" t="s">
        <v>258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265</v>
      </c>
      <c r="B27" s="41" t="s">
        <v>258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264</v>
      </c>
      <c r="B28" s="41" t="s">
        <v>258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273</v>
      </c>
      <c r="B29" s="41" t="s">
        <v>258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269</v>
      </c>
      <c r="B30" s="41" t="s">
        <v>258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272</v>
      </c>
      <c r="B31" s="41" t="s">
        <v>258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271</v>
      </c>
      <c r="B32" s="41" t="s">
        <v>258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270</v>
      </c>
      <c r="B33" s="41" t="s">
        <v>258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263</v>
      </c>
      <c r="B34" s="41" t="s">
        <v>258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258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262</v>
      </c>
      <c r="B36" s="41" t="s">
        <v>259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268</v>
      </c>
      <c r="B37" s="41" t="s">
        <v>259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266</v>
      </c>
      <c r="B38" s="41" t="s">
        <v>259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265</v>
      </c>
      <c r="B39" s="41" t="s">
        <v>259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264</v>
      </c>
      <c r="B40" s="41" t="s">
        <v>259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273</v>
      </c>
      <c r="B41" s="41" t="s">
        <v>259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269</v>
      </c>
      <c r="B42" s="41" t="s">
        <v>259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272</v>
      </c>
      <c r="B43" s="41" t="s">
        <v>259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271</v>
      </c>
      <c r="B44" s="41" t="s">
        <v>259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270</v>
      </c>
      <c r="B45" s="41" t="s">
        <v>259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263</v>
      </c>
      <c r="B46" s="41" t="s">
        <v>259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259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262</v>
      </c>
      <c r="B48" s="41" t="s">
        <v>260</v>
      </c>
      <c r="C48" s="39" t="str">
        <f t="shared" ref="C48:C58" si="32">CONCATENATE(YEAR,":",MONTH,":4:7:", $A48)</f>
        <v>2016:1:4:7:OFFICE</v>
      </c>
      <c r="D48" s="31">
        <f>MATCH($C48,REPORT_DATA_BY_ZONE!$A:$A, 0)</f>
        <v>6</v>
      </c>
      <c r="E48" s="25">
        <f>IFERROR(INDEX(REPORT_DATA_BY_ZONE!$A:$Z,$D48,MATCH(E$10,REPORT_DATA_BY_ZONE!$A$1:$Z$1,0)), "")</f>
        <v>2</v>
      </c>
      <c r="F48" s="25">
        <f>IFERROR(INDEX(REPORT_DATA_BY_ZONE!$A:$Z,$D48,MATCH(F$10,REPORT_DATA_BY_ZONE!$A$1:$Z$1,0)), "")</f>
        <v>1</v>
      </c>
      <c r="G48" s="25">
        <f>IFERROR(INDEX(REPORT_DATA_BY_ZONE!$A:$Z,$D48,MATCH(G$10,REPORT_DATA_BY_ZONE!$A$1:$Z$1,0)), "")</f>
        <v>9</v>
      </c>
      <c r="H48" s="25">
        <f>IFERROR(INDEX(REPORT_DATA_BY_ZONE!$A:$Z,$D48,MATCH(H$10,REPORT_DATA_BY_ZONE!$A$1:$Z$1,0)), "")</f>
        <v>7</v>
      </c>
      <c r="I48" s="25">
        <f>IFERROR(INDEX(REPORT_DATA_BY_ZONE!$A:$Z,$D48,MATCH(I$10,REPORT_DATA_BY_ZONE!$A$1:$Z$1,0)), "")</f>
        <v>3</v>
      </c>
      <c r="J48" s="36">
        <f>IFERROR(INDEX(REPORT_DATA_BY_ZONE!$A:$Z,$D48,MATCH(J$10,REPORT_DATA_BY_ZONE!$A$1:$Z$1,0)), "")</f>
        <v>0</v>
      </c>
      <c r="K48" s="36">
        <f>IFERROR(INDEX(REPORT_DATA_BY_ZONE!$A:$Z,$D48,MATCH(K$10,REPORT_DATA_BY_ZONE!$A$1:$Z$1,0)), "")</f>
        <v>0</v>
      </c>
      <c r="L48" s="36">
        <f>IFERROR(INDEX(REPORT_DATA_BY_ZONE!$A:$Z,$D48,MATCH(L$10,REPORT_DATA_BY_ZONE!$A$1:$Z$1,0)), "")</f>
        <v>27</v>
      </c>
      <c r="M48" s="36">
        <f>IFERROR(INDEX(REPORT_DATA_BY_ZONE!$A:$Z,$D48,MATCH(M$10,REPORT_DATA_BY_ZONE!$A$1:$Z$1,0)), "")</f>
        <v>7</v>
      </c>
      <c r="N48" s="36">
        <f>IFERROR(INDEX(REPORT_DATA_BY_ZONE!$A:$Z,$D48,MATCH(N$10,REPORT_DATA_BY_ZONE!$A$1:$Z$1,0)), "")</f>
        <v>26</v>
      </c>
      <c r="O48" s="36">
        <f>IFERROR(INDEX(REPORT_DATA_BY_ZONE!$A:$Z,$D48,MATCH(O$10,REPORT_DATA_BY_ZONE!$A$1:$Z$1,0)), "")</f>
        <v>55</v>
      </c>
      <c r="P48" s="36">
        <f>IFERROR(INDEX(REPORT_DATA_BY_ZONE!$A:$Z,$D48,MATCH(P$10,REPORT_DATA_BY_ZONE!$A$1:$Z$1,0)), "")</f>
        <v>16</v>
      </c>
      <c r="Q48" s="36">
        <f>IFERROR(INDEX(REPORT_DATA_BY_ZONE!$A:$Z,$D48,MATCH(Q$10,REPORT_DATA_BY_ZONE!$A$1:$Z$1,0)), "")</f>
        <v>2</v>
      </c>
      <c r="R48" s="36">
        <f>IFERROR(INDEX(REPORT_DATA_BY_ZONE!$A:$Z,$D48,MATCH(R$10,REPORT_DATA_BY_ZONE!$A$1:$Z$1,0)), "")</f>
        <v>1</v>
      </c>
      <c r="S48" s="36">
        <f>IFERROR(INDEX(REPORT_DATA_BY_ZONE!$A:$Z,$D48,MATCH(S$10,REPORT_DATA_BY_ZONE!$A$1:$Z$1,0)), "")</f>
        <v>0</v>
      </c>
    </row>
    <row r="49" spans="1:19" hidden="1" x14ac:dyDescent="0.25">
      <c r="A49" s="17" t="s">
        <v>268</v>
      </c>
      <c r="B49" s="41" t="s">
        <v>260</v>
      </c>
      <c r="C49" s="39" t="str">
        <f t="shared" si="32"/>
        <v>2016:1:4:7:HUALIAN</v>
      </c>
      <c r="D49" s="31">
        <f>MATCH($C49,REPORT_DATA_BY_ZONE!$A:$A, 0)</f>
        <v>4</v>
      </c>
      <c r="E49" s="25">
        <f>IFERROR(INDEX(REPORT_DATA_BY_ZONE!$A:$Z,$D49,MATCH(E$10,REPORT_DATA_BY_ZONE!$A$1:$Z$1,0)), "")</f>
        <v>0</v>
      </c>
      <c r="F49" s="25">
        <f>IFERROR(INDEX(REPORT_DATA_BY_ZONE!$A:$Z,$D49,MATCH(F$10,REPORT_DATA_BY_ZONE!$A$1:$Z$1,0)), "")</f>
        <v>1</v>
      </c>
      <c r="G49" s="25">
        <f>IFERROR(INDEX(REPORT_DATA_BY_ZONE!$A:$Z,$D49,MATCH(G$10,REPORT_DATA_BY_ZONE!$A$1:$Z$1,0)), "")</f>
        <v>12</v>
      </c>
      <c r="H49" s="25">
        <f>IFERROR(INDEX(REPORT_DATA_BY_ZONE!$A:$Z,$D49,MATCH(H$10,REPORT_DATA_BY_ZONE!$A$1:$Z$1,0)), "")</f>
        <v>14</v>
      </c>
      <c r="I49" s="25">
        <f>IFERROR(INDEX(REPORT_DATA_BY_ZONE!$A:$Z,$D49,MATCH(I$10,REPORT_DATA_BY_ZONE!$A$1:$Z$1,0)), "")</f>
        <v>3</v>
      </c>
      <c r="J49" s="36">
        <f>IFERROR(INDEX(REPORT_DATA_BY_ZONE!$A:$Z,$D49,MATCH(J$10,REPORT_DATA_BY_ZONE!$A$1:$Z$1,0)), "")</f>
        <v>1</v>
      </c>
      <c r="K49" s="36">
        <f>IFERROR(INDEX(REPORT_DATA_BY_ZONE!$A:$Z,$D49,MATCH(K$10,REPORT_DATA_BY_ZONE!$A$1:$Z$1,0)), "")</f>
        <v>1</v>
      </c>
      <c r="L49" s="36">
        <f>IFERROR(INDEX(REPORT_DATA_BY_ZONE!$A:$Z,$D49,MATCH(L$10,REPORT_DATA_BY_ZONE!$A$1:$Z$1,0)), "")</f>
        <v>36</v>
      </c>
      <c r="M49" s="36">
        <f>IFERROR(INDEX(REPORT_DATA_BY_ZONE!$A:$Z,$D49,MATCH(M$10,REPORT_DATA_BY_ZONE!$A$1:$Z$1,0)), "")</f>
        <v>7</v>
      </c>
      <c r="N49" s="36">
        <f>IFERROR(INDEX(REPORT_DATA_BY_ZONE!$A:$Z,$D49,MATCH(N$10,REPORT_DATA_BY_ZONE!$A$1:$Z$1,0)), "")</f>
        <v>48</v>
      </c>
      <c r="O49" s="36">
        <f>IFERROR(INDEX(REPORT_DATA_BY_ZONE!$A:$Z,$D49,MATCH(O$10,REPORT_DATA_BY_ZONE!$A$1:$Z$1,0)), "")</f>
        <v>70</v>
      </c>
      <c r="P49" s="36">
        <f>IFERROR(INDEX(REPORT_DATA_BY_ZONE!$A:$Z,$D49,MATCH(P$10,REPORT_DATA_BY_ZONE!$A$1:$Z$1,0)), "")</f>
        <v>36</v>
      </c>
      <c r="Q49" s="36">
        <f>IFERROR(INDEX(REPORT_DATA_BY_ZONE!$A:$Z,$D49,MATCH(Q$10,REPORT_DATA_BY_ZONE!$A$1:$Z$1,0)), "")</f>
        <v>30</v>
      </c>
      <c r="R49" s="36">
        <f>IFERROR(INDEX(REPORT_DATA_BY_ZONE!$A:$Z,$D49,MATCH(R$10,REPORT_DATA_BY_ZONE!$A$1:$Z$1,0)), "")</f>
        <v>7</v>
      </c>
      <c r="S49" s="36">
        <f>IFERROR(INDEX(REPORT_DATA_BY_ZONE!$A:$Z,$D49,MATCH(S$10,REPORT_DATA_BY_ZONE!$A$1:$Z$1,0)), "")</f>
        <v>0</v>
      </c>
    </row>
    <row r="50" spans="1:19" hidden="1" x14ac:dyDescent="0.25">
      <c r="A50" s="17" t="s">
        <v>266</v>
      </c>
      <c r="B50" s="41" t="s">
        <v>260</v>
      </c>
      <c r="C50" s="39" t="str">
        <f t="shared" si="32"/>
        <v>2016:1:4:7:TAIDONG</v>
      </c>
      <c r="D50" s="31">
        <f>MATCH($C50,REPORT_DATA_BY_ZONE!$A:$A, 0)</f>
        <v>8</v>
      </c>
      <c r="E50" s="25">
        <f>IFERROR(INDEX(REPORT_DATA_BY_ZONE!$A:$Z,$D50,MATCH(E$10,REPORT_DATA_BY_ZONE!$A$1:$Z$1,0)), "")</f>
        <v>0</v>
      </c>
      <c r="F50" s="25">
        <f>IFERROR(INDEX(REPORT_DATA_BY_ZONE!$A:$Z,$D50,MATCH(F$10,REPORT_DATA_BY_ZONE!$A$1:$Z$1,0)), "")</f>
        <v>2</v>
      </c>
      <c r="G50" s="25">
        <f>IFERROR(INDEX(REPORT_DATA_BY_ZONE!$A:$Z,$D50,MATCH(G$10,REPORT_DATA_BY_ZONE!$A$1:$Z$1,0)), "")</f>
        <v>14</v>
      </c>
      <c r="H50" s="25">
        <f>IFERROR(INDEX(REPORT_DATA_BY_ZONE!$A:$Z,$D50,MATCH(H$10,REPORT_DATA_BY_ZONE!$A$1:$Z$1,0)), "")</f>
        <v>27</v>
      </c>
      <c r="I50" s="25">
        <f>IFERROR(INDEX(REPORT_DATA_BY_ZONE!$A:$Z,$D50,MATCH(I$10,REPORT_DATA_BY_ZONE!$A$1:$Z$1,0)), "")</f>
        <v>3</v>
      </c>
      <c r="J50" s="36">
        <f>IFERROR(INDEX(REPORT_DATA_BY_ZONE!$A:$Z,$D50,MATCH(J$10,REPORT_DATA_BY_ZONE!$A$1:$Z$1,0)), "")</f>
        <v>0</v>
      </c>
      <c r="K50" s="36">
        <f>IFERROR(INDEX(REPORT_DATA_BY_ZONE!$A:$Z,$D50,MATCH(K$10,REPORT_DATA_BY_ZONE!$A$1:$Z$1,0)), "")</f>
        <v>0</v>
      </c>
      <c r="L50" s="36">
        <f>IFERROR(INDEX(REPORT_DATA_BY_ZONE!$A:$Z,$D50,MATCH(L$10,REPORT_DATA_BY_ZONE!$A$1:$Z$1,0)), "")</f>
        <v>51</v>
      </c>
      <c r="M50" s="36">
        <f>IFERROR(INDEX(REPORT_DATA_BY_ZONE!$A:$Z,$D50,MATCH(M$10,REPORT_DATA_BY_ZONE!$A$1:$Z$1,0)), "")</f>
        <v>17</v>
      </c>
      <c r="N50" s="36">
        <f>IFERROR(INDEX(REPORT_DATA_BY_ZONE!$A:$Z,$D50,MATCH(N$10,REPORT_DATA_BY_ZONE!$A$1:$Z$1,0)), "")</f>
        <v>43</v>
      </c>
      <c r="O50" s="36">
        <f>IFERROR(INDEX(REPORT_DATA_BY_ZONE!$A:$Z,$D50,MATCH(O$10,REPORT_DATA_BY_ZONE!$A$1:$Z$1,0)), "")</f>
        <v>76</v>
      </c>
      <c r="P50" s="36">
        <f>IFERROR(INDEX(REPORT_DATA_BY_ZONE!$A:$Z,$D50,MATCH(P$10,REPORT_DATA_BY_ZONE!$A$1:$Z$1,0)), "")</f>
        <v>28</v>
      </c>
      <c r="Q50" s="36">
        <f>IFERROR(INDEX(REPORT_DATA_BY_ZONE!$A:$Z,$D50,MATCH(Q$10,REPORT_DATA_BY_ZONE!$A$1:$Z$1,0)), "")</f>
        <v>23</v>
      </c>
      <c r="R50" s="36">
        <f>IFERROR(INDEX(REPORT_DATA_BY_ZONE!$A:$Z,$D50,MATCH(R$10,REPORT_DATA_BY_ZONE!$A$1:$Z$1,0)), "")</f>
        <v>10</v>
      </c>
      <c r="S50" s="36">
        <f>IFERROR(INDEX(REPORT_DATA_BY_ZONE!$A:$Z,$D50,MATCH(S$10,REPORT_DATA_BY_ZONE!$A$1:$Z$1,0)), "")</f>
        <v>4</v>
      </c>
    </row>
    <row r="51" spans="1:19" hidden="1" x14ac:dyDescent="0.25">
      <c r="A51" s="17" t="s">
        <v>265</v>
      </c>
      <c r="B51" s="41" t="s">
        <v>260</v>
      </c>
      <c r="C51" s="39" t="str">
        <f t="shared" si="32"/>
        <v>2016:1:4:7:ZHUNAN</v>
      </c>
      <c r="D51" s="31">
        <f>MATCH($C51,REPORT_DATA_BY_ZONE!$A:$A, 0)</f>
        <v>12</v>
      </c>
      <c r="E51" s="25">
        <f>IFERROR(INDEX(REPORT_DATA_BY_ZONE!$A:$Z,$D51,MATCH(E$10,REPORT_DATA_BY_ZONE!$A$1:$Z$1,0)), "")</f>
        <v>2</v>
      </c>
      <c r="F51" s="25">
        <f>IFERROR(INDEX(REPORT_DATA_BY_ZONE!$A:$Z,$D51,MATCH(F$10,REPORT_DATA_BY_ZONE!$A$1:$Z$1,0)), "")</f>
        <v>0</v>
      </c>
      <c r="G51" s="25">
        <f>IFERROR(INDEX(REPORT_DATA_BY_ZONE!$A:$Z,$D51,MATCH(G$10,REPORT_DATA_BY_ZONE!$A$1:$Z$1,0)), "")</f>
        <v>5</v>
      </c>
      <c r="H51" s="25">
        <f>IFERROR(INDEX(REPORT_DATA_BY_ZONE!$A:$Z,$D51,MATCH(H$10,REPORT_DATA_BY_ZONE!$A$1:$Z$1,0)), "")</f>
        <v>16</v>
      </c>
      <c r="I51" s="25">
        <f>IFERROR(INDEX(REPORT_DATA_BY_ZONE!$A:$Z,$D51,MATCH(I$10,REPORT_DATA_BY_ZONE!$A$1:$Z$1,0)), "")</f>
        <v>7</v>
      </c>
      <c r="J51" s="36">
        <f>IFERROR(INDEX(REPORT_DATA_BY_ZONE!$A:$Z,$D51,MATCH(J$10,REPORT_DATA_BY_ZONE!$A$1:$Z$1,0)), "")</f>
        <v>3</v>
      </c>
      <c r="K51" s="36">
        <f>IFERROR(INDEX(REPORT_DATA_BY_ZONE!$A:$Z,$D51,MATCH(K$10,REPORT_DATA_BY_ZONE!$A$1:$Z$1,0)), "")</f>
        <v>0</v>
      </c>
      <c r="L51" s="36">
        <f>IFERROR(INDEX(REPORT_DATA_BY_ZONE!$A:$Z,$D51,MATCH(L$10,REPORT_DATA_BY_ZONE!$A$1:$Z$1,0)), "")</f>
        <v>32</v>
      </c>
      <c r="M51" s="36">
        <f>IFERROR(INDEX(REPORT_DATA_BY_ZONE!$A:$Z,$D51,MATCH(M$10,REPORT_DATA_BY_ZONE!$A$1:$Z$1,0)), "")</f>
        <v>14</v>
      </c>
      <c r="N51" s="36">
        <f>IFERROR(INDEX(REPORT_DATA_BY_ZONE!$A:$Z,$D51,MATCH(N$10,REPORT_DATA_BY_ZONE!$A$1:$Z$1,0)), "")</f>
        <v>50</v>
      </c>
      <c r="O51" s="36">
        <f>IFERROR(INDEX(REPORT_DATA_BY_ZONE!$A:$Z,$D51,MATCH(O$10,REPORT_DATA_BY_ZONE!$A$1:$Z$1,0)), "")</f>
        <v>69</v>
      </c>
      <c r="P51" s="36">
        <f>IFERROR(INDEX(REPORT_DATA_BY_ZONE!$A:$Z,$D51,MATCH(P$10,REPORT_DATA_BY_ZONE!$A$1:$Z$1,0)), "")</f>
        <v>36</v>
      </c>
      <c r="Q51" s="36">
        <f>IFERROR(INDEX(REPORT_DATA_BY_ZONE!$A:$Z,$D51,MATCH(Q$10,REPORT_DATA_BY_ZONE!$A$1:$Z$1,0)), "")</f>
        <v>24</v>
      </c>
      <c r="R51" s="36">
        <f>IFERROR(INDEX(REPORT_DATA_BY_ZONE!$A:$Z,$D51,MATCH(R$10,REPORT_DATA_BY_ZONE!$A$1:$Z$1,0)), "")</f>
        <v>6</v>
      </c>
      <c r="S51" s="36">
        <f>IFERROR(INDEX(REPORT_DATA_BY_ZONE!$A:$Z,$D51,MATCH(S$10,REPORT_DATA_BY_ZONE!$A$1:$Z$1,0)), "")</f>
        <v>0</v>
      </c>
    </row>
    <row r="52" spans="1:19" hidden="1" x14ac:dyDescent="0.25">
      <c r="A52" s="17" t="s">
        <v>264</v>
      </c>
      <c r="B52" s="41" t="s">
        <v>260</v>
      </c>
      <c r="C52" s="39" t="str">
        <f t="shared" si="32"/>
        <v>2016:1:4:7:XINZHU</v>
      </c>
      <c r="D52" s="31">
        <f>MATCH($C52,REPORT_DATA_BY_ZONE!$A:$A, 0)</f>
        <v>11</v>
      </c>
      <c r="E52" s="25">
        <f>IFERROR(INDEX(REPORT_DATA_BY_ZONE!$A:$Z,$D52,MATCH(E$10,REPORT_DATA_BY_ZONE!$A$1:$Z$1,0)), "")</f>
        <v>5</v>
      </c>
      <c r="F52" s="25">
        <f>IFERROR(INDEX(REPORT_DATA_BY_ZONE!$A:$Z,$D52,MATCH(F$10,REPORT_DATA_BY_ZONE!$A$1:$Z$1,0)), "")</f>
        <v>2</v>
      </c>
      <c r="G52" s="25">
        <f>IFERROR(INDEX(REPORT_DATA_BY_ZONE!$A:$Z,$D52,MATCH(G$10,REPORT_DATA_BY_ZONE!$A$1:$Z$1,0)), "")</f>
        <v>14</v>
      </c>
      <c r="H52" s="25">
        <f>IFERROR(INDEX(REPORT_DATA_BY_ZONE!$A:$Z,$D52,MATCH(H$10,REPORT_DATA_BY_ZONE!$A$1:$Z$1,0)), "")</f>
        <v>19</v>
      </c>
      <c r="I52" s="25">
        <f>IFERROR(INDEX(REPORT_DATA_BY_ZONE!$A:$Z,$D52,MATCH(I$10,REPORT_DATA_BY_ZONE!$A$1:$Z$1,0)), "")</f>
        <v>4</v>
      </c>
      <c r="J52" s="36">
        <f>IFERROR(INDEX(REPORT_DATA_BY_ZONE!$A:$Z,$D52,MATCH(J$10,REPORT_DATA_BY_ZONE!$A$1:$Z$1,0)), "")</f>
        <v>3</v>
      </c>
      <c r="K52" s="36">
        <f>IFERROR(INDEX(REPORT_DATA_BY_ZONE!$A:$Z,$D52,MATCH(K$10,REPORT_DATA_BY_ZONE!$A$1:$Z$1,0)), "")</f>
        <v>3</v>
      </c>
      <c r="L52" s="36">
        <f>IFERROR(INDEX(REPORT_DATA_BY_ZONE!$A:$Z,$D52,MATCH(L$10,REPORT_DATA_BY_ZONE!$A$1:$Z$1,0)), "")</f>
        <v>49</v>
      </c>
      <c r="M52" s="36">
        <f>IFERROR(INDEX(REPORT_DATA_BY_ZONE!$A:$Z,$D52,MATCH(M$10,REPORT_DATA_BY_ZONE!$A$1:$Z$1,0)), "")</f>
        <v>12</v>
      </c>
      <c r="N52" s="36">
        <f>IFERROR(INDEX(REPORT_DATA_BY_ZONE!$A:$Z,$D52,MATCH(N$10,REPORT_DATA_BY_ZONE!$A$1:$Z$1,0)), "")</f>
        <v>66</v>
      </c>
      <c r="O52" s="36">
        <f>IFERROR(INDEX(REPORT_DATA_BY_ZONE!$A:$Z,$D52,MATCH(O$10,REPORT_DATA_BY_ZONE!$A$1:$Z$1,0)), "")</f>
        <v>84</v>
      </c>
      <c r="P52" s="36">
        <f>IFERROR(INDEX(REPORT_DATA_BY_ZONE!$A:$Z,$D52,MATCH(P$10,REPORT_DATA_BY_ZONE!$A$1:$Z$1,0)), "")</f>
        <v>36</v>
      </c>
      <c r="Q52" s="36">
        <f>IFERROR(INDEX(REPORT_DATA_BY_ZONE!$A:$Z,$D52,MATCH(Q$10,REPORT_DATA_BY_ZONE!$A$1:$Z$1,0)), "")</f>
        <v>47</v>
      </c>
      <c r="R52" s="36">
        <f>IFERROR(INDEX(REPORT_DATA_BY_ZONE!$A:$Z,$D52,MATCH(R$10,REPORT_DATA_BY_ZONE!$A$1:$Z$1,0)), "")</f>
        <v>17</v>
      </c>
      <c r="S52" s="36">
        <f>IFERROR(INDEX(REPORT_DATA_BY_ZONE!$A:$Z,$D52,MATCH(S$10,REPORT_DATA_BY_ZONE!$A$1:$Z$1,0)), "")</f>
        <v>0</v>
      </c>
    </row>
    <row r="53" spans="1:19" hidden="1" x14ac:dyDescent="0.25">
      <c r="A53" s="17" t="s">
        <v>273</v>
      </c>
      <c r="B53" s="41" t="s">
        <v>260</v>
      </c>
      <c r="C53" s="39" t="str">
        <f t="shared" si="32"/>
        <v>2016:1:4:7:CENTRAL</v>
      </c>
      <c r="D53" s="31">
        <f>MATCH($C53,REPORT_DATA_BY_ZONE!$A:$A, 0)</f>
        <v>2</v>
      </c>
      <c r="E53" s="25">
        <f>IFERROR(INDEX(REPORT_DATA_BY_ZONE!$A:$Z,$D53,MATCH(E$10,REPORT_DATA_BY_ZONE!$A$1:$Z$1,0)), "")</f>
        <v>2</v>
      </c>
      <c r="F53" s="25">
        <f>IFERROR(INDEX(REPORT_DATA_BY_ZONE!$A:$Z,$D53,MATCH(F$10,REPORT_DATA_BY_ZONE!$A$1:$Z$1,0)), "")</f>
        <v>1</v>
      </c>
      <c r="G53" s="25">
        <f>IFERROR(INDEX(REPORT_DATA_BY_ZONE!$A:$Z,$D53,MATCH(G$10,REPORT_DATA_BY_ZONE!$A$1:$Z$1,0)), "")</f>
        <v>9</v>
      </c>
      <c r="H53" s="25">
        <f>IFERROR(INDEX(REPORT_DATA_BY_ZONE!$A:$Z,$D53,MATCH(H$10,REPORT_DATA_BY_ZONE!$A$1:$Z$1,0)), "")</f>
        <v>16</v>
      </c>
      <c r="I53" s="25">
        <f>IFERROR(INDEX(REPORT_DATA_BY_ZONE!$A:$Z,$D53,MATCH(I$10,REPORT_DATA_BY_ZONE!$A$1:$Z$1,0)), "")</f>
        <v>3</v>
      </c>
      <c r="J53" s="36">
        <f>IFERROR(INDEX(REPORT_DATA_BY_ZONE!$A:$Z,$D53,MATCH(J$10,REPORT_DATA_BY_ZONE!$A$1:$Z$1,0)), "")</f>
        <v>0</v>
      </c>
      <c r="K53" s="36">
        <f>IFERROR(INDEX(REPORT_DATA_BY_ZONE!$A:$Z,$D53,MATCH(K$10,REPORT_DATA_BY_ZONE!$A$1:$Z$1,0)), "")</f>
        <v>0</v>
      </c>
      <c r="L53" s="36">
        <f>IFERROR(INDEX(REPORT_DATA_BY_ZONE!$A:$Z,$D53,MATCH(L$10,REPORT_DATA_BY_ZONE!$A$1:$Z$1,0)), "")</f>
        <v>38</v>
      </c>
      <c r="M53" s="36">
        <f>IFERROR(INDEX(REPORT_DATA_BY_ZONE!$A:$Z,$D53,MATCH(M$10,REPORT_DATA_BY_ZONE!$A$1:$Z$1,0)), "")</f>
        <v>6</v>
      </c>
      <c r="N53" s="36">
        <f>IFERROR(INDEX(REPORT_DATA_BY_ZONE!$A:$Z,$D53,MATCH(N$10,REPORT_DATA_BY_ZONE!$A$1:$Z$1,0)), "")</f>
        <v>55</v>
      </c>
      <c r="O53" s="36">
        <f>IFERROR(INDEX(REPORT_DATA_BY_ZONE!$A:$Z,$D53,MATCH(O$10,REPORT_DATA_BY_ZONE!$A$1:$Z$1,0)), "")</f>
        <v>104</v>
      </c>
      <c r="P53" s="36">
        <f>IFERROR(INDEX(REPORT_DATA_BY_ZONE!$A:$Z,$D53,MATCH(P$10,REPORT_DATA_BY_ZONE!$A$1:$Z$1,0)), "")</f>
        <v>33</v>
      </c>
      <c r="Q53" s="36">
        <f>IFERROR(INDEX(REPORT_DATA_BY_ZONE!$A:$Z,$D53,MATCH(Q$10,REPORT_DATA_BY_ZONE!$A$1:$Z$1,0)), "")</f>
        <v>29</v>
      </c>
      <c r="R53" s="36">
        <f>IFERROR(INDEX(REPORT_DATA_BY_ZONE!$A:$Z,$D53,MATCH(R$10,REPORT_DATA_BY_ZONE!$A$1:$Z$1,0)), "")</f>
        <v>5</v>
      </c>
      <c r="S53" s="36">
        <f>IFERROR(INDEX(REPORT_DATA_BY_ZONE!$A:$Z,$D53,MATCH(S$10,REPORT_DATA_BY_ZONE!$A$1:$Z$1,0)), "")</f>
        <v>1</v>
      </c>
    </row>
    <row r="54" spans="1:19" hidden="1" x14ac:dyDescent="0.25">
      <c r="A54" s="17" t="s">
        <v>269</v>
      </c>
      <c r="B54" s="41" t="s">
        <v>260</v>
      </c>
      <c r="C54" s="39" t="str">
        <f t="shared" si="32"/>
        <v>2016:1:4:7:NORTH</v>
      </c>
      <c r="D54" s="31">
        <f>MATCH($C54,REPORT_DATA_BY_ZONE!$A:$A, 0)</f>
        <v>5</v>
      </c>
      <c r="E54" s="25">
        <f>IFERROR(INDEX(REPORT_DATA_BY_ZONE!$A:$Z,$D54,MATCH(E$10,REPORT_DATA_BY_ZONE!$A$1:$Z$1,0)), "")</f>
        <v>2</v>
      </c>
      <c r="F54" s="25">
        <f>IFERROR(INDEX(REPORT_DATA_BY_ZONE!$A:$Z,$D54,MATCH(F$10,REPORT_DATA_BY_ZONE!$A$1:$Z$1,0)), "")</f>
        <v>1</v>
      </c>
      <c r="G54" s="25">
        <f>IFERROR(INDEX(REPORT_DATA_BY_ZONE!$A:$Z,$D54,MATCH(G$10,REPORT_DATA_BY_ZONE!$A$1:$Z$1,0)), "")</f>
        <v>6</v>
      </c>
      <c r="H54" s="25">
        <f>IFERROR(INDEX(REPORT_DATA_BY_ZONE!$A:$Z,$D54,MATCH(H$10,REPORT_DATA_BY_ZONE!$A$1:$Z$1,0)), "")</f>
        <v>18</v>
      </c>
      <c r="I54" s="25">
        <f>IFERROR(INDEX(REPORT_DATA_BY_ZONE!$A:$Z,$D54,MATCH(I$10,REPORT_DATA_BY_ZONE!$A$1:$Z$1,0)), "")</f>
        <v>2</v>
      </c>
      <c r="J54" s="36">
        <f>IFERROR(INDEX(REPORT_DATA_BY_ZONE!$A:$Z,$D54,MATCH(J$10,REPORT_DATA_BY_ZONE!$A$1:$Z$1,0)), "")</f>
        <v>1</v>
      </c>
      <c r="K54" s="36">
        <f>IFERROR(INDEX(REPORT_DATA_BY_ZONE!$A:$Z,$D54,MATCH(K$10,REPORT_DATA_BY_ZONE!$A$1:$Z$1,0)), "")</f>
        <v>1</v>
      </c>
      <c r="L54" s="36">
        <f>IFERROR(INDEX(REPORT_DATA_BY_ZONE!$A:$Z,$D54,MATCH(L$10,REPORT_DATA_BY_ZONE!$A$1:$Z$1,0)), "")</f>
        <v>31</v>
      </c>
      <c r="M54" s="36">
        <f>IFERROR(INDEX(REPORT_DATA_BY_ZONE!$A:$Z,$D54,MATCH(M$10,REPORT_DATA_BY_ZONE!$A$1:$Z$1,0)), "")</f>
        <v>9</v>
      </c>
      <c r="N54" s="36">
        <f>IFERROR(INDEX(REPORT_DATA_BY_ZONE!$A:$Z,$D54,MATCH(N$10,REPORT_DATA_BY_ZONE!$A$1:$Z$1,0)), "")</f>
        <v>37</v>
      </c>
      <c r="O54" s="36">
        <f>IFERROR(INDEX(REPORT_DATA_BY_ZONE!$A:$Z,$D54,MATCH(O$10,REPORT_DATA_BY_ZONE!$A$1:$Z$1,0)), "")</f>
        <v>84</v>
      </c>
      <c r="P54" s="36">
        <f>IFERROR(INDEX(REPORT_DATA_BY_ZONE!$A:$Z,$D54,MATCH(P$10,REPORT_DATA_BY_ZONE!$A$1:$Z$1,0)), "")</f>
        <v>34</v>
      </c>
      <c r="Q54" s="36">
        <f>IFERROR(INDEX(REPORT_DATA_BY_ZONE!$A:$Z,$D54,MATCH(Q$10,REPORT_DATA_BY_ZONE!$A$1:$Z$1,0)), "")</f>
        <v>27</v>
      </c>
      <c r="R54" s="36">
        <f>IFERROR(INDEX(REPORT_DATA_BY_ZONE!$A:$Z,$D54,MATCH(R$10,REPORT_DATA_BY_ZONE!$A$1:$Z$1,0)), "")</f>
        <v>11</v>
      </c>
      <c r="S54" s="36">
        <f>IFERROR(INDEX(REPORT_DATA_BY_ZONE!$A:$Z,$D54,MATCH(S$10,REPORT_DATA_BY_ZONE!$A$1:$Z$1,0)), "")</f>
        <v>0</v>
      </c>
    </row>
    <row r="55" spans="1:19" hidden="1" x14ac:dyDescent="0.25">
      <c r="A55" s="17" t="s">
        <v>272</v>
      </c>
      <c r="B55" s="41" t="s">
        <v>260</v>
      </c>
      <c r="C55" s="39" t="str">
        <f t="shared" si="32"/>
        <v>2016:1:4:7:SOUTH</v>
      </c>
      <c r="D55" s="31">
        <f>MATCH($C55,REPORT_DATA_BY_ZONE!$A:$A, 0)</f>
        <v>7</v>
      </c>
      <c r="E55" s="25">
        <f>IFERROR(INDEX(REPORT_DATA_BY_ZONE!$A:$Z,$D55,MATCH(E$10,REPORT_DATA_BY_ZONE!$A$1:$Z$1,0)), "")</f>
        <v>0</v>
      </c>
      <c r="F55" s="25">
        <f>IFERROR(INDEX(REPORT_DATA_BY_ZONE!$A:$Z,$D55,MATCH(F$10,REPORT_DATA_BY_ZONE!$A$1:$Z$1,0)), "")</f>
        <v>2</v>
      </c>
      <c r="G55" s="25">
        <f>IFERROR(INDEX(REPORT_DATA_BY_ZONE!$A:$Z,$D55,MATCH(G$10,REPORT_DATA_BY_ZONE!$A$1:$Z$1,0)), "")</f>
        <v>14</v>
      </c>
      <c r="H55" s="25">
        <f>IFERROR(INDEX(REPORT_DATA_BY_ZONE!$A:$Z,$D55,MATCH(H$10,REPORT_DATA_BY_ZONE!$A$1:$Z$1,0)), "")</f>
        <v>39</v>
      </c>
      <c r="I55" s="25">
        <f>IFERROR(INDEX(REPORT_DATA_BY_ZONE!$A:$Z,$D55,MATCH(I$10,REPORT_DATA_BY_ZONE!$A$1:$Z$1,0)), "")</f>
        <v>13</v>
      </c>
      <c r="J55" s="36">
        <f>IFERROR(INDEX(REPORT_DATA_BY_ZONE!$A:$Z,$D55,MATCH(J$10,REPORT_DATA_BY_ZONE!$A$1:$Z$1,0)), "")</f>
        <v>1</v>
      </c>
      <c r="K55" s="36">
        <f>IFERROR(INDEX(REPORT_DATA_BY_ZONE!$A:$Z,$D55,MATCH(K$10,REPORT_DATA_BY_ZONE!$A$1:$Z$1,0)), "")</f>
        <v>1</v>
      </c>
      <c r="L55" s="36">
        <f>IFERROR(INDEX(REPORT_DATA_BY_ZONE!$A:$Z,$D55,MATCH(L$10,REPORT_DATA_BY_ZONE!$A$1:$Z$1,0)), "")</f>
        <v>77</v>
      </c>
      <c r="M55" s="36">
        <f>IFERROR(INDEX(REPORT_DATA_BY_ZONE!$A:$Z,$D55,MATCH(M$10,REPORT_DATA_BY_ZONE!$A$1:$Z$1,0)), "")</f>
        <v>22</v>
      </c>
      <c r="N55" s="36">
        <f>IFERROR(INDEX(REPORT_DATA_BY_ZONE!$A:$Z,$D55,MATCH(N$10,REPORT_DATA_BY_ZONE!$A$1:$Z$1,0)), "")</f>
        <v>91</v>
      </c>
      <c r="O55" s="36">
        <f>IFERROR(INDEX(REPORT_DATA_BY_ZONE!$A:$Z,$D55,MATCH(O$10,REPORT_DATA_BY_ZONE!$A$1:$Z$1,0)), "")</f>
        <v>131</v>
      </c>
      <c r="P55" s="36">
        <f>IFERROR(INDEX(REPORT_DATA_BY_ZONE!$A:$Z,$D55,MATCH(P$10,REPORT_DATA_BY_ZONE!$A$1:$Z$1,0)), "")</f>
        <v>65</v>
      </c>
      <c r="Q55" s="36">
        <f>IFERROR(INDEX(REPORT_DATA_BY_ZONE!$A:$Z,$D55,MATCH(Q$10,REPORT_DATA_BY_ZONE!$A$1:$Z$1,0)), "")</f>
        <v>36</v>
      </c>
      <c r="R55" s="36">
        <f>IFERROR(INDEX(REPORT_DATA_BY_ZONE!$A:$Z,$D55,MATCH(R$10,REPORT_DATA_BY_ZONE!$A$1:$Z$1,0)), "")</f>
        <v>9</v>
      </c>
      <c r="S55" s="36">
        <f>IFERROR(INDEX(REPORT_DATA_BY_ZONE!$A:$Z,$D55,MATCH(S$10,REPORT_DATA_BY_ZONE!$A$1:$Z$1,0)), "")</f>
        <v>0</v>
      </c>
    </row>
    <row r="56" spans="1:19" hidden="1" x14ac:dyDescent="0.25">
      <c r="A56" s="17" t="s">
        <v>271</v>
      </c>
      <c r="B56" s="41" t="s">
        <v>260</v>
      </c>
      <c r="C56" s="39" t="str">
        <f t="shared" si="32"/>
        <v>2016:1:4:7:WEST</v>
      </c>
      <c r="D56" s="31">
        <f>MATCH($C56,REPORT_DATA_BY_ZONE!$A:$A, 0)</f>
        <v>10</v>
      </c>
      <c r="E56" s="25">
        <f>IFERROR(INDEX(REPORT_DATA_BY_ZONE!$A:$Z,$D56,MATCH(E$10,REPORT_DATA_BY_ZONE!$A$1:$Z$1,0)), "")</f>
        <v>0</v>
      </c>
      <c r="F56" s="25">
        <f>IFERROR(INDEX(REPORT_DATA_BY_ZONE!$A:$Z,$D56,MATCH(F$10,REPORT_DATA_BY_ZONE!$A$1:$Z$1,0)), "")</f>
        <v>5</v>
      </c>
      <c r="G56" s="25">
        <f>IFERROR(INDEX(REPORT_DATA_BY_ZONE!$A:$Z,$D56,MATCH(G$10,REPORT_DATA_BY_ZONE!$A$1:$Z$1,0)), "")</f>
        <v>12</v>
      </c>
      <c r="H56" s="25">
        <f>IFERROR(INDEX(REPORT_DATA_BY_ZONE!$A:$Z,$D56,MATCH(H$10,REPORT_DATA_BY_ZONE!$A$1:$Z$1,0)), "")</f>
        <v>24</v>
      </c>
      <c r="I56" s="25">
        <f>IFERROR(INDEX(REPORT_DATA_BY_ZONE!$A:$Z,$D56,MATCH(I$10,REPORT_DATA_BY_ZONE!$A$1:$Z$1,0)), "")</f>
        <v>4</v>
      </c>
      <c r="J56" s="36">
        <f>IFERROR(INDEX(REPORT_DATA_BY_ZONE!$A:$Z,$D56,MATCH(J$10,REPORT_DATA_BY_ZONE!$A$1:$Z$1,0)), "")</f>
        <v>2</v>
      </c>
      <c r="K56" s="36">
        <f>IFERROR(INDEX(REPORT_DATA_BY_ZONE!$A:$Z,$D56,MATCH(K$10,REPORT_DATA_BY_ZONE!$A$1:$Z$1,0)), "")</f>
        <v>2</v>
      </c>
      <c r="L56" s="36">
        <f>IFERROR(INDEX(REPORT_DATA_BY_ZONE!$A:$Z,$D56,MATCH(L$10,REPORT_DATA_BY_ZONE!$A$1:$Z$1,0)), "")</f>
        <v>52</v>
      </c>
      <c r="M56" s="36">
        <f>IFERROR(INDEX(REPORT_DATA_BY_ZONE!$A:$Z,$D56,MATCH(M$10,REPORT_DATA_BY_ZONE!$A$1:$Z$1,0)), "")</f>
        <v>16</v>
      </c>
      <c r="N56" s="36">
        <f>IFERROR(INDEX(REPORT_DATA_BY_ZONE!$A:$Z,$D56,MATCH(N$10,REPORT_DATA_BY_ZONE!$A$1:$Z$1,0)), "")</f>
        <v>75</v>
      </c>
      <c r="O56" s="36">
        <f>IFERROR(INDEX(REPORT_DATA_BY_ZONE!$A:$Z,$D56,MATCH(O$10,REPORT_DATA_BY_ZONE!$A$1:$Z$1,0)), "")</f>
        <v>121</v>
      </c>
      <c r="P56" s="36">
        <f>IFERROR(INDEX(REPORT_DATA_BY_ZONE!$A:$Z,$D56,MATCH(P$10,REPORT_DATA_BY_ZONE!$A$1:$Z$1,0)), "")</f>
        <v>46</v>
      </c>
      <c r="Q56" s="36">
        <f>IFERROR(INDEX(REPORT_DATA_BY_ZONE!$A:$Z,$D56,MATCH(Q$10,REPORT_DATA_BY_ZONE!$A$1:$Z$1,0)), "")</f>
        <v>46</v>
      </c>
      <c r="R56" s="36">
        <f>IFERROR(INDEX(REPORT_DATA_BY_ZONE!$A:$Z,$D56,MATCH(R$10,REPORT_DATA_BY_ZONE!$A$1:$Z$1,0)), "")</f>
        <v>20</v>
      </c>
      <c r="S56" s="36">
        <f>IFERROR(INDEX(REPORT_DATA_BY_ZONE!$A:$Z,$D56,MATCH(S$10,REPORT_DATA_BY_ZONE!$A$1:$Z$1,0)), "")</f>
        <v>0</v>
      </c>
    </row>
    <row r="57" spans="1:19" hidden="1" x14ac:dyDescent="0.25">
      <c r="A57" s="17" t="s">
        <v>270</v>
      </c>
      <c r="B57" s="41" t="s">
        <v>260</v>
      </c>
      <c r="C57" s="39" t="str">
        <f t="shared" si="32"/>
        <v>2016:1:4:7:EAST</v>
      </c>
      <c r="D57" s="31">
        <f>MATCH($C57,REPORT_DATA_BY_ZONE!$A:$A, 0)</f>
        <v>3</v>
      </c>
      <c r="E57" s="25">
        <f>IFERROR(INDEX(REPORT_DATA_BY_ZONE!$A:$Z,$D57,MATCH(E$10,REPORT_DATA_BY_ZONE!$A$1:$Z$1,0)), "")</f>
        <v>0</v>
      </c>
      <c r="F57" s="25">
        <f>IFERROR(INDEX(REPORT_DATA_BY_ZONE!$A:$Z,$D57,MATCH(F$10,REPORT_DATA_BY_ZONE!$A$1:$Z$1,0)), "")</f>
        <v>2</v>
      </c>
      <c r="G57" s="25">
        <f>IFERROR(INDEX(REPORT_DATA_BY_ZONE!$A:$Z,$D57,MATCH(G$10,REPORT_DATA_BY_ZONE!$A$1:$Z$1,0)), "")</f>
        <v>16</v>
      </c>
      <c r="H57" s="25">
        <f>IFERROR(INDEX(REPORT_DATA_BY_ZONE!$A:$Z,$D57,MATCH(H$10,REPORT_DATA_BY_ZONE!$A$1:$Z$1,0)), "")</f>
        <v>33</v>
      </c>
      <c r="I57" s="25">
        <f>IFERROR(INDEX(REPORT_DATA_BY_ZONE!$A:$Z,$D57,MATCH(I$10,REPORT_DATA_BY_ZONE!$A$1:$Z$1,0)), "")</f>
        <v>18</v>
      </c>
      <c r="J57" s="36">
        <f>IFERROR(INDEX(REPORT_DATA_BY_ZONE!$A:$Z,$D57,MATCH(J$10,REPORT_DATA_BY_ZONE!$A$1:$Z$1,0)), "")</f>
        <v>1</v>
      </c>
      <c r="K57" s="36">
        <f>IFERROR(INDEX(REPORT_DATA_BY_ZONE!$A:$Z,$D57,MATCH(K$10,REPORT_DATA_BY_ZONE!$A$1:$Z$1,0)), "")</f>
        <v>1</v>
      </c>
      <c r="L57" s="36">
        <f>IFERROR(INDEX(REPORT_DATA_BY_ZONE!$A:$Z,$D57,MATCH(L$10,REPORT_DATA_BY_ZONE!$A$1:$Z$1,0)), "")</f>
        <v>66</v>
      </c>
      <c r="M57" s="36">
        <f>IFERROR(INDEX(REPORT_DATA_BY_ZONE!$A:$Z,$D57,MATCH(M$10,REPORT_DATA_BY_ZONE!$A$1:$Z$1,0)), "")</f>
        <v>27</v>
      </c>
      <c r="N57" s="36">
        <f>IFERROR(INDEX(REPORT_DATA_BY_ZONE!$A:$Z,$D57,MATCH(N$10,REPORT_DATA_BY_ZONE!$A$1:$Z$1,0)), "")</f>
        <v>97</v>
      </c>
      <c r="O57" s="36">
        <f>IFERROR(INDEX(REPORT_DATA_BY_ZONE!$A:$Z,$D57,MATCH(O$10,REPORT_DATA_BY_ZONE!$A$1:$Z$1,0)), "")</f>
        <v>118</v>
      </c>
      <c r="P57" s="36">
        <f>IFERROR(INDEX(REPORT_DATA_BY_ZONE!$A:$Z,$D57,MATCH(P$10,REPORT_DATA_BY_ZONE!$A$1:$Z$1,0)), "")</f>
        <v>57</v>
      </c>
      <c r="Q57" s="36">
        <f>IFERROR(INDEX(REPORT_DATA_BY_ZONE!$A:$Z,$D57,MATCH(Q$10,REPORT_DATA_BY_ZONE!$A$1:$Z$1,0)), "")</f>
        <v>56</v>
      </c>
      <c r="R57" s="36">
        <f>IFERROR(INDEX(REPORT_DATA_BY_ZONE!$A:$Z,$D57,MATCH(R$10,REPORT_DATA_BY_ZONE!$A$1:$Z$1,0)), "")</f>
        <v>7</v>
      </c>
      <c r="S57" s="36">
        <f>IFERROR(INDEX(REPORT_DATA_BY_ZONE!$A:$Z,$D57,MATCH(S$10,REPORT_DATA_BY_ZONE!$A$1:$Z$1,0)), "")</f>
        <v>0</v>
      </c>
    </row>
    <row r="58" spans="1:19" hidden="1" x14ac:dyDescent="0.25">
      <c r="A58" s="17" t="s">
        <v>263</v>
      </c>
      <c r="B58" s="41" t="s">
        <v>260</v>
      </c>
      <c r="C58" s="39" t="str">
        <f t="shared" si="32"/>
        <v>2016:1:4:7:TAOYUAN</v>
      </c>
      <c r="D58" s="31">
        <f>MATCH($C58,REPORT_DATA_BY_ZONE!$A:$A, 0)</f>
        <v>9</v>
      </c>
      <c r="E58" s="25">
        <f>IFERROR(INDEX(REPORT_DATA_BY_ZONE!$A:$Z,$D58,MATCH(E$10,REPORT_DATA_BY_ZONE!$A$1:$Z$1,0)), "")</f>
        <v>2</v>
      </c>
      <c r="F58" s="25">
        <f>IFERROR(INDEX(REPORT_DATA_BY_ZONE!$A:$Z,$D58,MATCH(F$10,REPORT_DATA_BY_ZONE!$A$1:$Z$1,0)), "")</f>
        <v>2</v>
      </c>
      <c r="G58" s="25">
        <f>IFERROR(INDEX(REPORT_DATA_BY_ZONE!$A:$Z,$D58,MATCH(G$10,REPORT_DATA_BY_ZONE!$A$1:$Z$1,0)), "")</f>
        <v>19</v>
      </c>
      <c r="H58" s="25">
        <f>IFERROR(INDEX(REPORT_DATA_BY_ZONE!$A:$Z,$D58,MATCH(H$10,REPORT_DATA_BY_ZONE!$A$1:$Z$1,0)), "")</f>
        <v>34</v>
      </c>
      <c r="I58" s="25">
        <f>IFERROR(INDEX(REPORT_DATA_BY_ZONE!$A:$Z,$D58,MATCH(I$10,REPORT_DATA_BY_ZONE!$A$1:$Z$1,0)), "")</f>
        <v>4</v>
      </c>
      <c r="J58" s="36">
        <f>IFERROR(INDEX(REPORT_DATA_BY_ZONE!$A:$Z,$D58,MATCH(J$10,REPORT_DATA_BY_ZONE!$A$1:$Z$1,0)), "")</f>
        <v>1</v>
      </c>
      <c r="K58" s="36">
        <f>IFERROR(INDEX(REPORT_DATA_BY_ZONE!$A:$Z,$D58,MATCH(K$10,REPORT_DATA_BY_ZONE!$A$1:$Z$1,0)), "")</f>
        <v>1</v>
      </c>
      <c r="L58" s="36">
        <f>IFERROR(INDEX(REPORT_DATA_BY_ZONE!$A:$Z,$D58,MATCH(L$10,REPORT_DATA_BY_ZONE!$A$1:$Z$1,0)), "")</f>
        <v>84</v>
      </c>
      <c r="M58" s="36">
        <f>IFERROR(INDEX(REPORT_DATA_BY_ZONE!$A:$Z,$D58,MATCH(M$10,REPORT_DATA_BY_ZONE!$A$1:$Z$1,0)), "")</f>
        <v>18</v>
      </c>
      <c r="N58" s="36">
        <f>IFERROR(INDEX(REPORT_DATA_BY_ZONE!$A:$Z,$D58,MATCH(N$10,REPORT_DATA_BY_ZONE!$A$1:$Z$1,0)), "")</f>
        <v>89</v>
      </c>
      <c r="O58" s="36">
        <f>IFERROR(INDEX(REPORT_DATA_BY_ZONE!$A:$Z,$D58,MATCH(O$10,REPORT_DATA_BY_ZONE!$A$1:$Z$1,0)), "")</f>
        <v>154</v>
      </c>
      <c r="P58" s="36">
        <f>IFERROR(INDEX(REPORT_DATA_BY_ZONE!$A:$Z,$D58,MATCH(P$10,REPORT_DATA_BY_ZONE!$A$1:$Z$1,0)), "")</f>
        <v>67</v>
      </c>
      <c r="Q58" s="36">
        <f>IFERROR(INDEX(REPORT_DATA_BY_ZONE!$A:$Z,$D58,MATCH(Q$10,REPORT_DATA_BY_ZONE!$A$1:$Z$1,0)), "")</f>
        <v>53</v>
      </c>
      <c r="R58" s="36">
        <f>IFERROR(INDEX(REPORT_DATA_BY_ZONE!$A:$Z,$D58,MATCH(R$10,REPORT_DATA_BY_ZONE!$A$1:$Z$1,0)), "")</f>
        <v>10</v>
      </c>
      <c r="S58" s="36">
        <f>IFERROR(INDEX(REPORT_DATA_BY_ZONE!$A:$Z,$D58,MATCH(S$10,REPORT_DATA_BY_ZONE!$A$1:$Z$1,0)), "")</f>
        <v>0</v>
      </c>
    </row>
    <row r="59" spans="1:19" x14ac:dyDescent="0.25">
      <c r="B59" s="38" t="s">
        <v>260</v>
      </c>
      <c r="C59" s="39"/>
      <c r="D59" s="39"/>
      <c r="E59" s="40">
        <f>SUM(E48:E58)</f>
        <v>15</v>
      </c>
      <c r="F59" s="40">
        <f t="shared" ref="F59" si="33">SUM(F48:F58)</f>
        <v>19</v>
      </c>
      <c r="G59" s="40">
        <f t="shared" ref="G59" si="34">SUM(G48:G58)</f>
        <v>130</v>
      </c>
      <c r="H59" s="40">
        <f t="shared" ref="H59" si="35">SUM(H48:H58)</f>
        <v>247</v>
      </c>
      <c r="I59" s="40">
        <f t="shared" ref="I59" si="36">SUM(I48:I58)</f>
        <v>64</v>
      </c>
      <c r="J59" s="40">
        <f t="shared" ref="J59" si="37">SUM(J48:J58)</f>
        <v>13</v>
      </c>
      <c r="K59" s="40">
        <f t="shared" ref="K59" si="38">SUM(K48:K58)</f>
        <v>10</v>
      </c>
      <c r="L59" s="40">
        <f t="shared" ref="L59" si="39">SUM(L48:L58)</f>
        <v>543</v>
      </c>
      <c r="M59" s="40">
        <f t="shared" ref="M59" si="40">SUM(M48:M58)</f>
        <v>155</v>
      </c>
      <c r="N59" s="40">
        <f t="shared" ref="N59" si="41">SUM(N48:N58)</f>
        <v>677</v>
      </c>
      <c r="O59" s="40">
        <f t="shared" ref="O59" si="42">SUM(O48:O58)</f>
        <v>1066</v>
      </c>
      <c r="P59" s="40">
        <f t="shared" ref="P59" si="43">SUM(P48:P58)</f>
        <v>454</v>
      </c>
      <c r="Q59" s="40">
        <f t="shared" ref="Q59" si="44">SUM(Q48:Q58)</f>
        <v>373</v>
      </c>
      <c r="R59" s="40">
        <f t="shared" ref="R59" si="45">SUM(R48:R58)</f>
        <v>103</v>
      </c>
      <c r="S59" s="40">
        <f t="shared" ref="S59" si="46">SUM(S48:S58)</f>
        <v>5</v>
      </c>
    </row>
    <row r="60" spans="1:19" hidden="1" x14ac:dyDescent="0.25">
      <c r="A60" s="17" t="s">
        <v>262</v>
      </c>
      <c r="B60" s="41" t="s">
        <v>261</v>
      </c>
      <c r="C60" s="39" t="str">
        <f t="shared" ref="C60:C70" si="47">CONCATENATE(YEAR,":",MONTH,":5:7:", $A60)</f>
        <v>2016:1:5:7:OFFICE</v>
      </c>
      <c r="D60" s="31" t="e">
        <f>MATCH($C60,REPORT_DATA_BY_ZONE!$A:$A, 0)</f>
        <v>#N/A</v>
      </c>
      <c r="E60" s="25" t="str">
        <f>IFERROR(INDEX(REPORT_DATA_BY_ZONE!$A:$Z,$D60,MATCH(E$10,REPORT_DATA_BY_ZONE!$A$1:$Z$1,0)), "")</f>
        <v/>
      </c>
      <c r="F60" s="25" t="str">
        <f>IFERROR(INDEX(REPORT_DATA_BY_ZONE!$A:$Z,$D60,MATCH(F$10,REPORT_DATA_BY_ZONE!$A$1:$Z$1,0)), "")</f>
        <v/>
      </c>
      <c r="G60" s="25" t="str">
        <f>IFERROR(INDEX(REPORT_DATA_BY_ZONE!$A:$Z,$D60,MATCH(G$10,REPORT_DATA_BY_ZONE!$A$1:$Z$1,0)), "")</f>
        <v/>
      </c>
      <c r="H60" s="25" t="str">
        <f>IFERROR(INDEX(REPORT_DATA_BY_ZONE!$A:$Z,$D60,MATCH(H$10,REPORT_DATA_BY_ZONE!$A$1:$Z$1,0)), "")</f>
        <v/>
      </c>
      <c r="I60" s="25" t="str">
        <f>IFERROR(INDEX(REPORT_DATA_BY_ZONE!$A:$Z,$D60,MATCH(I$10,REPORT_DATA_BY_ZONE!$A$1:$Z$1,0)), "")</f>
        <v/>
      </c>
      <c r="J60" s="36" t="str">
        <f>IFERROR(INDEX(REPORT_DATA_BY_ZONE!$A:$Z,$D60,MATCH(J$10,REPORT_DATA_BY_ZONE!$A$1:$Z$1,0)), "")</f>
        <v/>
      </c>
      <c r="K60" s="36" t="str">
        <f>IFERROR(INDEX(REPORT_DATA_BY_ZONE!$A:$Z,$D60,MATCH(K$10,REPORT_DATA_BY_ZONE!$A$1:$Z$1,0)), "")</f>
        <v/>
      </c>
      <c r="L60" s="36" t="str">
        <f>IFERROR(INDEX(REPORT_DATA_BY_ZONE!$A:$Z,$D60,MATCH(L$10,REPORT_DATA_BY_ZONE!$A$1:$Z$1,0)), "")</f>
        <v/>
      </c>
      <c r="M60" s="36" t="str">
        <f>IFERROR(INDEX(REPORT_DATA_BY_ZONE!$A:$Z,$D60,MATCH(M$10,REPORT_DATA_BY_ZONE!$A$1:$Z$1,0)), "")</f>
        <v/>
      </c>
      <c r="N60" s="36" t="str">
        <f>IFERROR(INDEX(REPORT_DATA_BY_ZONE!$A:$Z,$D60,MATCH(N$10,REPORT_DATA_BY_ZONE!$A$1:$Z$1,0)), "")</f>
        <v/>
      </c>
      <c r="O60" s="36" t="str">
        <f>IFERROR(INDEX(REPORT_DATA_BY_ZONE!$A:$Z,$D60,MATCH(O$10,REPORT_DATA_BY_ZONE!$A$1:$Z$1,0)), "")</f>
        <v/>
      </c>
      <c r="P60" s="36" t="str">
        <f>IFERROR(INDEX(REPORT_DATA_BY_ZONE!$A:$Z,$D60,MATCH(P$10,REPORT_DATA_BY_ZONE!$A$1:$Z$1,0)), "")</f>
        <v/>
      </c>
      <c r="Q60" s="36" t="str">
        <f>IFERROR(INDEX(REPORT_DATA_BY_ZONE!$A:$Z,$D60,MATCH(Q$10,REPORT_DATA_BY_ZONE!$A$1:$Z$1,0)), "")</f>
        <v/>
      </c>
      <c r="R60" s="36" t="str">
        <f>IFERROR(INDEX(REPORT_DATA_BY_ZONE!$A:$Z,$D60,MATCH(R$10,REPORT_DATA_BY_ZONE!$A$1:$Z$1,0)), "")</f>
        <v/>
      </c>
      <c r="S60" s="36" t="str">
        <f>IFERROR(INDEX(REPORT_DATA_BY_ZONE!$A:$Z,$D60,MATCH(S$10,REPORT_DATA_BY_ZONE!$A$1:$Z$1,0)), "")</f>
        <v/>
      </c>
    </row>
    <row r="61" spans="1:19" hidden="1" x14ac:dyDescent="0.25">
      <c r="A61" s="17" t="s">
        <v>268</v>
      </c>
      <c r="B61" s="41" t="s">
        <v>261</v>
      </c>
      <c r="C61" s="39" t="str">
        <f t="shared" si="47"/>
        <v>2016:1:5:7:HUALIAN</v>
      </c>
      <c r="D61" s="31" t="e">
        <f>MATCH($C61,REPORT_DATA_BY_ZONE!$A:$A, 0)</f>
        <v>#N/A</v>
      </c>
      <c r="E61" s="25" t="str">
        <f>IFERROR(INDEX(REPORT_DATA_BY_ZONE!$A:$Z,$D61,MATCH(E$10,REPORT_DATA_BY_ZONE!$A$1:$Z$1,0)), "")</f>
        <v/>
      </c>
      <c r="F61" s="25" t="str">
        <f>IFERROR(INDEX(REPORT_DATA_BY_ZONE!$A:$Z,$D61,MATCH(F$10,REPORT_DATA_BY_ZONE!$A$1:$Z$1,0)), "")</f>
        <v/>
      </c>
      <c r="G61" s="25" t="str">
        <f>IFERROR(INDEX(REPORT_DATA_BY_ZONE!$A:$Z,$D61,MATCH(G$10,REPORT_DATA_BY_ZONE!$A$1:$Z$1,0)), "")</f>
        <v/>
      </c>
      <c r="H61" s="25" t="str">
        <f>IFERROR(INDEX(REPORT_DATA_BY_ZONE!$A:$Z,$D61,MATCH(H$10,REPORT_DATA_BY_ZONE!$A$1:$Z$1,0)), "")</f>
        <v/>
      </c>
      <c r="I61" s="25" t="str">
        <f>IFERROR(INDEX(REPORT_DATA_BY_ZONE!$A:$Z,$D61,MATCH(I$10,REPORT_DATA_BY_ZONE!$A$1:$Z$1,0)), "")</f>
        <v/>
      </c>
      <c r="J61" s="36" t="str">
        <f>IFERROR(INDEX(REPORT_DATA_BY_ZONE!$A:$Z,$D61,MATCH(J$10,REPORT_DATA_BY_ZONE!$A$1:$Z$1,0)), "")</f>
        <v/>
      </c>
      <c r="K61" s="36" t="str">
        <f>IFERROR(INDEX(REPORT_DATA_BY_ZONE!$A:$Z,$D61,MATCH(K$10,REPORT_DATA_BY_ZONE!$A$1:$Z$1,0)), "")</f>
        <v/>
      </c>
      <c r="L61" s="36" t="str">
        <f>IFERROR(INDEX(REPORT_DATA_BY_ZONE!$A:$Z,$D61,MATCH(L$10,REPORT_DATA_BY_ZONE!$A$1:$Z$1,0)), "")</f>
        <v/>
      </c>
      <c r="M61" s="36" t="str">
        <f>IFERROR(INDEX(REPORT_DATA_BY_ZONE!$A:$Z,$D61,MATCH(M$10,REPORT_DATA_BY_ZONE!$A$1:$Z$1,0)), "")</f>
        <v/>
      </c>
      <c r="N61" s="36" t="str">
        <f>IFERROR(INDEX(REPORT_DATA_BY_ZONE!$A:$Z,$D61,MATCH(N$10,REPORT_DATA_BY_ZONE!$A$1:$Z$1,0)), "")</f>
        <v/>
      </c>
      <c r="O61" s="36" t="str">
        <f>IFERROR(INDEX(REPORT_DATA_BY_ZONE!$A:$Z,$D61,MATCH(O$10,REPORT_DATA_BY_ZONE!$A$1:$Z$1,0)), "")</f>
        <v/>
      </c>
      <c r="P61" s="36" t="str">
        <f>IFERROR(INDEX(REPORT_DATA_BY_ZONE!$A:$Z,$D61,MATCH(P$10,REPORT_DATA_BY_ZONE!$A$1:$Z$1,0)), "")</f>
        <v/>
      </c>
      <c r="Q61" s="36" t="str">
        <f>IFERROR(INDEX(REPORT_DATA_BY_ZONE!$A:$Z,$D61,MATCH(Q$10,REPORT_DATA_BY_ZONE!$A$1:$Z$1,0)), "")</f>
        <v/>
      </c>
      <c r="R61" s="36" t="str">
        <f>IFERROR(INDEX(REPORT_DATA_BY_ZONE!$A:$Z,$D61,MATCH(R$10,REPORT_DATA_BY_ZONE!$A$1:$Z$1,0)), "")</f>
        <v/>
      </c>
      <c r="S61" s="36" t="str">
        <f>IFERROR(INDEX(REPORT_DATA_BY_ZONE!$A:$Z,$D61,MATCH(S$10,REPORT_DATA_BY_ZONE!$A$1:$Z$1,0)), "")</f>
        <v/>
      </c>
    </row>
    <row r="62" spans="1:19" hidden="1" x14ac:dyDescent="0.25">
      <c r="A62" s="17" t="s">
        <v>266</v>
      </c>
      <c r="B62" s="41" t="s">
        <v>261</v>
      </c>
      <c r="C62" s="39" t="str">
        <f t="shared" si="47"/>
        <v>2016:1:5:7:TAIDONG</v>
      </c>
      <c r="D62" s="31" t="e">
        <f>MATCH($C62,REPORT_DATA_BY_ZONE!$A:$A, 0)</f>
        <v>#N/A</v>
      </c>
      <c r="E62" s="25" t="str">
        <f>IFERROR(INDEX(REPORT_DATA_BY_ZONE!$A:$Z,$D62,MATCH(E$10,REPORT_DATA_BY_ZONE!$A$1:$Z$1,0)), "")</f>
        <v/>
      </c>
      <c r="F62" s="25" t="str">
        <f>IFERROR(INDEX(REPORT_DATA_BY_ZONE!$A:$Z,$D62,MATCH(F$10,REPORT_DATA_BY_ZONE!$A$1:$Z$1,0)), "")</f>
        <v/>
      </c>
      <c r="G62" s="25" t="str">
        <f>IFERROR(INDEX(REPORT_DATA_BY_ZONE!$A:$Z,$D62,MATCH(G$10,REPORT_DATA_BY_ZONE!$A$1:$Z$1,0)), "")</f>
        <v/>
      </c>
      <c r="H62" s="25" t="str">
        <f>IFERROR(INDEX(REPORT_DATA_BY_ZONE!$A:$Z,$D62,MATCH(H$10,REPORT_DATA_BY_ZONE!$A$1:$Z$1,0)), "")</f>
        <v/>
      </c>
      <c r="I62" s="25" t="str">
        <f>IFERROR(INDEX(REPORT_DATA_BY_ZONE!$A:$Z,$D62,MATCH(I$10,REPORT_DATA_BY_ZONE!$A$1:$Z$1,0)), "")</f>
        <v/>
      </c>
      <c r="J62" s="36" t="str">
        <f>IFERROR(INDEX(REPORT_DATA_BY_ZONE!$A:$Z,$D62,MATCH(J$10,REPORT_DATA_BY_ZONE!$A$1:$Z$1,0)), "")</f>
        <v/>
      </c>
      <c r="K62" s="36" t="str">
        <f>IFERROR(INDEX(REPORT_DATA_BY_ZONE!$A:$Z,$D62,MATCH(K$10,REPORT_DATA_BY_ZONE!$A$1:$Z$1,0)), "")</f>
        <v/>
      </c>
      <c r="L62" s="36" t="str">
        <f>IFERROR(INDEX(REPORT_DATA_BY_ZONE!$A:$Z,$D62,MATCH(L$10,REPORT_DATA_BY_ZONE!$A$1:$Z$1,0)), "")</f>
        <v/>
      </c>
      <c r="M62" s="36" t="str">
        <f>IFERROR(INDEX(REPORT_DATA_BY_ZONE!$A:$Z,$D62,MATCH(M$10,REPORT_DATA_BY_ZONE!$A$1:$Z$1,0)), "")</f>
        <v/>
      </c>
      <c r="N62" s="36" t="str">
        <f>IFERROR(INDEX(REPORT_DATA_BY_ZONE!$A:$Z,$D62,MATCH(N$10,REPORT_DATA_BY_ZONE!$A$1:$Z$1,0)), "")</f>
        <v/>
      </c>
      <c r="O62" s="36" t="str">
        <f>IFERROR(INDEX(REPORT_DATA_BY_ZONE!$A:$Z,$D62,MATCH(O$10,REPORT_DATA_BY_ZONE!$A$1:$Z$1,0)), "")</f>
        <v/>
      </c>
      <c r="P62" s="36" t="str">
        <f>IFERROR(INDEX(REPORT_DATA_BY_ZONE!$A:$Z,$D62,MATCH(P$10,REPORT_DATA_BY_ZONE!$A$1:$Z$1,0)), "")</f>
        <v/>
      </c>
      <c r="Q62" s="36" t="str">
        <f>IFERROR(INDEX(REPORT_DATA_BY_ZONE!$A:$Z,$D62,MATCH(Q$10,REPORT_DATA_BY_ZONE!$A$1:$Z$1,0)), "")</f>
        <v/>
      </c>
      <c r="R62" s="36" t="str">
        <f>IFERROR(INDEX(REPORT_DATA_BY_ZONE!$A:$Z,$D62,MATCH(R$10,REPORT_DATA_BY_ZONE!$A$1:$Z$1,0)), "")</f>
        <v/>
      </c>
      <c r="S62" s="36" t="str">
        <f>IFERROR(INDEX(REPORT_DATA_BY_ZONE!$A:$Z,$D62,MATCH(S$10,REPORT_DATA_BY_ZONE!$A$1:$Z$1,0)), "")</f>
        <v/>
      </c>
    </row>
    <row r="63" spans="1:19" hidden="1" x14ac:dyDescent="0.25">
      <c r="A63" s="17" t="s">
        <v>265</v>
      </c>
      <c r="B63" s="41" t="s">
        <v>261</v>
      </c>
      <c r="C63" s="39" t="str">
        <f t="shared" si="47"/>
        <v>2016:1:5:7:ZHUNAN</v>
      </c>
      <c r="D63" s="31" t="e">
        <f>MATCH($C63,REPORT_DATA_BY_ZONE!$A:$A, 0)</f>
        <v>#N/A</v>
      </c>
      <c r="E63" s="25" t="str">
        <f>IFERROR(INDEX(REPORT_DATA_BY_ZONE!$A:$Z,$D63,MATCH(E$10,REPORT_DATA_BY_ZONE!$A$1:$Z$1,0)), "")</f>
        <v/>
      </c>
      <c r="F63" s="25" t="str">
        <f>IFERROR(INDEX(REPORT_DATA_BY_ZONE!$A:$Z,$D63,MATCH(F$10,REPORT_DATA_BY_ZONE!$A$1:$Z$1,0)), "")</f>
        <v/>
      </c>
      <c r="G63" s="25" t="str">
        <f>IFERROR(INDEX(REPORT_DATA_BY_ZONE!$A:$Z,$D63,MATCH(G$10,REPORT_DATA_BY_ZONE!$A$1:$Z$1,0)), "")</f>
        <v/>
      </c>
      <c r="H63" s="25" t="str">
        <f>IFERROR(INDEX(REPORT_DATA_BY_ZONE!$A:$Z,$D63,MATCH(H$10,REPORT_DATA_BY_ZONE!$A$1:$Z$1,0)), "")</f>
        <v/>
      </c>
      <c r="I63" s="25" t="str">
        <f>IFERROR(INDEX(REPORT_DATA_BY_ZONE!$A:$Z,$D63,MATCH(I$10,REPORT_DATA_BY_ZONE!$A$1:$Z$1,0)), "")</f>
        <v/>
      </c>
      <c r="J63" s="36" t="str">
        <f>IFERROR(INDEX(REPORT_DATA_BY_ZONE!$A:$Z,$D63,MATCH(J$10,REPORT_DATA_BY_ZONE!$A$1:$Z$1,0)), "")</f>
        <v/>
      </c>
      <c r="K63" s="36" t="str">
        <f>IFERROR(INDEX(REPORT_DATA_BY_ZONE!$A:$Z,$D63,MATCH(K$10,REPORT_DATA_BY_ZONE!$A$1:$Z$1,0)), "")</f>
        <v/>
      </c>
      <c r="L63" s="36" t="str">
        <f>IFERROR(INDEX(REPORT_DATA_BY_ZONE!$A:$Z,$D63,MATCH(L$10,REPORT_DATA_BY_ZONE!$A$1:$Z$1,0)), "")</f>
        <v/>
      </c>
      <c r="M63" s="36" t="str">
        <f>IFERROR(INDEX(REPORT_DATA_BY_ZONE!$A:$Z,$D63,MATCH(M$10,REPORT_DATA_BY_ZONE!$A$1:$Z$1,0)), "")</f>
        <v/>
      </c>
      <c r="N63" s="36" t="str">
        <f>IFERROR(INDEX(REPORT_DATA_BY_ZONE!$A:$Z,$D63,MATCH(N$10,REPORT_DATA_BY_ZONE!$A$1:$Z$1,0)), "")</f>
        <v/>
      </c>
      <c r="O63" s="36" t="str">
        <f>IFERROR(INDEX(REPORT_DATA_BY_ZONE!$A:$Z,$D63,MATCH(O$10,REPORT_DATA_BY_ZONE!$A$1:$Z$1,0)), "")</f>
        <v/>
      </c>
      <c r="P63" s="36" t="str">
        <f>IFERROR(INDEX(REPORT_DATA_BY_ZONE!$A:$Z,$D63,MATCH(P$10,REPORT_DATA_BY_ZONE!$A$1:$Z$1,0)), "")</f>
        <v/>
      </c>
      <c r="Q63" s="36" t="str">
        <f>IFERROR(INDEX(REPORT_DATA_BY_ZONE!$A:$Z,$D63,MATCH(Q$10,REPORT_DATA_BY_ZONE!$A$1:$Z$1,0)), "")</f>
        <v/>
      </c>
      <c r="R63" s="36" t="str">
        <f>IFERROR(INDEX(REPORT_DATA_BY_ZONE!$A:$Z,$D63,MATCH(R$10,REPORT_DATA_BY_ZONE!$A$1:$Z$1,0)), "")</f>
        <v/>
      </c>
      <c r="S63" s="36" t="str">
        <f>IFERROR(INDEX(REPORT_DATA_BY_ZONE!$A:$Z,$D63,MATCH(S$10,REPORT_DATA_BY_ZONE!$A$1:$Z$1,0)), "")</f>
        <v/>
      </c>
    </row>
    <row r="64" spans="1:19" hidden="1" x14ac:dyDescent="0.25">
      <c r="A64" s="17" t="s">
        <v>264</v>
      </c>
      <c r="B64" s="41" t="s">
        <v>261</v>
      </c>
      <c r="C64" s="39" t="str">
        <f t="shared" si="47"/>
        <v>2016:1:5:7:XINZHU</v>
      </c>
      <c r="D64" s="31" t="e">
        <f>MATCH($C64,REPORT_DATA_BY_ZONE!$A:$A, 0)</f>
        <v>#N/A</v>
      </c>
      <c r="E64" s="25" t="str">
        <f>IFERROR(INDEX(REPORT_DATA_BY_ZONE!$A:$Z,$D64,MATCH(E$10,REPORT_DATA_BY_ZONE!$A$1:$Z$1,0)), "")</f>
        <v/>
      </c>
      <c r="F64" s="25" t="str">
        <f>IFERROR(INDEX(REPORT_DATA_BY_ZONE!$A:$Z,$D64,MATCH(F$10,REPORT_DATA_BY_ZONE!$A$1:$Z$1,0)), "")</f>
        <v/>
      </c>
      <c r="G64" s="25" t="str">
        <f>IFERROR(INDEX(REPORT_DATA_BY_ZONE!$A:$Z,$D64,MATCH(G$10,REPORT_DATA_BY_ZONE!$A$1:$Z$1,0)), "")</f>
        <v/>
      </c>
      <c r="H64" s="25" t="str">
        <f>IFERROR(INDEX(REPORT_DATA_BY_ZONE!$A:$Z,$D64,MATCH(H$10,REPORT_DATA_BY_ZONE!$A$1:$Z$1,0)), "")</f>
        <v/>
      </c>
      <c r="I64" s="25" t="str">
        <f>IFERROR(INDEX(REPORT_DATA_BY_ZONE!$A:$Z,$D64,MATCH(I$10,REPORT_DATA_BY_ZONE!$A$1:$Z$1,0)), "")</f>
        <v/>
      </c>
      <c r="J64" s="36" t="str">
        <f>IFERROR(INDEX(REPORT_DATA_BY_ZONE!$A:$Z,$D64,MATCH(J$10,REPORT_DATA_BY_ZONE!$A$1:$Z$1,0)), "")</f>
        <v/>
      </c>
      <c r="K64" s="36" t="str">
        <f>IFERROR(INDEX(REPORT_DATA_BY_ZONE!$A:$Z,$D64,MATCH(K$10,REPORT_DATA_BY_ZONE!$A$1:$Z$1,0)), "")</f>
        <v/>
      </c>
      <c r="L64" s="36" t="str">
        <f>IFERROR(INDEX(REPORT_DATA_BY_ZONE!$A:$Z,$D64,MATCH(L$10,REPORT_DATA_BY_ZONE!$A$1:$Z$1,0)), "")</f>
        <v/>
      </c>
      <c r="M64" s="36" t="str">
        <f>IFERROR(INDEX(REPORT_DATA_BY_ZONE!$A:$Z,$D64,MATCH(M$10,REPORT_DATA_BY_ZONE!$A$1:$Z$1,0)), "")</f>
        <v/>
      </c>
      <c r="N64" s="36" t="str">
        <f>IFERROR(INDEX(REPORT_DATA_BY_ZONE!$A:$Z,$D64,MATCH(N$10,REPORT_DATA_BY_ZONE!$A$1:$Z$1,0)), "")</f>
        <v/>
      </c>
      <c r="O64" s="36" t="str">
        <f>IFERROR(INDEX(REPORT_DATA_BY_ZONE!$A:$Z,$D64,MATCH(O$10,REPORT_DATA_BY_ZONE!$A$1:$Z$1,0)), "")</f>
        <v/>
      </c>
      <c r="P64" s="36" t="str">
        <f>IFERROR(INDEX(REPORT_DATA_BY_ZONE!$A:$Z,$D64,MATCH(P$10,REPORT_DATA_BY_ZONE!$A$1:$Z$1,0)), "")</f>
        <v/>
      </c>
      <c r="Q64" s="36" t="str">
        <f>IFERROR(INDEX(REPORT_DATA_BY_ZONE!$A:$Z,$D64,MATCH(Q$10,REPORT_DATA_BY_ZONE!$A$1:$Z$1,0)), "")</f>
        <v/>
      </c>
      <c r="R64" s="36" t="str">
        <f>IFERROR(INDEX(REPORT_DATA_BY_ZONE!$A:$Z,$D64,MATCH(R$10,REPORT_DATA_BY_ZONE!$A$1:$Z$1,0)), "")</f>
        <v/>
      </c>
      <c r="S64" s="36" t="str">
        <f>IFERROR(INDEX(REPORT_DATA_BY_ZONE!$A:$Z,$D64,MATCH(S$10,REPORT_DATA_BY_ZONE!$A$1:$Z$1,0)), "")</f>
        <v/>
      </c>
    </row>
    <row r="65" spans="1:19" hidden="1" x14ac:dyDescent="0.25">
      <c r="A65" s="17" t="s">
        <v>273</v>
      </c>
      <c r="B65" s="41" t="s">
        <v>261</v>
      </c>
      <c r="C65" s="39" t="str">
        <f t="shared" si="47"/>
        <v>2016:1:5:7:CENTRAL</v>
      </c>
      <c r="D65" s="31" t="e">
        <f>MATCH($C65,REPORT_DATA_BY_ZONE!$A:$A, 0)</f>
        <v>#N/A</v>
      </c>
      <c r="E65" s="25" t="str">
        <f>IFERROR(INDEX(REPORT_DATA_BY_ZONE!$A:$Z,$D65,MATCH(E$10,REPORT_DATA_BY_ZONE!$A$1:$Z$1,0)), "")</f>
        <v/>
      </c>
      <c r="F65" s="25" t="str">
        <f>IFERROR(INDEX(REPORT_DATA_BY_ZONE!$A:$Z,$D65,MATCH(F$10,REPORT_DATA_BY_ZONE!$A$1:$Z$1,0)), "")</f>
        <v/>
      </c>
      <c r="G65" s="25" t="str">
        <f>IFERROR(INDEX(REPORT_DATA_BY_ZONE!$A:$Z,$D65,MATCH(G$10,REPORT_DATA_BY_ZONE!$A$1:$Z$1,0)), "")</f>
        <v/>
      </c>
      <c r="H65" s="25" t="str">
        <f>IFERROR(INDEX(REPORT_DATA_BY_ZONE!$A:$Z,$D65,MATCH(H$10,REPORT_DATA_BY_ZONE!$A$1:$Z$1,0)), "")</f>
        <v/>
      </c>
      <c r="I65" s="25" t="str">
        <f>IFERROR(INDEX(REPORT_DATA_BY_ZONE!$A:$Z,$D65,MATCH(I$10,REPORT_DATA_BY_ZONE!$A$1:$Z$1,0)), "")</f>
        <v/>
      </c>
      <c r="J65" s="36" t="str">
        <f>IFERROR(INDEX(REPORT_DATA_BY_ZONE!$A:$Z,$D65,MATCH(J$10,REPORT_DATA_BY_ZONE!$A$1:$Z$1,0)), "")</f>
        <v/>
      </c>
      <c r="K65" s="36" t="str">
        <f>IFERROR(INDEX(REPORT_DATA_BY_ZONE!$A:$Z,$D65,MATCH(K$10,REPORT_DATA_BY_ZONE!$A$1:$Z$1,0)), "")</f>
        <v/>
      </c>
      <c r="L65" s="36" t="str">
        <f>IFERROR(INDEX(REPORT_DATA_BY_ZONE!$A:$Z,$D65,MATCH(L$10,REPORT_DATA_BY_ZONE!$A$1:$Z$1,0)), "")</f>
        <v/>
      </c>
      <c r="M65" s="36" t="str">
        <f>IFERROR(INDEX(REPORT_DATA_BY_ZONE!$A:$Z,$D65,MATCH(M$10,REPORT_DATA_BY_ZONE!$A$1:$Z$1,0)), "")</f>
        <v/>
      </c>
      <c r="N65" s="36" t="str">
        <f>IFERROR(INDEX(REPORT_DATA_BY_ZONE!$A:$Z,$D65,MATCH(N$10,REPORT_DATA_BY_ZONE!$A$1:$Z$1,0)), "")</f>
        <v/>
      </c>
      <c r="O65" s="36" t="str">
        <f>IFERROR(INDEX(REPORT_DATA_BY_ZONE!$A:$Z,$D65,MATCH(O$10,REPORT_DATA_BY_ZONE!$A$1:$Z$1,0)), "")</f>
        <v/>
      </c>
      <c r="P65" s="36" t="str">
        <f>IFERROR(INDEX(REPORT_DATA_BY_ZONE!$A:$Z,$D65,MATCH(P$10,REPORT_DATA_BY_ZONE!$A$1:$Z$1,0)), "")</f>
        <v/>
      </c>
      <c r="Q65" s="36" t="str">
        <f>IFERROR(INDEX(REPORT_DATA_BY_ZONE!$A:$Z,$D65,MATCH(Q$10,REPORT_DATA_BY_ZONE!$A$1:$Z$1,0)), "")</f>
        <v/>
      </c>
      <c r="R65" s="36" t="str">
        <f>IFERROR(INDEX(REPORT_DATA_BY_ZONE!$A:$Z,$D65,MATCH(R$10,REPORT_DATA_BY_ZONE!$A$1:$Z$1,0)), "")</f>
        <v/>
      </c>
      <c r="S65" s="36" t="str">
        <f>IFERROR(INDEX(REPORT_DATA_BY_ZONE!$A:$Z,$D65,MATCH(S$10,REPORT_DATA_BY_ZONE!$A$1:$Z$1,0)), "")</f>
        <v/>
      </c>
    </row>
    <row r="66" spans="1:19" hidden="1" x14ac:dyDescent="0.25">
      <c r="A66" s="17" t="s">
        <v>269</v>
      </c>
      <c r="B66" s="41" t="s">
        <v>261</v>
      </c>
      <c r="C66" s="39" t="str">
        <f t="shared" si="47"/>
        <v>2016:1:5:7:NORTH</v>
      </c>
      <c r="D66" s="31" t="e">
        <f>MATCH($C66,REPORT_DATA_BY_ZONE!$A:$A, 0)</f>
        <v>#N/A</v>
      </c>
      <c r="E66" s="25" t="str">
        <f>IFERROR(INDEX(REPORT_DATA_BY_ZONE!$A:$Z,$D66,MATCH(E$10,REPORT_DATA_BY_ZONE!$A$1:$Z$1,0)), "")</f>
        <v/>
      </c>
      <c r="F66" s="25" t="str">
        <f>IFERROR(INDEX(REPORT_DATA_BY_ZONE!$A:$Z,$D66,MATCH(F$10,REPORT_DATA_BY_ZONE!$A$1:$Z$1,0)), "")</f>
        <v/>
      </c>
      <c r="G66" s="25" t="str">
        <f>IFERROR(INDEX(REPORT_DATA_BY_ZONE!$A:$Z,$D66,MATCH(G$10,REPORT_DATA_BY_ZONE!$A$1:$Z$1,0)), "")</f>
        <v/>
      </c>
      <c r="H66" s="25" t="str">
        <f>IFERROR(INDEX(REPORT_DATA_BY_ZONE!$A:$Z,$D66,MATCH(H$10,REPORT_DATA_BY_ZONE!$A$1:$Z$1,0)), "")</f>
        <v/>
      </c>
      <c r="I66" s="25" t="str">
        <f>IFERROR(INDEX(REPORT_DATA_BY_ZONE!$A:$Z,$D66,MATCH(I$10,REPORT_DATA_BY_ZONE!$A$1:$Z$1,0)), "")</f>
        <v/>
      </c>
      <c r="J66" s="36" t="str">
        <f>IFERROR(INDEX(REPORT_DATA_BY_ZONE!$A:$Z,$D66,MATCH(J$10,REPORT_DATA_BY_ZONE!$A$1:$Z$1,0)), "")</f>
        <v/>
      </c>
      <c r="K66" s="36" t="str">
        <f>IFERROR(INDEX(REPORT_DATA_BY_ZONE!$A:$Z,$D66,MATCH(K$10,REPORT_DATA_BY_ZONE!$A$1:$Z$1,0)), "")</f>
        <v/>
      </c>
      <c r="L66" s="36" t="str">
        <f>IFERROR(INDEX(REPORT_DATA_BY_ZONE!$A:$Z,$D66,MATCH(L$10,REPORT_DATA_BY_ZONE!$A$1:$Z$1,0)), "")</f>
        <v/>
      </c>
      <c r="M66" s="36" t="str">
        <f>IFERROR(INDEX(REPORT_DATA_BY_ZONE!$A:$Z,$D66,MATCH(M$10,REPORT_DATA_BY_ZONE!$A$1:$Z$1,0)), "")</f>
        <v/>
      </c>
      <c r="N66" s="36" t="str">
        <f>IFERROR(INDEX(REPORT_DATA_BY_ZONE!$A:$Z,$D66,MATCH(N$10,REPORT_DATA_BY_ZONE!$A$1:$Z$1,0)), "")</f>
        <v/>
      </c>
      <c r="O66" s="36" t="str">
        <f>IFERROR(INDEX(REPORT_DATA_BY_ZONE!$A:$Z,$D66,MATCH(O$10,REPORT_DATA_BY_ZONE!$A$1:$Z$1,0)), "")</f>
        <v/>
      </c>
      <c r="P66" s="36" t="str">
        <f>IFERROR(INDEX(REPORT_DATA_BY_ZONE!$A:$Z,$D66,MATCH(P$10,REPORT_DATA_BY_ZONE!$A$1:$Z$1,0)), "")</f>
        <v/>
      </c>
      <c r="Q66" s="36" t="str">
        <f>IFERROR(INDEX(REPORT_DATA_BY_ZONE!$A:$Z,$D66,MATCH(Q$10,REPORT_DATA_BY_ZONE!$A$1:$Z$1,0)), "")</f>
        <v/>
      </c>
      <c r="R66" s="36" t="str">
        <f>IFERROR(INDEX(REPORT_DATA_BY_ZONE!$A:$Z,$D66,MATCH(R$10,REPORT_DATA_BY_ZONE!$A$1:$Z$1,0)), "")</f>
        <v/>
      </c>
      <c r="S66" s="36" t="str">
        <f>IFERROR(INDEX(REPORT_DATA_BY_ZONE!$A:$Z,$D66,MATCH(S$10,REPORT_DATA_BY_ZONE!$A$1:$Z$1,0)), "")</f>
        <v/>
      </c>
    </row>
    <row r="67" spans="1:19" hidden="1" x14ac:dyDescent="0.25">
      <c r="A67" s="17" t="s">
        <v>272</v>
      </c>
      <c r="B67" s="41" t="s">
        <v>261</v>
      </c>
      <c r="C67" s="39" t="str">
        <f t="shared" si="47"/>
        <v>2016:1:5:7:SOUTH</v>
      </c>
      <c r="D67" s="31" t="e">
        <f>MATCH($C67,REPORT_DATA_BY_ZONE!$A:$A, 0)</f>
        <v>#N/A</v>
      </c>
      <c r="E67" s="25" t="str">
        <f>IFERROR(INDEX(REPORT_DATA_BY_ZONE!$A:$Z,$D67,MATCH(E$10,REPORT_DATA_BY_ZONE!$A$1:$Z$1,0)), "")</f>
        <v/>
      </c>
      <c r="F67" s="25" t="str">
        <f>IFERROR(INDEX(REPORT_DATA_BY_ZONE!$A:$Z,$D67,MATCH(F$10,REPORT_DATA_BY_ZONE!$A$1:$Z$1,0)), "")</f>
        <v/>
      </c>
      <c r="G67" s="25" t="str">
        <f>IFERROR(INDEX(REPORT_DATA_BY_ZONE!$A:$Z,$D67,MATCH(G$10,REPORT_DATA_BY_ZONE!$A$1:$Z$1,0)), "")</f>
        <v/>
      </c>
      <c r="H67" s="25" t="str">
        <f>IFERROR(INDEX(REPORT_DATA_BY_ZONE!$A:$Z,$D67,MATCH(H$10,REPORT_DATA_BY_ZONE!$A$1:$Z$1,0)), "")</f>
        <v/>
      </c>
      <c r="I67" s="25" t="str">
        <f>IFERROR(INDEX(REPORT_DATA_BY_ZONE!$A:$Z,$D67,MATCH(I$10,REPORT_DATA_BY_ZONE!$A$1:$Z$1,0)), "")</f>
        <v/>
      </c>
      <c r="J67" s="36" t="str">
        <f>IFERROR(INDEX(REPORT_DATA_BY_ZONE!$A:$Z,$D67,MATCH(J$10,REPORT_DATA_BY_ZONE!$A$1:$Z$1,0)), "")</f>
        <v/>
      </c>
      <c r="K67" s="36" t="str">
        <f>IFERROR(INDEX(REPORT_DATA_BY_ZONE!$A:$Z,$D67,MATCH(K$10,REPORT_DATA_BY_ZONE!$A$1:$Z$1,0)), "")</f>
        <v/>
      </c>
      <c r="L67" s="36" t="str">
        <f>IFERROR(INDEX(REPORT_DATA_BY_ZONE!$A:$Z,$D67,MATCH(L$10,REPORT_DATA_BY_ZONE!$A$1:$Z$1,0)), "")</f>
        <v/>
      </c>
      <c r="M67" s="36" t="str">
        <f>IFERROR(INDEX(REPORT_DATA_BY_ZONE!$A:$Z,$D67,MATCH(M$10,REPORT_DATA_BY_ZONE!$A$1:$Z$1,0)), "")</f>
        <v/>
      </c>
      <c r="N67" s="36" t="str">
        <f>IFERROR(INDEX(REPORT_DATA_BY_ZONE!$A:$Z,$D67,MATCH(N$10,REPORT_DATA_BY_ZONE!$A$1:$Z$1,0)), "")</f>
        <v/>
      </c>
      <c r="O67" s="36" t="str">
        <f>IFERROR(INDEX(REPORT_DATA_BY_ZONE!$A:$Z,$D67,MATCH(O$10,REPORT_DATA_BY_ZONE!$A$1:$Z$1,0)), "")</f>
        <v/>
      </c>
      <c r="P67" s="36" t="str">
        <f>IFERROR(INDEX(REPORT_DATA_BY_ZONE!$A:$Z,$D67,MATCH(P$10,REPORT_DATA_BY_ZONE!$A$1:$Z$1,0)), "")</f>
        <v/>
      </c>
      <c r="Q67" s="36" t="str">
        <f>IFERROR(INDEX(REPORT_DATA_BY_ZONE!$A:$Z,$D67,MATCH(Q$10,REPORT_DATA_BY_ZONE!$A$1:$Z$1,0)), "")</f>
        <v/>
      </c>
      <c r="R67" s="36" t="str">
        <f>IFERROR(INDEX(REPORT_DATA_BY_ZONE!$A:$Z,$D67,MATCH(R$10,REPORT_DATA_BY_ZONE!$A$1:$Z$1,0)), "")</f>
        <v/>
      </c>
      <c r="S67" s="36" t="str">
        <f>IFERROR(INDEX(REPORT_DATA_BY_ZONE!$A:$Z,$D67,MATCH(S$10,REPORT_DATA_BY_ZONE!$A$1:$Z$1,0)), "")</f>
        <v/>
      </c>
    </row>
    <row r="68" spans="1:19" hidden="1" x14ac:dyDescent="0.25">
      <c r="A68" s="17" t="s">
        <v>271</v>
      </c>
      <c r="B68" s="41" t="s">
        <v>261</v>
      </c>
      <c r="C68" s="39" t="str">
        <f t="shared" si="47"/>
        <v>2016:1:5:7:WEST</v>
      </c>
      <c r="D68" s="31" t="e">
        <f>MATCH($C68,REPORT_DATA_BY_ZONE!$A:$A, 0)</f>
        <v>#N/A</v>
      </c>
      <c r="E68" s="25" t="str">
        <f>IFERROR(INDEX(REPORT_DATA_BY_ZONE!$A:$Z,$D68,MATCH(E$10,REPORT_DATA_BY_ZONE!$A$1:$Z$1,0)), "")</f>
        <v/>
      </c>
      <c r="F68" s="25" t="str">
        <f>IFERROR(INDEX(REPORT_DATA_BY_ZONE!$A:$Z,$D68,MATCH(F$10,REPORT_DATA_BY_ZONE!$A$1:$Z$1,0)), "")</f>
        <v/>
      </c>
      <c r="G68" s="25" t="str">
        <f>IFERROR(INDEX(REPORT_DATA_BY_ZONE!$A:$Z,$D68,MATCH(G$10,REPORT_DATA_BY_ZONE!$A$1:$Z$1,0)), "")</f>
        <v/>
      </c>
      <c r="H68" s="25" t="str">
        <f>IFERROR(INDEX(REPORT_DATA_BY_ZONE!$A:$Z,$D68,MATCH(H$10,REPORT_DATA_BY_ZONE!$A$1:$Z$1,0)), "")</f>
        <v/>
      </c>
      <c r="I68" s="25" t="str">
        <f>IFERROR(INDEX(REPORT_DATA_BY_ZONE!$A:$Z,$D68,MATCH(I$10,REPORT_DATA_BY_ZONE!$A$1:$Z$1,0)), "")</f>
        <v/>
      </c>
      <c r="J68" s="36" t="str">
        <f>IFERROR(INDEX(REPORT_DATA_BY_ZONE!$A:$Z,$D68,MATCH(J$10,REPORT_DATA_BY_ZONE!$A$1:$Z$1,0)), "")</f>
        <v/>
      </c>
      <c r="K68" s="36" t="str">
        <f>IFERROR(INDEX(REPORT_DATA_BY_ZONE!$A:$Z,$D68,MATCH(K$10,REPORT_DATA_BY_ZONE!$A$1:$Z$1,0)), "")</f>
        <v/>
      </c>
      <c r="L68" s="36" t="str">
        <f>IFERROR(INDEX(REPORT_DATA_BY_ZONE!$A:$Z,$D68,MATCH(L$10,REPORT_DATA_BY_ZONE!$A$1:$Z$1,0)), "")</f>
        <v/>
      </c>
      <c r="M68" s="36" t="str">
        <f>IFERROR(INDEX(REPORT_DATA_BY_ZONE!$A:$Z,$D68,MATCH(M$10,REPORT_DATA_BY_ZONE!$A$1:$Z$1,0)), "")</f>
        <v/>
      </c>
      <c r="N68" s="36" t="str">
        <f>IFERROR(INDEX(REPORT_DATA_BY_ZONE!$A:$Z,$D68,MATCH(N$10,REPORT_DATA_BY_ZONE!$A$1:$Z$1,0)), "")</f>
        <v/>
      </c>
      <c r="O68" s="36" t="str">
        <f>IFERROR(INDEX(REPORT_DATA_BY_ZONE!$A:$Z,$D68,MATCH(O$10,REPORT_DATA_BY_ZONE!$A$1:$Z$1,0)), "")</f>
        <v/>
      </c>
      <c r="P68" s="36" t="str">
        <f>IFERROR(INDEX(REPORT_DATA_BY_ZONE!$A:$Z,$D68,MATCH(P$10,REPORT_DATA_BY_ZONE!$A$1:$Z$1,0)), "")</f>
        <v/>
      </c>
      <c r="Q68" s="36" t="str">
        <f>IFERROR(INDEX(REPORT_DATA_BY_ZONE!$A:$Z,$D68,MATCH(Q$10,REPORT_DATA_BY_ZONE!$A$1:$Z$1,0)), "")</f>
        <v/>
      </c>
      <c r="R68" s="36" t="str">
        <f>IFERROR(INDEX(REPORT_DATA_BY_ZONE!$A:$Z,$D68,MATCH(R$10,REPORT_DATA_BY_ZONE!$A$1:$Z$1,0)), "")</f>
        <v/>
      </c>
      <c r="S68" s="36" t="str">
        <f>IFERROR(INDEX(REPORT_DATA_BY_ZONE!$A:$Z,$D68,MATCH(S$10,REPORT_DATA_BY_ZONE!$A$1:$Z$1,0)), "")</f>
        <v/>
      </c>
    </row>
    <row r="69" spans="1:19" hidden="1" x14ac:dyDescent="0.25">
      <c r="A69" s="17" t="s">
        <v>270</v>
      </c>
      <c r="B69" s="41" t="s">
        <v>261</v>
      </c>
      <c r="C69" s="39" t="str">
        <f t="shared" si="47"/>
        <v>2016:1:5:7:EAST</v>
      </c>
      <c r="D69" s="31" t="e">
        <f>MATCH($C69,REPORT_DATA_BY_ZONE!$A:$A, 0)</f>
        <v>#N/A</v>
      </c>
      <c r="E69" s="25" t="str">
        <f>IFERROR(INDEX(REPORT_DATA_BY_ZONE!$A:$Z,$D69,MATCH(E$10,REPORT_DATA_BY_ZONE!$A$1:$Z$1,0)), "")</f>
        <v/>
      </c>
      <c r="F69" s="25" t="str">
        <f>IFERROR(INDEX(REPORT_DATA_BY_ZONE!$A:$Z,$D69,MATCH(F$10,REPORT_DATA_BY_ZONE!$A$1:$Z$1,0)), "")</f>
        <v/>
      </c>
      <c r="G69" s="25" t="str">
        <f>IFERROR(INDEX(REPORT_DATA_BY_ZONE!$A:$Z,$D69,MATCH(G$10,REPORT_DATA_BY_ZONE!$A$1:$Z$1,0)), "")</f>
        <v/>
      </c>
      <c r="H69" s="25" t="str">
        <f>IFERROR(INDEX(REPORT_DATA_BY_ZONE!$A:$Z,$D69,MATCH(H$10,REPORT_DATA_BY_ZONE!$A$1:$Z$1,0)), "")</f>
        <v/>
      </c>
      <c r="I69" s="25" t="str">
        <f>IFERROR(INDEX(REPORT_DATA_BY_ZONE!$A:$Z,$D69,MATCH(I$10,REPORT_DATA_BY_ZONE!$A$1:$Z$1,0)), "")</f>
        <v/>
      </c>
      <c r="J69" s="36" t="str">
        <f>IFERROR(INDEX(REPORT_DATA_BY_ZONE!$A:$Z,$D69,MATCH(J$10,REPORT_DATA_BY_ZONE!$A$1:$Z$1,0)), "")</f>
        <v/>
      </c>
      <c r="K69" s="36" t="str">
        <f>IFERROR(INDEX(REPORT_DATA_BY_ZONE!$A:$Z,$D69,MATCH(K$10,REPORT_DATA_BY_ZONE!$A$1:$Z$1,0)), "")</f>
        <v/>
      </c>
      <c r="L69" s="36" t="str">
        <f>IFERROR(INDEX(REPORT_DATA_BY_ZONE!$A:$Z,$D69,MATCH(L$10,REPORT_DATA_BY_ZONE!$A$1:$Z$1,0)), "")</f>
        <v/>
      </c>
      <c r="M69" s="36" t="str">
        <f>IFERROR(INDEX(REPORT_DATA_BY_ZONE!$A:$Z,$D69,MATCH(M$10,REPORT_DATA_BY_ZONE!$A$1:$Z$1,0)), "")</f>
        <v/>
      </c>
      <c r="N69" s="36" t="str">
        <f>IFERROR(INDEX(REPORT_DATA_BY_ZONE!$A:$Z,$D69,MATCH(N$10,REPORT_DATA_BY_ZONE!$A$1:$Z$1,0)), "")</f>
        <v/>
      </c>
      <c r="O69" s="36" t="str">
        <f>IFERROR(INDEX(REPORT_DATA_BY_ZONE!$A:$Z,$D69,MATCH(O$10,REPORT_DATA_BY_ZONE!$A$1:$Z$1,0)), "")</f>
        <v/>
      </c>
      <c r="P69" s="36" t="str">
        <f>IFERROR(INDEX(REPORT_DATA_BY_ZONE!$A:$Z,$D69,MATCH(P$10,REPORT_DATA_BY_ZONE!$A$1:$Z$1,0)), "")</f>
        <v/>
      </c>
      <c r="Q69" s="36" t="str">
        <f>IFERROR(INDEX(REPORT_DATA_BY_ZONE!$A:$Z,$D69,MATCH(Q$10,REPORT_DATA_BY_ZONE!$A$1:$Z$1,0)), "")</f>
        <v/>
      </c>
      <c r="R69" s="36" t="str">
        <f>IFERROR(INDEX(REPORT_DATA_BY_ZONE!$A:$Z,$D69,MATCH(R$10,REPORT_DATA_BY_ZONE!$A$1:$Z$1,0)), "")</f>
        <v/>
      </c>
      <c r="S69" s="36" t="str">
        <f>IFERROR(INDEX(REPORT_DATA_BY_ZONE!$A:$Z,$D69,MATCH(S$10,REPORT_DATA_BY_ZONE!$A$1:$Z$1,0)), "")</f>
        <v/>
      </c>
    </row>
    <row r="70" spans="1:19" hidden="1" x14ac:dyDescent="0.25">
      <c r="A70" s="17" t="s">
        <v>263</v>
      </c>
      <c r="B70" s="41" t="s">
        <v>261</v>
      </c>
      <c r="C70" s="39" t="str">
        <f t="shared" si="47"/>
        <v>2016:1:5:7:TAOYUAN</v>
      </c>
      <c r="D70" s="31" t="e">
        <f>MATCH($C70,REPORT_DATA_BY_ZONE!$A:$A, 0)</f>
        <v>#N/A</v>
      </c>
      <c r="E70" s="25" t="str">
        <f>IFERROR(INDEX(REPORT_DATA_BY_ZONE!$A:$Z,$D70,MATCH(E$10,REPORT_DATA_BY_ZONE!$A$1:$Z$1,0)), "")</f>
        <v/>
      </c>
      <c r="F70" s="25" t="str">
        <f>IFERROR(INDEX(REPORT_DATA_BY_ZONE!$A:$Z,$D70,MATCH(F$10,REPORT_DATA_BY_ZONE!$A$1:$Z$1,0)), "")</f>
        <v/>
      </c>
      <c r="G70" s="25" t="str">
        <f>IFERROR(INDEX(REPORT_DATA_BY_ZONE!$A:$Z,$D70,MATCH(G$10,REPORT_DATA_BY_ZONE!$A$1:$Z$1,0)), "")</f>
        <v/>
      </c>
      <c r="H70" s="25" t="str">
        <f>IFERROR(INDEX(REPORT_DATA_BY_ZONE!$A:$Z,$D70,MATCH(H$10,REPORT_DATA_BY_ZONE!$A$1:$Z$1,0)), "")</f>
        <v/>
      </c>
      <c r="I70" s="25" t="str">
        <f>IFERROR(INDEX(REPORT_DATA_BY_ZONE!$A:$Z,$D70,MATCH(I$10,REPORT_DATA_BY_ZONE!$A$1:$Z$1,0)), "")</f>
        <v/>
      </c>
      <c r="J70" s="36" t="str">
        <f>IFERROR(INDEX(REPORT_DATA_BY_ZONE!$A:$Z,$D70,MATCH(J$10,REPORT_DATA_BY_ZONE!$A$1:$Z$1,0)), "")</f>
        <v/>
      </c>
      <c r="K70" s="36" t="str">
        <f>IFERROR(INDEX(REPORT_DATA_BY_ZONE!$A:$Z,$D70,MATCH(K$10,REPORT_DATA_BY_ZONE!$A$1:$Z$1,0)), "")</f>
        <v/>
      </c>
      <c r="L70" s="36" t="str">
        <f>IFERROR(INDEX(REPORT_DATA_BY_ZONE!$A:$Z,$D70,MATCH(L$10,REPORT_DATA_BY_ZONE!$A$1:$Z$1,0)), "")</f>
        <v/>
      </c>
      <c r="M70" s="36" t="str">
        <f>IFERROR(INDEX(REPORT_DATA_BY_ZONE!$A:$Z,$D70,MATCH(M$10,REPORT_DATA_BY_ZONE!$A$1:$Z$1,0)), "")</f>
        <v/>
      </c>
      <c r="N70" s="36" t="str">
        <f>IFERROR(INDEX(REPORT_DATA_BY_ZONE!$A:$Z,$D70,MATCH(N$10,REPORT_DATA_BY_ZONE!$A$1:$Z$1,0)), "")</f>
        <v/>
      </c>
      <c r="O70" s="36" t="str">
        <f>IFERROR(INDEX(REPORT_DATA_BY_ZONE!$A:$Z,$D70,MATCH(O$10,REPORT_DATA_BY_ZONE!$A$1:$Z$1,0)), "")</f>
        <v/>
      </c>
      <c r="P70" s="36" t="str">
        <f>IFERROR(INDEX(REPORT_DATA_BY_ZONE!$A:$Z,$D70,MATCH(P$10,REPORT_DATA_BY_ZONE!$A$1:$Z$1,0)), "")</f>
        <v/>
      </c>
      <c r="Q70" s="36" t="str">
        <f>IFERROR(INDEX(REPORT_DATA_BY_ZONE!$A:$Z,$D70,MATCH(Q$10,REPORT_DATA_BY_ZONE!$A$1:$Z$1,0)), "")</f>
        <v/>
      </c>
      <c r="R70" s="36" t="str">
        <f>IFERROR(INDEX(REPORT_DATA_BY_ZONE!$A:$Z,$D70,MATCH(R$10,REPORT_DATA_BY_ZONE!$A$1:$Z$1,0)), "")</f>
        <v/>
      </c>
      <c r="S70" s="36" t="str">
        <f>IFERROR(INDEX(REPORT_DATA_BY_ZONE!$A:$Z,$D70,MATCH(S$10,REPORT_DATA_BY_ZONE!$A$1:$Z$1,0)), "")</f>
        <v/>
      </c>
    </row>
    <row r="71" spans="1:19" x14ac:dyDescent="0.25">
      <c r="B71" s="38" t="s">
        <v>261</v>
      </c>
      <c r="C71" s="39"/>
      <c r="D71" s="39"/>
      <c r="E71" s="40">
        <f>SUM(E60:E70)</f>
        <v>0</v>
      </c>
      <c r="F71" s="40">
        <f t="shared" ref="F71" si="48">SUM(F60:F70)</f>
        <v>0</v>
      </c>
      <c r="G71" s="40">
        <f t="shared" ref="G71" si="49">SUM(G60:G70)</f>
        <v>0</v>
      </c>
      <c r="H71" s="40">
        <f t="shared" ref="H71" si="50">SUM(H60:H70)</f>
        <v>0</v>
      </c>
      <c r="I71" s="40">
        <f t="shared" ref="I71" si="51">SUM(I60:I70)</f>
        <v>0</v>
      </c>
      <c r="J71" s="40">
        <f t="shared" ref="J71" si="52">SUM(J60:J70)</f>
        <v>0</v>
      </c>
      <c r="K71" s="40">
        <f t="shared" ref="K71" si="53">SUM(K60:K70)</f>
        <v>0</v>
      </c>
      <c r="L71" s="40">
        <f t="shared" ref="L71" si="54">SUM(L60:L70)</f>
        <v>0</v>
      </c>
      <c r="M71" s="40">
        <f t="shared" ref="M71" si="55">SUM(M60:M70)</f>
        <v>0</v>
      </c>
      <c r="N71" s="40">
        <f t="shared" ref="N71" si="56">SUM(N60:N70)</f>
        <v>0</v>
      </c>
      <c r="O71" s="40">
        <f t="shared" ref="O71" si="57">SUM(O60:O70)</f>
        <v>0</v>
      </c>
      <c r="P71" s="40">
        <f t="shared" ref="P71" si="58">SUM(P60:P70)</f>
        <v>0</v>
      </c>
      <c r="Q71" s="40">
        <f t="shared" ref="Q71" si="59">SUM(Q60:Q70)</f>
        <v>0</v>
      </c>
      <c r="R71" s="40">
        <f t="shared" ref="R71" si="60">SUM(R60:R70)</f>
        <v>0</v>
      </c>
      <c r="S71" s="40">
        <f t="shared" ref="S71" si="61">SUM(S60:S70)</f>
        <v>0</v>
      </c>
    </row>
    <row r="72" spans="1:19" x14ac:dyDescent="0.25">
      <c r="B72" s="23" t="s">
        <v>275</v>
      </c>
      <c r="C72" s="24"/>
      <c r="D72" s="24"/>
      <c r="E72" s="26">
        <f>E71+E59+E47+E35+E23</f>
        <v>15</v>
      </c>
      <c r="F72" s="26">
        <f t="shared" ref="F72:I72" si="62">F71+F59+F47+F35+F23</f>
        <v>19</v>
      </c>
      <c r="G72" s="26">
        <f t="shared" si="62"/>
        <v>130</v>
      </c>
      <c r="H72" s="26">
        <f t="shared" si="62"/>
        <v>247</v>
      </c>
      <c r="I72" s="26">
        <f t="shared" si="62"/>
        <v>64</v>
      </c>
      <c r="J72" s="26">
        <f t="shared" ref="J72" si="63">J71+J59+J47+J35+J23</f>
        <v>13</v>
      </c>
      <c r="K72" s="26">
        <f t="shared" ref="K72" si="64">K71+K59+K47+K35+K23</f>
        <v>10</v>
      </c>
      <c r="L72" s="26">
        <f t="shared" ref="L72" si="65">L71+L59+L47+L35+L23</f>
        <v>543</v>
      </c>
      <c r="M72" s="26">
        <f t="shared" ref="M72" si="66">M71+M59+M47+M35+M23</f>
        <v>155</v>
      </c>
      <c r="N72" s="26">
        <f t="shared" ref="N72" si="67">N71+N59+N47+N35+N23</f>
        <v>677</v>
      </c>
      <c r="O72" s="26">
        <f t="shared" ref="O72" si="68">O71+O59+O47+O35+O23</f>
        <v>1066</v>
      </c>
      <c r="P72" s="26">
        <f t="shared" ref="P72" si="69">P71+P59+P47+P35+P23</f>
        <v>454</v>
      </c>
      <c r="Q72" s="26">
        <f t="shared" ref="Q72" si="70">Q71+Q59+Q47+Q35+Q23</f>
        <v>373</v>
      </c>
      <c r="R72" s="26">
        <f t="shared" ref="R72" si="71">R71+R59+R47+R35+R23</f>
        <v>103</v>
      </c>
      <c r="S72" s="26">
        <f t="shared" ref="S72" si="72">S71+S59+S47+S35+S23</f>
        <v>5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B1" workbookViewId="0">
      <selection activeCell="M26" sqref="M2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customHeight="1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149</v>
      </c>
      <c r="C3" s="46"/>
      <c r="D3" s="46"/>
      <c r="E3" s="69"/>
      <c r="F3" s="69"/>
      <c r="G3" s="69"/>
      <c r="H3" s="69"/>
      <c r="I3" s="64"/>
      <c r="J3" s="14" t="s">
        <v>44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155</v>
      </c>
      <c r="B12" s="13" t="s">
        <v>150</v>
      </c>
      <c r="C12" s="7" t="str">
        <f>CONCATENATE(YEAR,":",MONTH,":",WEEK,":",DAY,":",$A12)</f>
        <v>2016:1:4:7:ASSISTANTS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152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24</v>
      </c>
      <c r="B13" s="13" t="s">
        <v>151</v>
      </c>
      <c r="C13" s="7" t="str">
        <f>CONCATENATE(YEAR,":",MONTH,":",WEEK,":",DAY,":",$A13)</f>
        <v>2016:1:4:7:OFFICE_E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153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4"/>
      <c r="B14" s="23" t="s">
        <v>43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0</v>
      </c>
      <c r="H14" s="26">
        <f>SUM(H12:H13)</f>
        <v>0</v>
      </c>
      <c r="I14" s="26">
        <f>SUM(I12:I13)</f>
        <v>0</v>
      </c>
      <c r="J14" s="24"/>
      <c r="K14" s="26">
        <f>SUM(K12:K13)</f>
        <v>0</v>
      </c>
      <c r="L14" s="26">
        <f>SUM(L12:L13)</f>
        <v>0</v>
      </c>
      <c r="M14" s="26">
        <f>SUM(M12:M13)</f>
        <v>0</v>
      </c>
      <c r="N14" s="26">
        <f>SUM(N12:N13)</f>
        <v>0</v>
      </c>
      <c r="O14" s="26">
        <f>SUM(O12:O13)</f>
        <v>0</v>
      </c>
      <c r="P14" s="26">
        <f>SUM(P12:P13)</f>
        <v>0</v>
      </c>
      <c r="Q14" s="26">
        <f>SUM(Q12:Q13)</f>
        <v>0</v>
      </c>
      <c r="R14" s="26">
        <f>SUM(R12:R13)</f>
        <v>0</v>
      </c>
      <c r="S14" s="26">
        <f>SUM(S12:S13)</f>
        <v>0</v>
      </c>
      <c r="T14" s="26">
        <f>SUM(T12:T13)</f>
        <v>0</v>
      </c>
    </row>
    <row r="16" spans="1:20" x14ac:dyDescent="0.25">
      <c r="B16" s="29" t="s">
        <v>267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1:20" x14ac:dyDescent="0.25">
      <c r="A17" t="s">
        <v>262</v>
      </c>
      <c r="B17" s="30" t="s">
        <v>257</v>
      </c>
      <c r="C17" s="31" t="str">
        <f>CONCATENATE(YEAR,":",MONTH,":1:",WEEKLY_REPORT_DAY,":", $A17)</f>
        <v>2016:1:1:7:OFFICE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1"/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  <c r="T17" s="36" t="str">
        <f>IFERROR(INDEX(REPORT_DATA_BY_ZONE!$A:$Z,$D17,MATCH(T$10,REPORT_DATA_BY_ZONE!$A$1:$Z$1,0)), "")</f>
        <v/>
      </c>
    </row>
    <row r="18" spans="1:20" x14ac:dyDescent="0.25">
      <c r="A18" t="s">
        <v>262</v>
      </c>
      <c r="B18" s="30" t="s">
        <v>258</v>
      </c>
      <c r="C18" s="31" t="str">
        <f>CONCATENATE(YEAR,":",MONTH,":2:",WEEKLY_REPORT_DAY,":", $A18)</f>
        <v>2016:1:2:7:OFFICE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1"/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  <c r="T18" s="36" t="str">
        <f>IFERROR(INDEX(REPORT_DATA_BY_ZONE!$A:$Z,$D18,MATCH(T$10,REPORT_DATA_BY_ZONE!$A$1:$Z$1,0)), "")</f>
        <v/>
      </c>
    </row>
    <row r="19" spans="1:20" x14ac:dyDescent="0.25">
      <c r="A19" t="s">
        <v>262</v>
      </c>
      <c r="B19" s="30" t="s">
        <v>259</v>
      </c>
      <c r="C19" s="31" t="str">
        <f>CONCATENATE(YEAR,":",MONTH,":3:",WEEKLY_REPORT_DAY,":", $A19)</f>
        <v>2016:1:3:7:OFFICE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1"/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  <c r="T19" s="36" t="str">
        <f>IFERROR(INDEX(REPORT_DATA_BY_ZONE!$A:$Z,$D19,MATCH(T$10,REPORT_DATA_BY_ZONE!$A$1:$Z$1,0)), "")</f>
        <v/>
      </c>
    </row>
    <row r="20" spans="1:20" x14ac:dyDescent="0.25">
      <c r="A20" t="s">
        <v>262</v>
      </c>
      <c r="B20" s="30" t="s">
        <v>260</v>
      </c>
      <c r="C20" s="31" t="str">
        <f>CONCATENATE(YEAR,":",MONTH,":4:",WEEKLY_REPORT_DAY,":", $A20)</f>
        <v>2016:1:4:7:OFFICE</v>
      </c>
      <c r="D20" s="31">
        <f>MATCH($C20,REPORT_DATA_BY_ZONE!$A:$A, 0)</f>
        <v>6</v>
      </c>
      <c r="E20" s="25">
        <f>IFERROR(INDEX(REPORT_DATA_BY_ZONE!$A:$Z,$D20,MATCH(E$10,REPORT_DATA_BY_ZONE!$A$1:$Z$1,0)), "")</f>
        <v>2</v>
      </c>
      <c r="F20" s="25">
        <f>IFERROR(INDEX(REPORT_DATA_BY_ZONE!$A:$Z,$D20,MATCH(F$10,REPORT_DATA_BY_ZONE!$A$1:$Z$1,0)), "")</f>
        <v>1</v>
      </c>
      <c r="G20" s="25">
        <f>IFERROR(INDEX(REPORT_DATA_BY_ZONE!$A:$Z,$D20,MATCH(G$10,REPORT_DATA_BY_ZONE!$A$1:$Z$1,0)), "")</f>
        <v>9</v>
      </c>
      <c r="H20" s="25">
        <f>IFERROR(INDEX(REPORT_DATA_BY_ZONE!$A:$Z,$D20,MATCH(H$10,REPORT_DATA_BY_ZONE!$A$1:$Z$1,0)), "")</f>
        <v>7</v>
      </c>
      <c r="I20" s="25">
        <f>IFERROR(INDEX(REPORT_DATA_BY_ZONE!$A:$Z,$D20,MATCH(I$10,REPORT_DATA_BY_ZONE!$A$1:$Z$1,0)), "")</f>
        <v>3</v>
      </c>
      <c r="J20" s="31"/>
      <c r="K20" s="36">
        <f>IFERROR(INDEX(REPORT_DATA_BY_ZONE!$A:$Z,$D20,MATCH(K$10,REPORT_DATA_BY_ZONE!$A$1:$Z$1,0)), "")</f>
        <v>0</v>
      </c>
      <c r="L20" s="36">
        <f>IFERROR(INDEX(REPORT_DATA_BY_ZONE!$A:$Z,$D20,MATCH(L$10,REPORT_DATA_BY_ZONE!$A$1:$Z$1,0)), "")</f>
        <v>0</v>
      </c>
      <c r="M20" s="36">
        <f>IFERROR(INDEX(REPORT_DATA_BY_ZONE!$A:$Z,$D20,MATCH(M$10,REPORT_DATA_BY_ZONE!$A$1:$Z$1,0)), "")</f>
        <v>27</v>
      </c>
      <c r="N20" s="36">
        <f>IFERROR(INDEX(REPORT_DATA_BY_ZONE!$A:$Z,$D20,MATCH(N$10,REPORT_DATA_BY_ZONE!$A$1:$Z$1,0)), "")</f>
        <v>7</v>
      </c>
      <c r="O20" s="36">
        <f>IFERROR(INDEX(REPORT_DATA_BY_ZONE!$A:$Z,$D20,MATCH(O$10,REPORT_DATA_BY_ZONE!$A$1:$Z$1,0)), "")</f>
        <v>26</v>
      </c>
      <c r="P20" s="36">
        <f>IFERROR(INDEX(REPORT_DATA_BY_ZONE!$A:$Z,$D20,MATCH(P$10,REPORT_DATA_BY_ZONE!$A$1:$Z$1,0)), "")</f>
        <v>55</v>
      </c>
      <c r="Q20" s="36">
        <f>IFERROR(INDEX(REPORT_DATA_BY_ZONE!$A:$Z,$D20,MATCH(Q$10,REPORT_DATA_BY_ZONE!$A$1:$Z$1,0)), "")</f>
        <v>16</v>
      </c>
      <c r="R20" s="36">
        <f>IFERROR(INDEX(REPORT_DATA_BY_ZONE!$A:$Z,$D20,MATCH(R$10,REPORT_DATA_BY_ZONE!$A$1:$Z$1,0)), "")</f>
        <v>2</v>
      </c>
      <c r="S20" s="36">
        <f>IFERROR(INDEX(REPORT_DATA_BY_ZONE!$A:$Z,$D20,MATCH(S$10,REPORT_DATA_BY_ZONE!$A$1:$Z$1,0)), "")</f>
        <v>1</v>
      </c>
      <c r="T20" s="36">
        <f>IFERROR(INDEX(REPORT_DATA_BY_ZONE!$A:$Z,$D20,MATCH(T$10,REPORT_DATA_BY_ZONE!$A$1:$Z$1,0)), "")</f>
        <v>0</v>
      </c>
    </row>
    <row r="21" spans="1:20" x14ac:dyDescent="0.25">
      <c r="A21" t="s">
        <v>262</v>
      </c>
      <c r="B21" s="30" t="s">
        <v>261</v>
      </c>
      <c r="C21" s="31" t="str">
        <f>CONCATENATE(YEAR,":",MONTH,":5:",WEEKLY_REPORT_DAY,":", $A21)</f>
        <v>2016:1:5:7:OFFICE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1"/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  <c r="T21" s="36" t="str">
        <f>IFERROR(INDEX(REPORT_DATA_BY_ZONE!$A:$Z,$D21,MATCH(T$10,REPORT_DATA_BY_ZONE!$A$1:$Z$1,0)), "")</f>
        <v/>
      </c>
    </row>
    <row r="22" spans="1:20" x14ac:dyDescent="0.25">
      <c r="B22" s="35" t="s">
        <v>43</v>
      </c>
      <c r="C22" s="32"/>
      <c r="D22" s="32"/>
      <c r="E22" s="37">
        <f>SUM(E17:E21)</f>
        <v>2</v>
      </c>
      <c r="F22" s="37">
        <f t="shared" ref="F22:T22" si="0">SUM(F17:F21)</f>
        <v>1</v>
      </c>
      <c r="G22" s="37">
        <f t="shared" si="0"/>
        <v>9</v>
      </c>
      <c r="H22" s="37">
        <f t="shared" si="0"/>
        <v>7</v>
      </c>
      <c r="I22" s="37">
        <f t="shared" si="0"/>
        <v>3</v>
      </c>
      <c r="J22" s="32"/>
      <c r="K22" s="37">
        <f t="shared" si="0"/>
        <v>0</v>
      </c>
      <c r="L22" s="37">
        <f t="shared" si="0"/>
        <v>0</v>
      </c>
      <c r="M22" s="37">
        <f t="shared" si="0"/>
        <v>27</v>
      </c>
      <c r="N22" s="37">
        <f t="shared" si="0"/>
        <v>7</v>
      </c>
      <c r="O22" s="37">
        <f t="shared" si="0"/>
        <v>26</v>
      </c>
      <c r="P22" s="37">
        <f t="shared" si="0"/>
        <v>55</v>
      </c>
      <c r="Q22" s="37">
        <f t="shared" si="0"/>
        <v>16</v>
      </c>
      <c r="R22" s="37">
        <f t="shared" si="0"/>
        <v>2</v>
      </c>
      <c r="S22" s="37">
        <f t="shared" si="0"/>
        <v>1</v>
      </c>
      <c r="T22" s="37">
        <f t="shared" si="0"/>
        <v>0</v>
      </c>
    </row>
    <row r="25" spans="1:20" x14ac:dyDescent="0.25">
      <c r="D25" s="3"/>
      <c r="E25" s="3"/>
    </row>
    <row r="26" spans="1:20" x14ac:dyDescent="0.25">
      <c r="D26" s="3"/>
      <c r="E26" s="3"/>
    </row>
    <row r="27" spans="1:20" x14ac:dyDescent="0.25">
      <c r="D27" s="3"/>
      <c r="E27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751" priority="39" operator="lessThan">
      <formula>0.5</formula>
    </cfRule>
    <cfRule type="cellIs" dxfId="750" priority="40" operator="greaterThan">
      <formula>0.5</formula>
    </cfRule>
  </conditionalFormatting>
  <conditionalFormatting sqref="M12:M13">
    <cfRule type="cellIs" dxfId="749" priority="37" operator="lessThan">
      <formula>4.5</formula>
    </cfRule>
    <cfRule type="cellIs" dxfId="748" priority="38" operator="greaterThan">
      <formula>5.5</formula>
    </cfRule>
  </conditionalFormatting>
  <conditionalFormatting sqref="N12:N13">
    <cfRule type="cellIs" dxfId="747" priority="35" operator="lessThan">
      <formula>1.5</formula>
    </cfRule>
    <cfRule type="cellIs" dxfId="746" priority="36" operator="greaterThan">
      <formula>2.5</formula>
    </cfRule>
  </conditionalFormatting>
  <conditionalFormatting sqref="O12:O13">
    <cfRule type="cellIs" dxfId="745" priority="33" operator="lessThan">
      <formula>4.5</formula>
    </cfRule>
    <cfRule type="cellIs" dxfId="744" priority="34" operator="greaterThan">
      <formula>7.5</formula>
    </cfRule>
  </conditionalFormatting>
  <conditionalFormatting sqref="Q12:Q13">
    <cfRule type="cellIs" dxfId="743" priority="31" operator="lessThan">
      <formula>2.5</formula>
    </cfRule>
    <cfRule type="cellIs" dxfId="742" priority="32" operator="greaterThan">
      <formula>4.5</formula>
    </cfRule>
  </conditionalFormatting>
  <conditionalFormatting sqref="R12:R13">
    <cfRule type="cellIs" dxfId="741" priority="29" operator="lessThan">
      <formula>2.5</formula>
    </cfRule>
    <cfRule type="cellIs" dxfId="740" priority="30" operator="greaterThan">
      <formula>4.5</formula>
    </cfRule>
  </conditionalFormatting>
  <conditionalFormatting sqref="S12:S13">
    <cfRule type="cellIs" dxfId="739" priority="28" operator="greaterThan">
      <formula>1.5</formula>
    </cfRule>
  </conditionalFormatting>
  <conditionalFormatting sqref="L13">
    <cfRule type="cellIs" dxfId="738" priority="26" operator="lessThan">
      <formula>0.5</formula>
    </cfRule>
    <cfRule type="cellIs" dxfId="737" priority="27" operator="greaterThan">
      <formula>0.5</formula>
    </cfRule>
  </conditionalFormatting>
  <conditionalFormatting sqref="M13">
    <cfRule type="cellIs" dxfId="736" priority="24" operator="lessThan">
      <formula>4.5</formula>
    </cfRule>
    <cfRule type="cellIs" dxfId="735" priority="25" operator="greaterThan">
      <formula>5.5</formula>
    </cfRule>
  </conditionalFormatting>
  <conditionalFormatting sqref="N13">
    <cfRule type="cellIs" dxfId="734" priority="22" operator="lessThan">
      <formula>1.5</formula>
    </cfRule>
    <cfRule type="cellIs" dxfId="733" priority="23" operator="greaterThan">
      <formula>2.5</formula>
    </cfRule>
  </conditionalFormatting>
  <conditionalFormatting sqref="O13">
    <cfRule type="cellIs" dxfId="732" priority="20" operator="lessThan">
      <formula>4.5</formula>
    </cfRule>
    <cfRule type="cellIs" dxfId="731" priority="21" operator="greaterThan">
      <formula>7.5</formula>
    </cfRule>
  </conditionalFormatting>
  <conditionalFormatting sqref="Q13">
    <cfRule type="cellIs" dxfId="730" priority="18" operator="lessThan">
      <formula>2.5</formula>
    </cfRule>
    <cfRule type="cellIs" dxfId="729" priority="19" operator="greaterThan">
      <formula>4.5</formula>
    </cfRule>
  </conditionalFormatting>
  <conditionalFormatting sqref="R13">
    <cfRule type="cellIs" dxfId="728" priority="16" operator="lessThan">
      <formula>2.5</formula>
    </cfRule>
    <cfRule type="cellIs" dxfId="727" priority="17" operator="greaterThan">
      <formula>4.5</formula>
    </cfRule>
  </conditionalFormatting>
  <conditionalFormatting sqref="S13">
    <cfRule type="cellIs" dxfId="726" priority="15" operator="greaterThan">
      <formula>1.5</formula>
    </cfRule>
  </conditionalFormatting>
  <conditionalFormatting sqref="K12:T13">
    <cfRule type="expression" dxfId="725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I30" sqref="I3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71</v>
      </c>
      <c r="C3" s="46"/>
      <c r="D3" s="46"/>
      <c r="E3" s="69"/>
      <c r="F3" s="69"/>
      <c r="G3" s="69"/>
      <c r="H3" s="69"/>
      <c r="I3" s="64"/>
      <c r="J3" s="14" t="s">
        <v>72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62</v>
      </c>
      <c r="B12" s="13" t="s">
        <v>371</v>
      </c>
      <c r="C12" s="7" t="str">
        <f t="shared" ref="C12:C14" si="0">CONCATENATE(YEAR,":",MONTH,":",WEEK,":",DAY,":",$A12)</f>
        <v>2016:1:4:7:JIAN_E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370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63</v>
      </c>
      <c r="B13" s="13" t="s">
        <v>68</v>
      </c>
      <c r="C13" s="7" t="str">
        <f t="shared" si="0"/>
        <v>2016:1:4:7:HUALIAN_1_E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373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324</v>
      </c>
      <c r="B14" s="13" t="s">
        <v>69</v>
      </c>
      <c r="C14" s="7" t="str">
        <f t="shared" si="0"/>
        <v>2016:1:4:7:HUALIAN_3_S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372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/>
      <c r="B15" s="23" t="s">
        <v>43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0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</row>
    <row r="16" spans="1:20" x14ac:dyDescent="0.25">
      <c r="A16" s="45"/>
      <c r="B16" s="10" t="s">
        <v>147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66</v>
      </c>
      <c r="B17" s="13" t="s">
        <v>148</v>
      </c>
      <c r="C17" s="7" t="str">
        <f t="shared" ref="C17:C19" si="2">CONCATENATE(YEAR,":",MONTH,":",WEEK,":",DAY,":",$A17)</f>
        <v>2016:1:4:7:HUALIAN_3_A_E</v>
      </c>
      <c r="D17" s="7" t="e">
        <f>MATCH($C17,REPORT_DATA_BY_COMP!$A:$A,0)</f>
        <v>#N/A</v>
      </c>
      <c r="E17" s="25" t="str">
        <f>IFERROR(INDEX(REPORT_DATA_BY_COMP!$A:$Z,$D17,MATCH(E$10,REPORT_DATA_BY_COMP!$A$1:$Z$1,0)), "")</f>
        <v/>
      </c>
      <c r="F17" s="25" t="str">
        <f>IFERROR(INDEX(REPORT_DATA_BY_COMP!$A:$Z,$D17,MATCH(F$10,REPORT_DATA_BY_COMP!$A$1:$Z$1,0)), "")</f>
        <v/>
      </c>
      <c r="G17" s="25" t="str">
        <f>IFERROR(INDEX(REPORT_DATA_BY_COMP!$A:$Z,$D17,MATCH(G$10,REPORT_DATA_BY_COMP!$A$1:$Z$1,0)), "")</f>
        <v/>
      </c>
      <c r="H17" s="25" t="str">
        <f>IFERROR(INDEX(REPORT_DATA_BY_COMP!$A:$Z,$D17,MATCH(H$10,REPORT_DATA_BY_COMP!$A$1:$Z$1,0)), "")</f>
        <v/>
      </c>
      <c r="I17" s="25" t="str">
        <f>IFERROR(INDEX(REPORT_DATA_BY_COMP!$A:$Z,$D17,MATCH(I$10,REPORT_DATA_BY_COMP!$A$1:$Z$1,0)), "")</f>
        <v/>
      </c>
      <c r="J17" s="7" t="s">
        <v>375</v>
      </c>
      <c r="K17" s="25" t="str">
        <f>IFERROR(INDEX(REPORT_DATA_BY_COMP!$A:$Z,$D17,MATCH(K$10,REPORT_DATA_BY_COMP!$A$1:$Z$1,0)), "")</f>
        <v/>
      </c>
      <c r="L17" s="25" t="str">
        <f>IFERROR(INDEX(REPORT_DATA_BY_COMP!$A:$Z,$D17,MATCH(L$10,REPORT_DATA_BY_COMP!$A$1:$Z$1,0)), "")</f>
        <v/>
      </c>
      <c r="M17" s="25" t="str">
        <f>IFERROR(INDEX(REPORT_DATA_BY_COMP!$A:$Z,$D17,MATCH(M$10,REPORT_DATA_BY_COMP!$A$1:$Z$1,0)), "")</f>
        <v/>
      </c>
      <c r="N17" s="25" t="str">
        <f>IFERROR(INDEX(REPORT_DATA_BY_COMP!$A:$Z,$D17,MATCH(N$10,REPORT_DATA_BY_COMP!$A$1:$Z$1,0)), "")</f>
        <v/>
      </c>
      <c r="O17" s="25" t="str">
        <f>IFERROR(INDEX(REPORT_DATA_BY_COMP!$A:$Z,$D17,MATCH(O$10,REPORT_DATA_BY_COMP!$A$1:$Z$1,0)), "")</f>
        <v/>
      </c>
      <c r="P17" s="25" t="str">
        <f>IFERROR(INDEX(REPORT_DATA_BY_COMP!$A:$Z,$D17,MATCH(P$10,REPORT_DATA_BY_COMP!$A$1:$Z$1,0)), "")</f>
        <v/>
      </c>
      <c r="Q17" s="25" t="str">
        <f>IFERROR(INDEX(REPORT_DATA_BY_COMP!$A:$Z,$D17,MATCH(Q$10,REPORT_DATA_BY_COMP!$A$1:$Z$1,0)), "")</f>
        <v/>
      </c>
      <c r="R17" s="25" t="str">
        <f>IFERROR(INDEX(REPORT_DATA_BY_COMP!$A:$Z,$D17,MATCH(R$10,REPORT_DATA_BY_COMP!$A$1:$Z$1,0)), "")</f>
        <v/>
      </c>
      <c r="S17" s="25" t="str">
        <f>IFERROR(INDEX(REPORT_DATA_BY_COMP!$A:$Z,$D17,MATCH(S$10,REPORT_DATA_BY_COMP!$A$1:$Z$1,0)), "")</f>
        <v/>
      </c>
      <c r="T17" s="25" t="str">
        <f>IFERROR(INDEX(REPORT_DATA_BY_COMP!$A:$Z,$D17,MATCH(T$10,REPORT_DATA_BY_COMP!$A$1:$Z$1,0)), "")</f>
        <v/>
      </c>
    </row>
    <row r="18" spans="1:20" x14ac:dyDescent="0.25">
      <c r="A18" s="50" t="s">
        <v>67</v>
      </c>
      <c r="B18" s="13" t="s">
        <v>70</v>
      </c>
      <c r="C18" s="7" t="str">
        <f t="shared" si="2"/>
        <v>2016:1:4:7:HUALIAN_3_B_E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376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 t="s">
        <v>64</v>
      </c>
      <c r="B19" s="13" t="s">
        <v>377</v>
      </c>
      <c r="C19" s="7" t="str">
        <f t="shared" si="2"/>
        <v>2016:1:4:7:HUALIAN_1_S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374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4"/>
      <c r="B20" s="23" t="s">
        <v>43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0</v>
      </c>
      <c r="H20" s="26">
        <f>SUM(H17:H19)</f>
        <v>0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</row>
    <row r="22" spans="1:20" x14ac:dyDescent="0.25">
      <c r="B22" s="29" t="s">
        <v>267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268</v>
      </c>
      <c r="B23" s="30" t="s">
        <v>257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268</v>
      </c>
      <c r="B24" s="30" t="s">
        <v>258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268</v>
      </c>
      <c r="B25" s="30" t="s">
        <v>259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268</v>
      </c>
      <c r="B26" s="30" t="s">
        <v>260</v>
      </c>
      <c r="C26" s="31" t="str">
        <f>CONCATENATE(YEAR,":",MONTH,":4:",WEEKLY_REPORT_DAY,":", $A26)</f>
        <v>2016:1:4:7:HUALIAN</v>
      </c>
      <c r="D26" s="31">
        <f>MATCH($C26,REPORT_DATA_BY_ZONE!$A:$A, 0)</f>
        <v>4</v>
      </c>
      <c r="E26" s="25">
        <f>IFERROR(INDEX(REPORT_DATA_BY_ZONE!$A:$Z,$D26,MATCH(E$10,REPORT_DATA_BY_ZONE!$A$1:$Z$1,0)), "")</f>
        <v>0</v>
      </c>
      <c r="F26" s="25">
        <f>IFERROR(INDEX(REPORT_DATA_BY_ZONE!$A:$Z,$D26,MATCH(F$10,REPORT_DATA_BY_ZONE!$A$1:$Z$1,0)), "")</f>
        <v>1</v>
      </c>
      <c r="G26" s="25">
        <f>IFERROR(INDEX(REPORT_DATA_BY_ZONE!$A:$Z,$D26,MATCH(G$10,REPORT_DATA_BY_ZONE!$A$1:$Z$1,0)), "")</f>
        <v>12</v>
      </c>
      <c r="H26" s="25">
        <f>IFERROR(INDEX(REPORT_DATA_BY_ZONE!$A:$Z,$D26,MATCH(H$10,REPORT_DATA_BY_ZONE!$A$1:$Z$1,0)), "")</f>
        <v>14</v>
      </c>
      <c r="I26" s="25">
        <f>IFERROR(INDEX(REPORT_DATA_BY_ZONE!$A:$Z,$D26,MATCH(I$10,REPORT_DATA_BY_ZONE!$A$1:$Z$1,0)), "")</f>
        <v>3</v>
      </c>
      <c r="J26" s="31"/>
      <c r="K26" s="36">
        <f>IFERROR(INDEX(REPORT_DATA_BY_ZONE!$A:$Z,$D26,MATCH(K$10,REPORT_DATA_BY_ZONE!$A$1:$Z$1,0)), "")</f>
        <v>1</v>
      </c>
      <c r="L26" s="36">
        <f>IFERROR(INDEX(REPORT_DATA_BY_ZONE!$A:$Z,$D26,MATCH(L$10,REPORT_DATA_BY_ZONE!$A$1:$Z$1,0)), "")</f>
        <v>1</v>
      </c>
      <c r="M26" s="36">
        <f>IFERROR(INDEX(REPORT_DATA_BY_ZONE!$A:$Z,$D26,MATCH(M$10,REPORT_DATA_BY_ZONE!$A$1:$Z$1,0)), "")</f>
        <v>36</v>
      </c>
      <c r="N26" s="36">
        <f>IFERROR(INDEX(REPORT_DATA_BY_ZONE!$A:$Z,$D26,MATCH(N$10,REPORT_DATA_BY_ZONE!$A$1:$Z$1,0)), "")</f>
        <v>7</v>
      </c>
      <c r="O26" s="36">
        <f>IFERROR(INDEX(REPORT_DATA_BY_ZONE!$A:$Z,$D26,MATCH(O$10,REPORT_DATA_BY_ZONE!$A$1:$Z$1,0)), "")</f>
        <v>48</v>
      </c>
      <c r="P26" s="36">
        <f>IFERROR(INDEX(REPORT_DATA_BY_ZONE!$A:$Z,$D26,MATCH(P$10,REPORT_DATA_BY_ZONE!$A$1:$Z$1,0)), "")</f>
        <v>70</v>
      </c>
      <c r="Q26" s="36">
        <f>IFERROR(INDEX(REPORT_DATA_BY_ZONE!$A:$Z,$D26,MATCH(Q$10,REPORT_DATA_BY_ZONE!$A$1:$Z$1,0)), "")</f>
        <v>36</v>
      </c>
      <c r="R26" s="36">
        <f>IFERROR(INDEX(REPORT_DATA_BY_ZONE!$A:$Z,$D26,MATCH(R$10,REPORT_DATA_BY_ZONE!$A$1:$Z$1,0)), "")</f>
        <v>30</v>
      </c>
      <c r="S26" s="36">
        <f>IFERROR(INDEX(REPORT_DATA_BY_ZONE!$A:$Z,$D26,MATCH(S$10,REPORT_DATA_BY_ZONE!$A$1:$Z$1,0)), "")</f>
        <v>7</v>
      </c>
      <c r="T26" s="36">
        <f>IFERROR(INDEX(REPORT_DATA_BY_ZONE!$A:$Z,$D26,MATCH(T$10,REPORT_DATA_BY_ZONE!$A$1:$Z$1,0)), "")</f>
        <v>0</v>
      </c>
    </row>
    <row r="27" spans="1:20" x14ac:dyDescent="0.25">
      <c r="A27" t="s">
        <v>268</v>
      </c>
      <c r="B27" s="30" t="s">
        <v>261</v>
      </c>
      <c r="C27" s="31" t="str">
        <f>CONCATENATE(YEAR,":",MONTH,":5:",WEEKLY_REPORT_DAY,":", $A27)</f>
        <v>2016:1:5:7:HUALIAN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B28" s="35" t="s">
        <v>43</v>
      </c>
      <c r="C28" s="32"/>
      <c r="D28" s="32"/>
      <c r="E28" s="37">
        <f>SUM(E23:E27)</f>
        <v>0</v>
      </c>
      <c r="F28" s="37">
        <f t="shared" ref="F28:T28" si="4">SUM(F23:F27)</f>
        <v>1</v>
      </c>
      <c r="G28" s="37">
        <f t="shared" si="4"/>
        <v>12</v>
      </c>
      <c r="H28" s="37">
        <f t="shared" si="4"/>
        <v>14</v>
      </c>
      <c r="I28" s="37">
        <f t="shared" si="4"/>
        <v>3</v>
      </c>
      <c r="J28" s="32"/>
      <c r="K28" s="37">
        <f t="shared" si="4"/>
        <v>1</v>
      </c>
      <c r="L28" s="37">
        <f t="shared" si="4"/>
        <v>1</v>
      </c>
      <c r="M28" s="37">
        <f t="shared" si="4"/>
        <v>36</v>
      </c>
      <c r="N28" s="37">
        <f t="shared" si="4"/>
        <v>7</v>
      </c>
      <c r="O28" s="37">
        <f t="shared" si="4"/>
        <v>48</v>
      </c>
      <c r="P28" s="37">
        <f t="shared" si="4"/>
        <v>70</v>
      </c>
      <c r="Q28" s="37">
        <f t="shared" si="4"/>
        <v>36</v>
      </c>
      <c r="R28" s="37">
        <f t="shared" si="4"/>
        <v>30</v>
      </c>
      <c r="S28" s="37">
        <f t="shared" si="4"/>
        <v>7</v>
      </c>
      <c r="T28" s="37">
        <f t="shared" si="4"/>
        <v>0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0</v>
      </c>
      <c r="H30" s="17">
        <f t="shared" si="5"/>
        <v>0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0</v>
      </c>
      <c r="N30" s="17">
        <f t="shared" si="5"/>
        <v>0</v>
      </c>
      <c r="O30" s="17">
        <f t="shared" si="5"/>
        <v>0</v>
      </c>
      <c r="P30" s="17">
        <f t="shared" si="5"/>
        <v>0</v>
      </c>
      <c r="Q30" s="17">
        <f t="shared" si="5"/>
        <v>0</v>
      </c>
      <c r="R30" s="17">
        <f t="shared" si="5"/>
        <v>0</v>
      </c>
      <c r="S30" s="17">
        <f t="shared" si="5"/>
        <v>0</v>
      </c>
      <c r="T30" s="17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24" priority="53" operator="lessThan">
      <formula>0.5</formula>
    </cfRule>
    <cfRule type="cellIs" dxfId="723" priority="54" operator="greaterThan">
      <formula>0.5</formula>
    </cfRule>
  </conditionalFormatting>
  <conditionalFormatting sqref="M12:M14">
    <cfRule type="cellIs" dxfId="722" priority="51" operator="lessThan">
      <formula>4.5</formula>
    </cfRule>
    <cfRule type="cellIs" dxfId="721" priority="52" operator="greaterThan">
      <formula>5.5</formula>
    </cfRule>
  </conditionalFormatting>
  <conditionalFormatting sqref="N12:N14">
    <cfRule type="cellIs" dxfId="720" priority="49" operator="lessThan">
      <formula>1.5</formula>
    </cfRule>
    <cfRule type="cellIs" dxfId="719" priority="50" operator="greaterThan">
      <formula>2.5</formula>
    </cfRule>
  </conditionalFormatting>
  <conditionalFormatting sqref="O12:O14">
    <cfRule type="cellIs" dxfId="718" priority="47" operator="lessThan">
      <formula>4.5</formula>
    </cfRule>
    <cfRule type="cellIs" dxfId="717" priority="48" operator="greaterThan">
      <formula>7.5</formula>
    </cfRule>
  </conditionalFormatting>
  <conditionalFormatting sqref="Q12:Q14">
    <cfRule type="cellIs" dxfId="716" priority="45" operator="lessThan">
      <formula>2.5</formula>
    </cfRule>
    <cfRule type="cellIs" dxfId="715" priority="46" operator="greaterThan">
      <formula>4.5</formula>
    </cfRule>
  </conditionalFormatting>
  <conditionalFormatting sqref="R12:R14">
    <cfRule type="cellIs" dxfId="714" priority="43" operator="lessThan">
      <formula>2.5</formula>
    </cfRule>
    <cfRule type="cellIs" dxfId="713" priority="44" operator="greaterThan">
      <formula>4.5</formula>
    </cfRule>
  </conditionalFormatting>
  <conditionalFormatting sqref="S12:S14">
    <cfRule type="cellIs" dxfId="712" priority="42" operator="greaterThan">
      <formula>1.5</formula>
    </cfRule>
  </conditionalFormatting>
  <conditionalFormatting sqref="L14">
    <cfRule type="cellIs" dxfId="711" priority="40" operator="lessThan">
      <formula>0.5</formula>
    </cfRule>
    <cfRule type="cellIs" dxfId="710" priority="41" operator="greaterThan">
      <formula>0.5</formula>
    </cfRule>
  </conditionalFormatting>
  <conditionalFormatting sqref="M14">
    <cfRule type="cellIs" dxfId="709" priority="38" operator="lessThan">
      <formula>4.5</formula>
    </cfRule>
    <cfRule type="cellIs" dxfId="708" priority="39" operator="greaterThan">
      <formula>5.5</formula>
    </cfRule>
  </conditionalFormatting>
  <conditionalFormatting sqref="N14">
    <cfRule type="cellIs" dxfId="707" priority="36" operator="lessThan">
      <formula>1.5</formula>
    </cfRule>
    <cfRule type="cellIs" dxfId="706" priority="37" operator="greaterThan">
      <formula>2.5</formula>
    </cfRule>
  </conditionalFormatting>
  <conditionalFormatting sqref="O14">
    <cfRule type="cellIs" dxfId="705" priority="34" operator="lessThan">
      <formula>4.5</formula>
    </cfRule>
    <cfRule type="cellIs" dxfId="704" priority="35" operator="greaterThan">
      <formula>7.5</formula>
    </cfRule>
  </conditionalFormatting>
  <conditionalFormatting sqref="Q14">
    <cfRule type="cellIs" dxfId="703" priority="32" operator="lessThan">
      <formula>2.5</formula>
    </cfRule>
    <cfRule type="cellIs" dxfId="702" priority="33" operator="greaterThan">
      <formula>4.5</formula>
    </cfRule>
  </conditionalFormatting>
  <conditionalFormatting sqref="R14">
    <cfRule type="cellIs" dxfId="701" priority="30" operator="lessThan">
      <formula>2.5</formula>
    </cfRule>
    <cfRule type="cellIs" dxfId="700" priority="31" operator="greaterThan">
      <formula>4.5</formula>
    </cfRule>
  </conditionalFormatting>
  <conditionalFormatting sqref="S14">
    <cfRule type="cellIs" dxfId="699" priority="29" operator="greaterThan">
      <formula>1.5</formula>
    </cfRule>
  </conditionalFormatting>
  <conditionalFormatting sqref="K12:T14">
    <cfRule type="expression" dxfId="698" priority="28">
      <formula>K12=""</formula>
    </cfRule>
  </conditionalFormatting>
  <conditionalFormatting sqref="K17:L19">
    <cfRule type="cellIs" dxfId="697" priority="26" operator="lessThan">
      <formula>0.5</formula>
    </cfRule>
    <cfRule type="cellIs" dxfId="696" priority="27" operator="greaterThan">
      <formula>0.5</formula>
    </cfRule>
  </conditionalFormatting>
  <conditionalFormatting sqref="M17:M19">
    <cfRule type="cellIs" dxfId="695" priority="24" operator="lessThan">
      <formula>4.5</formula>
    </cfRule>
    <cfRule type="cellIs" dxfId="694" priority="25" operator="greaterThan">
      <formula>5.5</formula>
    </cfRule>
  </conditionalFormatting>
  <conditionalFormatting sqref="N17:N19">
    <cfRule type="cellIs" dxfId="693" priority="22" operator="lessThan">
      <formula>1.5</formula>
    </cfRule>
    <cfRule type="cellIs" dxfId="692" priority="23" operator="greaterThan">
      <formula>2.5</formula>
    </cfRule>
  </conditionalFormatting>
  <conditionalFormatting sqref="O17:O19">
    <cfRule type="cellIs" dxfId="691" priority="20" operator="lessThan">
      <formula>4.5</formula>
    </cfRule>
    <cfRule type="cellIs" dxfId="690" priority="21" operator="greaterThan">
      <formula>7.5</formula>
    </cfRule>
  </conditionalFormatting>
  <conditionalFormatting sqref="Q17:Q19">
    <cfRule type="cellIs" dxfId="689" priority="18" operator="lessThan">
      <formula>2.5</formula>
    </cfRule>
    <cfRule type="cellIs" dxfId="688" priority="19" operator="greaterThan">
      <formula>4.5</formula>
    </cfRule>
  </conditionalFormatting>
  <conditionalFormatting sqref="R17:R19">
    <cfRule type="cellIs" dxfId="687" priority="16" operator="lessThan">
      <formula>2.5</formula>
    </cfRule>
    <cfRule type="cellIs" dxfId="686" priority="17" operator="greaterThan">
      <formula>4.5</formula>
    </cfRule>
  </conditionalFormatting>
  <conditionalFormatting sqref="S17:S19">
    <cfRule type="cellIs" dxfId="685" priority="15" operator="greaterThan">
      <formula>1.5</formula>
    </cfRule>
  </conditionalFormatting>
  <conditionalFormatting sqref="L19">
    <cfRule type="cellIs" dxfId="684" priority="13" operator="lessThan">
      <formula>0.5</formula>
    </cfRule>
    <cfRule type="cellIs" dxfId="683" priority="14" operator="greaterThan">
      <formula>0.5</formula>
    </cfRule>
  </conditionalFormatting>
  <conditionalFormatting sqref="M19">
    <cfRule type="cellIs" dxfId="682" priority="11" operator="lessThan">
      <formula>4.5</formula>
    </cfRule>
    <cfRule type="cellIs" dxfId="681" priority="12" operator="greaterThan">
      <formula>5.5</formula>
    </cfRule>
  </conditionalFormatting>
  <conditionalFormatting sqref="N19">
    <cfRule type="cellIs" dxfId="680" priority="9" operator="lessThan">
      <formula>1.5</formula>
    </cfRule>
    <cfRule type="cellIs" dxfId="679" priority="10" operator="greaterThan">
      <formula>2.5</formula>
    </cfRule>
  </conditionalFormatting>
  <conditionalFormatting sqref="O19">
    <cfRule type="cellIs" dxfId="678" priority="7" operator="lessThan">
      <formula>4.5</formula>
    </cfRule>
    <cfRule type="cellIs" dxfId="677" priority="8" operator="greaterThan">
      <formula>7.5</formula>
    </cfRule>
  </conditionalFormatting>
  <conditionalFormatting sqref="Q19">
    <cfRule type="cellIs" dxfId="676" priority="5" operator="lessThan">
      <formula>2.5</formula>
    </cfRule>
    <cfRule type="cellIs" dxfId="675" priority="6" operator="greaterThan">
      <formula>4.5</formula>
    </cfRule>
  </conditionalFormatting>
  <conditionalFormatting sqref="R19">
    <cfRule type="cellIs" dxfId="674" priority="3" operator="lessThan">
      <formula>2.5</formula>
    </cfRule>
    <cfRule type="cellIs" dxfId="673" priority="4" operator="greaterThan">
      <formula>4.5</formula>
    </cfRule>
  </conditionalFormatting>
  <conditionalFormatting sqref="S19">
    <cfRule type="cellIs" dxfId="672" priority="2" operator="greaterThan">
      <formula>1.5</formula>
    </cfRule>
  </conditionalFormatting>
  <conditionalFormatting sqref="K17:T19">
    <cfRule type="expression" dxfId="671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7" workbookViewId="0">
      <selection activeCell="I33" sqref="I33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73</v>
      </c>
      <c r="C3" s="46"/>
      <c r="D3" s="46"/>
      <c r="E3" s="69"/>
      <c r="F3" s="69"/>
      <c r="G3" s="69"/>
      <c r="H3" s="69"/>
      <c r="I3" s="64"/>
      <c r="J3" s="14" t="s">
        <v>72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310</v>
      </c>
      <c r="B12" s="13" t="s">
        <v>77</v>
      </c>
      <c r="C12" s="7" t="str">
        <f t="shared" ref="C12:C13" si="0">CONCATENATE(YEAR,":",MONTH,":",WEEK,":",DAY,":",$A12)</f>
        <v>2016:1:4:7:TAIDONG_2_E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144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76</v>
      </c>
      <c r="B13" s="13" t="s">
        <v>379</v>
      </c>
      <c r="C13" s="7" t="str">
        <f t="shared" si="0"/>
        <v>2016:1:4:7:TAIDONG_2_S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378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/>
      <c r="B14" s="23" t="s">
        <v>43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0</v>
      </c>
      <c r="H14" s="26">
        <f>SUM(H12:H13)</f>
        <v>0</v>
      </c>
      <c r="I14" s="26">
        <f>SUM(I12:I13)</f>
        <v>0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0</v>
      </c>
      <c r="N14" s="26">
        <f t="shared" si="1"/>
        <v>0</v>
      </c>
      <c r="O14" s="26">
        <f t="shared" si="1"/>
        <v>0</v>
      </c>
      <c r="P14" s="26">
        <f t="shared" si="1"/>
        <v>0</v>
      </c>
      <c r="Q14" s="26">
        <f t="shared" si="1"/>
        <v>0</v>
      </c>
      <c r="R14" s="26">
        <f t="shared" si="1"/>
        <v>0</v>
      </c>
      <c r="S14" s="26">
        <f t="shared" si="1"/>
        <v>0</v>
      </c>
      <c r="T14" s="26">
        <f t="shared" si="1"/>
        <v>0</v>
      </c>
    </row>
    <row r="15" spans="1:20" x14ac:dyDescent="0.25">
      <c r="A15" s="45"/>
      <c r="B15" s="10" t="s">
        <v>145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79</v>
      </c>
      <c r="B16" s="13" t="s">
        <v>380</v>
      </c>
      <c r="C16" s="7" t="str">
        <f t="shared" ref="C16:C18" si="2">CONCATENATE(YEAR,":",MONTH,":",WEEK,":",DAY,":",$A16)</f>
        <v>2016:1:4:7:TAIDONG_1_E</v>
      </c>
      <c r="D16" s="7" t="e">
        <f>MATCH($C16,REPORT_DATA_BY_COMP!$A:$A,0)</f>
        <v>#N/A</v>
      </c>
      <c r="E16" s="25" t="str">
        <f>IFERROR(INDEX(REPORT_DATA_BY_COMP!$A:$Z,$D16,MATCH(E$10,REPORT_DATA_BY_COMP!$A$1:$Z$1,0)), "")</f>
        <v/>
      </c>
      <c r="F16" s="25" t="str">
        <f>IFERROR(INDEX(REPORT_DATA_BY_COMP!$A:$Z,$D16,MATCH(F$10,REPORT_DATA_BY_COMP!$A$1:$Z$1,0)), "")</f>
        <v/>
      </c>
      <c r="G16" s="25" t="str">
        <f>IFERROR(INDEX(REPORT_DATA_BY_COMP!$A:$Z,$D16,MATCH(G$10,REPORT_DATA_BY_COMP!$A$1:$Z$1,0)), "")</f>
        <v/>
      </c>
      <c r="H16" s="25" t="str">
        <f>IFERROR(INDEX(REPORT_DATA_BY_COMP!$A:$Z,$D16,MATCH(H$10,REPORT_DATA_BY_COMP!$A$1:$Z$1,0)), "")</f>
        <v/>
      </c>
      <c r="I16" s="25" t="str">
        <f>IFERROR(INDEX(REPORT_DATA_BY_COMP!$A:$Z,$D16,MATCH(I$10,REPORT_DATA_BY_COMP!$A$1:$Z$1,0)), "")</f>
        <v/>
      </c>
      <c r="J16" s="7" t="s">
        <v>78</v>
      </c>
      <c r="K16" s="25" t="str">
        <f>IFERROR(INDEX(REPORT_DATA_BY_COMP!$A:$Z,$D16,MATCH(K$10,REPORT_DATA_BY_COMP!$A$1:$Z$1,0)), "")</f>
        <v/>
      </c>
      <c r="L16" s="25" t="str">
        <f>IFERROR(INDEX(REPORT_DATA_BY_COMP!$A:$Z,$D16,MATCH(L$10,REPORT_DATA_BY_COMP!$A$1:$Z$1,0)), "")</f>
        <v/>
      </c>
      <c r="M16" s="25" t="str">
        <f>IFERROR(INDEX(REPORT_DATA_BY_COMP!$A:$Z,$D16,MATCH(M$10,REPORT_DATA_BY_COMP!$A$1:$Z$1,0)), "")</f>
        <v/>
      </c>
      <c r="N16" s="25" t="str">
        <f>IFERROR(INDEX(REPORT_DATA_BY_COMP!$A:$Z,$D16,MATCH(N$10,REPORT_DATA_BY_COMP!$A$1:$Z$1,0)), "")</f>
        <v/>
      </c>
      <c r="O16" s="25" t="str">
        <f>IFERROR(INDEX(REPORT_DATA_BY_COMP!$A:$Z,$D16,MATCH(O$10,REPORT_DATA_BY_COMP!$A$1:$Z$1,0)), "")</f>
        <v/>
      </c>
      <c r="P16" s="25" t="str">
        <f>IFERROR(INDEX(REPORT_DATA_BY_COMP!$A:$Z,$D16,MATCH(P$10,REPORT_DATA_BY_COMP!$A$1:$Z$1,0)), "")</f>
        <v/>
      </c>
      <c r="Q16" s="25" t="str">
        <f>IFERROR(INDEX(REPORT_DATA_BY_COMP!$A:$Z,$D16,MATCH(Q$10,REPORT_DATA_BY_COMP!$A$1:$Z$1,0)), "")</f>
        <v/>
      </c>
      <c r="R16" s="25" t="str">
        <f>IFERROR(INDEX(REPORT_DATA_BY_COMP!$A:$Z,$D16,MATCH(R$10,REPORT_DATA_BY_COMP!$A$1:$Z$1,0)), "")</f>
        <v/>
      </c>
      <c r="S16" s="25" t="str">
        <f>IFERROR(INDEX(REPORT_DATA_BY_COMP!$A:$Z,$D16,MATCH(S$10,REPORT_DATA_BY_COMP!$A$1:$Z$1,0)), "")</f>
        <v/>
      </c>
      <c r="T16" s="25" t="str">
        <f>IFERROR(INDEX(REPORT_DATA_BY_COMP!$A:$Z,$D16,MATCH(T$10,REPORT_DATA_BY_COMP!$A$1:$Z$1,0)), "")</f>
        <v/>
      </c>
    </row>
    <row r="17" spans="1:20" x14ac:dyDescent="0.25">
      <c r="A17" s="50" t="s">
        <v>75</v>
      </c>
      <c r="B17" s="13" t="s">
        <v>83</v>
      </c>
      <c r="C17" s="7" t="str">
        <f t="shared" si="2"/>
        <v>2016:1:4:7:TAIDONG_3_E</v>
      </c>
      <c r="D17" s="7" t="e">
        <f>MATCH($C17,REPORT_DATA_BY_COMP!$A:$A,0)</f>
        <v>#N/A</v>
      </c>
      <c r="E17" s="25" t="str">
        <f>IFERROR(INDEX(REPORT_DATA_BY_COMP!$A:$Z,$D17,MATCH(E$10,REPORT_DATA_BY_COMP!$A$1:$Z$1,0)), "")</f>
        <v/>
      </c>
      <c r="F17" s="25" t="str">
        <f>IFERROR(INDEX(REPORT_DATA_BY_COMP!$A:$Z,$D17,MATCH(F$10,REPORT_DATA_BY_COMP!$A$1:$Z$1,0)), "")</f>
        <v/>
      </c>
      <c r="G17" s="25" t="str">
        <f>IFERROR(INDEX(REPORT_DATA_BY_COMP!$A:$Z,$D17,MATCH(G$10,REPORT_DATA_BY_COMP!$A$1:$Z$1,0)), "")</f>
        <v/>
      </c>
      <c r="H17" s="25" t="str">
        <f>IFERROR(INDEX(REPORT_DATA_BY_COMP!$A:$Z,$D17,MATCH(H$10,REPORT_DATA_BY_COMP!$A$1:$Z$1,0)), "")</f>
        <v/>
      </c>
      <c r="I17" s="25" t="str">
        <f>IFERROR(INDEX(REPORT_DATA_BY_COMP!$A:$Z,$D17,MATCH(I$10,REPORT_DATA_BY_COMP!$A$1:$Z$1,0)), "")</f>
        <v/>
      </c>
      <c r="J17" s="7" t="s">
        <v>74</v>
      </c>
      <c r="K17" s="25" t="str">
        <f>IFERROR(INDEX(REPORT_DATA_BY_COMP!$A:$Z,$D17,MATCH(K$10,REPORT_DATA_BY_COMP!$A$1:$Z$1,0)), "")</f>
        <v/>
      </c>
      <c r="L17" s="25" t="str">
        <f>IFERROR(INDEX(REPORT_DATA_BY_COMP!$A:$Z,$D17,MATCH(L$10,REPORT_DATA_BY_COMP!$A$1:$Z$1,0)), "")</f>
        <v/>
      </c>
      <c r="M17" s="25" t="str">
        <f>IFERROR(INDEX(REPORT_DATA_BY_COMP!$A:$Z,$D17,MATCH(M$10,REPORT_DATA_BY_COMP!$A$1:$Z$1,0)), "")</f>
        <v/>
      </c>
      <c r="N17" s="25" t="str">
        <f>IFERROR(INDEX(REPORT_DATA_BY_COMP!$A:$Z,$D17,MATCH(N$10,REPORT_DATA_BY_COMP!$A$1:$Z$1,0)), "")</f>
        <v/>
      </c>
      <c r="O17" s="25" t="str">
        <f>IFERROR(INDEX(REPORT_DATA_BY_COMP!$A:$Z,$D17,MATCH(O$10,REPORT_DATA_BY_COMP!$A$1:$Z$1,0)), "")</f>
        <v/>
      </c>
      <c r="P17" s="25" t="str">
        <f>IFERROR(INDEX(REPORT_DATA_BY_COMP!$A:$Z,$D17,MATCH(P$10,REPORT_DATA_BY_COMP!$A$1:$Z$1,0)), "")</f>
        <v/>
      </c>
      <c r="Q17" s="25" t="str">
        <f>IFERROR(INDEX(REPORT_DATA_BY_COMP!$A:$Z,$D17,MATCH(Q$10,REPORT_DATA_BY_COMP!$A$1:$Z$1,0)), "")</f>
        <v/>
      </c>
      <c r="R17" s="25" t="str">
        <f>IFERROR(INDEX(REPORT_DATA_BY_COMP!$A:$Z,$D17,MATCH(R$10,REPORT_DATA_BY_COMP!$A$1:$Z$1,0)), "")</f>
        <v/>
      </c>
      <c r="S17" s="25" t="str">
        <f>IFERROR(INDEX(REPORT_DATA_BY_COMP!$A:$Z,$D17,MATCH(S$10,REPORT_DATA_BY_COMP!$A$1:$Z$1,0)), "")</f>
        <v/>
      </c>
      <c r="T17" s="25" t="str">
        <f>IFERROR(INDEX(REPORT_DATA_BY_COMP!$A:$Z,$D17,MATCH(T$10,REPORT_DATA_BY_COMP!$A$1:$Z$1,0)), "")</f>
        <v/>
      </c>
    </row>
    <row r="18" spans="1:20" x14ac:dyDescent="0.25">
      <c r="A18" s="50" t="s">
        <v>80</v>
      </c>
      <c r="B18" s="13" t="s">
        <v>84</v>
      </c>
      <c r="C18" s="7" t="str">
        <f t="shared" si="2"/>
        <v>2016:1:4:7:TAIDONG_1_S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382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/>
      <c r="B19" s="23" t="s">
        <v>43</v>
      </c>
      <c r="C19" s="24"/>
      <c r="D19" s="24"/>
      <c r="E19" s="26">
        <f>SUM(E16:E18)</f>
        <v>0</v>
      </c>
      <c r="F19" s="26">
        <f>SUM(F16:F18)</f>
        <v>0</v>
      </c>
      <c r="G19" s="26">
        <f>SUM(G16:G18)</f>
        <v>0</v>
      </c>
      <c r="H19" s="26">
        <f>SUM(H16:H18)</f>
        <v>0</v>
      </c>
      <c r="I19" s="26">
        <f>SUM(I16:I18)</f>
        <v>0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0</v>
      </c>
      <c r="N19" s="26">
        <f t="shared" si="3"/>
        <v>0</v>
      </c>
      <c r="O19" s="26">
        <f t="shared" si="3"/>
        <v>0</v>
      </c>
      <c r="P19" s="26">
        <f t="shared" si="3"/>
        <v>0</v>
      </c>
      <c r="Q19" s="26">
        <f t="shared" si="3"/>
        <v>0</v>
      </c>
      <c r="R19" s="26">
        <f t="shared" si="3"/>
        <v>0</v>
      </c>
      <c r="S19" s="26">
        <f t="shared" si="3"/>
        <v>0</v>
      </c>
      <c r="T19" s="26">
        <f t="shared" si="3"/>
        <v>0</v>
      </c>
    </row>
    <row r="20" spans="1:20" x14ac:dyDescent="0.25">
      <c r="A20" s="45"/>
      <c r="B20" s="10" t="s">
        <v>146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81</v>
      </c>
      <c r="B21" s="13" t="s">
        <v>381</v>
      </c>
      <c r="C21" s="7" t="str">
        <f t="shared" ref="C21:C22" si="4">CONCATENATE(YEAR,":",MONTH,":",WEEK,":",DAY,":",$A21)</f>
        <v>2016:1:4:7:YULI_E</v>
      </c>
      <c r="D21" s="7" t="e">
        <f>MATCH($C21,REPORT_DATA_BY_COMP!$A:$A,0)</f>
        <v>#N/A</v>
      </c>
      <c r="E21" s="25" t="str">
        <f>IFERROR(INDEX(REPORT_DATA_BY_COMP!$A:$Z,$D21,MATCH(E$10,REPORT_DATA_BY_COMP!$A$1:$Z$1,0)), "")</f>
        <v/>
      </c>
      <c r="F21" s="25" t="str">
        <f>IFERROR(INDEX(REPORT_DATA_BY_COMP!$A:$Z,$D21,MATCH(F$10,REPORT_DATA_BY_COMP!$A$1:$Z$1,0)), "")</f>
        <v/>
      </c>
      <c r="G21" s="25" t="str">
        <f>IFERROR(INDEX(REPORT_DATA_BY_COMP!$A:$Z,$D21,MATCH(G$10,REPORT_DATA_BY_COMP!$A$1:$Z$1,0)), "")</f>
        <v/>
      </c>
      <c r="H21" s="25" t="str">
        <f>IFERROR(INDEX(REPORT_DATA_BY_COMP!$A:$Z,$D21,MATCH(H$10,REPORT_DATA_BY_COMP!$A$1:$Z$1,0)), "")</f>
        <v/>
      </c>
      <c r="I21" s="25" t="str">
        <f>IFERROR(INDEX(REPORT_DATA_BY_COMP!$A:$Z,$D21,MATCH(I$10,REPORT_DATA_BY_COMP!$A$1:$Z$1,0)), "")</f>
        <v/>
      </c>
      <c r="J21" s="7" t="s">
        <v>85</v>
      </c>
      <c r="K21" s="25" t="str">
        <f>IFERROR(INDEX(REPORT_DATA_BY_COMP!$A:$Z,$D21,MATCH(K$10,REPORT_DATA_BY_COMP!$A$1:$Z$1,0)), "")</f>
        <v/>
      </c>
      <c r="L21" s="25" t="str">
        <f>IFERROR(INDEX(REPORT_DATA_BY_COMP!$A:$Z,$D21,MATCH(L$10,REPORT_DATA_BY_COMP!$A$1:$Z$1,0)), "")</f>
        <v/>
      </c>
      <c r="M21" s="25" t="str">
        <f>IFERROR(INDEX(REPORT_DATA_BY_COMP!$A:$Z,$D21,MATCH(M$10,REPORT_DATA_BY_COMP!$A$1:$Z$1,0)), "")</f>
        <v/>
      </c>
      <c r="N21" s="25" t="str">
        <f>IFERROR(INDEX(REPORT_DATA_BY_COMP!$A:$Z,$D21,MATCH(N$10,REPORT_DATA_BY_COMP!$A$1:$Z$1,0)), "")</f>
        <v/>
      </c>
      <c r="O21" s="25" t="str">
        <f>IFERROR(INDEX(REPORT_DATA_BY_COMP!$A:$Z,$D21,MATCH(O$10,REPORT_DATA_BY_COMP!$A$1:$Z$1,0)), "")</f>
        <v/>
      </c>
      <c r="P21" s="25" t="str">
        <f>IFERROR(INDEX(REPORT_DATA_BY_COMP!$A:$Z,$D21,MATCH(P$10,REPORT_DATA_BY_COMP!$A$1:$Z$1,0)), "")</f>
        <v/>
      </c>
      <c r="Q21" s="25" t="str">
        <f>IFERROR(INDEX(REPORT_DATA_BY_COMP!$A:$Z,$D21,MATCH(Q$10,REPORT_DATA_BY_COMP!$A$1:$Z$1,0)), "")</f>
        <v/>
      </c>
      <c r="R21" s="25" t="str">
        <f>IFERROR(INDEX(REPORT_DATA_BY_COMP!$A:$Z,$D21,MATCH(R$10,REPORT_DATA_BY_COMP!$A$1:$Z$1,0)), "")</f>
        <v/>
      </c>
      <c r="S21" s="25" t="str">
        <f>IFERROR(INDEX(REPORT_DATA_BY_COMP!$A:$Z,$D21,MATCH(S$10,REPORT_DATA_BY_COMP!$A$1:$Z$1,0)), "")</f>
        <v/>
      </c>
      <c r="T21" s="25" t="str">
        <f>IFERROR(INDEX(REPORT_DATA_BY_COMP!$A:$Z,$D21,MATCH(T$10,REPORT_DATA_BY_COMP!$A$1:$Z$1,0)), "")</f>
        <v/>
      </c>
    </row>
    <row r="22" spans="1:20" x14ac:dyDescent="0.25">
      <c r="A22" s="50" t="s">
        <v>82</v>
      </c>
      <c r="B22" s="13" t="s">
        <v>384</v>
      </c>
      <c r="C22" s="7" t="str">
        <f t="shared" si="4"/>
        <v>2016:1:4:7:YULI_S</v>
      </c>
      <c r="D22" s="7" t="e">
        <f>MATCH($C22,REPORT_DATA_BY_COMP!$A:$A,0)</f>
        <v>#N/A</v>
      </c>
      <c r="E22" s="25" t="str">
        <f>IFERROR(INDEX(REPORT_DATA_BY_COMP!$A:$Z,$D22,MATCH(E$10,REPORT_DATA_BY_COMP!$A$1:$Z$1,0)), "")</f>
        <v/>
      </c>
      <c r="F22" s="25" t="str">
        <f>IFERROR(INDEX(REPORT_DATA_BY_COMP!$A:$Z,$D22,MATCH(F$10,REPORT_DATA_BY_COMP!$A$1:$Z$1,0)), "")</f>
        <v/>
      </c>
      <c r="G22" s="25" t="str">
        <f>IFERROR(INDEX(REPORT_DATA_BY_COMP!$A:$Z,$D22,MATCH(G$10,REPORT_DATA_BY_COMP!$A$1:$Z$1,0)), "")</f>
        <v/>
      </c>
      <c r="H22" s="25" t="str">
        <f>IFERROR(INDEX(REPORT_DATA_BY_COMP!$A:$Z,$D22,MATCH(H$10,REPORT_DATA_BY_COMP!$A$1:$Z$1,0)), "")</f>
        <v/>
      </c>
      <c r="I22" s="25" t="str">
        <f>IFERROR(INDEX(REPORT_DATA_BY_COMP!$A:$Z,$D22,MATCH(I$10,REPORT_DATA_BY_COMP!$A$1:$Z$1,0)), "")</f>
        <v/>
      </c>
      <c r="J22" s="7" t="s">
        <v>383</v>
      </c>
      <c r="K22" s="25" t="str">
        <f>IFERROR(INDEX(REPORT_DATA_BY_COMP!$A:$Z,$D22,MATCH(K$10,REPORT_DATA_BY_COMP!$A$1:$Z$1,0)), "")</f>
        <v/>
      </c>
      <c r="L22" s="25" t="str">
        <f>IFERROR(INDEX(REPORT_DATA_BY_COMP!$A:$Z,$D22,MATCH(L$10,REPORT_DATA_BY_COMP!$A$1:$Z$1,0)), "")</f>
        <v/>
      </c>
      <c r="M22" s="25" t="str">
        <f>IFERROR(INDEX(REPORT_DATA_BY_COMP!$A:$Z,$D22,MATCH(M$10,REPORT_DATA_BY_COMP!$A$1:$Z$1,0)), "")</f>
        <v/>
      </c>
      <c r="N22" s="25" t="str">
        <f>IFERROR(INDEX(REPORT_DATA_BY_COMP!$A:$Z,$D22,MATCH(N$10,REPORT_DATA_BY_COMP!$A$1:$Z$1,0)), "")</f>
        <v/>
      </c>
      <c r="O22" s="25" t="str">
        <f>IFERROR(INDEX(REPORT_DATA_BY_COMP!$A:$Z,$D22,MATCH(O$10,REPORT_DATA_BY_COMP!$A$1:$Z$1,0)), "")</f>
        <v/>
      </c>
      <c r="P22" s="25" t="str">
        <f>IFERROR(INDEX(REPORT_DATA_BY_COMP!$A:$Z,$D22,MATCH(P$10,REPORT_DATA_BY_COMP!$A$1:$Z$1,0)), "")</f>
        <v/>
      </c>
      <c r="Q22" s="25" t="str">
        <f>IFERROR(INDEX(REPORT_DATA_BY_COMP!$A:$Z,$D22,MATCH(Q$10,REPORT_DATA_BY_COMP!$A$1:$Z$1,0)), "")</f>
        <v/>
      </c>
      <c r="R22" s="25" t="str">
        <f>IFERROR(INDEX(REPORT_DATA_BY_COMP!$A:$Z,$D22,MATCH(R$10,REPORT_DATA_BY_COMP!$A$1:$Z$1,0)), "")</f>
        <v/>
      </c>
      <c r="S22" s="25" t="str">
        <f>IFERROR(INDEX(REPORT_DATA_BY_COMP!$A:$Z,$D22,MATCH(S$10,REPORT_DATA_BY_COMP!$A$1:$Z$1,0)), "")</f>
        <v/>
      </c>
      <c r="T22" s="25" t="str">
        <f>IFERROR(INDEX(REPORT_DATA_BY_COMP!$A:$Z,$D22,MATCH(T$10,REPORT_DATA_BY_COMP!$A$1:$Z$1,0)), "")</f>
        <v/>
      </c>
    </row>
    <row r="23" spans="1:20" s="17" customFormat="1" x14ac:dyDescent="0.25">
      <c r="A23" s="54"/>
      <c r="B23" s="23" t="s">
        <v>43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0</v>
      </c>
      <c r="N23" s="26">
        <f t="shared" si="6"/>
        <v>0</v>
      </c>
      <c r="O23" s="26">
        <f t="shared" si="6"/>
        <v>0</v>
      </c>
      <c r="P23" s="26">
        <f t="shared" si="6"/>
        <v>0</v>
      </c>
      <c r="Q23" s="26">
        <f t="shared" si="6"/>
        <v>0</v>
      </c>
      <c r="R23" s="26">
        <f t="shared" si="6"/>
        <v>0</v>
      </c>
      <c r="S23" s="26">
        <f t="shared" si="6"/>
        <v>0</v>
      </c>
      <c r="T23" s="26">
        <f t="shared" si="6"/>
        <v>0</v>
      </c>
    </row>
    <row r="25" spans="1:20" x14ac:dyDescent="0.25">
      <c r="B25" s="29" t="s">
        <v>267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266</v>
      </c>
      <c r="B26" s="30" t="s">
        <v>257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266</v>
      </c>
      <c r="B27" s="30" t="s">
        <v>258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266</v>
      </c>
      <c r="B28" s="30" t="s">
        <v>259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266</v>
      </c>
      <c r="B29" s="30" t="s">
        <v>260</v>
      </c>
      <c r="C29" s="31" t="str">
        <f>CONCATENATE(YEAR,":",MONTH,":4:",WEEKLY_REPORT_DAY,":", $A29)</f>
        <v>2016:1:4:7:TAIDONG</v>
      </c>
      <c r="D29" s="31">
        <f>MATCH($C29,REPORT_DATA_BY_ZONE!$A:$A, 0)</f>
        <v>8</v>
      </c>
      <c r="E29" s="25">
        <f>IFERROR(INDEX(REPORT_DATA_BY_ZONE!$A:$Z,$D29,MATCH(E$10,REPORT_DATA_BY_ZONE!$A$1:$Z$1,0)), "")</f>
        <v>0</v>
      </c>
      <c r="F29" s="25">
        <f>IFERROR(INDEX(REPORT_DATA_BY_ZONE!$A:$Z,$D29,MATCH(F$10,REPORT_DATA_BY_ZONE!$A$1:$Z$1,0)), "")</f>
        <v>2</v>
      </c>
      <c r="G29" s="25">
        <f>IFERROR(INDEX(REPORT_DATA_BY_ZONE!$A:$Z,$D29,MATCH(G$10,REPORT_DATA_BY_ZONE!$A$1:$Z$1,0)), "")</f>
        <v>14</v>
      </c>
      <c r="H29" s="25">
        <f>IFERROR(INDEX(REPORT_DATA_BY_ZONE!$A:$Z,$D29,MATCH(H$10,REPORT_DATA_BY_ZONE!$A$1:$Z$1,0)), "")</f>
        <v>27</v>
      </c>
      <c r="I29" s="25">
        <f>IFERROR(INDEX(REPORT_DATA_BY_ZONE!$A:$Z,$D29,MATCH(I$10,REPORT_DATA_BY_ZONE!$A$1:$Z$1,0)), "")</f>
        <v>3</v>
      </c>
      <c r="J29" s="31"/>
      <c r="K29" s="36">
        <f>IFERROR(INDEX(REPORT_DATA_BY_ZONE!$A:$Z,$D29,MATCH(K$10,REPORT_DATA_BY_ZONE!$A$1:$Z$1,0)), "")</f>
        <v>0</v>
      </c>
      <c r="L29" s="36">
        <f>IFERROR(INDEX(REPORT_DATA_BY_ZONE!$A:$Z,$D29,MATCH(L$10,REPORT_DATA_BY_ZONE!$A$1:$Z$1,0)), "")</f>
        <v>0</v>
      </c>
      <c r="M29" s="36">
        <f>IFERROR(INDEX(REPORT_DATA_BY_ZONE!$A:$Z,$D29,MATCH(M$10,REPORT_DATA_BY_ZONE!$A$1:$Z$1,0)), "")</f>
        <v>51</v>
      </c>
      <c r="N29" s="36">
        <f>IFERROR(INDEX(REPORT_DATA_BY_ZONE!$A:$Z,$D29,MATCH(N$10,REPORT_DATA_BY_ZONE!$A$1:$Z$1,0)), "")</f>
        <v>17</v>
      </c>
      <c r="O29" s="36">
        <f>IFERROR(INDEX(REPORT_DATA_BY_ZONE!$A:$Z,$D29,MATCH(O$10,REPORT_DATA_BY_ZONE!$A$1:$Z$1,0)), "")</f>
        <v>43</v>
      </c>
      <c r="P29" s="36">
        <f>IFERROR(INDEX(REPORT_DATA_BY_ZONE!$A:$Z,$D29,MATCH(P$10,REPORT_DATA_BY_ZONE!$A$1:$Z$1,0)), "")</f>
        <v>76</v>
      </c>
      <c r="Q29" s="36">
        <f>IFERROR(INDEX(REPORT_DATA_BY_ZONE!$A:$Z,$D29,MATCH(Q$10,REPORT_DATA_BY_ZONE!$A$1:$Z$1,0)), "")</f>
        <v>28</v>
      </c>
      <c r="R29" s="36">
        <f>IFERROR(INDEX(REPORT_DATA_BY_ZONE!$A:$Z,$D29,MATCH(R$10,REPORT_DATA_BY_ZONE!$A$1:$Z$1,0)), "")</f>
        <v>23</v>
      </c>
      <c r="S29" s="36">
        <f>IFERROR(INDEX(REPORT_DATA_BY_ZONE!$A:$Z,$D29,MATCH(S$10,REPORT_DATA_BY_ZONE!$A$1:$Z$1,0)), "")</f>
        <v>10</v>
      </c>
      <c r="T29" s="36">
        <f>IFERROR(INDEX(REPORT_DATA_BY_ZONE!$A:$Z,$D29,MATCH(T$10,REPORT_DATA_BY_ZONE!$A$1:$Z$1,0)), "")</f>
        <v>4</v>
      </c>
    </row>
    <row r="30" spans="1:20" x14ac:dyDescent="0.25">
      <c r="A30" t="s">
        <v>266</v>
      </c>
      <c r="B30" s="30" t="s">
        <v>261</v>
      </c>
      <c r="C30" s="31" t="str">
        <f>CONCATENATE(YEAR,":",MONTH,":5:",WEEKLY_REPORT_DAY,":", $A30)</f>
        <v>2016:1:5:7:TAIDONG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B31" s="35" t="s">
        <v>43</v>
      </c>
      <c r="C31" s="32"/>
      <c r="D31" s="32"/>
      <c r="E31" s="37">
        <f>SUM(E26:E30)</f>
        <v>0</v>
      </c>
      <c r="F31" s="37">
        <f t="shared" ref="F31:T31" si="7">SUM(F26:F30)</f>
        <v>2</v>
      </c>
      <c r="G31" s="37">
        <f t="shared" si="7"/>
        <v>14</v>
      </c>
      <c r="H31" s="37">
        <f t="shared" si="7"/>
        <v>27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51</v>
      </c>
      <c r="N31" s="37">
        <f t="shared" si="7"/>
        <v>17</v>
      </c>
      <c r="O31" s="37">
        <f t="shared" si="7"/>
        <v>43</v>
      </c>
      <c r="P31" s="37">
        <f t="shared" si="7"/>
        <v>76</v>
      </c>
      <c r="Q31" s="37">
        <f t="shared" si="7"/>
        <v>28</v>
      </c>
      <c r="R31" s="37">
        <f t="shared" si="7"/>
        <v>23</v>
      </c>
      <c r="S31" s="37">
        <f t="shared" si="7"/>
        <v>10</v>
      </c>
      <c r="T31" s="37">
        <f t="shared" si="7"/>
        <v>4</v>
      </c>
    </row>
    <row r="33" spans="5:20" x14ac:dyDescent="0.25">
      <c r="E33">
        <f>E23+E19+E14</f>
        <v>0</v>
      </c>
      <c r="F33" s="17">
        <f t="shared" ref="F33:T33" si="8">F23+F19+F14</f>
        <v>0</v>
      </c>
      <c r="G33" s="17">
        <f t="shared" si="8"/>
        <v>0</v>
      </c>
      <c r="H33" s="17">
        <f t="shared" si="8"/>
        <v>0</v>
      </c>
      <c r="I33" s="17">
        <f t="shared" si="8"/>
        <v>0</v>
      </c>
      <c r="J33" s="17"/>
      <c r="K33" s="17">
        <f t="shared" si="8"/>
        <v>0</v>
      </c>
      <c r="L33" s="17">
        <f t="shared" si="8"/>
        <v>0</v>
      </c>
      <c r="M33" s="17">
        <f t="shared" si="8"/>
        <v>0</v>
      </c>
      <c r="N33" s="17">
        <f t="shared" si="8"/>
        <v>0</v>
      </c>
      <c r="O33" s="17">
        <f t="shared" si="8"/>
        <v>0</v>
      </c>
      <c r="P33" s="17">
        <f t="shared" si="8"/>
        <v>0</v>
      </c>
      <c r="Q33" s="17">
        <f t="shared" si="8"/>
        <v>0</v>
      </c>
      <c r="R33" s="17">
        <f t="shared" si="8"/>
        <v>0</v>
      </c>
      <c r="S33" s="17">
        <f t="shared" si="8"/>
        <v>0</v>
      </c>
      <c r="T33" s="17">
        <f t="shared" si="8"/>
        <v>0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6:L18">
    <cfRule type="cellIs" dxfId="670" priority="54" operator="lessThan">
      <formula>0.5</formula>
    </cfRule>
    <cfRule type="cellIs" dxfId="669" priority="55" operator="greaterThan">
      <formula>0.5</formula>
    </cfRule>
  </conditionalFormatting>
  <conditionalFormatting sqref="M16:M18">
    <cfRule type="cellIs" dxfId="668" priority="52" operator="lessThan">
      <formula>4.5</formula>
    </cfRule>
    <cfRule type="cellIs" dxfId="667" priority="53" operator="greaterThan">
      <formula>5.5</formula>
    </cfRule>
  </conditionalFormatting>
  <conditionalFormatting sqref="N16:N18">
    <cfRule type="cellIs" dxfId="666" priority="50" operator="lessThan">
      <formula>1.5</formula>
    </cfRule>
    <cfRule type="cellIs" dxfId="665" priority="51" operator="greaterThan">
      <formula>2.5</formula>
    </cfRule>
  </conditionalFormatting>
  <conditionalFormatting sqref="O16:O18">
    <cfRule type="cellIs" dxfId="664" priority="48" operator="lessThan">
      <formula>4.5</formula>
    </cfRule>
    <cfRule type="cellIs" dxfId="663" priority="49" operator="greaterThan">
      <formula>7.5</formula>
    </cfRule>
  </conditionalFormatting>
  <conditionalFormatting sqref="Q16:Q18">
    <cfRule type="cellIs" dxfId="662" priority="46" operator="lessThan">
      <formula>2.5</formula>
    </cfRule>
    <cfRule type="cellIs" dxfId="661" priority="47" operator="greaterThan">
      <formula>4.5</formula>
    </cfRule>
  </conditionalFormatting>
  <conditionalFormatting sqref="R16:R18">
    <cfRule type="cellIs" dxfId="660" priority="44" operator="lessThan">
      <formula>2.5</formula>
    </cfRule>
    <cfRule type="cellIs" dxfId="659" priority="45" operator="greaterThan">
      <formula>4.5</formula>
    </cfRule>
  </conditionalFormatting>
  <conditionalFormatting sqref="S16:S18">
    <cfRule type="cellIs" dxfId="658" priority="43" operator="greaterThan">
      <formula>1.5</formula>
    </cfRule>
  </conditionalFormatting>
  <conditionalFormatting sqref="L18">
    <cfRule type="cellIs" dxfId="657" priority="41" operator="lessThan">
      <formula>0.5</formula>
    </cfRule>
    <cfRule type="cellIs" dxfId="656" priority="42" operator="greaterThan">
      <formula>0.5</formula>
    </cfRule>
  </conditionalFormatting>
  <conditionalFormatting sqref="M18">
    <cfRule type="cellIs" dxfId="655" priority="39" operator="lessThan">
      <formula>4.5</formula>
    </cfRule>
    <cfRule type="cellIs" dxfId="654" priority="40" operator="greaterThan">
      <formula>5.5</formula>
    </cfRule>
  </conditionalFormatting>
  <conditionalFormatting sqref="N18">
    <cfRule type="cellIs" dxfId="653" priority="37" operator="lessThan">
      <formula>1.5</formula>
    </cfRule>
    <cfRule type="cellIs" dxfId="652" priority="38" operator="greaterThan">
      <formula>2.5</formula>
    </cfRule>
  </conditionalFormatting>
  <conditionalFormatting sqref="O18">
    <cfRule type="cellIs" dxfId="651" priority="35" operator="lessThan">
      <formula>4.5</formula>
    </cfRule>
    <cfRule type="cellIs" dxfId="650" priority="36" operator="greaterThan">
      <formula>7.5</formula>
    </cfRule>
  </conditionalFormatting>
  <conditionalFormatting sqref="Q18">
    <cfRule type="cellIs" dxfId="649" priority="33" operator="lessThan">
      <formula>2.5</formula>
    </cfRule>
    <cfRule type="cellIs" dxfId="648" priority="34" operator="greaterThan">
      <formula>4.5</formula>
    </cfRule>
  </conditionalFormatting>
  <conditionalFormatting sqref="R18">
    <cfRule type="cellIs" dxfId="647" priority="31" operator="lessThan">
      <formula>2.5</formula>
    </cfRule>
    <cfRule type="cellIs" dxfId="646" priority="32" operator="greaterThan">
      <formula>4.5</formula>
    </cfRule>
  </conditionalFormatting>
  <conditionalFormatting sqref="S18">
    <cfRule type="cellIs" dxfId="645" priority="30" operator="greaterThan">
      <formula>1.5</formula>
    </cfRule>
  </conditionalFormatting>
  <conditionalFormatting sqref="K16:T18">
    <cfRule type="expression" dxfId="644" priority="29">
      <formula>K16=""</formula>
    </cfRule>
  </conditionalFormatting>
  <conditionalFormatting sqref="K12:L13">
    <cfRule type="cellIs" dxfId="643" priority="27" operator="lessThan">
      <formula>0.5</formula>
    </cfRule>
    <cfRule type="cellIs" dxfId="642" priority="28" operator="greaterThan">
      <formula>0.5</formula>
    </cfRule>
  </conditionalFormatting>
  <conditionalFormatting sqref="M12:M13">
    <cfRule type="cellIs" dxfId="641" priority="25" operator="lessThan">
      <formula>4.5</formula>
    </cfRule>
    <cfRule type="cellIs" dxfId="640" priority="26" operator="greaterThan">
      <formula>5.5</formula>
    </cfRule>
  </conditionalFormatting>
  <conditionalFormatting sqref="N12:N13">
    <cfRule type="cellIs" dxfId="639" priority="23" operator="lessThan">
      <formula>1.5</formula>
    </cfRule>
    <cfRule type="cellIs" dxfId="638" priority="24" operator="greaterThan">
      <formula>2.5</formula>
    </cfRule>
  </conditionalFormatting>
  <conditionalFormatting sqref="O12:O13">
    <cfRule type="cellIs" dxfId="637" priority="21" operator="lessThan">
      <formula>4.5</formula>
    </cfRule>
    <cfRule type="cellIs" dxfId="636" priority="22" operator="greaterThan">
      <formula>7.5</formula>
    </cfRule>
  </conditionalFormatting>
  <conditionalFormatting sqref="Q12:Q13">
    <cfRule type="cellIs" dxfId="635" priority="19" operator="lessThan">
      <formula>2.5</formula>
    </cfRule>
    <cfRule type="cellIs" dxfId="634" priority="20" operator="greaterThan">
      <formula>4.5</formula>
    </cfRule>
  </conditionalFormatting>
  <conditionalFormatting sqref="R12:R13">
    <cfRule type="cellIs" dxfId="633" priority="17" operator="lessThan">
      <formula>2.5</formula>
    </cfRule>
    <cfRule type="cellIs" dxfId="632" priority="18" operator="greaterThan">
      <formula>4.5</formula>
    </cfRule>
  </conditionalFormatting>
  <conditionalFormatting sqref="S12:S13">
    <cfRule type="cellIs" dxfId="631" priority="16" operator="greaterThan">
      <formula>1.5</formula>
    </cfRule>
  </conditionalFormatting>
  <conditionalFormatting sqref="K12:T13">
    <cfRule type="expression" dxfId="630" priority="15">
      <formula>K12=""</formula>
    </cfRule>
  </conditionalFormatting>
  <conditionalFormatting sqref="K21:L22">
    <cfRule type="cellIs" dxfId="629" priority="13" operator="lessThan">
      <formula>0.5</formula>
    </cfRule>
    <cfRule type="cellIs" dxfId="628" priority="14" operator="greaterThan">
      <formula>0.5</formula>
    </cfRule>
  </conditionalFormatting>
  <conditionalFormatting sqref="M21:M22">
    <cfRule type="cellIs" dxfId="627" priority="11" operator="lessThan">
      <formula>4.5</formula>
    </cfRule>
    <cfRule type="cellIs" dxfId="626" priority="12" operator="greaterThan">
      <formula>5.5</formula>
    </cfRule>
  </conditionalFormatting>
  <conditionalFormatting sqref="N21:N22">
    <cfRule type="cellIs" dxfId="625" priority="9" operator="lessThan">
      <formula>1.5</formula>
    </cfRule>
    <cfRule type="cellIs" dxfId="624" priority="10" operator="greaterThan">
      <formula>2.5</formula>
    </cfRule>
  </conditionalFormatting>
  <conditionalFormatting sqref="O21:O22">
    <cfRule type="cellIs" dxfId="623" priority="7" operator="lessThan">
      <formula>4.5</formula>
    </cfRule>
    <cfRule type="cellIs" dxfId="622" priority="8" operator="greaterThan">
      <formula>7.5</formula>
    </cfRule>
  </conditionalFormatting>
  <conditionalFormatting sqref="Q21:Q22">
    <cfRule type="cellIs" dxfId="621" priority="5" operator="lessThan">
      <formula>2.5</formula>
    </cfRule>
    <cfRule type="cellIs" dxfId="620" priority="6" operator="greaterThan">
      <formula>4.5</formula>
    </cfRule>
  </conditionalFormatting>
  <conditionalFormatting sqref="R21:R22">
    <cfRule type="cellIs" dxfId="619" priority="3" operator="lessThan">
      <formula>2.5</formula>
    </cfRule>
    <cfRule type="cellIs" dxfId="618" priority="4" operator="greaterThan">
      <formula>4.5</formula>
    </cfRule>
  </conditionalFormatting>
  <conditionalFormatting sqref="S21:S22">
    <cfRule type="cellIs" dxfId="617" priority="2" operator="greaterThan">
      <formula>1.5</formula>
    </cfRule>
  </conditionalFormatting>
  <conditionalFormatting sqref="K21:T22">
    <cfRule type="expression" dxfId="616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4" workbookViewId="0">
      <selection activeCell="I31" sqref="I3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86</v>
      </c>
      <c r="C3" s="46"/>
      <c r="D3" s="46"/>
      <c r="E3" s="69"/>
      <c r="F3" s="69"/>
      <c r="G3" s="69"/>
      <c r="H3" s="69"/>
      <c r="I3" s="64"/>
      <c r="J3" s="14" t="s">
        <v>87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91</v>
      </c>
      <c r="B12" s="13" t="s">
        <v>385</v>
      </c>
      <c r="C12" s="7" t="str">
        <f t="shared" ref="C12:C15" si="0">CONCATENATE(YEAR,":",MONTH,":",WEEK,":",DAY,":",$A12)</f>
        <v>2016:1:4:7:ZHUNAN_E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386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92</v>
      </c>
      <c r="B13" s="45" t="s">
        <v>88</v>
      </c>
      <c r="C13" s="7" t="str">
        <f t="shared" si="0"/>
        <v>2016:1:4:7:XIANGSHAN_A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390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93</v>
      </c>
      <c r="B14" s="13" t="s">
        <v>389</v>
      </c>
      <c r="C14" s="7" t="str">
        <f t="shared" si="0"/>
        <v>2016:1:4:7:XIANGSHAN_B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391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94</v>
      </c>
      <c r="B15" s="13" t="s">
        <v>388</v>
      </c>
      <c r="C15" s="7" t="str">
        <f t="shared" si="0"/>
        <v>2016:1:4:7:ZHUNAN_S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387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50"/>
      <c r="B16" s="23" t="s">
        <v>43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0</v>
      </c>
      <c r="H16" s="26">
        <f>SUM(H12:H15)</f>
        <v>0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</row>
    <row r="17" spans="1:20" x14ac:dyDescent="0.25">
      <c r="A17" s="45"/>
      <c r="B17" s="10" t="s">
        <v>141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95</v>
      </c>
      <c r="B18" s="13" t="s">
        <v>89</v>
      </c>
      <c r="C18" s="7" t="str">
        <f t="shared" ref="C18:C20" si="2">CONCATENATE(YEAR,":",MONTH,":",WEEK,":",DAY,":",$A18)</f>
        <v>2016:1:4:7:TOUFEN_E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392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 t="s">
        <v>142</v>
      </c>
      <c r="B19" s="13" t="s">
        <v>393</v>
      </c>
      <c r="C19" s="7" t="str">
        <f t="shared" si="2"/>
        <v>2016:1:4:7:MIAOLI_B_E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394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0" t="s">
        <v>143</v>
      </c>
      <c r="B20" s="13" t="s">
        <v>90</v>
      </c>
      <c r="C20" s="7" t="str">
        <f t="shared" si="2"/>
        <v>2016:1:4:7:MIAOLI_A_E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395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54"/>
      <c r="B21" s="23" t="s">
        <v>43</v>
      </c>
      <c r="C21" s="24"/>
      <c r="D21" s="24"/>
      <c r="E21" s="26">
        <f>SUM(E18:E20)</f>
        <v>0</v>
      </c>
      <c r="F21" s="26">
        <f>SUM(F18:F20)</f>
        <v>0</v>
      </c>
      <c r="G21" s="26">
        <f>SUM(G18:G20)</f>
        <v>0</v>
      </c>
      <c r="H21" s="26">
        <f>SUM(H18:H20)</f>
        <v>0</v>
      </c>
      <c r="I21" s="26">
        <f>SUM(I18:I20)</f>
        <v>0</v>
      </c>
      <c r="J21" s="24"/>
      <c r="K21" s="26">
        <f t="shared" ref="K21:T21" si="3">SUM(K18:K20)</f>
        <v>0</v>
      </c>
      <c r="L21" s="26">
        <f t="shared" si="3"/>
        <v>0</v>
      </c>
      <c r="M21" s="26">
        <f t="shared" si="3"/>
        <v>0</v>
      </c>
      <c r="N21" s="26">
        <f t="shared" si="3"/>
        <v>0</v>
      </c>
      <c r="O21" s="26">
        <f t="shared" si="3"/>
        <v>0</v>
      </c>
      <c r="P21" s="26">
        <f t="shared" si="3"/>
        <v>0</v>
      </c>
      <c r="Q21" s="26">
        <f t="shared" si="3"/>
        <v>0</v>
      </c>
      <c r="R21" s="26">
        <f t="shared" si="3"/>
        <v>0</v>
      </c>
      <c r="S21" s="26">
        <f t="shared" si="3"/>
        <v>0</v>
      </c>
      <c r="T21" s="26">
        <f t="shared" si="3"/>
        <v>0</v>
      </c>
    </row>
    <row r="23" spans="1:20" x14ac:dyDescent="0.25">
      <c r="B23" s="29" t="s">
        <v>267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257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258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259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260</v>
      </c>
      <c r="C27" s="31" t="str">
        <f>CONCATENATE(YEAR,":",MONTH,":4:",WEEKLY_REPORT_DAY,":", $A27)</f>
        <v>2016:1:4:7:ZHUNAN</v>
      </c>
      <c r="D27" s="31">
        <f>MATCH($C27,REPORT_DATA_BY_ZONE!$A:$A, 0)</f>
        <v>12</v>
      </c>
      <c r="E27" s="25">
        <f>IFERROR(INDEX(REPORT_DATA_BY_ZONE!$A:$Z,$D27,MATCH(E$10,REPORT_DATA_BY_ZONE!$A$1:$Z$1,0)), "")</f>
        <v>2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5</v>
      </c>
      <c r="H27" s="25">
        <f>IFERROR(INDEX(REPORT_DATA_BY_ZONE!$A:$Z,$D27,MATCH(H$10,REPORT_DATA_BY_ZONE!$A$1:$Z$1,0)), "")</f>
        <v>16</v>
      </c>
      <c r="I27" s="25">
        <f>IFERROR(INDEX(REPORT_DATA_BY_ZONE!$A:$Z,$D27,MATCH(I$10,REPORT_DATA_BY_ZONE!$A$1:$Z$1,0)), "")</f>
        <v>7</v>
      </c>
      <c r="J27" s="31"/>
      <c r="K27" s="36">
        <f>IFERROR(INDEX(REPORT_DATA_BY_ZONE!$A:$Z,$D27,MATCH(K$10,REPORT_DATA_BY_ZONE!$A$1:$Z$1,0)), "")</f>
        <v>3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32</v>
      </c>
      <c r="N27" s="36">
        <f>IFERROR(INDEX(REPORT_DATA_BY_ZONE!$A:$Z,$D27,MATCH(N$10,REPORT_DATA_BY_ZONE!$A$1:$Z$1,0)), "")</f>
        <v>14</v>
      </c>
      <c r="O27" s="36">
        <f>IFERROR(INDEX(REPORT_DATA_BY_ZONE!$A:$Z,$D27,MATCH(O$10,REPORT_DATA_BY_ZONE!$A$1:$Z$1,0)), "")</f>
        <v>50</v>
      </c>
      <c r="P27" s="36">
        <f>IFERROR(INDEX(REPORT_DATA_BY_ZONE!$A:$Z,$D27,MATCH(P$10,REPORT_DATA_BY_ZONE!$A$1:$Z$1,0)), "")</f>
        <v>69</v>
      </c>
      <c r="Q27" s="36">
        <f>IFERROR(INDEX(REPORT_DATA_BY_ZONE!$A:$Z,$D27,MATCH(Q$10,REPORT_DATA_BY_ZONE!$A$1:$Z$1,0)), "")</f>
        <v>36</v>
      </c>
      <c r="R27" s="36">
        <f>IFERROR(INDEX(REPORT_DATA_BY_ZONE!$A:$Z,$D27,MATCH(R$10,REPORT_DATA_BY_ZONE!$A$1:$Z$1,0)), "")</f>
        <v>24</v>
      </c>
      <c r="S27" s="36">
        <f>IFERROR(INDEX(REPORT_DATA_BY_ZONE!$A:$Z,$D27,MATCH(S$10,REPORT_DATA_BY_ZONE!$A$1:$Z$1,0)), "")</f>
        <v>6</v>
      </c>
      <c r="T27" s="36">
        <f>IFERROR(INDEX(REPORT_DATA_BY_ZONE!$A:$Z,$D27,MATCH(T$10,REPORT_DATA_BY_ZONE!$A$1:$Z$1,0)), "")</f>
        <v>0</v>
      </c>
    </row>
    <row r="28" spans="1:20" x14ac:dyDescent="0.25">
      <c r="A28" t="s">
        <v>265</v>
      </c>
      <c r="B28" s="30" t="s">
        <v>261</v>
      </c>
      <c r="C28" s="31" t="str">
        <f>CONCATENATE(YEAR,":",MONTH,":5:",WEEKLY_REPORT_DAY,":", $A28)</f>
        <v>2016:1:5:7:ZHUNAN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B29" s="35" t="s">
        <v>43</v>
      </c>
      <c r="C29" s="32"/>
      <c r="D29" s="32"/>
      <c r="E29" s="37">
        <f>SUM(E24:E28)</f>
        <v>2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16</v>
      </c>
      <c r="I29" s="37">
        <f t="shared" si="4"/>
        <v>7</v>
      </c>
      <c r="J29" s="32"/>
      <c r="K29" s="37">
        <f t="shared" si="4"/>
        <v>3</v>
      </c>
      <c r="L29" s="37">
        <f t="shared" si="4"/>
        <v>0</v>
      </c>
      <c r="M29" s="37">
        <f t="shared" si="4"/>
        <v>32</v>
      </c>
      <c r="N29" s="37">
        <f t="shared" si="4"/>
        <v>14</v>
      </c>
      <c r="O29" s="37">
        <f t="shared" si="4"/>
        <v>50</v>
      </c>
      <c r="P29" s="37">
        <f t="shared" si="4"/>
        <v>69</v>
      </c>
      <c r="Q29" s="37">
        <f t="shared" si="4"/>
        <v>36</v>
      </c>
      <c r="R29" s="37">
        <f t="shared" si="4"/>
        <v>24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0</v>
      </c>
      <c r="F31" s="17">
        <f t="shared" ref="F31:T31" si="5">F21+F16</f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/>
      <c r="K31" s="17">
        <f t="shared" si="5"/>
        <v>0</v>
      </c>
      <c r="L31" s="17">
        <f t="shared" si="5"/>
        <v>0</v>
      </c>
      <c r="M31" s="17">
        <f t="shared" si="5"/>
        <v>0</v>
      </c>
      <c r="N31" s="17">
        <f t="shared" si="5"/>
        <v>0</v>
      </c>
      <c r="O31" s="17">
        <f t="shared" si="5"/>
        <v>0</v>
      </c>
      <c r="P31" s="17">
        <f t="shared" si="5"/>
        <v>0</v>
      </c>
      <c r="Q31" s="17">
        <f t="shared" si="5"/>
        <v>0</v>
      </c>
      <c r="R31" s="17">
        <f t="shared" si="5"/>
        <v>0</v>
      </c>
      <c r="S31" s="17">
        <f t="shared" si="5"/>
        <v>0</v>
      </c>
      <c r="T31" s="17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15" priority="55" operator="lessThan">
      <formula>0.5</formula>
    </cfRule>
    <cfRule type="cellIs" dxfId="614" priority="56" operator="greaterThan">
      <formula>0.5</formula>
    </cfRule>
  </conditionalFormatting>
  <conditionalFormatting sqref="M12:M13">
    <cfRule type="cellIs" dxfId="613" priority="53" operator="lessThan">
      <formula>4.5</formula>
    </cfRule>
    <cfRule type="cellIs" dxfId="612" priority="54" operator="greaterThan">
      <formula>5.5</formula>
    </cfRule>
  </conditionalFormatting>
  <conditionalFormatting sqref="N12:N13">
    <cfRule type="cellIs" dxfId="611" priority="51" operator="lessThan">
      <formula>1.5</formula>
    </cfRule>
    <cfRule type="cellIs" dxfId="610" priority="52" operator="greaterThan">
      <formula>2.5</formula>
    </cfRule>
  </conditionalFormatting>
  <conditionalFormatting sqref="O12:O13">
    <cfRule type="cellIs" dxfId="609" priority="49" operator="lessThan">
      <formula>4.5</formula>
    </cfRule>
    <cfRule type="cellIs" dxfId="608" priority="50" operator="greaterThan">
      <formula>7.5</formula>
    </cfRule>
  </conditionalFormatting>
  <conditionalFormatting sqref="Q12:Q13">
    <cfRule type="cellIs" dxfId="607" priority="47" operator="lessThan">
      <formula>2.5</formula>
    </cfRule>
    <cfRule type="cellIs" dxfId="606" priority="48" operator="greaterThan">
      <formula>4.5</formula>
    </cfRule>
  </conditionalFormatting>
  <conditionalFormatting sqref="R12:R13">
    <cfRule type="cellIs" dxfId="605" priority="45" operator="lessThan">
      <formula>2.5</formula>
    </cfRule>
    <cfRule type="cellIs" dxfId="604" priority="46" operator="greaterThan">
      <formula>4.5</formula>
    </cfRule>
  </conditionalFormatting>
  <conditionalFormatting sqref="S12:S13">
    <cfRule type="cellIs" dxfId="603" priority="44" operator="greaterThan">
      <formula>1.5</formula>
    </cfRule>
  </conditionalFormatting>
  <conditionalFormatting sqref="K12:T13">
    <cfRule type="expression" dxfId="602" priority="43">
      <formula>K12=""</formula>
    </cfRule>
  </conditionalFormatting>
  <conditionalFormatting sqref="K14:L15">
    <cfRule type="cellIs" dxfId="601" priority="41" operator="lessThan">
      <formula>0.5</formula>
    </cfRule>
    <cfRule type="cellIs" dxfId="600" priority="42" operator="greaterThan">
      <formula>0.5</formula>
    </cfRule>
  </conditionalFormatting>
  <conditionalFormatting sqref="M14:M15">
    <cfRule type="cellIs" dxfId="599" priority="39" operator="lessThan">
      <formula>4.5</formula>
    </cfRule>
    <cfRule type="cellIs" dxfId="598" priority="40" operator="greaterThan">
      <formula>5.5</formula>
    </cfRule>
  </conditionalFormatting>
  <conditionalFormatting sqref="N14:N15">
    <cfRule type="cellIs" dxfId="597" priority="37" operator="lessThan">
      <formula>1.5</formula>
    </cfRule>
    <cfRule type="cellIs" dxfId="596" priority="38" operator="greaterThan">
      <formula>2.5</formula>
    </cfRule>
  </conditionalFormatting>
  <conditionalFormatting sqref="O14:O15">
    <cfRule type="cellIs" dxfId="595" priority="35" operator="lessThan">
      <formula>4.5</formula>
    </cfRule>
    <cfRule type="cellIs" dxfId="594" priority="36" operator="greaterThan">
      <formula>7.5</formula>
    </cfRule>
  </conditionalFormatting>
  <conditionalFormatting sqref="Q14:Q15">
    <cfRule type="cellIs" dxfId="593" priority="33" operator="lessThan">
      <formula>2.5</formula>
    </cfRule>
    <cfRule type="cellIs" dxfId="592" priority="34" operator="greaterThan">
      <formula>4.5</formula>
    </cfRule>
  </conditionalFormatting>
  <conditionalFormatting sqref="R14:R15">
    <cfRule type="cellIs" dxfId="591" priority="31" operator="lessThan">
      <formula>2.5</formula>
    </cfRule>
    <cfRule type="cellIs" dxfId="590" priority="32" operator="greaterThan">
      <formula>4.5</formula>
    </cfRule>
  </conditionalFormatting>
  <conditionalFormatting sqref="S14:S15">
    <cfRule type="cellIs" dxfId="589" priority="30" operator="greaterThan">
      <formula>1.5</formula>
    </cfRule>
  </conditionalFormatting>
  <conditionalFormatting sqref="K14:T15">
    <cfRule type="expression" dxfId="588" priority="29">
      <formula>K14=""</formula>
    </cfRule>
  </conditionalFormatting>
  <conditionalFormatting sqref="K18:L18">
    <cfRule type="cellIs" dxfId="587" priority="27" operator="lessThan">
      <formula>0.5</formula>
    </cfRule>
    <cfRule type="cellIs" dxfId="586" priority="28" operator="greaterThan">
      <formula>0.5</formula>
    </cfRule>
  </conditionalFormatting>
  <conditionalFormatting sqref="M18">
    <cfRule type="cellIs" dxfId="585" priority="25" operator="lessThan">
      <formula>4.5</formula>
    </cfRule>
    <cfRule type="cellIs" dxfId="584" priority="26" operator="greaterThan">
      <formula>5.5</formula>
    </cfRule>
  </conditionalFormatting>
  <conditionalFormatting sqref="N18">
    <cfRule type="cellIs" dxfId="583" priority="23" operator="lessThan">
      <formula>1.5</formula>
    </cfRule>
    <cfRule type="cellIs" dxfId="582" priority="24" operator="greaterThan">
      <formula>2.5</formula>
    </cfRule>
  </conditionalFormatting>
  <conditionalFormatting sqref="O18">
    <cfRule type="cellIs" dxfId="581" priority="21" operator="lessThan">
      <formula>4.5</formula>
    </cfRule>
    <cfRule type="cellIs" dxfId="580" priority="22" operator="greaterThan">
      <formula>7.5</formula>
    </cfRule>
  </conditionalFormatting>
  <conditionalFormatting sqref="Q18">
    <cfRule type="cellIs" dxfId="579" priority="19" operator="lessThan">
      <formula>2.5</formula>
    </cfRule>
    <cfRule type="cellIs" dxfId="578" priority="20" operator="greaterThan">
      <formula>4.5</formula>
    </cfRule>
  </conditionalFormatting>
  <conditionalFormatting sqref="R18">
    <cfRule type="cellIs" dxfId="577" priority="17" operator="lessThan">
      <formula>2.5</formula>
    </cfRule>
    <cfRule type="cellIs" dxfId="576" priority="18" operator="greaterThan">
      <formula>4.5</formula>
    </cfRule>
  </conditionalFormatting>
  <conditionalFormatting sqref="S18">
    <cfRule type="cellIs" dxfId="575" priority="16" operator="greaterThan">
      <formula>1.5</formula>
    </cfRule>
  </conditionalFormatting>
  <conditionalFormatting sqref="K18:T18">
    <cfRule type="expression" dxfId="574" priority="15">
      <formula>K18=""</formula>
    </cfRule>
  </conditionalFormatting>
  <conditionalFormatting sqref="K19:L20">
    <cfRule type="cellIs" dxfId="573" priority="13" operator="lessThan">
      <formula>0.5</formula>
    </cfRule>
    <cfRule type="cellIs" dxfId="572" priority="14" operator="greaterThan">
      <formula>0.5</formula>
    </cfRule>
  </conditionalFormatting>
  <conditionalFormatting sqref="M19:M20">
    <cfRule type="cellIs" dxfId="571" priority="11" operator="lessThan">
      <formula>4.5</formula>
    </cfRule>
    <cfRule type="cellIs" dxfId="570" priority="12" operator="greaterThan">
      <formula>5.5</formula>
    </cfRule>
  </conditionalFormatting>
  <conditionalFormatting sqref="N19:N20">
    <cfRule type="cellIs" dxfId="569" priority="9" operator="lessThan">
      <formula>1.5</formula>
    </cfRule>
    <cfRule type="cellIs" dxfId="568" priority="10" operator="greaterThan">
      <formula>2.5</formula>
    </cfRule>
  </conditionalFormatting>
  <conditionalFormatting sqref="O19:O20">
    <cfRule type="cellIs" dxfId="567" priority="7" operator="lessThan">
      <formula>4.5</formula>
    </cfRule>
    <cfRule type="cellIs" dxfId="566" priority="8" operator="greaterThan">
      <formula>7.5</formula>
    </cfRule>
  </conditionalFormatting>
  <conditionalFormatting sqref="Q19:Q20">
    <cfRule type="cellIs" dxfId="565" priority="5" operator="lessThan">
      <formula>2.5</formula>
    </cfRule>
    <cfRule type="cellIs" dxfId="564" priority="6" operator="greaterThan">
      <formula>4.5</formula>
    </cfRule>
  </conditionalFormatting>
  <conditionalFormatting sqref="R19:R20">
    <cfRule type="cellIs" dxfId="563" priority="3" operator="lessThan">
      <formula>2.5</formula>
    </cfRule>
    <cfRule type="cellIs" dxfId="562" priority="4" operator="greaterThan">
      <formula>4.5</formula>
    </cfRule>
  </conditionalFormatting>
  <conditionalFormatting sqref="S19:S20">
    <cfRule type="cellIs" dxfId="561" priority="2" operator="greaterThan">
      <formula>1.5</formula>
    </cfRule>
  </conditionalFormatting>
  <conditionalFormatting sqref="K19:T20">
    <cfRule type="expression" dxfId="560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5" workbookViewId="0">
      <selection activeCell="I36" sqref="I3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96</v>
      </c>
      <c r="C3" s="46"/>
      <c r="D3" s="46"/>
      <c r="E3" s="69"/>
      <c r="F3" s="69"/>
      <c r="G3" s="69"/>
      <c r="H3" s="69"/>
      <c r="I3" s="64"/>
      <c r="J3" s="14" t="s">
        <v>87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111</v>
      </c>
      <c r="B12" s="13" t="s">
        <v>97</v>
      </c>
      <c r="C12" s="7" t="str">
        <f t="shared" ref="C12:C18" si="0">CONCATENATE(YEAR,":",MONTH,":",WEEK,":",DAY,":",$A12)</f>
        <v>2016:1:4:7:XINZHU_3_E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103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112</v>
      </c>
      <c r="B13" s="13" t="s">
        <v>98</v>
      </c>
      <c r="C13" s="7" t="str">
        <f t="shared" si="0"/>
        <v>2016:1:4:7:XINZHU_1_E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101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113</v>
      </c>
      <c r="B14" s="13" t="s">
        <v>396</v>
      </c>
      <c r="C14" s="7" t="str">
        <f t="shared" si="0"/>
        <v>2016:1:4:7:XINZHU_1_S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102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114</v>
      </c>
      <c r="B15" s="13" t="s">
        <v>99</v>
      </c>
      <c r="C15" s="7" t="str">
        <f t="shared" si="0"/>
        <v>2016:1:4:7:XINZHU_3_S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100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50"/>
      <c r="B16" s="23" t="s">
        <v>43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0</v>
      </c>
      <c r="H16" s="26">
        <f>SUM(H12:H15)</f>
        <v>0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</row>
    <row r="17" spans="1:20" x14ac:dyDescent="0.25">
      <c r="A17" s="45"/>
      <c r="B17" s="29" t="s">
        <v>138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115</v>
      </c>
      <c r="B18" s="13" t="s">
        <v>397</v>
      </c>
      <c r="C18" s="7" t="str">
        <f t="shared" si="0"/>
        <v>2016:1:4:7:ZHUDONG_E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398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0" t="s">
        <v>116</v>
      </c>
      <c r="B19" s="13" t="s">
        <v>104</v>
      </c>
      <c r="C19" s="7" t="str">
        <f>CONCATENATE(YEAR,":",MONTH,":",WEEK,":",DAY,":",$A19)</f>
        <v>2016:1:4:7:ZHUDONG_S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399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45"/>
      <c r="B20" s="23" t="s">
        <v>43</v>
      </c>
      <c r="C20" s="24"/>
      <c r="D20" s="24"/>
      <c r="E20" s="26">
        <f>SUM(E18:E19)</f>
        <v>0</v>
      </c>
      <c r="F20" s="26">
        <f>SUM(F18:F19)</f>
        <v>0</v>
      </c>
      <c r="G20" s="26">
        <f>SUM(G18:G19)</f>
        <v>0</v>
      </c>
      <c r="H20" s="26">
        <f>SUM(H18:H19)</f>
        <v>0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</row>
    <row r="21" spans="1:20" x14ac:dyDescent="0.25">
      <c r="A21" s="45"/>
      <c r="B21" s="10" t="s">
        <v>139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117</v>
      </c>
      <c r="B22" s="13" t="s">
        <v>400</v>
      </c>
      <c r="C22" s="7" t="str">
        <f t="shared" ref="C22:C25" si="3">CONCATENATE(YEAR,":",MONTH,":",WEEK,":",DAY,":",$A22)</f>
        <v>2016:1:4:7:ZHUBEI_1_E</v>
      </c>
      <c r="D22" s="7" t="e">
        <f>MATCH($C22,REPORT_DATA_BY_COMP!$A:$A,0)</f>
        <v>#N/A</v>
      </c>
      <c r="E22" s="25" t="str">
        <f>IFERROR(INDEX(REPORT_DATA_BY_COMP!$A:$Z,$D22,MATCH(E$10,REPORT_DATA_BY_COMP!$A$1:$Z$1,0)), "")</f>
        <v/>
      </c>
      <c r="F22" s="25" t="str">
        <f>IFERROR(INDEX(REPORT_DATA_BY_COMP!$A:$Z,$D22,MATCH(F$10,REPORT_DATA_BY_COMP!$A$1:$Z$1,0)), "")</f>
        <v/>
      </c>
      <c r="G22" s="25" t="str">
        <f>IFERROR(INDEX(REPORT_DATA_BY_COMP!$A:$Z,$D22,MATCH(G$10,REPORT_DATA_BY_COMP!$A$1:$Z$1,0)), "")</f>
        <v/>
      </c>
      <c r="H22" s="25" t="str">
        <f>IFERROR(INDEX(REPORT_DATA_BY_COMP!$A:$Z,$D22,MATCH(H$10,REPORT_DATA_BY_COMP!$A$1:$Z$1,0)), "")</f>
        <v/>
      </c>
      <c r="I22" s="25" t="str">
        <f>IFERROR(INDEX(REPORT_DATA_BY_COMP!$A:$Z,$D22,MATCH(I$10,REPORT_DATA_BY_COMP!$A$1:$Z$1,0)), "")</f>
        <v/>
      </c>
      <c r="J22" s="7" t="s">
        <v>107</v>
      </c>
      <c r="K22" s="25" t="str">
        <f>IFERROR(INDEX(REPORT_DATA_BY_COMP!$A:$Z,$D22,MATCH(K$10,REPORT_DATA_BY_COMP!$A$1:$Z$1,0)), "")</f>
        <v/>
      </c>
      <c r="L22" s="25" t="str">
        <f>IFERROR(INDEX(REPORT_DATA_BY_COMP!$A:$Z,$D22,MATCH(L$10,REPORT_DATA_BY_COMP!$A$1:$Z$1,0)), "")</f>
        <v/>
      </c>
      <c r="M22" s="25" t="str">
        <f>IFERROR(INDEX(REPORT_DATA_BY_COMP!$A:$Z,$D22,MATCH(M$10,REPORT_DATA_BY_COMP!$A$1:$Z$1,0)), "")</f>
        <v/>
      </c>
      <c r="N22" s="25" t="str">
        <f>IFERROR(INDEX(REPORT_DATA_BY_COMP!$A:$Z,$D22,MATCH(N$10,REPORT_DATA_BY_COMP!$A$1:$Z$1,0)), "")</f>
        <v/>
      </c>
      <c r="O22" s="25" t="str">
        <f>IFERROR(INDEX(REPORT_DATA_BY_COMP!$A:$Z,$D22,MATCH(O$10,REPORT_DATA_BY_COMP!$A$1:$Z$1,0)), "")</f>
        <v/>
      </c>
      <c r="P22" s="25" t="str">
        <f>IFERROR(INDEX(REPORT_DATA_BY_COMP!$A:$Z,$D22,MATCH(P$10,REPORT_DATA_BY_COMP!$A$1:$Z$1,0)), "")</f>
        <v/>
      </c>
      <c r="Q22" s="25" t="str">
        <f>IFERROR(INDEX(REPORT_DATA_BY_COMP!$A:$Z,$D22,MATCH(Q$10,REPORT_DATA_BY_COMP!$A$1:$Z$1,0)), "")</f>
        <v/>
      </c>
      <c r="R22" s="25" t="str">
        <f>IFERROR(INDEX(REPORT_DATA_BY_COMP!$A:$Z,$D22,MATCH(R$10,REPORT_DATA_BY_COMP!$A$1:$Z$1,0)), "")</f>
        <v/>
      </c>
      <c r="S22" s="25" t="str">
        <f>IFERROR(INDEX(REPORT_DATA_BY_COMP!$A:$Z,$D22,MATCH(S$10,REPORT_DATA_BY_COMP!$A$1:$Z$1,0)), "")</f>
        <v/>
      </c>
      <c r="T22" s="25" t="str">
        <f>IFERROR(INDEX(REPORT_DATA_BY_COMP!$A:$Z,$D22,MATCH(T$10,REPORT_DATA_BY_COMP!$A$1:$Z$1,0)), "")</f>
        <v/>
      </c>
    </row>
    <row r="23" spans="1:20" x14ac:dyDescent="0.25">
      <c r="A23" s="50" t="s">
        <v>118</v>
      </c>
      <c r="B23" s="13" t="s">
        <v>105</v>
      </c>
      <c r="C23" s="7" t="str">
        <f t="shared" si="3"/>
        <v>2016:1:4:7:ZHUBEI_2_E</v>
      </c>
      <c r="D23" s="7" t="e">
        <f>MATCH($C23,REPORT_DATA_BY_COMP!$A:$A,0)</f>
        <v>#N/A</v>
      </c>
      <c r="E23" s="25" t="str">
        <f>IFERROR(INDEX(REPORT_DATA_BY_COMP!$A:$Z,$D23,MATCH(E$10,REPORT_DATA_BY_COMP!$A$1:$Z$1,0)), "")</f>
        <v/>
      </c>
      <c r="F23" s="25" t="str">
        <f>IFERROR(INDEX(REPORT_DATA_BY_COMP!$A:$Z,$D23,MATCH(F$10,REPORT_DATA_BY_COMP!$A$1:$Z$1,0)), "")</f>
        <v/>
      </c>
      <c r="G23" s="25" t="str">
        <f>IFERROR(INDEX(REPORT_DATA_BY_COMP!$A:$Z,$D23,MATCH(G$10,REPORT_DATA_BY_COMP!$A$1:$Z$1,0)), "")</f>
        <v/>
      </c>
      <c r="H23" s="25" t="str">
        <f>IFERROR(INDEX(REPORT_DATA_BY_COMP!$A:$Z,$D23,MATCH(H$10,REPORT_DATA_BY_COMP!$A$1:$Z$1,0)), "")</f>
        <v/>
      </c>
      <c r="I23" s="25" t="str">
        <f>IFERROR(INDEX(REPORT_DATA_BY_COMP!$A:$Z,$D23,MATCH(I$10,REPORT_DATA_BY_COMP!$A$1:$Z$1,0)), "")</f>
        <v/>
      </c>
      <c r="J23" s="7" t="s">
        <v>108</v>
      </c>
      <c r="K23" s="25" t="str">
        <f>IFERROR(INDEX(REPORT_DATA_BY_COMP!$A:$Z,$D23,MATCH(K$10,REPORT_DATA_BY_COMP!$A$1:$Z$1,0)), "")</f>
        <v/>
      </c>
      <c r="L23" s="25" t="str">
        <f>IFERROR(INDEX(REPORT_DATA_BY_COMP!$A:$Z,$D23,MATCH(L$10,REPORT_DATA_BY_COMP!$A$1:$Z$1,0)), "")</f>
        <v/>
      </c>
      <c r="M23" s="25" t="str">
        <f>IFERROR(INDEX(REPORT_DATA_BY_COMP!$A:$Z,$D23,MATCH(M$10,REPORT_DATA_BY_COMP!$A$1:$Z$1,0)), "")</f>
        <v/>
      </c>
      <c r="N23" s="25" t="str">
        <f>IFERROR(INDEX(REPORT_DATA_BY_COMP!$A:$Z,$D23,MATCH(N$10,REPORT_DATA_BY_COMP!$A$1:$Z$1,0)), "")</f>
        <v/>
      </c>
      <c r="O23" s="25" t="str">
        <f>IFERROR(INDEX(REPORT_DATA_BY_COMP!$A:$Z,$D23,MATCH(O$10,REPORT_DATA_BY_COMP!$A$1:$Z$1,0)), "")</f>
        <v/>
      </c>
      <c r="P23" s="25" t="str">
        <f>IFERROR(INDEX(REPORT_DATA_BY_COMP!$A:$Z,$D23,MATCH(P$10,REPORT_DATA_BY_COMP!$A$1:$Z$1,0)), "")</f>
        <v/>
      </c>
      <c r="Q23" s="25" t="str">
        <f>IFERROR(INDEX(REPORT_DATA_BY_COMP!$A:$Z,$D23,MATCH(Q$10,REPORT_DATA_BY_COMP!$A$1:$Z$1,0)), "")</f>
        <v/>
      </c>
      <c r="R23" s="25" t="str">
        <f>IFERROR(INDEX(REPORT_DATA_BY_COMP!$A:$Z,$D23,MATCH(R$10,REPORT_DATA_BY_COMP!$A$1:$Z$1,0)), "")</f>
        <v/>
      </c>
      <c r="S23" s="25" t="str">
        <f>IFERROR(INDEX(REPORT_DATA_BY_COMP!$A:$Z,$D23,MATCH(S$10,REPORT_DATA_BY_COMP!$A$1:$Z$1,0)), "")</f>
        <v/>
      </c>
      <c r="T23" s="25" t="str">
        <f>IFERROR(INDEX(REPORT_DATA_BY_COMP!$A:$Z,$D23,MATCH(T$10,REPORT_DATA_BY_COMP!$A$1:$Z$1,0)), "")</f>
        <v/>
      </c>
    </row>
    <row r="24" spans="1:20" x14ac:dyDescent="0.25">
      <c r="A24" s="50" t="s">
        <v>119</v>
      </c>
      <c r="B24" s="13" t="s">
        <v>401</v>
      </c>
      <c r="C24" s="7" t="str">
        <f t="shared" si="3"/>
        <v>2016:1:4:7:ZHUBEI_1_S</v>
      </c>
      <c r="D24" s="7" t="e">
        <f>MATCH($C24,REPORT_DATA_BY_COMP!$A:$A,0)</f>
        <v>#N/A</v>
      </c>
      <c r="E24" s="25" t="str">
        <f>IFERROR(INDEX(REPORT_DATA_BY_COMP!$A:$Z,$D24,MATCH(E$10,REPORT_DATA_BY_COMP!$A$1:$Z$1,0)), "")</f>
        <v/>
      </c>
      <c r="F24" s="25" t="str">
        <f>IFERROR(INDEX(REPORT_DATA_BY_COMP!$A:$Z,$D24,MATCH(F$10,REPORT_DATA_BY_COMP!$A$1:$Z$1,0)), "")</f>
        <v/>
      </c>
      <c r="G24" s="25" t="str">
        <f>IFERROR(INDEX(REPORT_DATA_BY_COMP!$A:$Z,$D24,MATCH(G$10,REPORT_DATA_BY_COMP!$A$1:$Z$1,0)), "")</f>
        <v/>
      </c>
      <c r="H24" s="25" t="str">
        <f>IFERROR(INDEX(REPORT_DATA_BY_COMP!$A:$Z,$D24,MATCH(H$10,REPORT_DATA_BY_COMP!$A$1:$Z$1,0)), "")</f>
        <v/>
      </c>
      <c r="I24" s="25" t="str">
        <f>IFERROR(INDEX(REPORT_DATA_BY_COMP!$A:$Z,$D24,MATCH(I$10,REPORT_DATA_BY_COMP!$A$1:$Z$1,0)), "")</f>
        <v/>
      </c>
      <c r="J24" s="7" t="s">
        <v>109</v>
      </c>
      <c r="K24" s="25" t="str">
        <f>IFERROR(INDEX(REPORT_DATA_BY_COMP!$A:$Z,$D24,MATCH(K$10,REPORT_DATA_BY_COMP!$A$1:$Z$1,0)), "")</f>
        <v/>
      </c>
      <c r="L24" s="25" t="str">
        <f>IFERROR(INDEX(REPORT_DATA_BY_COMP!$A:$Z,$D24,MATCH(L$10,REPORT_DATA_BY_COMP!$A$1:$Z$1,0)), "")</f>
        <v/>
      </c>
      <c r="M24" s="25" t="str">
        <f>IFERROR(INDEX(REPORT_DATA_BY_COMP!$A:$Z,$D24,MATCH(M$10,REPORT_DATA_BY_COMP!$A$1:$Z$1,0)), "")</f>
        <v/>
      </c>
      <c r="N24" s="25" t="str">
        <f>IFERROR(INDEX(REPORT_DATA_BY_COMP!$A:$Z,$D24,MATCH(N$10,REPORT_DATA_BY_COMP!$A$1:$Z$1,0)), "")</f>
        <v/>
      </c>
      <c r="O24" s="25" t="str">
        <f>IFERROR(INDEX(REPORT_DATA_BY_COMP!$A:$Z,$D24,MATCH(O$10,REPORT_DATA_BY_COMP!$A$1:$Z$1,0)), "")</f>
        <v/>
      </c>
      <c r="P24" s="25" t="str">
        <f>IFERROR(INDEX(REPORT_DATA_BY_COMP!$A:$Z,$D24,MATCH(P$10,REPORT_DATA_BY_COMP!$A$1:$Z$1,0)), "")</f>
        <v/>
      </c>
      <c r="Q24" s="25" t="str">
        <f>IFERROR(INDEX(REPORT_DATA_BY_COMP!$A:$Z,$D24,MATCH(Q$10,REPORT_DATA_BY_COMP!$A$1:$Z$1,0)), "")</f>
        <v/>
      </c>
      <c r="R24" s="25" t="str">
        <f>IFERROR(INDEX(REPORT_DATA_BY_COMP!$A:$Z,$D24,MATCH(R$10,REPORT_DATA_BY_COMP!$A$1:$Z$1,0)), "")</f>
        <v/>
      </c>
      <c r="S24" s="25" t="str">
        <f>IFERROR(INDEX(REPORT_DATA_BY_COMP!$A:$Z,$D24,MATCH(S$10,REPORT_DATA_BY_COMP!$A$1:$Z$1,0)), "")</f>
        <v/>
      </c>
      <c r="T24" s="25" t="str">
        <f>IFERROR(INDEX(REPORT_DATA_BY_COMP!$A:$Z,$D24,MATCH(T$10,REPORT_DATA_BY_COMP!$A$1:$Z$1,0)), "")</f>
        <v/>
      </c>
    </row>
    <row r="25" spans="1:20" x14ac:dyDescent="0.25">
      <c r="A25" s="50" t="s">
        <v>120</v>
      </c>
      <c r="B25" s="13" t="s">
        <v>106</v>
      </c>
      <c r="C25" s="7" t="str">
        <f t="shared" si="3"/>
        <v>2016:1:4:7:ZHUBEI_2_S</v>
      </c>
      <c r="D25" s="7" t="e">
        <f>MATCH($C25,REPORT_DATA_BY_COMP!$A:$A,0)</f>
        <v>#N/A</v>
      </c>
      <c r="E25" s="25" t="str">
        <f>IFERROR(INDEX(REPORT_DATA_BY_COMP!$A:$Z,$D25,MATCH(E$10,REPORT_DATA_BY_COMP!$A$1:$Z$1,0)), "")</f>
        <v/>
      </c>
      <c r="F25" s="25" t="str">
        <f>IFERROR(INDEX(REPORT_DATA_BY_COMP!$A:$Z,$D25,MATCH(F$10,REPORT_DATA_BY_COMP!$A$1:$Z$1,0)), "")</f>
        <v/>
      </c>
      <c r="G25" s="25" t="str">
        <f>IFERROR(INDEX(REPORT_DATA_BY_COMP!$A:$Z,$D25,MATCH(G$10,REPORT_DATA_BY_COMP!$A$1:$Z$1,0)), "")</f>
        <v/>
      </c>
      <c r="H25" s="25" t="str">
        <f>IFERROR(INDEX(REPORT_DATA_BY_COMP!$A:$Z,$D25,MATCH(H$10,REPORT_DATA_BY_COMP!$A$1:$Z$1,0)), "")</f>
        <v/>
      </c>
      <c r="I25" s="25" t="str">
        <f>IFERROR(INDEX(REPORT_DATA_BY_COMP!$A:$Z,$D25,MATCH(I$10,REPORT_DATA_BY_COMP!$A$1:$Z$1,0)), "")</f>
        <v/>
      </c>
      <c r="J25" s="7" t="s">
        <v>110</v>
      </c>
      <c r="K25" s="25" t="str">
        <f>IFERROR(INDEX(REPORT_DATA_BY_COMP!$A:$Z,$D25,MATCH(K$10,REPORT_DATA_BY_COMP!$A$1:$Z$1,0)), "")</f>
        <v/>
      </c>
      <c r="L25" s="25" t="str">
        <f>IFERROR(INDEX(REPORT_DATA_BY_COMP!$A:$Z,$D25,MATCH(L$10,REPORT_DATA_BY_COMP!$A$1:$Z$1,0)), "")</f>
        <v/>
      </c>
      <c r="M25" s="25" t="str">
        <f>IFERROR(INDEX(REPORT_DATA_BY_COMP!$A:$Z,$D25,MATCH(M$10,REPORT_DATA_BY_COMP!$A$1:$Z$1,0)), "")</f>
        <v/>
      </c>
      <c r="N25" s="25" t="str">
        <f>IFERROR(INDEX(REPORT_DATA_BY_COMP!$A:$Z,$D25,MATCH(N$10,REPORT_DATA_BY_COMP!$A$1:$Z$1,0)), "")</f>
        <v/>
      </c>
      <c r="O25" s="25" t="str">
        <f>IFERROR(INDEX(REPORT_DATA_BY_COMP!$A:$Z,$D25,MATCH(O$10,REPORT_DATA_BY_COMP!$A$1:$Z$1,0)), "")</f>
        <v/>
      </c>
      <c r="P25" s="25" t="str">
        <f>IFERROR(INDEX(REPORT_DATA_BY_COMP!$A:$Z,$D25,MATCH(P$10,REPORT_DATA_BY_COMP!$A$1:$Z$1,0)), "")</f>
        <v/>
      </c>
      <c r="Q25" s="25" t="str">
        <f>IFERROR(INDEX(REPORT_DATA_BY_COMP!$A:$Z,$D25,MATCH(Q$10,REPORT_DATA_BY_COMP!$A$1:$Z$1,0)), "")</f>
        <v/>
      </c>
      <c r="R25" s="25" t="str">
        <f>IFERROR(INDEX(REPORT_DATA_BY_COMP!$A:$Z,$D25,MATCH(R$10,REPORT_DATA_BY_COMP!$A$1:$Z$1,0)), "")</f>
        <v/>
      </c>
      <c r="S25" s="25" t="str">
        <f>IFERROR(INDEX(REPORT_DATA_BY_COMP!$A:$Z,$D25,MATCH(S$10,REPORT_DATA_BY_COMP!$A$1:$Z$1,0)), "")</f>
        <v/>
      </c>
      <c r="T25" s="25" t="str">
        <f>IFERROR(INDEX(REPORT_DATA_BY_COMP!$A:$Z,$D25,MATCH(T$10,REPORT_DATA_BY_COMP!$A$1:$Z$1,0)), "")</f>
        <v/>
      </c>
    </row>
    <row r="26" spans="1:20" x14ac:dyDescent="0.25">
      <c r="A26" s="54"/>
      <c r="B26" s="23" t="s">
        <v>43</v>
      </c>
      <c r="C26" s="24"/>
      <c r="D26" s="24"/>
      <c r="E26" s="26">
        <f>SUM(E22:E25)</f>
        <v>0</v>
      </c>
      <c r="F26" s="26">
        <f>SUM(F22:F25)</f>
        <v>0</v>
      </c>
      <c r="G26" s="26">
        <f>SUM(G22:G25)</f>
        <v>0</v>
      </c>
      <c r="H26" s="26">
        <f>SUM(H22:H25)</f>
        <v>0</v>
      </c>
      <c r="I26" s="26">
        <f>SUM(I22:I25)</f>
        <v>0</v>
      </c>
      <c r="J26" s="24"/>
      <c r="K26" s="26">
        <f t="shared" ref="K26:T26" si="4">SUM(K22:K25)</f>
        <v>0</v>
      </c>
      <c r="L26" s="26">
        <f t="shared" si="4"/>
        <v>0</v>
      </c>
      <c r="M26" s="26">
        <f t="shared" si="4"/>
        <v>0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</row>
    <row r="28" spans="1:20" x14ac:dyDescent="0.25">
      <c r="B28" s="29" t="s">
        <v>267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264</v>
      </c>
      <c r="B29" s="30" t="s">
        <v>257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264</v>
      </c>
      <c r="B30" s="30" t="s">
        <v>258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264</v>
      </c>
      <c r="B31" s="30" t="s">
        <v>259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264</v>
      </c>
      <c r="B32" s="30" t="s">
        <v>260</v>
      </c>
      <c r="C32" s="31" t="str">
        <f>CONCATENATE(YEAR,":",MONTH,":4:",WEEKLY_REPORT_DAY,":", $A32)</f>
        <v>2016:1:4:7:XINZHU</v>
      </c>
      <c r="D32" s="31">
        <f>MATCH($C32,REPORT_DATA_BY_ZONE!$A:$A, 0)</f>
        <v>11</v>
      </c>
      <c r="E32" s="25">
        <f>IFERROR(INDEX(REPORT_DATA_BY_ZONE!$A:$Z,$D32,MATCH(E$10,REPORT_DATA_BY_ZONE!$A$1:$Z$1,0)), "")</f>
        <v>5</v>
      </c>
      <c r="F32" s="25">
        <f>IFERROR(INDEX(REPORT_DATA_BY_ZONE!$A:$Z,$D32,MATCH(F$10,REPORT_DATA_BY_ZONE!$A$1:$Z$1,0)), "")</f>
        <v>2</v>
      </c>
      <c r="G32" s="25">
        <f>IFERROR(INDEX(REPORT_DATA_BY_ZONE!$A:$Z,$D32,MATCH(G$10,REPORT_DATA_BY_ZONE!$A$1:$Z$1,0)), "")</f>
        <v>14</v>
      </c>
      <c r="H32" s="25">
        <f>IFERROR(INDEX(REPORT_DATA_BY_ZONE!$A:$Z,$D32,MATCH(H$10,REPORT_DATA_BY_ZONE!$A$1:$Z$1,0)), "")</f>
        <v>19</v>
      </c>
      <c r="I32" s="25">
        <f>IFERROR(INDEX(REPORT_DATA_BY_ZONE!$A:$Z,$D32,MATCH(I$10,REPORT_DATA_BY_ZONE!$A$1:$Z$1,0)), "")</f>
        <v>4</v>
      </c>
      <c r="J32" s="31"/>
      <c r="K32" s="36">
        <f>IFERROR(INDEX(REPORT_DATA_BY_ZONE!$A:$Z,$D32,MATCH(K$10,REPORT_DATA_BY_ZONE!$A$1:$Z$1,0)), "")</f>
        <v>3</v>
      </c>
      <c r="L32" s="36">
        <f>IFERROR(INDEX(REPORT_DATA_BY_ZONE!$A:$Z,$D32,MATCH(L$10,REPORT_DATA_BY_ZONE!$A$1:$Z$1,0)), "")</f>
        <v>3</v>
      </c>
      <c r="M32" s="36">
        <f>IFERROR(INDEX(REPORT_DATA_BY_ZONE!$A:$Z,$D32,MATCH(M$10,REPORT_DATA_BY_ZONE!$A$1:$Z$1,0)), "")</f>
        <v>49</v>
      </c>
      <c r="N32" s="36">
        <f>IFERROR(INDEX(REPORT_DATA_BY_ZONE!$A:$Z,$D32,MATCH(N$10,REPORT_DATA_BY_ZONE!$A$1:$Z$1,0)), "")</f>
        <v>12</v>
      </c>
      <c r="O32" s="36">
        <f>IFERROR(INDEX(REPORT_DATA_BY_ZONE!$A:$Z,$D32,MATCH(O$10,REPORT_DATA_BY_ZONE!$A$1:$Z$1,0)), "")</f>
        <v>66</v>
      </c>
      <c r="P32" s="36">
        <f>IFERROR(INDEX(REPORT_DATA_BY_ZONE!$A:$Z,$D32,MATCH(P$10,REPORT_DATA_BY_ZONE!$A$1:$Z$1,0)), "")</f>
        <v>84</v>
      </c>
      <c r="Q32" s="36">
        <f>IFERROR(INDEX(REPORT_DATA_BY_ZONE!$A:$Z,$D32,MATCH(Q$10,REPORT_DATA_BY_ZONE!$A$1:$Z$1,0)), "")</f>
        <v>36</v>
      </c>
      <c r="R32" s="36">
        <f>IFERROR(INDEX(REPORT_DATA_BY_ZONE!$A:$Z,$D32,MATCH(R$10,REPORT_DATA_BY_ZONE!$A$1:$Z$1,0)), "")</f>
        <v>47</v>
      </c>
      <c r="S32" s="36">
        <f>IFERROR(INDEX(REPORT_DATA_BY_ZONE!$A:$Z,$D32,MATCH(S$10,REPORT_DATA_BY_ZONE!$A$1:$Z$1,0)), "")</f>
        <v>17</v>
      </c>
      <c r="T32" s="36">
        <f>IFERROR(INDEX(REPORT_DATA_BY_ZONE!$A:$Z,$D32,MATCH(T$10,REPORT_DATA_BY_ZONE!$A$1:$Z$1,0)), "")</f>
        <v>0</v>
      </c>
    </row>
    <row r="33" spans="1:20" x14ac:dyDescent="0.25">
      <c r="A33" t="s">
        <v>264</v>
      </c>
      <c r="B33" s="30" t="s">
        <v>261</v>
      </c>
      <c r="C33" s="31" t="str">
        <f>CONCATENATE(YEAR,":",MONTH,":5:",WEEKLY_REPORT_DAY,":", $A33)</f>
        <v>2016:1:5:7:XINZHU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B34" s="35" t="s">
        <v>43</v>
      </c>
      <c r="C34" s="32"/>
      <c r="D34" s="32"/>
      <c r="E34" s="37">
        <f>SUM(E29:E33)</f>
        <v>5</v>
      </c>
      <c r="F34" s="37">
        <f t="shared" ref="F34:T34" si="5">SUM(F29:F33)</f>
        <v>2</v>
      </c>
      <c r="G34" s="37">
        <f t="shared" si="5"/>
        <v>14</v>
      </c>
      <c r="H34" s="37">
        <f t="shared" si="5"/>
        <v>19</v>
      </c>
      <c r="I34" s="37">
        <f t="shared" si="5"/>
        <v>4</v>
      </c>
      <c r="J34" s="32"/>
      <c r="K34" s="37">
        <f t="shared" si="5"/>
        <v>3</v>
      </c>
      <c r="L34" s="37">
        <f t="shared" si="5"/>
        <v>3</v>
      </c>
      <c r="M34" s="37">
        <f t="shared" si="5"/>
        <v>49</v>
      </c>
      <c r="N34" s="37">
        <f t="shared" si="5"/>
        <v>12</v>
      </c>
      <c r="O34" s="37">
        <f t="shared" si="5"/>
        <v>66</v>
      </c>
      <c r="P34" s="37">
        <f t="shared" si="5"/>
        <v>84</v>
      </c>
      <c r="Q34" s="37">
        <f t="shared" si="5"/>
        <v>36</v>
      </c>
      <c r="R34" s="37">
        <f t="shared" si="5"/>
        <v>47</v>
      </c>
      <c r="S34" s="37">
        <f t="shared" si="5"/>
        <v>17</v>
      </c>
      <c r="T34" s="37">
        <f t="shared" si="5"/>
        <v>0</v>
      </c>
    </row>
    <row r="36" spans="1:20" x14ac:dyDescent="0.25">
      <c r="E36">
        <f>E26+E20+E16</f>
        <v>0</v>
      </c>
      <c r="F36" s="17">
        <f t="shared" ref="F36:T36" si="6">F26+F20+F16</f>
        <v>0</v>
      </c>
      <c r="G36" s="17">
        <f t="shared" si="6"/>
        <v>0</v>
      </c>
      <c r="H36" s="17">
        <f t="shared" si="6"/>
        <v>0</v>
      </c>
      <c r="I36" s="17">
        <f t="shared" si="6"/>
        <v>0</v>
      </c>
      <c r="J36" s="17"/>
      <c r="K36" s="17">
        <f t="shared" si="6"/>
        <v>0</v>
      </c>
      <c r="L36" s="17">
        <f t="shared" si="6"/>
        <v>0</v>
      </c>
      <c r="M36" s="17">
        <f t="shared" si="6"/>
        <v>0</v>
      </c>
      <c r="N36" s="17">
        <f t="shared" si="6"/>
        <v>0</v>
      </c>
      <c r="O36" s="17">
        <f t="shared" si="6"/>
        <v>0</v>
      </c>
      <c r="P36" s="17">
        <f t="shared" si="6"/>
        <v>0</v>
      </c>
      <c r="Q36" s="17">
        <f t="shared" si="6"/>
        <v>0</v>
      </c>
      <c r="R36" s="17">
        <f t="shared" si="6"/>
        <v>0</v>
      </c>
      <c r="S36" s="17">
        <f t="shared" si="6"/>
        <v>0</v>
      </c>
      <c r="T36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59" priority="69" operator="lessThan">
      <formula>0.5</formula>
    </cfRule>
    <cfRule type="cellIs" dxfId="558" priority="70" operator="greaterThan">
      <formula>0.5</formula>
    </cfRule>
  </conditionalFormatting>
  <conditionalFormatting sqref="M12:M13">
    <cfRule type="cellIs" dxfId="557" priority="67" operator="lessThan">
      <formula>4.5</formula>
    </cfRule>
    <cfRule type="cellIs" dxfId="556" priority="68" operator="greaterThan">
      <formula>5.5</formula>
    </cfRule>
  </conditionalFormatting>
  <conditionalFormatting sqref="N12:N13">
    <cfRule type="cellIs" dxfId="555" priority="65" operator="lessThan">
      <formula>1.5</formula>
    </cfRule>
    <cfRule type="cellIs" dxfId="554" priority="66" operator="greaterThan">
      <formula>2.5</formula>
    </cfRule>
  </conditionalFormatting>
  <conditionalFormatting sqref="O12:O13">
    <cfRule type="cellIs" dxfId="553" priority="63" operator="lessThan">
      <formula>4.5</formula>
    </cfRule>
    <cfRule type="cellIs" dxfId="552" priority="64" operator="greaterThan">
      <formula>7.5</formula>
    </cfRule>
  </conditionalFormatting>
  <conditionalFormatting sqref="Q12:Q13">
    <cfRule type="cellIs" dxfId="551" priority="61" operator="lessThan">
      <formula>2.5</formula>
    </cfRule>
    <cfRule type="cellIs" dxfId="550" priority="62" operator="greaterThan">
      <formula>4.5</formula>
    </cfRule>
  </conditionalFormatting>
  <conditionalFormatting sqref="R12:R13">
    <cfRule type="cellIs" dxfId="549" priority="59" operator="lessThan">
      <formula>2.5</formula>
    </cfRule>
    <cfRule type="cellIs" dxfId="548" priority="60" operator="greaterThan">
      <formula>4.5</formula>
    </cfRule>
  </conditionalFormatting>
  <conditionalFormatting sqref="S12:S13">
    <cfRule type="cellIs" dxfId="547" priority="58" operator="greaterThan">
      <formula>1.5</formula>
    </cfRule>
  </conditionalFormatting>
  <conditionalFormatting sqref="K12:T13">
    <cfRule type="expression" dxfId="546" priority="57">
      <formula>K12=""</formula>
    </cfRule>
  </conditionalFormatting>
  <conditionalFormatting sqref="K14:L15">
    <cfRule type="cellIs" dxfId="545" priority="55" operator="lessThan">
      <formula>0.5</formula>
    </cfRule>
    <cfRule type="cellIs" dxfId="544" priority="56" operator="greaterThan">
      <formula>0.5</formula>
    </cfRule>
  </conditionalFormatting>
  <conditionalFormatting sqref="M14:M15">
    <cfRule type="cellIs" dxfId="543" priority="53" operator="lessThan">
      <formula>4.5</formula>
    </cfRule>
    <cfRule type="cellIs" dxfId="542" priority="54" operator="greaterThan">
      <formula>5.5</formula>
    </cfRule>
  </conditionalFormatting>
  <conditionalFormatting sqref="N14:N15">
    <cfRule type="cellIs" dxfId="541" priority="51" operator="lessThan">
      <formula>1.5</formula>
    </cfRule>
    <cfRule type="cellIs" dxfId="540" priority="52" operator="greaterThan">
      <formula>2.5</formula>
    </cfRule>
  </conditionalFormatting>
  <conditionalFormatting sqref="O14:O15">
    <cfRule type="cellIs" dxfId="539" priority="49" operator="lessThan">
      <formula>4.5</formula>
    </cfRule>
    <cfRule type="cellIs" dxfId="538" priority="50" operator="greaterThan">
      <formula>7.5</formula>
    </cfRule>
  </conditionalFormatting>
  <conditionalFormatting sqref="Q14:Q15">
    <cfRule type="cellIs" dxfId="537" priority="47" operator="lessThan">
      <formula>2.5</formula>
    </cfRule>
    <cfRule type="cellIs" dxfId="536" priority="48" operator="greaterThan">
      <formula>4.5</formula>
    </cfRule>
  </conditionalFormatting>
  <conditionalFormatting sqref="R14:R15">
    <cfRule type="cellIs" dxfId="535" priority="45" operator="lessThan">
      <formula>2.5</formula>
    </cfRule>
    <cfRule type="cellIs" dxfId="534" priority="46" operator="greaterThan">
      <formula>4.5</formula>
    </cfRule>
  </conditionalFormatting>
  <conditionalFormatting sqref="S14:S15">
    <cfRule type="cellIs" dxfId="533" priority="44" operator="greaterThan">
      <formula>1.5</formula>
    </cfRule>
  </conditionalFormatting>
  <conditionalFormatting sqref="K14:T15">
    <cfRule type="expression" dxfId="532" priority="43">
      <formula>K14=""</formula>
    </cfRule>
  </conditionalFormatting>
  <conditionalFormatting sqref="K18:L19">
    <cfRule type="cellIs" dxfId="531" priority="41" operator="lessThan">
      <formula>0.5</formula>
    </cfRule>
    <cfRule type="cellIs" dxfId="530" priority="42" operator="greaterThan">
      <formula>0.5</formula>
    </cfRule>
  </conditionalFormatting>
  <conditionalFormatting sqref="M18:M19">
    <cfRule type="cellIs" dxfId="529" priority="39" operator="lessThan">
      <formula>4.5</formula>
    </cfRule>
    <cfRule type="cellIs" dxfId="528" priority="40" operator="greaterThan">
      <formula>5.5</formula>
    </cfRule>
  </conditionalFormatting>
  <conditionalFormatting sqref="N18:N19">
    <cfRule type="cellIs" dxfId="527" priority="37" operator="lessThan">
      <formula>1.5</formula>
    </cfRule>
    <cfRule type="cellIs" dxfId="526" priority="38" operator="greaterThan">
      <formula>2.5</formula>
    </cfRule>
  </conditionalFormatting>
  <conditionalFormatting sqref="O18:O19">
    <cfRule type="cellIs" dxfId="525" priority="35" operator="lessThan">
      <formula>4.5</formula>
    </cfRule>
    <cfRule type="cellIs" dxfId="524" priority="36" operator="greaterThan">
      <formula>7.5</formula>
    </cfRule>
  </conditionalFormatting>
  <conditionalFormatting sqref="Q18:Q19">
    <cfRule type="cellIs" dxfId="523" priority="33" operator="lessThan">
      <formula>2.5</formula>
    </cfRule>
    <cfRule type="cellIs" dxfId="522" priority="34" operator="greaterThan">
      <formula>4.5</formula>
    </cfRule>
  </conditionalFormatting>
  <conditionalFormatting sqref="R18:R19">
    <cfRule type="cellIs" dxfId="521" priority="31" operator="lessThan">
      <formula>2.5</formula>
    </cfRule>
    <cfRule type="cellIs" dxfId="520" priority="32" operator="greaterThan">
      <formula>4.5</formula>
    </cfRule>
  </conditionalFormatting>
  <conditionalFormatting sqref="S18:S19">
    <cfRule type="cellIs" dxfId="519" priority="30" operator="greaterThan">
      <formula>1.5</formula>
    </cfRule>
  </conditionalFormatting>
  <conditionalFormatting sqref="K18:T19">
    <cfRule type="expression" dxfId="518" priority="29">
      <formula>K18=""</formula>
    </cfRule>
  </conditionalFormatting>
  <conditionalFormatting sqref="K22:L23">
    <cfRule type="cellIs" dxfId="517" priority="27" operator="lessThan">
      <formula>0.5</formula>
    </cfRule>
    <cfRule type="cellIs" dxfId="516" priority="28" operator="greaterThan">
      <formula>0.5</formula>
    </cfRule>
  </conditionalFormatting>
  <conditionalFormatting sqref="M22:M23">
    <cfRule type="cellIs" dxfId="515" priority="25" operator="lessThan">
      <formula>4.5</formula>
    </cfRule>
    <cfRule type="cellIs" dxfId="514" priority="26" operator="greaterThan">
      <formula>5.5</formula>
    </cfRule>
  </conditionalFormatting>
  <conditionalFormatting sqref="N22:N23">
    <cfRule type="cellIs" dxfId="513" priority="23" operator="lessThan">
      <formula>1.5</formula>
    </cfRule>
    <cfRule type="cellIs" dxfId="512" priority="24" operator="greaterThan">
      <formula>2.5</formula>
    </cfRule>
  </conditionalFormatting>
  <conditionalFormatting sqref="O22:O23">
    <cfRule type="cellIs" dxfId="511" priority="21" operator="lessThan">
      <formula>4.5</formula>
    </cfRule>
    <cfRule type="cellIs" dxfId="510" priority="22" operator="greaterThan">
      <formula>7.5</formula>
    </cfRule>
  </conditionalFormatting>
  <conditionalFormatting sqref="Q22:Q23">
    <cfRule type="cellIs" dxfId="509" priority="19" operator="lessThan">
      <formula>2.5</formula>
    </cfRule>
    <cfRule type="cellIs" dxfId="508" priority="20" operator="greaterThan">
      <formula>4.5</formula>
    </cfRule>
  </conditionalFormatting>
  <conditionalFormatting sqref="R22:R23">
    <cfRule type="cellIs" dxfId="507" priority="17" operator="lessThan">
      <formula>2.5</formula>
    </cfRule>
    <cfRule type="cellIs" dxfId="506" priority="18" operator="greaterThan">
      <formula>4.5</formula>
    </cfRule>
  </conditionalFormatting>
  <conditionalFormatting sqref="S22:S23">
    <cfRule type="cellIs" dxfId="505" priority="16" operator="greaterThan">
      <formula>1.5</formula>
    </cfRule>
  </conditionalFormatting>
  <conditionalFormatting sqref="K22:T23">
    <cfRule type="expression" dxfId="504" priority="15">
      <formula>K22=""</formula>
    </cfRule>
  </conditionalFormatting>
  <conditionalFormatting sqref="K24:L25">
    <cfRule type="cellIs" dxfId="503" priority="13" operator="lessThan">
      <formula>0.5</formula>
    </cfRule>
    <cfRule type="cellIs" dxfId="502" priority="14" operator="greaterThan">
      <formula>0.5</formula>
    </cfRule>
  </conditionalFormatting>
  <conditionalFormatting sqref="M24:M25">
    <cfRule type="cellIs" dxfId="501" priority="11" operator="lessThan">
      <formula>4.5</formula>
    </cfRule>
    <cfRule type="cellIs" dxfId="500" priority="12" operator="greaterThan">
      <formula>5.5</formula>
    </cfRule>
  </conditionalFormatting>
  <conditionalFormatting sqref="N24:N25">
    <cfRule type="cellIs" dxfId="499" priority="9" operator="lessThan">
      <formula>1.5</formula>
    </cfRule>
    <cfRule type="cellIs" dxfId="498" priority="10" operator="greaterThan">
      <formula>2.5</formula>
    </cfRule>
  </conditionalFormatting>
  <conditionalFormatting sqref="O24:O25">
    <cfRule type="cellIs" dxfId="497" priority="7" operator="lessThan">
      <formula>4.5</formula>
    </cfRule>
    <cfRule type="cellIs" dxfId="496" priority="8" operator="greaterThan">
      <formula>7.5</formula>
    </cfRule>
  </conditionalFormatting>
  <conditionalFormatting sqref="Q24:Q25">
    <cfRule type="cellIs" dxfId="495" priority="5" operator="lessThan">
      <formula>2.5</formula>
    </cfRule>
    <cfRule type="cellIs" dxfId="494" priority="6" operator="greaterThan">
      <formula>4.5</formula>
    </cfRule>
  </conditionalFormatting>
  <conditionalFormatting sqref="R24:R25">
    <cfRule type="cellIs" dxfId="493" priority="3" operator="lessThan">
      <formula>2.5</formula>
    </cfRule>
    <cfRule type="cellIs" dxfId="492" priority="4" operator="greaterThan">
      <formula>4.5</formula>
    </cfRule>
  </conditionalFormatting>
  <conditionalFormatting sqref="S24:S25">
    <cfRule type="cellIs" dxfId="491" priority="2" operator="greaterThan">
      <formula>1.5</formula>
    </cfRule>
  </conditionalFormatting>
  <conditionalFormatting sqref="K24:T25">
    <cfRule type="expression" dxfId="490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5" workbookViewId="0">
      <selection activeCell="I34" sqref="I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41</v>
      </c>
      <c r="C3" s="46"/>
      <c r="D3" s="46"/>
      <c r="E3" s="69"/>
      <c r="F3" s="69"/>
      <c r="G3" s="69"/>
      <c r="H3" s="69"/>
      <c r="I3" s="64"/>
      <c r="J3" s="14" t="s">
        <v>44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56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2016:1:4:7:NORTH_JINHUA_E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494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0" t="s">
        <v>26</v>
      </c>
      <c r="B13" s="13" t="s">
        <v>34</v>
      </c>
      <c r="C13" s="7" t="str">
        <f t="shared" si="0"/>
        <v>2016:1:4:7:WANDA_E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411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0" t="s">
        <v>28</v>
      </c>
      <c r="B14" s="13" t="s">
        <v>35</v>
      </c>
      <c r="C14" s="7" t="str">
        <f t="shared" si="0"/>
        <v>2016:1:4:7:WANDA_B_S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410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 t="s">
        <v>27</v>
      </c>
      <c r="B15" s="13" t="s">
        <v>402</v>
      </c>
      <c r="C15" s="7" t="str">
        <f t="shared" si="0"/>
        <v>2016:1:4:7:WANDA_A_S</v>
      </c>
      <c r="D15" s="7" t="e">
        <f>MATCH($C15,REPORT_DATA_BY_COMP!$A:$A,0)</f>
        <v>#N/A</v>
      </c>
      <c r="E15" s="25" t="str">
        <f>IFERROR(INDEX(REPORT_DATA_BY_COMP!$A:$Z,$D15,MATCH(E$10,REPORT_DATA_BY_COMP!$A$1:$Z$1,0)), "")</f>
        <v/>
      </c>
      <c r="F15" s="25" t="str">
        <f>IFERROR(INDEX(REPORT_DATA_BY_COMP!$A:$Z,$D15,MATCH(F$10,REPORT_DATA_BY_COMP!$A$1:$Z$1,0)), "")</f>
        <v/>
      </c>
      <c r="G15" s="25" t="str">
        <f>IFERROR(INDEX(REPORT_DATA_BY_COMP!$A:$Z,$D15,MATCH(G$10,REPORT_DATA_BY_COMP!$A$1:$Z$1,0)), "")</f>
        <v/>
      </c>
      <c r="H15" s="25" t="str">
        <f>IFERROR(INDEX(REPORT_DATA_BY_COMP!$A:$Z,$D15,MATCH(H$10,REPORT_DATA_BY_COMP!$A$1:$Z$1,0)), "")</f>
        <v/>
      </c>
      <c r="I15" s="25" t="str">
        <f>IFERROR(INDEX(REPORT_DATA_BY_COMP!$A:$Z,$D15,MATCH(I$10,REPORT_DATA_BY_COMP!$A$1:$Z$1,0)), "")</f>
        <v/>
      </c>
      <c r="J15" s="7" t="s">
        <v>412</v>
      </c>
      <c r="K15" s="25" t="str">
        <f>IFERROR(INDEX(REPORT_DATA_BY_COMP!$A:$Z,$D15,MATCH(K$10,REPORT_DATA_BY_COMP!$A$1:$Z$1,0)), "")</f>
        <v/>
      </c>
      <c r="L15" s="25" t="str">
        <f>IFERROR(INDEX(REPORT_DATA_BY_COMP!$A:$Z,$D15,MATCH(L$10,REPORT_DATA_BY_COMP!$A$1:$Z$1,0)), "")</f>
        <v/>
      </c>
      <c r="M15" s="25" t="str">
        <f>IFERROR(INDEX(REPORT_DATA_BY_COMP!$A:$Z,$D15,MATCH(M$10,REPORT_DATA_BY_COMP!$A$1:$Z$1,0)), "")</f>
        <v/>
      </c>
      <c r="N15" s="25" t="str">
        <f>IFERROR(INDEX(REPORT_DATA_BY_COMP!$A:$Z,$D15,MATCH(N$10,REPORT_DATA_BY_COMP!$A$1:$Z$1,0)), "")</f>
        <v/>
      </c>
      <c r="O15" s="25" t="str">
        <f>IFERROR(INDEX(REPORT_DATA_BY_COMP!$A:$Z,$D15,MATCH(O$10,REPORT_DATA_BY_COMP!$A$1:$Z$1,0)), "")</f>
        <v/>
      </c>
      <c r="P15" s="25" t="str">
        <f>IFERROR(INDEX(REPORT_DATA_BY_COMP!$A:$Z,$D15,MATCH(P$10,REPORT_DATA_BY_COMP!$A$1:$Z$1,0)), "")</f>
        <v/>
      </c>
      <c r="Q15" s="25" t="str">
        <f>IFERROR(INDEX(REPORT_DATA_BY_COMP!$A:$Z,$D15,MATCH(Q$10,REPORT_DATA_BY_COMP!$A$1:$Z$1,0)), "")</f>
        <v/>
      </c>
      <c r="R15" s="25" t="str">
        <f>IFERROR(INDEX(REPORT_DATA_BY_COMP!$A:$Z,$D15,MATCH(R$10,REPORT_DATA_BY_COMP!$A$1:$Z$1,0)), "")</f>
        <v/>
      </c>
      <c r="S15" s="25" t="str">
        <f>IFERROR(INDEX(REPORT_DATA_BY_COMP!$A:$Z,$D15,MATCH(S$10,REPORT_DATA_BY_COMP!$A$1:$Z$1,0)), "")</f>
        <v/>
      </c>
      <c r="T15" s="25" t="str">
        <f>IFERROR(INDEX(REPORT_DATA_BY_COMP!$A:$Z,$D15,MATCH(T$10,REPORT_DATA_BY_COMP!$A$1:$Z$1,0)), "")</f>
        <v/>
      </c>
    </row>
    <row r="16" spans="1:20" x14ac:dyDescent="0.25">
      <c r="A16" s="50" t="s">
        <v>29</v>
      </c>
      <c r="B16" s="13" t="s">
        <v>403</v>
      </c>
      <c r="C16" s="7" t="str">
        <f t="shared" si="0"/>
        <v>2016:1:4:7:XINAN_S</v>
      </c>
      <c r="D16" s="7" t="e">
        <f>MATCH($C16,REPORT_DATA_BY_COMP!$A:$A,0)</f>
        <v>#N/A</v>
      </c>
      <c r="E16" s="25" t="str">
        <f>IFERROR(INDEX(REPORT_DATA_BY_COMP!$A:$Z,$D16,MATCH(E$10,REPORT_DATA_BY_COMP!$A$1:$Z$1,0)), "")</f>
        <v/>
      </c>
      <c r="F16" s="25" t="str">
        <f>IFERROR(INDEX(REPORT_DATA_BY_COMP!$A:$Z,$D16,MATCH(F$10,REPORT_DATA_BY_COMP!$A$1:$Z$1,0)), "")</f>
        <v/>
      </c>
      <c r="G16" s="25" t="str">
        <f>IFERROR(INDEX(REPORT_DATA_BY_COMP!$A:$Z,$D16,MATCH(G$10,REPORT_DATA_BY_COMP!$A$1:$Z$1,0)), "")</f>
        <v/>
      </c>
      <c r="H16" s="25" t="str">
        <f>IFERROR(INDEX(REPORT_DATA_BY_COMP!$A:$Z,$D16,MATCH(H$10,REPORT_DATA_BY_COMP!$A$1:$Z$1,0)), "")</f>
        <v/>
      </c>
      <c r="I16" s="25" t="str">
        <f>IFERROR(INDEX(REPORT_DATA_BY_COMP!$A:$Z,$D16,MATCH(I$10,REPORT_DATA_BY_COMP!$A$1:$Z$1,0)), "")</f>
        <v/>
      </c>
      <c r="J16" s="70" t="s">
        <v>413</v>
      </c>
      <c r="K16" s="25" t="str">
        <f>IFERROR(INDEX(REPORT_DATA_BY_COMP!$A:$Z,$D16,MATCH(K$10,REPORT_DATA_BY_COMP!$A$1:$Z$1,0)), "")</f>
        <v/>
      </c>
      <c r="L16" s="25" t="str">
        <f>IFERROR(INDEX(REPORT_DATA_BY_COMP!$A:$Z,$D16,MATCH(L$10,REPORT_DATA_BY_COMP!$A$1:$Z$1,0)), "")</f>
        <v/>
      </c>
      <c r="M16" s="25" t="str">
        <f>IFERROR(INDEX(REPORT_DATA_BY_COMP!$A:$Z,$D16,MATCH(M$10,REPORT_DATA_BY_COMP!$A$1:$Z$1,0)), "")</f>
        <v/>
      </c>
      <c r="N16" s="25" t="str">
        <f>IFERROR(INDEX(REPORT_DATA_BY_COMP!$A:$Z,$D16,MATCH(N$10,REPORT_DATA_BY_COMP!$A$1:$Z$1,0)), "")</f>
        <v/>
      </c>
      <c r="O16" s="25" t="str">
        <f>IFERROR(INDEX(REPORT_DATA_BY_COMP!$A:$Z,$D16,MATCH(O$10,REPORT_DATA_BY_COMP!$A$1:$Z$1,0)), "")</f>
        <v/>
      </c>
      <c r="P16" s="25" t="str">
        <f>IFERROR(INDEX(REPORT_DATA_BY_COMP!$A:$Z,$D16,MATCH(P$10,REPORT_DATA_BY_COMP!$A$1:$Z$1,0)), "")</f>
        <v/>
      </c>
      <c r="Q16" s="25" t="str">
        <f>IFERROR(INDEX(REPORT_DATA_BY_COMP!$A:$Z,$D16,MATCH(Q$10,REPORT_DATA_BY_COMP!$A$1:$Z$1,0)), "")</f>
        <v/>
      </c>
      <c r="R16" s="25" t="str">
        <f>IFERROR(INDEX(REPORT_DATA_BY_COMP!$A:$Z,$D16,MATCH(R$10,REPORT_DATA_BY_COMP!$A$1:$Z$1,0)), "")</f>
        <v/>
      </c>
      <c r="S16" s="25" t="str">
        <f>IFERROR(INDEX(REPORT_DATA_BY_COMP!$A:$Z,$D16,MATCH(S$10,REPORT_DATA_BY_COMP!$A$1:$Z$1,0)), "")</f>
        <v/>
      </c>
      <c r="T16" s="25" t="str">
        <f>IFERROR(INDEX(REPORT_DATA_BY_COMP!$A:$Z,$D16,MATCH(T$10,REPORT_DATA_BY_COMP!$A$1:$Z$1,0)), "")</f>
        <v/>
      </c>
    </row>
    <row r="17" spans="1:20" x14ac:dyDescent="0.25">
      <c r="A17" s="50" t="s">
        <v>156</v>
      </c>
      <c r="B17" s="13" t="s">
        <v>369</v>
      </c>
      <c r="C17" s="7" t="str">
        <f>CONCATENATE(YEAR,":",MONTH,":",WEEK,":",DAY,":",$A17)</f>
        <v>2016:1:4:7:TOUR_S</v>
      </c>
      <c r="D17" s="7" t="e">
        <f>MATCH($C17,REPORT_DATA_BY_COMP!$A:$A,0)</f>
        <v>#N/A</v>
      </c>
      <c r="E17" s="25" t="str">
        <f>IFERROR(INDEX(REPORT_DATA_BY_COMP!$A:$Z,$D17,MATCH(OFFICE!E$10,REPORT_DATA_BY_COMP!$A$1:$Z$1,0)), "")</f>
        <v/>
      </c>
      <c r="F17" s="25" t="str">
        <f>IFERROR(INDEX(REPORT_DATA_BY_COMP!$A:$Z,$D17,MATCH(OFFICE!F$10,REPORT_DATA_BY_COMP!$A$1:$Z$1,0)), "")</f>
        <v/>
      </c>
      <c r="G17" s="25" t="str">
        <f>IFERROR(INDEX(REPORT_DATA_BY_COMP!$A:$Z,$D17,MATCH(OFFICE!G$10,REPORT_DATA_BY_COMP!$A$1:$Z$1,0)), "")</f>
        <v/>
      </c>
      <c r="H17" s="25" t="str">
        <f>IFERROR(INDEX(REPORT_DATA_BY_COMP!$A:$Z,$D17,MATCH(OFFICE!H$10,REPORT_DATA_BY_COMP!$A$1:$Z$1,0)), "")</f>
        <v/>
      </c>
      <c r="I17" s="25" t="str">
        <f>IFERROR(INDEX(REPORT_DATA_BY_COMP!$A:$Z,$D17,MATCH(OFFICE!I$10,REPORT_DATA_BY_COMP!$A$1:$Z$1,0)), "")</f>
        <v/>
      </c>
      <c r="J17" s="7" t="s">
        <v>154</v>
      </c>
      <c r="K17" s="25" t="str">
        <f>IFERROR(INDEX(REPORT_DATA_BY_COMP!$A:$Z,$D17,MATCH(OFFICE!K$10,REPORT_DATA_BY_COMP!$A$1:$Z$1,0)), "")</f>
        <v/>
      </c>
      <c r="L17" s="25" t="str">
        <f>IFERROR(INDEX(REPORT_DATA_BY_COMP!$A:$Z,$D17,MATCH(OFFICE!L$10,REPORT_DATA_BY_COMP!$A$1:$Z$1,0)), "")</f>
        <v/>
      </c>
      <c r="M17" s="25" t="str">
        <f>IFERROR(INDEX(REPORT_DATA_BY_COMP!$A:$Z,$D17,MATCH(OFFICE!M$10,REPORT_DATA_BY_COMP!$A$1:$Z$1,0)), "")</f>
        <v/>
      </c>
      <c r="N17" s="25" t="str">
        <f>IFERROR(INDEX(REPORT_DATA_BY_COMP!$A:$Z,$D17,MATCH(OFFICE!N$10,REPORT_DATA_BY_COMP!$A$1:$Z$1,0)), "")</f>
        <v/>
      </c>
      <c r="O17" s="25" t="str">
        <f>IFERROR(INDEX(REPORT_DATA_BY_COMP!$A:$Z,$D17,MATCH(OFFICE!O$10,REPORT_DATA_BY_COMP!$A$1:$Z$1,0)), "")</f>
        <v/>
      </c>
      <c r="P17" s="25" t="str">
        <f>IFERROR(INDEX(REPORT_DATA_BY_COMP!$A:$Z,$D17,MATCH(OFFICE!P$10,REPORT_DATA_BY_COMP!$A$1:$Z$1,0)), "")</f>
        <v/>
      </c>
      <c r="Q17" s="25" t="str">
        <f>IFERROR(INDEX(REPORT_DATA_BY_COMP!$A:$Z,$D17,MATCH(OFFICE!Q$10,REPORT_DATA_BY_COMP!$A$1:$Z$1,0)), "")</f>
        <v/>
      </c>
      <c r="R17" s="25" t="str">
        <f>IFERROR(INDEX(REPORT_DATA_BY_COMP!$A:$Z,$D17,MATCH(OFFICE!R$10,REPORT_DATA_BY_COMP!$A$1:$Z$1,0)), "")</f>
        <v/>
      </c>
      <c r="S17" s="25" t="str">
        <f>IFERROR(INDEX(REPORT_DATA_BY_COMP!$A:$Z,$D17,MATCH(OFFICE!S$10,REPORT_DATA_BY_COMP!$A$1:$Z$1,0)), "")</f>
        <v/>
      </c>
      <c r="T17" s="25" t="str">
        <f>IFERROR(INDEX(REPORT_DATA_BY_COMP!$A:$Z,$D17,MATCH(OFFICE!T$10,REPORT_DATA_BY_COMP!$A$1:$Z$1,0)), "")</f>
        <v/>
      </c>
    </row>
    <row r="18" spans="1:20" x14ac:dyDescent="0.25">
      <c r="A18" s="50"/>
      <c r="B18" s="23" t="s">
        <v>43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0</v>
      </c>
      <c r="H18" s="26">
        <f t="shared" si="1"/>
        <v>0</v>
      </c>
      <c r="I18" s="26">
        <f t="shared" si="1"/>
        <v>0</v>
      </c>
      <c r="J18" s="26"/>
      <c r="K18" s="26">
        <f t="shared" si="1"/>
        <v>0</v>
      </c>
      <c r="L18" s="26">
        <f t="shared" si="1"/>
        <v>0</v>
      </c>
      <c r="M18" s="26">
        <f t="shared" si="1"/>
        <v>0</v>
      </c>
      <c r="N18" s="26">
        <f t="shared" si="1"/>
        <v>0</v>
      </c>
      <c r="O18" s="26">
        <f t="shared" si="1"/>
        <v>0</v>
      </c>
      <c r="P18" s="26">
        <f t="shared" si="1"/>
        <v>0</v>
      </c>
      <c r="Q18" s="26">
        <f t="shared" si="1"/>
        <v>0</v>
      </c>
      <c r="R18" s="26">
        <f t="shared" si="1"/>
        <v>0</v>
      </c>
      <c r="S18" s="26">
        <f t="shared" si="1"/>
        <v>0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2016:1:4:7:SANCHONG_E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129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50" t="s">
        <v>406</v>
      </c>
      <c r="B21" s="13" t="s">
        <v>38</v>
      </c>
      <c r="C21" s="7" t="str">
        <f>CONCATENATE(YEAR,":",MONTH,":",WEEK,":",DAY,":",$A21)</f>
        <v>2016:1:4:7:LUZHOU_A_E</v>
      </c>
      <c r="D21" s="7" t="e">
        <f>MATCH($C21,REPORT_DATA_BY_COMP!$A:$A,0)</f>
        <v>#N/A</v>
      </c>
      <c r="E21" s="25" t="str">
        <f>IFERROR(INDEX(REPORT_DATA_BY_COMP!$A:$Z,$D21,MATCH(E$10,REPORT_DATA_BY_COMP!$A$1:$Z$1,0)), "")</f>
        <v/>
      </c>
      <c r="F21" s="25" t="str">
        <f>IFERROR(INDEX(REPORT_DATA_BY_COMP!$A:$Z,$D21,MATCH(F$10,REPORT_DATA_BY_COMP!$A$1:$Z$1,0)), "")</f>
        <v/>
      </c>
      <c r="G21" s="25" t="str">
        <f>IFERROR(INDEX(REPORT_DATA_BY_COMP!$A:$Z,$D21,MATCH(G$10,REPORT_DATA_BY_COMP!$A$1:$Z$1,0)), "")</f>
        <v/>
      </c>
      <c r="H21" s="25" t="str">
        <f>IFERROR(INDEX(REPORT_DATA_BY_COMP!$A:$Z,$D21,MATCH(H$10,REPORT_DATA_BY_COMP!$A$1:$Z$1,0)), "")</f>
        <v/>
      </c>
      <c r="I21" s="25" t="str">
        <f>IFERROR(INDEX(REPORT_DATA_BY_COMP!$A:$Z,$D21,MATCH(I$10,REPORT_DATA_BY_COMP!$A$1:$Z$1,0)), "")</f>
        <v/>
      </c>
      <c r="J21" s="7" t="s">
        <v>404</v>
      </c>
      <c r="K21" s="25" t="str">
        <f>IFERROR(INDEX(REPORT_DATA_BY_COMP!$A:$Z,$D21,MATCH(K$10,REPORT_DATA_BY_COMP!$A$1:$Z$1,0)), "")</f>
        <v/>
      </c>
      <c r="L21" s="25" t="str">
        <f>IFERROR(INDEX(REPORT_DATA_BY_COMP!$A:$Z,$D21,MATCH(L$10,REPORT_DATA_BY_COMP!$A$1:$Z$1,0)), "")</f>
        <v/>
      </c>
      <c r="M21" s="25" t="str">
        <f>IFERROR(INDEX(REPORT_DATA_BY_COMP!$A:$Z,$D21,MATCH(M$10,REPORT_DATA_BY_COMP!$A$1:$Z$1,0)), "")</f>
        <v/>
      </c>
      <c r="N21" s="25" t="str">
        <f>IFERROR(INDEX(REPORT_DATA_BY_COMP!$A:$Z,$D21,MATCH(N$10,REPORT_DATA_BY_COMP!$A$1:$Z$1,0)), "")</f>
        <v/>
      </c>
      <c r="O21" s="25" t="str">
        <f>IFERROR(INDEX(REPORT_DATA_BY_COMP!$A:$Z,$D21,MATCH(O$10,REPORT_DATA_BY_COMP!$A$1:$Z$1,0)), "")</f>
        <v/>
      </c>
      <c r="P21" s="25" t="str">
        <f>IFERROR(INDEX(REPORT_DATA_BY_COMP!$A:$Z,$D21,MATCH(P$10,REPORT_DATA_BY_COMP!$A$1:$Z$1,0)), "")</f>
        <v/>
      </c>
      <c r="Q21" s="25" t="str">
        <f>IFERROR(INDEX(REPORT_DATA_BY_COMP!$A:$Z,$D21,MATCH(Q$10,REPORT_DATA_BY_COMP!$A$1:$Z$1,0)), "")</f>
        <v/>
      </c>
      <c r="R21" s="25" t="str">
        <f>IFERROR(INDEX(REPORT_DATA_BY_COMP!$A:$Z,$D21,MATCH(R$10,REPORT_DATA_BY_COMP!$A$1:$Z$1,0)), "")</f>
        <v/>
      </c>
      <c r="S21" s="25" t="str">
        <f>IFERROR(INDEX(REPORT_DATA_BY_COMP!$A:$Z,$D21,MATCH(S$10,REPORT_DATA_BY_COMP!$A$1:$Z$1,0)), "")</f>
        <v/>
      </c>
      <c r="T21" s="25" t="str">
        <f>IFERROR(INDEX(REPORT_DATA_BY_COMP!$A:$Z,$D21,MATCH(T$10,REPORT_DATA_BY_COMP!$A$1:$Z$1,0)), "")</f>
        <v/>
      </c>
    </row>
    <row r="22" spans="1:20" s="17" customFormat="1" x14ac:dyDescent="0.25">
      <c r="A22" s="50" t="s">
        <v>407</v>
      </c>
      <c r="B22" s="13" t="s">
        <v>408</v>
      </c>
      <c r="C22" s="7" t="str">
        <f>CONCATENATE(YEAR,":",MONTH,":",WEEK,":",DAY,":",$A22)</f>
        <v>2016:1:4:7:LUZHOU_B_E</v>
      </c>
      <c r="D22" s="7" t="e">
        <f>MATCH($C22,REPORT_DATA_BY_COMP!$A:$A,0)</f>
        <v>#N/A</v>
      </c>
      <c r="E22" s="25" t="str">
        <f>IFERROR(INDEX(REPORT_DATA_BY_COMP!$A:$Z,$D22,MATCH(E$10,REPORT_DATA_BY_COMP!$A$1:$Z$1,0)), "")</f>
        <v/>
      </c>
      <c r="F22" s="25" t="str">
        <f>IFERROR(INDEX(REPORT_DATA_BY_COMP!$A:$Z,$D22,MATCH(F$10,REPORT_DATA_BY_COMP!$A$1:$Z$1,0)), "")</f>
        <v/>
      </c>
      <c r="G22" s="25" t="str">
        <f>IFERROR(INDEX(REPORT_DATA_BY_COMP!$A:$Z,$D22,MATCH(G$10,REPORT_DATA_BY_COMP!$A$1:$Z$1,0)), "")</f>
        <v/>
      </c>
      <c r="H22" s="25" t="str">
        <f>IFERROR(INDEX(REPORT_DATA_BY_COMP!$A:$Z,$D22,MATCH(H$10,REPORT_DATA_BY_COMP!$A$1:$Z$1,0)), "")</f>
        <v/>
      </c>
      <c r="I22" s="25" t="str">
        <f>IFERROR(INDEX(REPORT_DATA_BY_COMP!$A:$Z,$D22,MATCH(I$10,REPORT_DATA_BY_COMP!$A$1:$Z$1,0)), "")</f>
        <v/>
      </c>
      <c r="J22" s="7" t="s">
        <v>409</v>
      </c>
      <c r="K22" s="25" t="str">
        <f>IFERROR(INDEX(REPORT_DATA_BY_COMP!$A:$Z,$D22,MATCH(K$10,REPORT_DATA_BY_COMP!$A$1:$Z$1,0)), "")</f>
        <v/>
      </c>
      <c r="L22" s="25" t="str">
        <f>IFERROR(INDEX(REPORT_DATA_BY_COMP!$A:$Z,$D22,MATCH(L$10,REPORT_DATA_BY_COMP!$A$1:$Z$1,0)), "")</f>
        <v/>
      </c>
      <c r="M22" s="25" t="str">
        <f>IFERROR(INDEX(REPORT_DATA_BY_COMP!$A:$Z,$D22,MATCH(M$10,REPORT_DATA_BY_COMP!$A$1:$Z$1,0)), "")</f>
        <v/>
      </c>
      <c r="N22" s="25" t="str">
        <f>IFERROR(INDEX(REPORT_DATA_BY_COMP!$A:$Z,$D22,MATCH(N$10,REPORT_DATA_BY_COMP!$A$1:$Z$1,0)), "")</f>
        <v/>
      </c>
      <c r="O22" s="25" t="str">
        <f>IFERROR(INDEX(REPORT_DATA_BY_COMP!$A:$Z,$D22,MATCH(O$10,REPORT_DATA_BY_COMP!$A$1:$Z$1,0)), "")</f>
        <v/>
      </c>
      <c r="P22" s="25" t="str">
        <f>IFERROR(INDEX(REPORT_DATA_BY_COMP!$A:$Z,$D22,MATCH(P$10,REPORT_DATA_BY_COMP!$A$1:$Z$1,0)), "")</f>
        <v/>
      </c>
      <c r="Q22" s="25" t="str">
        <f>IFERROR(INDEX(REPORT_DATA_BY_COMP!$A:$Z,$D22,MATCH(Q$10,REPORT_DATA_BY_COMP!$A$1:$Z$1,0)), "")</f>
        <v/>
      </c>
      <c r="R22" s="25" t="str">
        <f>IFERROR(INDEX(REPORT_DATA_BY_COMP!$A:$Z,$D22,MATCH(R$10,REPORT_DATA_BY_COMP!$A$1:$Z$1,0)), "")</f>
        <v/>
      </c>
      <c r="S22" s="25" t="str">
        <f>IFERROR(INDEX(REPORT_DATA_BY_COMP!$A:$Z,$D22,MATCH(S$10,REPORT_DATA_BY_COMP!$A$1:$Z$1,0)), "")</f>
        <v/>
      </c>
      <c r="T22" s="25" t="str">
        <f>IFERROR(INDEX(REPORT_DATA_BY_COMP!$A:$Z,$D22,MATCH(T$10,REPORT_DATA_BY_COMP!$A$1:$Z$1,0)), "")</f>
        <v/>
      </c>
    </row>
    <row r="23" spans="1:20" x14ac:dyDescent="0.25">
      <c r="A23" s="50" t="s">
        <v>31</v>
      </c>
      <c r="B23" s="13" t="s">
        <v>39</v>
      </c>
      <c r="C23" s="7" t="str">
        <f>CONCATENATE(YEAR,":",MONTH,":",WEEK,":",DAY,":",$A23)</f>
        <v>2016:1:4:7:SANCHONG_S</v>
      </c>
      <c r="D23" s="7" t="e">
        <f>MATCH($C23,REPORT_DATA_BY_COMP!$A:$A,0)</f>
        <v>#N/A</v>
      </c>
      <c r="E23" s="25" t="str">
        <f>IFERROR(INDEX(REPORT_DATA_BY_COMP!$A:$Z,$D23,MATCH(E$10,REPORT_DATA_BY_COMP!$A$1:$Z$1,0)), "")</f>
        <v/>
      </c>
      <c r="F23" s="25" t="str">
        <f>IFERROR(INDEX(REPORT_DATA_BY_COMP!$A:$Z,$D23,MATCH(F$10,REPORT_DATA_BY_COMP!$A$1:$Z$1,0)), "")</f>
        <v/>
      </c>
      <c r="G23" s="25" t="str">
        <f>IFERROR(INDEX(REPORT_DATA_BY_COMP!$A:$Z,$D23,MATCH(G$10,REPORT_DATA_BY_COMP!$A$1:$Z$1,0)), "")</f>
        <v/>
      </c>
      <c r="H23" s="25" t="str">
        <f>IFERROR(INDEX(REPORT_DATA_BY_COMP!$A:$Z,$D23,MATCH(H$10,REPORT_DATA_BY_COMP!$A$1:$Z$1,0)), "")</f>
        <v/>
      </c>
      <c r="I23" s="25" t="str">
        <f>IFERROR(INDEX(REPORT_DATA_BY_COMP!$A:$Z,$D23,MATCH(I$10,REPORT_DATA_BY_COMP!$A$1:$Z$1,0)), "")</f>
        <v/>
      </c>
      <c r="J23" s="7" t="s">
        <v>405</v>
      </c>
      <c r="K23" s="25" t="str">
        <f>IFERROR(INDEX(REPORT_DATA_BY_COMP!$A:$Z,$D23,MATCH(K$10,REPORT_DATA_BY_COMP!$A$1:$Z$1,0)), "")</f>
        <v/>
      </c>
      <c r="L23" s="25" t="str">
        <f>IFERROR(INDEX(REPORT_DATA_BY_COMP!$A:$Z,$D23,MATCH(L$10,REPORT_DATA_BY_COMP!$A$1:$Z$1,0)), "")</f>
        <v/>
      </c>
      <c r="M23" s="25" t="str">
        <f>IFERROR(INDEX(REPORT_DATA_BY_COMP!$A:$Z,$D23,MATCH(M$10,REPORT_DATA_BY_COMP!$A$1:$Z$1,0)), "")</f>
        <v/>
      </c>
      <c r="N23" s="25" t="str">
        <f>IFERROR(INDEX(REPORT_DATA_BY_COMP!$A:$Z,$D23,MATCH(N$10,REPORT_DATA_BY_COMP!$A$1:$Z$1,0)), "")</f>
        <v/>
      </c>
      <c r="O23" s="25" t="str">
        <f>IFERROR(INDEX(REPORT_DATA_BY_COMP!$A:$Z,$D23,MATCH(O$10,REPORT_DATA_BY_COMP!$A$1:$Z$1,0)), "")</f>
        <v/>
      </c>
      <c r="P23" s="25" t="str">
        <f>IFERROR(INDEX(REPORT_DATA_BY_COMP!$A:$Z,$D23,MATCH(P$10,REPORT_DATA_BY_COMP!$A$1:$Z$1,0)), "")</f>
        <v/>
      </c>
      <c r="Q23" s="25" t="str">
        <f>IFERROR(INDEX(REPORT_DATA_BY_COMP!$A:$Z,$D23,MATCH(Q$10,REPORT_DATA_BY_COMP!$A$1:$Z$1,0)), "")</f>
        <v/>
      </c>
      <c r="R23" s="25" t="str">
        <f>IFERROR(INDEX(REPORT_DATA_BY_COMP!$A:$Z,$D23,MATCH(R$10,REPORT_DATA_BY_COMP!$A$1:$Z$1,0)), "")</f>
        <v/>
      </c>
      <c r="S23" s="25" t="str">
        <f>IFERROR(INDEX(REPORT_DATA_BY_COMP!$A:$Z,$D23,MATCH(S$10,REPORT_DATA_BY_COMP!$A$1:$Z$1,0)), "")</f>
        <v/>
      </c>
      <c r="T23" s="25" t="str">
        <f>IFERROR(INDEX(REPORT_DATA_BY_COMP!$A:$Z,$D23,MATCH(T$10,REPORT_DATA_BY_COMP!$A$1:$Z$1,0)), "")</f>
        <v/>
      </c>
    </row>
    <row r="24" spans="1:20" x14ac:dyDescent="0.25">
      <c r="A24" s="53"/>
      <c r="B24" s="23" t="s">
        <v>43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0</v>
      </c>
      <c r="H24" s="26">
        <f t="shared" si="2"/>
        <v>0</v>
      </c>
      <c r="I24" s="26">
        <f t="shared" si="2"/>
        <v>0</v>
      </c>
      <c r="J24" s="24"/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6">
        <f t="shared" si="2"/>
        <v>0</v>
      </c>
    </row>
    <row r="26" spans="1:20" x14ac:dyDescent="0.25">
      <c r="B26" s="29" t="s">
        <v>267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273</v>
      </c>
      <c r="B27" s="30" t="s">
        <v>257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273</v>
      </c>
      <c r="B28" s="30" t="s">
        <v>258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273</v>
      </c>
      <c r="B29" s="30" t="s">
        <v>259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273</v>
      </c>
      <c r="B30" s="30" t="s">
        <v>260</v>
      </c>
      <c r="C30" s="31" t="str">
        <f>CONCATENATE(YEAR,":",MONTH,":4:",WEEKLY_REPORT_DAY,":", $A30)</f>
        <v>2016:1:4:7:CENTRAL</v>
      </c>
      <c r="D30" s="31">
        <f>MATCH($C30,REPORT_DATA_BY_ZONE!$A:$A, 0)</f>
        <v>2</v>
      </c>
      <c r="E30" s="25">
        <f>IFERROR(INDEX(REPORT_DATA_BY_ZONE!$A:$Z,$D30,MATCH(E$10,REPORT_DATA_BY_ZONE!$A$1:$Z$1,0)), "")</f>
        <v>2</v>
      </c>
      <c r="F30" s="25">
        <f>IFERROR(INDEX(REPORT_DATA_BY_ZONE!$A:$Z,$D30,MATCH(F$10,REPORT_DATA_BY_ZONE!$A$1:$Z$1,0)), "")</f>
        <v>1</v>
      </c>
      <c r="G30" s="25">
        <f>IFERROR(INDEX(REPORT_DATA_BY_ZONE!$A:$Z,$D30,MATCH(G$10,REPORT_DATA_BY_ZONE!$A$1:$Z$1,0)), "")</f>
        <v>9</v>
      </c>
      <c r="H30" s="25">
        <f>IFERROR(INDEX(REPORT_DATA_BY_ZONE!$A:$Z,$D30,MATCH(H$10,REPORT_DATA_BY_ZONE!$A$1:$Z$1,0)), "")</f>
        <v>16</v>
      </c>
      <c r="I30" s="25">
        <f>IFERROR(INDEX(REPORT_DATA_BY_ZONE!$A:$Z,$D30,MATCH(I$10,REPORT_DATA_BY_ZONE!$A$1:$Z$1,0)), "")</f>
        <v>3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38</v>
      </c>
      <c r="N30" s="36">
        <f>IFERROR(INDEX(REPORT_DATA_BY_ZONE!$A:$Z,$D30,MATCH(N$10,REPORT_DATA_BY_ZONE!$A$1:$Z$1,0)), "")</f>
        <v>6</v>
      </c>
      <c r="O30" s="36">
        <f>IFERROR(INDEX(REPORT_DATA_BY_ZONE!$A:$Z,$D30,MATCH(O$10,REPORT_DATA_BY_ZONE!$A$1:$Z$1,0)), "")</f>
        <v>55</v>
      </c>
      <c r="P30" s="36">
        <f>IFERROR(INDEX(REPORT_DATA_BY_ZONE!$A:$Z,$D30,MATCH(P$10,REPORT_DATA_BY_ZONE!$A$1:$Z$1,0)), "")</f>
        <v>104</v>
      </c>
      <c r="Q30" s="36">
        <f>IFERROR(INDEX(REPORT_DATA_BY_ZONE!$A:$Z,$D30,MATCH(Q$10,REPORT_DATA_BY_ZONE!$A$1:$Z$1,0)), "")</f>
        <v>33</v>
      </c>
      <c r="R30" s="36">
        <f>IFERROR(INDEX(REPORT_DATA_BY_ZONE!$A:$Z,$D30,MATCH(R$10,REPORT_DATA_BY_ZONE!$A$1:$Z$1,0)), "")</f>
        <v>29</v>
      </c>
      <c r="S30" s="36">
        <f>IFERROR(INDEX(REPORT_DATA_BY_ZONE!$A:$Z,$D30,MATCH(S$10,REPORT_DATA_BY_ZONE!$A$1:$Z$1,0)), "")</f>
        <v>5</v>
      </c>
      <c r="T30" s="36">
        <f>IFERROR(INDEX(REPORT_DATA_BY_ZONE!$A:$Z,$D30,MATCH(T$10,REPORT_DATA_BY_ZONE!$A$1:$Z$1,0)), "")</f>
        <v>1</v>
      </c>
    </row>
    <row r="31" spans="1:20" x14ac:dyDescent="0.25">
      <c r="A31" t="s">
        <v>273</v>
      </c>
      <c r="B31" s="30" t="s">
        <v>261</v>
      </c>
      <c r="C31" s="31" t="str">
        <f>CONCATENATE(YEAR,":",MONTH,":5:",WEEKLY_REPORT_DAY,":", $A31)</f>
        <v>2016:1:5:7:CENTRAL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B32" s="35" t="s">
        <v>43</v>
      </c>
      <c r="C32" s="32"/>
      <c r="D32" s="32"/>
      <c r="E32" s="37">
        <f>SUM(E27:E31)</f>
        <v>2</v>
      </c>
      <c r="F32" s="37">
        <f t="shared" ref="F32:T32" si="3">SUM(F27:F31)</f>
        <v>1</v>
      </c>
      <c r="G32" s="37">
        <f t="shared" si="3"/>
        <v>9</v>
      </c>
      <c r="H32" s="37">
        <f t="shared" si="3"/>
        <v>16</v>
      </c>
      <c r="I32" s="37">
        <f t="shared" si="3"/>
        <v>3</v>
      </c>
      <c r="J32" s="32"/>
      <c r="K32" s="37">
        <f t="shared" si="3"/>
        <v>0</v>
      </c>
      <c r="L32" s="37">
        <f t="shared" si="3"/>
        <v>0</v>
      </c>
      <c r="M32" s="37">
        <f t="shared" si="3"/>
        <v>38</v>
      </c>
      <c r="N32" s="37">
        <f t="shared" si="3"/>
        <v>6</v>
      </c>
      <c r="O32" s="37">
        <f t="shared" si="3"/>
        <v>55</v>
      </c>
      <c r="P32" s="37">
        <f t="shared" si="3"/>
        <v>104</v>
      </c>
      <c r="Q32" s="37">
        <f t="shared" si="3"/>
        <v>33</v>
      </c>
      <c r="R32" s="37">
        <f t="shared" si="3"/>
        <v>29</v>
      </c>
      <c r="S32" s="37">
        <f t="shared" si="3"/>
        <v>5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0</v>
      </c>
      <c r="H34" s="17">
        <f t="shared" si="4"/>
        <v>0</v>
      </c>
      <c r="I34" s="17">
        <f t="shared" si="4"/>
        <v>0</v>
      </c>
      <c r="J34" s="17"/>
      <c r="K34" s="17">
        <f t="shared" si="4"/>
        <v>0</v>
      </c>
      <c r="L34" s="17">
        <f t="shared" si="4"/>
        <v>0</v>
      </c>
      <c r="M34" s="17">
        <f t="shared" si="4"/>
        <v>0</v>
      </c>
      <c r="N34" s="17">
        <f t="shared" si="4"/>
        <v>0</v>
      </c>
      <c r="O34" s="17">
        <f t="shared" si="4"/>
        <v>0</v>
      </c>
      <c r="P34" s="17">
        <f t="shared" si="4"/>
        <v>0</v>
      </c>
      <c r="Q34" s="17">
        <f t="shared" si="4"/>
        <v>0</v>
      </c>
      <c r="R34" s="17">
        <f t="shared" si="4"/>
        <v>0</v>
      </c>
      <c r="S34" s="17">
        <f t="shared" si="4"/>
        <v>0</v>
      </c>
      <c r="T34" s="17">
        <f t="shared" si="4"/>
        <v>0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">
    <cfRule type="cellIs" dxfId="489" priority="97" operator="lessThan">
      <formula>0.5</formula>
    </cfRule>
    <cfRule type="cellIs" dxfId="488" priority="98" operator="greaterThan">
      <formula>0.5</formula>
    </cfRule>
  </conditionalFormatting>
  <conditionalFormatting sqref="M12:M13">
    <cfRule type="cellIs" dxfId="487" priority="95" operator="lessThan">
      <formula>4.5</formula>
    </cfRule>
    <cfRule type="cellIs" dxfId="486" priority="96" operator="greaterThan">
      <formula>5.5</formula>
    </cfRule>
  </conditionalFormatting>
  <conditionalFormatting sqref="N12:N13">
    <cfRule type="cellIs" dxfId="485" priority="93" operator="lessThan">
      <formula>1.5</formula>
    </cfRule>
    <cfRule type="cellIs" dxfId="484" priority="94" operator="greaterThan">
      <formula>2.5</formula>
    </cfRule>
  </conditionalFormatting>
  <conditionalFormatting sqref="O12:O13">
    <cfRule type="cellIs" dxfId="483" priority="91" operator="lessThan">
      <formula>4.5</formula>
    </cfRule>
    <cfRule type="cellIs" dxfId="482" priority="92" operator="greaterThan">
      <formula>7.5</formula>
    </cfRule>
  </conditionalFormatting>
  <conditionalFormatting sqref="Q12:Q13">
    <cfRule type="cellIs" dxfId="481" priority="89" operator="lessThan">
      <formula>2.5</formula>
    </cfRule>
    <cfRule type="cellIs" dxfId="480" priority="90" operator="greaterThan">
      <formula>4.5</formula>
    </cfRule>
  </conditionalFormatting>
  <conditionalFormatting sqref="R12:R13">
    <cfRule type="cellIs" dxfId="479" priority="87" operator="lessThan">
      <formula>2.5</formula>
    </cfRule>
    <cfRule type="cellIs" dxfId="478" priority="88" operator="greaterThan">
      <formula>4.5</formula>
    </cfRule>
  </conditionalFormatting>
  <conditionalFormatting sqref="S12:S13">
    <cfRule type="cellIs" dxfId="477" priority="86" operator="greaterThan">
      <formula>1.5</formula>
    </cfRule>
  </conditionalFormatting>
  <conditionalFormatting sqref="K12:T13">
    <cfRule type="expression" dxfId="476" priority="85">
      <formula>K12=""</formula>
    </cfRule>
  </conditionalFormatting>
  <conditionalFormatting sqref="K14:L14">
    <cfRule type="cellIs" dxfId="475" priority="83" operator="lessThan">
      <formula>0.5</formula>
    </cfRule>
    <cfRule type="cellIs" dxfId="474" priority="84" operator="greaterThan">
      <formula>0.5</formula>
    </cfRule>
  </conditionalFormatting>
  <conditionalFormatting sqref="M14">
    <cfRule type="cellIs" dxfId="473" priority="81" operator="lessThan">
      <formula>4.5</formula>
    </cfRule>
    <cfRule type="cellIs" dxfId="472" priority="82" operator="greaterThan">
      <formula>5.5</formula>
    </cfRule>
  </conditionalFormatting>
  <conditionalFormatting sqref="N14">
    <cfRule type="cellIs" dxfId="471" priority="79" operator="lessThan">
      <formula>1.5</formula>
    </cfRule>
    <cfRule type="cellIs" dxfId="470" priority="80" operator="greaterThan">
      <formula>2.5</formula>
    </cfRule>
  </conditionalFormatting>
  <conditionalFormatting sqref="O14">
    <cfRule type="cellIs" dxfId="469" priority="77" operator="lessThan">
      <formula>4.5</formula>
    </cfRule>
    <cfRule type="cellIs" dxfId="468" priority="78" operator="greaterThan">
      <formula>7.5</formula>
    </cfRule>
  </conditionalFormatting>
  <conditionalFormatting sqref="Q14">
    <cfRule type="cellIs" dxfId="467" priority="75" operator="lessThan">
      <formula>2.5</formula>
    </cfRule>
    <cfRule type="cellIs" dxfId="466" priority="76" operator="greaterThan">
      <formula>4.5</formula>
    </cfRule>
  </conditionalFormatting>
  <conditionalFormatting sqref="R14">
    <cfRule type="cellIs" dxfId="465" priority="73" operator="lessThan">
      <formula>2.5</formula>
    </cfRule>
    <cfRule type="cellIs" dxfId="464" priority="74" operator="greaterThan">
      <formula>4.5</formula>
    </cfRule>
  </conditionalFormatting>
  <conditionalFormatting sqref="S14">
    <cfRule type="cellIs" dxfId="463" priority="72" operator="greaterThan">
      <formula>1.5</formula>
    </cfRule>
  </conditionalFormatting>
  <conditionalFormatting sqref="K14:T14">
    <cfRule type="expression" dxfId="462" priority="71">
      <formula>K14=""</formula>
    </cfRule>
  </conditionalFormatting>
  <conditionalFormatting sqref="K15:L16">
    <cfRule type="cellIs" dxfId="461" priority="69" operator="lessThan">
      <formula>0.5</formula>
    </cfRule>
    <cfRule type="cellIs" dxfId="460" priority="70" operator="greaterThan">
      <formula>0.5</formula>
    </cfRule>
  </conditionalFormatting>
  <conditionalFormatting sqref="M15:M16">
    <cfRule type="cellIs" dxfId="459" priority="67" operator="lessThan">
      <formula>4.5</formula>
    </cfRule>
    <cfRule type="cellIs" dxfId="458" priority="68" operator="greaterThan">
      <formula>5.5</formula>
    </cfRule>
  </conditionalFormatting>
  <conditionalFormatting sqref="N15:N16">
    <cfRule type="cellIs" dxfId="457" priority="65" operator="lessThan">
      <formula>1.5</formula>
    </cfRule>
    <cfRule type="cellIs" dxfId="456" priority="66" operator="greaterThan">
      <formula>2.5</formula>
    </cfRule>
  </conditionalFormatting>
  <conditionalFormatting sqref="O15:O16">
    <cfRule type="cellIs" dxfId="455" priority="63" operator="lessThan">
      <formula>4.5</formula>
    </cfRule>
    <cfRule type="cellIs" dxfId="454" priority="64" operator="greaterThan">
      <formula>7.5</formula>
    </cfRule>
  </conditionalFormatting>
  <conditionalFormatting sqref="Q15:Q16">
    <cfRule type="cellIs" dxfId="453" priority="61" operator="lessThan">
      <formula>2.5</formula>
    </cfRule>
    <cfRule type="cellIs" dxfId="452" priority="62" operator="greaterThan">
      <formula>4.5</formula>
    </cfRule>
  </conditionalFormatting>
  <conditionalFormatting sqref="R15:R16">
    <cfRule type="cellIs" dxfId="451" priority="59" operator="lessThan">
      <formula>2.5</formula>
    </cfRule>
    <cfRule type="cellIs" dxfId="450" priority="60" operator="greaterThan">
      <formula>4.5</formula>
    </cfRule>
  </conditionalFormatting>
  <conditionalFormatting sqref="S15:S16">
    <cfRule type="cellIs" dxfId="449" priority="58" operator="greaterThan">
      <formula>1.5</formula>
    </cfRule>
  </conditionalFormatting>
  <conditionalFormatting sqref="K15:T16">
    <cfRule type="expression" dxfId="448" priority="57">
      <formula>K15=""</formula>
    </cfRule>
  </conditionalFormatting>
  <conditionalFormatting sqref="K20:L20">
    <cfRule type="cellIs" dxfId="447" priority="55" operator="lessThan">
      <formula>0.5</formula>
    </cfRule>
    <cfRule type="cellIs" dxfId="446" priority="56" operator="greaterThan">
      <formula>0.5</formula>
    </cfRule>
  </conditionalFormatting>
  <conditionalFormatting sqref="M20">
    <cfRule type="cellIs" dxfId="445" priority="53" operator="lessThan">
      <formula>4.5</formula>
    </cfRule>
    <cfRule type="cellIs" dxfId="444" priority="54" operator="greaterThan">
      <formula>5.5</formula>
    </cfRule>
  </conditionalFormatting>
  <conditionalFormatting sqref="N20">
    <cfRule type="cellIs" dxfId="443" priority="51" operator="lessThan">
      <formula>1.5</formula>
    </cfRule>
    <cfRule type="cellIs" dxfId="442" priority="52" operator="greaterThan">
      <formula>2.5</formula>
    </cfRule>
  </conditionalFormatting>
  <conditionalFormatting sqref="O20">
    <cfRule type="cellIs" dxfId="441" priority="49" operator="lessThan">
      <formula>4.5</formula>
    </cfRule>
    <cfRule type="cellIs" dxfId="440" priority="50" operator="greaterThan">
      <formula>7.5</formula>
    </cfRule>
  </conditionalFormatting>
  <conditionalFormatting sqref="Q20">
    <cfRule type="cellIs" dxfId="439" priority="47" operator="lessThan">
      <formula>2.5</formula>
    </cfRule>
    <cfRule type="cellIs" dxfId="438" priority="48" operator="greaterThan">
      <formula>4.5</formula>
    </cfRule>
  </conditionalFormatting>
  <conditionalFormatting sqref="R20">
    <cfRule type="cellIs" dxfId="437" priority="45" operator="lessThan">
      <formula>2.5</formula>
    </cfRule>
    <cfRule type="cellIs" dxfId="436" priority="46" operator="greaterThan">
      <formula>4.5</formula>
    </cfRule>
  </conditionalFormatting>
  <conditionalFormatting sqref="S20">
    <cfRule type="cellIs" dxfId="435" priority="44" operator="greaterThan">
      <formula>1.5</formula>
    </cfRule>
  </conditionalFormatting>
  <conditionalFormatting sqref="K20:T20">
    <cfRule type="expression" dxfId="434" priority="43">
      <formula>K20=""</formula>
    </cfRule>
  </conditionalFormatting>
  <conditionalFormatting sqref="K21:L21 K23:L23">
    <cfRule type="cellIs" dxfId="433" priority="41" operator="lessThan">
      <formula>0.5</formula>
    </cfRule>
    <cfRule type="cellIs" dxfId="432" priority="42" operator="greaterThan">
      <formula>0.5</formula>
    </cfRule>
  </conditionalFormatting>
  <conditionalFormatting sqref="M21 M23">
    <cfRule type="cellIs" dxfId="431" priority="39" operator="lessThan">
      <formula>4.5</formula>
    </cfRule>
    <cfRule type="cellIs" dxfId="430" priority="40" operator="greaterThan">
      <formula>5.5</formula>
    </cfRule>
  </conditionalFormatting>
  <conditionalFormatting sqref="N21 N23">
    <cfRule type="cellIs" dxfId="429" priority="37" operator="lessThan">
      <formula>1.5</formula>
    </cfRule>
    <cfRule type="cellIs" dxfId="428" priority="38" operator="greaterThan">
      <formula>2.5</formula>
    </cfRule>
  </conditionalFormatting>
  <conditionalFormatting sqref="O21 O23">
    <cfRule type="cellIs" dxfId="427" priority="35" operator="lessThan">
      <formula>4.5</formula>
    </cfRule>
    <cfRule type="cellIs" dxfId="426" priority="36" operator="greaterThan">
      <formula>7.5</formula>
    </cfRule>
  </conditionalFormatting>
  <conditionalFormatting sqref="Q21 Q23">
    <cfRule type="cellIs" dxfId="425" priority="33" operator="lessThan">
      <formula>2.5</formula>
    </cfRule>
    <cfRule type="cellIs" dxfId="424" priority="34" operator="greaterThan">
      <formula>4.5</formula>
    </cfRule>
  </conditionalFormatting>
  <conditionalFormatting sqref="R21 R23">
    <cfRule type="cellIs" dxfId="423" priority="31" operator="lessThan">
      <formula>2.5</formula>
    </cfRule>
    <cfRule type="cellIs" dxfId="422" priority="32" operator="greaterThan">
      <formula>4.5</formula>
    </cfRule>
  </conditionalFormatting>
  <conditionalFormatting sqref="S21 S23">
    <cfRule type="cellIs" dxfId="421" priority="30" operator="greaterThan">
      <formula>1.5</formula>
    </cfRule>
  </conditionalFormatting>
  <conditionalFormatting sqref="K21:T21 K23:T23">
    <cfRule type="expression" dxfId="420" priority="29">
      <formula>K21=""</formula>
    </cfRule>
  </conditionalFormatting>
  <conditionalFormatting sqref="K17:L17">
    <cfRule type="cellIs" dxfId="419" priority="27" operator="lessThan">
      <formula>0.5</formula>
    </cfRule>
    <cfRule type="cellIs" dxfId="418" priority="28" operator="greaterThan">
      <formula>0.5</formula>
    </cfRule>
  </conditionalFormatting>
  <conditionalFormatting sqref="M17">
    <cfRule type="cellIs" dxfId="417" priority="25" operator="lessThan">
      <formula>4.5</formula>
    </cfRule>
    <cfRule type="cellIs" dxfId="416" priority="26" operator="greaterThan">
      <formula>5.5</formula>
    </cfRule>
  </conditionalFormatting>
  <conditionalFormatting sqref="N17">
    <cfRule type="cellIs" dxfId="415" priority="23" operator="lessThan">
      <formula>1.5</formula>
    </cfRule>
    <cfRule type="cellIs" dxfId="414" priority="24" operator="greaterThan">
      <formula>2.5</formula>
    </cfRule>
  </conditionalFormatting>
  <conditionalFormatting sqref="O17">
    <cfRule type="cellIs" dxfId="413" priority="21" operator="lessThan">
      <formula>4.5</formula>
    </cfRule>
    <cfRule type="cellIs" dxfId="412" priority="22" operator="greaterThan">
      <formula>7.5</formula>
    </cfRule>
  </conditionalFormatting>
  <conditionalFormatting sqref="Q17">
    <cfRule type="cellIs" dxfId="411" priority="19" operator="lessThan">
      <formula>2.5</formula>
    </cfRule>
    <cfRule type="cellIs" dxfId="410" priority="20" operator="greaterThan">
      <formula>4.5</formula>
    </cfRule>
  </conditionalFormatting>
  <conditionalFormatting sqref="R17">
    <cfRule type="cellIs" dxfId="409" priority="17" operator="lessThan">
      <formula>2.5</formula>
    </cfRule>
    <cfRule type="cellIs" dxfId="408" priority="18" operator="greaterThan">
      <formula>4.5</formula>
    </cfRule>
  </conditionalFormatting>
  <conditionalFormatting sqref="S17">
    <cfRule type="cellIs" dxfId="407" priority="16" operator="greaterThan">
      <formula>1.5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D35C3679-0B60-4AAA-906D-8B7F73F21D19}">
            <xm:f>OFFICE!K16=""</xm:f>
            <x14:dxf>
              <fill>
                <patternFill patternType="none">
                  <bgColor auto="1"/>
                </patternFill>
              </fill>
            </x14:dxf>
          </x14:cfRule>
          <xm:sqref>K17:T17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7" workbookViewId="0">
      <selection activeCell="I31" sqref="I3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40</v>
      </c>
      <c r="C1" s="44"/>
      <c r="D1" s="44"/>
      <c r="E1" s="67" t="s">
        <v>22</v>
      </c>
      <c r="F1" s="67"/>
      <c r="G1" s="67"/>
      <c r="H1" s="67"/>
      <c r="I1" s="68"/>
      <c r="J1" s="5"/>
      <c r="K1" s="57" t="s">
        <v>52</v>
      </c>
      <c r="L1" s="57" t="s">
        <v>53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58</v>
      </c>
      <c r="R1" s="57" t="s">
        <v>59</v>
      </c>
      <c r="S1" s="57" t="s">
        <v>60</v>
      </c>
      <c r="T1" s="57" t="s">
        <v>61</v>
      </c>
    </row>
    <row r="2" spans="1:20" ht="18.75" x14ac:dyDescent="0.3">
      <c r="A2" s="45"/>
      <c r="B2" s="20">
        <f>DATE</f>
        <v>42393</v>
      </c>
      <c r="C2" s="46"/>
      <c r="D2" s="46"/>
      <c r="E2" s="69"/>
      <c r="F2" s="69"/>
      <c r="G2" s="69"/>
      <c r="H2" s="69"/>
      <c r="I2" s="64"/>
      <c r="J2" s="6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8.5" x14ac:dyDescent="0.25">
      <c r="A3" s="45"/>
      <c r="B3" s="14" t="s">
        <v>121</v>
      </c>
      <c r="C3" s="46"/>
      <c r="D3" s="46"/>
      <c r="E3" s="69"/>
      <c r="F3" s="69"/>
      <c r="G3" s="69"/>
      <c r="H3" s="69"/>
      <c r="I3" s="64"/>
      <c r="J3" s="14" t="s">
        <v>122</v>
      </c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18.75" customHeight="1" x14ac:dyDescent="0.3">
      <c r="A4" s="45"/>
      <c r="B4" s="19"/>
      <c r="C4" s="46"/>
      <c r="D4" s="46"/>
      <c r="E4" s="69"/>
      <c r="F4" s="69"/>
      <c r="G4" s="69"/>
      <c r="H4" s="69"/>
      <c r="I4" s="64"/>
      <c r="J4" s="6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15" customHeight="1" x14ac:dyDescent="0.3">
      <c r="A5" s="45"/>
      <c r="B5" s="42"/>
      <c r="C5" s="46"/>
      <c r="D5" s="46"/>
      <c r="E5" s="69"/>
      <c r="F5" s="69"/>
      <c r="G5" s="69"/>
      <c r="H5" s="69"/>
      <c r="I5" s="64"/>
      <c r="J5" s="6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18.75" x14ac:dyDescent="0.3">
      <c r="A6" s="45"/>
      <c r="B6" s="19" t="s">
        <v>42</v>
      </c>
      <c r="C6" s="46"/>
      <c r="D6" s="46"/>
      <c r="E6" s="69"/>
      <c r="F6" s="69"/>
      <c r="G6" s="69"/>
      <c r="H6" s="69"/>
      <c r="I6" s="64"/>
      <c r="J6" s="6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" customHeight="1" x14ac:dyDescent="0.3">
      <c r="A7" s="45"/>
      <c r="B7" s="21"/>
      <c r="C7" s="46"/>
      <c r="D7" s="46"/>
      <c r="E7" s="69"/>
      <c r="F7" s="69"/>
      <c r="G7" s="69"/>
      <c r="H7" s="69"/>
      <c r="I7" s="64"/>
      <c r="J7" s="6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86.25" customHeight="1" x14ac:dyDescent="0.25">
      <c r="A8" s="45"/>
      <c r="B8" s="22"/>
      <c r="C8" s="46"/>
      <c r="D8" s="46"/>
      <c r="E8" s="65"/>
      <c r="F8" s="65"/>
      <c r="G8" s="65"/>
      <c r="H8" s="65"/>
      <c r="I8" s="66"/>
      <c r="J8" s="9" t="s">
        <v>51</v>
      </c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325</v>
      </c>
      <c r="J9" s="21"/>
      <c r="K9" s="47" t="s">
        <v>45</v>
      </c>
      <c r="L9" s="47" t="s">
        <v>45</v>
      </c>
      <c r="M9" s="47" t="s">
        <v>46</v>
      </c>
      <c r="N9" s="47" t="s">
        <v>47</v>
      </c>
      <c r="O9" s="47" t="s">
        <v>48</v>
      </c>
      <c r="P9" s="47"/>
      <c r="Q9" s="47" t="s">
        <v>49</v>
      </c>
      <c r="R9" s="47" t="s">
        <v>49</v>
      </c>
      <c r="S9" s="47" t="s">
        <v>50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130</v>
      </c>
      <c r="B12" s="13" t="s">
        <v>414</v>
      </c>
      <c r="C12" s="7" t="str">
        <f t="shared" ref="C12:C17" si="0">CONCATENATE(YEAR,":",MONTH,":",WEEK,":",DAY,":",$A12)</f>
        <v>2016:1:4:7:SHILIN_E</v>
      </c>
      <c r="D12" s="7" t="e">
        <f>MATCH($C12,REPORT_DATA_BY_COMP!$A:$A,0)</f>
        <v>#N/A</v>
      </c>
      <c r="E12" s="25" t="str">
        <f>IFERROR(INDEX(REPORT_DATA_BY_COMP!$A:$Z,$D12,MATCH(E$10,REPORT_DATA_BY_COMP!$A$1:$Z$1,0)), "")</f>
        <v/>
      </c>
      <c r="F12" s="25" t="str">
        <f>IFERROR(INDEX(REPORT_DATA_BY_COMP!$A:$Z,$D12,MATCH(F$10,REPORT_DATA_BY_COMP!$A$1:$Z$1,0)), "")</f>
        <v/>
      </c>
      <c r="G12" s="25" t="str">
        <f>IFERROR(INDEX(REPORT_DATA_BY_COMP!$A:$Z,$D12,MATCH(G$10,REPORT_DATA_BY_COMP!$A$1:$Z$1,0)), "")</f>
        <v/>
      </c>
      <c r="H12" s="25" t="str">
        <f>IFERROR(INDEX(REPORT_DATA_BY_COMP!$A:$Z,$D12,MATCH(H$10,REPORT_DATA_BY_COMP!$A$1:$Z$1,0)), "")</f>
        <v/>
      </c>
      <c r="I12" s="25" t="str">
        <f>IFERROR(INDEX(REPORT_DATA_BY_COMP!$A:$Z,$D12,MATCH(I$10,REPORT_DATA_BY_COMP!$A$1:$Z$1,0)), "")</f>
        <v/>
      </c>
      <c r="J12" s="7" t="s">
        <v>417</v>
      </c>
      <c r="K12" s="25" t="str">
        <f>IFERROR(INDEX(REPORT_DATA_BY_COMP!$A:$Z,$D12,MATCH(K$10,REPORT_DATA_BY_COMP!$A$1:$Z$1,0)), "")</f>
        <v/>
      </c>
      <c r="L12" s="25" t="str">
        <f>IFERROR(INDEX(REPORT_DATA_BY_COMP!$A:$Z,$D12,MATCH(L$10,REPORT_DATA_BY_COMP!$A$1:$Z$1,0)), "")</f>
        <v/>
      </c>
      <c r="M12" s="25" t="str">
        <f>IFERROR(INDEX(REPORT_DATA_BY_COMP!$A:$Z,$D12,MATCH(M$10,REPORT_DATA_BY_COMP!$A$1:$Z$1,0)), "")</f>
        <v/>
      </c>
      <c r="N12" s="25" t="str">
        <f>IFERROR(INDEX(REPORT_DATA_BY_COMP!$A:$Z,$D12,MATCH(N$10,REPORT_DATA_BY_COMP!$A$1:$Z$1,0)), "")</f>
        <v/>
      </c>
      <c r="O12" s="25" t="str">
        <f>IFERROR(INDEX(REPORT_DATA_BY_COMP!$A:$Z,$D12,MATCH(O$10,REPORT_DATA_BY_COMP!$A$1:$Z$1,0)), "")</f>
        <v/>
      </c>
      <c r="P12" s="25" t="str">
        <f>IFERROR(INDEX(REPORT_DATA_BY_COMP!$A:$Z,$D12,MATCH(P$10,REPORT_DATA_BY_COMP!$A$1:$Z$1,0)), "")</f>
        <v/>
      </c>
      <c r="Q12" s="25" t="str">
        <f>IFERROR(INDEX(REPORT_DATA_BY_COMP!$A:$Z,$D12,MATCH(Q$10,REPORT_DATA_BY_COMP!$A$1:$Z$1,0)), "")</f>
        <v/>
      </c>
      <c r="R12" s="25" t="str">
        <f>IFERROR(INDEX(REPORT_DATA_BY_COMP!$A:$Z,$D12,MATCH(R$10,REPORT_DATA_BY_COMP!$A$1:$Z$1,0)), "")</f>
        <v/>
      </c>
      <c r="S12" s="25" t="str">
        <f>IFERROR(INDEX(REPORT_DATA_BY_COMP!$A:$Z,$D12,MATCH(S$10,REPORT_DATA_BY_COMP!$A$1:$Z$1,0)), "")</f>
        <v/>
      </c>
      <c r="T12" s="25" t="str">
        <f>IFERROR(INDEX(REPORT_DATA_BY_COMP!$A:$Z,$D12,MATCH(T$10,REPORT_DATA_BY_COMP!$A$1:$Z$1,0)), "")</f>
        <v/>
      </c>
    </row>
    <row r="13" spans="1:20" x14ac:dyDescent="0.25">
      <c r="A13" s="55" t="s">
        <v>131</v>
      </c>
      <c r="B13" s="13" t="s">
        <v>123</v>
      </c>
      <c r="C13" s="7" t="str">
        <f t="shared" si="0"/>
        <v>2016:1:4:7:TIANMU_E</v>
      </c>
      <c r="D13" s="7" t="e">
        <f>MATCH($C13,REPORT_DATA_BY_COMP!$A:$A,0)</f>
        <v>#N/A</v>
      </c>
      <c r="E13" s="25" t="str">
        <f>IFERROR(INDEX(REPORT_DATA_BY_COMP!$A:$Z,$D13,MATCH(E$10,REPORT_DATA_BY_COMP!$A$1:$Z$1,0)), "")</f>
        <v/>
      </c>
      <c r="F13" s="25" t="str">
        <f>IFERROR(INDEX(REPORT_DATA_BY_COMP!$A:$Z,$D13,MATCH(F$10,REPORT_DATA_BY_COMP!$A$1:$Z$1,0)), "")</f>
        <v/>
      </c>
      <c r="G13" s="25" t="str">
        <f>IFERROR(INDEX(REPORT_DATA_BY_COMP!$A:$Z,$D13,MATCH(G$10,REPORT_DATA_BY_COMP!$A$1:$Z$1,0)), "")</f>
        <v/>
      </c>
      <c r="H13" s="25" t="str">
        <f>IFERROR(INDEX(REPORT_DATA_BY_COMP!$A:$Z,$D13,MATCH(H$10,REPORT_DATA_BY_COMP!$A$1:$Z$1,0)), "")</f>
        <v/>
      </c>
      <c r="I13" s="25" t="str">
        <f>IFERROR(INDEX(REPORT_DATA_BY_COMP!$A:$Z,$D13,MATCH(I$10,REPORT_DATA_BY_COMP!$A$1:$Z$1,0)), "")</f>
        <v/>
      </c>
      <c r="J13" s="7" t="s">
        <v>418</v>
      </c>
      <c r="K13" s="25" t="str">
        <f>IFERROR(INDEX(REPORT_DATA_BY_COMP!$A:$Z,$D13,MATCH(K$10,REPORT_DATA_BY_COMP!$A$1:$Z$1,0)), "")</f>
        <v/>
      </c>
      <c r="L13" s="25" t="str">
        <f>IFERROR(INDEX(REPORT_DATA_BY_COMP!$A:$Z,$D13,MATCH(L$10,REPORT_DATA_BY_COMP!$A$1:$Z$1,0)), "")</f>
        <v/>
      </c>
      <c r="M13" s="25" t="str">
        <f>IFERROR(INDEX(REPORT_DATA_BY_COMP!$A:$Z,$D13,MATCH(M$10,REPORT_DATA_BY_COMP!$A$1:$Z$1,0)), "")</f>
        <v/>
      </c>
      <c r="N13" s="25" t="str">
        <f>IFERROR(INDEX(REPORT_DATA_BY_COMP!$A:$Z,$D13,MATCH(N$10,REPORT_DATA_BY_COMP!$A$1:$Z$1,0)), "")</f>
        <v/>
      </c>
      <c r="O13" s="25" t="str">
        <f>IFERROR(INDEX(REPORT_DATA_BY_COMP!$A:$Z,$D13,MATCH(O$10,REPORT_DATA_BY_COMP!$A$1:$Z$1,0)), "")</f>
        <v/>
      </c>
      <c r="P13" s="25" t="str">
        <f>IFERROR(INDEX(REPORT_DATA_BY_COMP!$A:$Z,$D13,MATCH(P$10,REPORT_DATA_BY_COMP!$A$1:$Z$1,0)), "")</f>
        <v/>
      </c>
      <c r="Q13" s="25" t="str">
        <f>IFERROR(INDEX(REPORT_DATA_BY_COMP!$A:$Z,$D13,MATCH(Q$10,REPORT_DATA_BY_COMP!$A$1:$Z$1,0)), "")</f>
        <v/>
      </c>
      <c r="R13" s="25" t="str">
        <f>IFERROR(INDEX(REPORT_DATA_BY_COMP!$A:$Z,$D13,MATCH(R$10,REPORT_DATA_BY_COMP!$A$1:$Z$1,0)), "")</f>
        <v/>
      </c>
      <c r="S13" s="25" t="str">
        <f>IFERROR(INDEX(REPORT_DATA_BY_COMP!$A:$Z,$D13,MATCH(S$10,REPORT_DATA_BY_COMP!$A$1:$Z$1,0)), "")</f>
        <v/>
      </c>
      <c r="T13" s="25" t="str">
        <f>IFERROR(INDEX(REPORT_DATA_BY_COMP!$A:$Z,$D13,MATCH(T$10,REPORT_DATA_BY_COMP!$A$1:$Z$1,0)), "")</f>
        <v/>
      </c>
    </row>
    <row r="14" spans="1:20" x14ac:dyDescent="0.25">
      <c r="A14" s="55" t="s">
        <v>132</v>
      </c>
      <c r="B14" s="13" t="s">
        <v>124</v>
      </c>
      <c r="C14" s="7" t="str">
        <f t="shared" si="0"/>
        <v>2016:1:4:7:SHILIN_S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419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50"/>
      <c r="B15" s="23" t="s">
        <v>43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0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</row>
    <row r="16" spans="1:20" x14ac:dyDescent="0.25">
      <c r="A16" s="45"/>
      <c r="B16" s="51" t="s">
        <v>128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133</v>
      </c>
      <c r="B17" s="13" t="s">
        <v>415</v>
      </c>
      <c r="C17" s="7" t="str">
        <f t="shared" si="0"/>
        <v>2016:1:4:7:BEITOU_E</v>
      </c>
      <c r="D17" s="7" t="e">
        <f>MATCH($C17,REPORT_DATA_BY_COMP!$A:$A,0)</f>
        <v>#N/A</v>
      </c>
      <c r="E17" s="25" t="str">
        <f>IFERROR(INDEX(REPORT_DATA_BY_COMP!$A:$Z,$D17,MATCH(E$10,REPORT_DATA_BY_COMP!$A$1:$Z$1,0)), "")</f>
        <v/>
      </c>
      <c r="F17" s="25" t="str">
        <f>IFERROR(INDEX(REPORT_DATA_BY_COMP!$A:$Z,$D17,MATCH(F$10,REPORT_DATA_BY_COMP!$A$1:$Z$1,0)), "")</f>
        <v/>
      </c>
      <c r="G17" s="25" t="str">
        <f>IFERROR(INDEX(REPORT_DATA_BY_COMP!$A:$Z,$D17,MATCH(G$10,REPORT_DATA_BY_COMP!$A$1:$Z$1,0)), "")</f>
        <v/>
      </c>
      <c r="H17" s="25" t="str">
        <f>IFERROR(INDEX(REPORT_DATA_BY_COMP!$A:$Z,$D17,MATCH(H$10,REPORT_DATA_BY_COMP!$A$1:$Z$1,0)), "")</f>
        <v/>
      </c>
      <c r="I17" s="25" t="str">
        <f>IFERROR(INDEX(REPORT_DATA_BY_COMP!$A:$Z,$D17,MATCH(I$10,REPORT_DATA_BY_COMP!$A$1:$Z$1,0)), "")</f>
        <v/>
      </c>
      <c r="J17" s="7" t="s">
        <v>420</v>
      </c>
      <c r="K17" s="25" t="str">
        <f>IFERROR(INDEX(REPORT_DATA_BY_COMP!$A:$Z,$D17,MATCH(K$10,REPORT_DATA_BY_COMP!$A$1:$Z$1,0)), "")</f>
        <v/>
      </c>
      <c r="L17" s="25" t="str">
        <f>IFERROR(INDEX(REPORT_DATA_BY_COMP!$A:$Z,$D17,MATCH(L$10,REPORT_DATA_BY_COMP!$A$1:$Z$1,0)), "")</f>
        <v/>
      </c>
      <c r="M17" s="25" t="str">
        <f>IFERROR(INDEX(REPORT_DATA_BY_COMP!$A:$Z,$D17,MATCH(M$10,REPORT_DATA_BY_COMP!$A$1:$Z$1,0)), "")</f>
        <v/>
      </c>
      <c r="N17" s="25" t="str">
        <f>IFERROR(INDEX(REPORT_DATA_BY_COMP!$A:$Z,$D17,MATCH(N$10,REPORT_DATA_BY_COMP!$A$1:$Z$1,0)), "")</f>
        <v/>
      </c>
      <c r="O17" s="25" t="str">
        <f>IFERROR(INDEX(REPORT_DATA_BY_COMP!$A:$Z,$D17,MATCH(O$10,REPORT_DATA_BY_COMP!$A$1:$Z$1,0)), "")</f>
        <v/>
      </c>
      <c r="P17" s="25" t="str">
        <f>IFERROR(INDEX(REPORT_DATA_BY_COMP!$A:$Z,$D17,MATCH(P$10,REPORT_DATA_BY_COMP!$A$1:$Z$1,0)), "")</f>
        <v/>
      </c>
      <c r="Q17" s="25" t="str">
        <f>IFERROR(INDEX(REPORT_DATA_BY_COMP!$A:$Z,$D17,MATCH(Q$10,REPORT_DATA_BY_COMP!$A$1:$Z$1,0)), "")</f>
        <v/>
      </c>
      <c r="R17" s="25" t="str">
        <f>IFERROR(INDEX(REPORT_DATA_BY_COMP!$A:$Z,$D17,MATCH(R$10,REPORT_DATA_BY_COMP!$A$1:$Z$1,0)), "")</f>
        <v/>
      </c>
      <c r="S17" s="25" t="str">
        <f>IFERROR(INDEX(REPORT_DATA_BY_COMP!$A:$Z,$D17,MATCH(S$10,REPORT_DATA_BY_COMP!$A$1:$Z$1,0)), "")</f>
        <v/>
      </c>
      <c r="T17" s="25" t="str">
        <f>IFERROR(INDEX(REPORT_DATA_BY_COMP!$A:$Z,$D17,MATCH(T$10,REPORT_DATA_BY_COMP!$A$1:$Z$1,0)), "")</f>
        <v/>
      </c>
    </row>
    <row r="18" spans="1:20" x14ac:dyDescent="0.25">
      <c r="A18" s="55" t="s">
        <v>134</v>
      </c>
      <c r="B18" s="13" t="s">
        <v>125</v>
      </c>
      <c r="C18" s="7" t="str">
        <f>CONCATENATE(YEAR,":",MONTH,":",WEEK,":",DAY,":",$A18)</f>
        <v>2016:1:4:7:DANSHUI_E</v>
      </c>
      <c r="D18" s="7" t="e">
        <f>MATCH($C18,REPORT_DATA_BY_COMP!$A:$A,0)</f>
        <v>#N/A</v>
      </c>
      <c r="E18" s="25" t="str">
        <f>IFERROR(INDEX(REPORT_DATA_BY_COMP!$A:$Z,$D18,MATCH(E$10,REPORT_DATA_BY_COMP!$A$1:$Z$1,0)), "")</f>
        <v/>
      </c>
      <c r="F18" s="25" t="str">
        <f>IFERROR(INDEX(REPORT_DATA_BY_COMP!$A:$Z,$D18,MATCH(F$10,REPORT_DATA_BY_COMP!$A$1:$Z$1,0)), "")</f>
        <v/>
      </c>
      <c r="G18" s="25" t="str">
        <f>IFERROR(INDEX(REPORT_DATA_BY_COMP!$A:$Z,$D18,MATCH(G$10,REPORT_DATA_BY_COMP!$A$1:$Z$1,0)), "")</f>
        <v/>
      </c>
      <c r="H18" s="25" t="str">
        <f>IFERROR(INDEX(REPORT_DATA_BY_COMP!$A:$Z,$D18,MATCH(H$10,REPORT_DATA_BY_COMP!$A$1:$Z$1,0)), "")</f>
        <v/>
      </c>
      <c r="I18" s="25" t="str">
        <f>IFERROR(INDEX(REPORT_DATA_BY_COMP!$A:$Z,$D18,MATCH(I$10,REPORT_DATA_BY_COMP!$A$1:$Z$1,0)), "")</f>
        <v/>
      </c>
      <c r="J18" s="7" t="s">
        <v>421</v>
      </c>
      <c r="K18" s="25" t="str">
        <f>IFERROR(INDEX(REPORT_DATA_BY_COMP!$A:$Z,$D18,MATCH(K$10,REPORT_DATA_BY_COMP!$A$1:$Z$1,0)), "")</f>
        <v/>
      </c>
      <c r="L18" s="25" t="str">
        <f>IFERROR(INDEX(REPORT_DATA_BY_COMP!$A:$Z,$D18,MATCH(L$10,REPORT_DATA_BY_COMP!$A$1:$Z$1,0)), "")</f>
        <v/>
      </c>
      <c r="M18" s="25" t="str">
        <f>IFERROR(INDEX(REPORT_DATA_BY_COMP!$A:$Z,$D18,MATCH(M$10,REPORT_DATA_BY_COMP!$A$1:$Z$1,0)), "")</f>
        <v/>
      </c>
      <c r="N18" s="25" t="str">
        <f>IFERROR(INDEX(REPORT_DATA_BY_COMP!$A:$Z,$D18,MATCH(N$10,REPORT_DATA_BY_COMP!$A$1:$Z$1,0)), "")</f>
        <v/>
      </c>
      <c r="O18" s="25" t="str">
        <f>IFERROR(INDEX(REPORT_DATA_BY_COMP!$A:$Z,$D18,MATCH(O$10,REPORT_DATA_BY_COMP!$A$1:$Z$1,0)), "")</f>
        <v/>
      </c>
      <c r="P18" s="25" t="str">
        <f>IFERROR(INDEX(REPORT_DATA_BY_COMP!$A:$Z,$D18,MATCH(P$10,REPORT_DATA_BY_COMP!$A$1:$Z$1,0)), "")</f>
        <v/>
      </c>
      <c r="Q18" s="25" t="str">
        <f>IFERROR(INDEX(REPORT_DATA_BY_COMP!$A:$Z,$D18,MATCH(Q$10,REPORT_DATA_BY_COMP!$A$1:$Z$1,0)), "")</f>
        <v/>
      </c>
      <c r="R18" s="25" t="str">
        <f>IFERROR(INDEX(REPORT_DATA_BY_COMP!$A:$Z,$D18,MATCH(R$10,REPORT_DATA_BY_COMP!$A$1:$Z$1,0)), "")</f>
        <v/>
      </c>
      <c r="S18" s="25" t="str">
        <f>IFERROR(INDEX(REPORT_DATA_BY_COMP!$A:$Z,$D18,MATCH(S$10,REPORT_DATA_BY_COMP!$A$1:$Z$1,0)), "")</f>
        <v/>
      </c>
      <c r="T18" s="25" t="str">
        <f>IFERROR(INDEX(REPORT_DATA_BY_COMP!$A:$Z,$D18,MATCH(T$10,REPORT_DATA_BY_COMP!$A$1:$Z$1,0)), "")</f>
        <v/>
      </c>
    </row>
    <row r="19" spans="1:20" x14ac:dyDescent="0.25">
      <c r="A19" s="55" t="s">
        <v>135</v>
      </c>
      <c r="B19" s="13" t="s">
        <v>126</v>
      </c>
      <c r="C19" s="7" t="str">
        <f>CONCATENATE(YEAR,":",MONTH,":",WEEK,":",DAY,":",$A19)</f>
        <v>2016:1:4:7:ZHUWEI_E</v>
      </c>
      <c r="D19" s="7" t="e">
        <f>MATCH($C19,REPORT_DATA_BY_COMP!$A:$A,0)</f>
        <v>#N/A</v>
      </c>
      <c r="E19" s="25" t="str">
        <f>IFERROR(INDEX(REPORT_DATA_BY_COMP!$A:$Z,$D19,MATCH(E$10,REPORT_DATA_BY_COMP!$A$1:$Z$1,0)), "")</f>
        <v/>
      </c>
      <c r="F19" s="25" t="str">
        <f>IFERROR(INDEX(REPORT_DATA_BY_COMP!$A:$Z,$D19,MATCH(F$10,REPORT_DATA_BY_COMP!$A$1:$Z$1,0)), "")</f>
        <v/>
      </c>
      <c r="G19" s="25" t="str">
        <f>IFERROR(INDEX(REPORT_DATA_BY_COMP!$A:$Z,$D19,MATCH(G$10,REPORT_DATA_BY_COMP!$A$1:$Z$1,0)), "")</f>
        <v/>
      </c>
      <c r="H19" s="25" t="str">
        <f>IFERROR(INDEX(REPORT_DATA_BY_COMP!$A:$Z,$D19,MATCH(H$10,REPORT_DATA_BY_COMP!$A$1:$Z$1,0)), "")</f>
        <v/>
      </c>
      <c r="I19" s="25" t="str">
        <f>IFERROR(INDEX(REPORT_DATA_BY_COMP!$A:$Z,$D19,MATCH(I$10,REPORT_DATA_BY_COMP!$A$1:$Z$1,0)), "")</f>
        <v/>
      </c>
      <c r="J19" s="7" t="s">
        <v>422</v>
      </c>
      <c r="K19" s="25" t="str">
        <f>IFERROR(INDEX(REPORT_DATA_BY_COMP!$A:$Z,$D19,MATCH(K$10,REPORT_DATA_BY_COMP!$A$1:$Z$1,0)), "")</f>
        <v/>
      </c>
      <c r="L19" s="25" t="str">
        <f>IFERROR(INDEX(REPORT_DATA_BY_COMP!$A:$Z,$D19,MATCH(L$10,REPORT_DATA_BY_COMP!$A$1:$Z$1,0)), "")</f>
        <v/>
      </c>
      <c r="M19" s="25" t="str">
        <f>IFERROR(INDEX(REPORT_DATA_BY_COMP!$A:$Z,$D19,MATCH(M$10,REPORT_DATA_BY_COMP!$A$1:$Z$1,0)), "")</f>
        <v/>
      </c>
      <c r="N19" s="25" t="str">
        <f>IFERROR(INDEX(REPORT_DATA_BY_COMP!$A:$Z,$D19,MATCH(N$10,REPORT_DATA_BY_COMP!$A$1:$Z$1,0)), "")</f>
        <v/>
      </c>
      <c r="O19" s="25" t="str">
        <f>IFERROR(INDEX(REPORT_DATA_BY_COMP!$A:$Z,$D19,MATCH(O$10,REPORT_DATA_BY_COMP!$A$1:$Z$1,0)), "")</f>
        <v/>
      </c>
      <c r="P19" s="25" t="str">
        <f>IFERROR(INDEX(REPORT_DATA_BY_COMP!$A:$Z,$D19,MATCH(P$10,REPORT_DATA_BY_COMP!$A$1:$Z$1,0)), "")</f>
        <v/>
      </c>
      <c r="Q19" s="25" t="str">
        <f>IFERROR(INDEX(REPORT_DATA_BY_COMP!$A:$Z,$D19,MATCH(Q$10,REPORT_DATA_BY_COMP!$A$1:$Z$1,0)), "")</f>
        <v/>
      </c>
      <c r="R19" s="25" t="str">
        <f>IFERROR(INDEX(REPORT_DATA_BY_COMP!$A:$Z,$D19,MATCH(R$10,REPORT_DATA_BY_COMP!$A$1:$Z$1,0)), "")</f>
        <v/>
      </c>
      <c r="S19" s="25" t="str">
        <f>IFERROR(INDEX(REPORT_DATA_BY_COMP!$A:$Z,$D19,MATCH(S$10,REPORT_DATA_BY_COMP!$A$1:$Z$1,0)), "")</f>
        <v/>
      </c>
      <c r="T19" s="25" t="str">
        <f>IFERROR(INDEX(REPORT_DATA_BY_COMP!$A:$Z,$D19,MATCH(T$10,REPORT_DATA_BY_COMP!$A$1:$Z$1,0)), "")</f>
        <v/>
      </c>
    </row>
    <row r="20" spans="1:20" x14ac:dyDescent="0.25">
      <c r="A20" s="55" t="s">
        <v>136</v>
      </c>
      <c r="B20" s="13" t="s">
        <v>416</v>
      </c>
      <c r="C20" s="7" t="str">
        <f>CONCATENATE(YEAR,":",MONTH,":",WEEK,":",DAY,":",$A20)</f>
        <v>2016:1:4:7:BEITOU_S</v>
      </c>
      <c r="D20" s="7" t="e">
        <f>MATCH($C20,REPORT_DATA_BY_COMP!$A:$A,0)</f>
        <v>#N/A</v>
      </c>
      <c r="E20" s="25" t="str">
        <f>IFERROR(INDEX(REPORT_DATA_BY_COMP!$A:$Z,$D20,MATCH(E$10,REPORT_DATA_BY_COMP!$A$1:$Z$1,0)), "")</f>
        <v/>
      </c>
      <c r="F20" s="25" t="str">
        <f>IFERROR(INDEX(REPORT_DATA_BY_COMP!$A:$Z,$D20,MATCH(F$10,REPORT_DATA_BY_COMP!$A$1:$Z$1,0)), "")</f>
        <v/>
      </c>
      <c r="G20" s="25" t="str">
        <f>IFERROR(INDEX(REPORT_DATA_BY_COMP!$A:$Z,$D20,MATCH(G$10,REPORT_DATA_BY_COMP!$A$1:$Z$1,0)), "")</f>
        <v/>
      </c>
      <c r="H20" s="25" t="str">
        <f>IFERROR(INDEX(REPORT_DATA_BY_COMP!$A:$Z,$D20,MATCH(H$10,REPORT_DATA_BY_COMP!$A$1:$Z$1,0)), "")</f>
        <v/>
      </c>
      <c r="I20" s="25" t="str">
        <f>IFERROR(INDEX(REPORT_DATA_BY_COMP!$A:$Z,$D20,MATCH(I$10,REPORT_DATA_BY_COMP!$A$1:$Z$1,0)), "")</f>
        <v/>
      </c>
      <c r="J20" s="7" t="s">
        <v>423</v>
      </c>
      <c r="K20" s="25" t="str">
        <f>IFERROR(INDEX(REPORT_DATA_BY_COMP!$A:$Z,$D20,MATCH(K$10,REPORT_DATA_BY_COMP!$A$1:$Z$1,0)), "")</f>
        <v/>
      </c>
      <c r="L20" s="25" t="str">
        <f>IFERROR(INDEX(REPORT_DATA_BY_COMP!$A:$Z,$D20,MATCH(L$10,REPORT_DATA_BY_COMP!$A$1:$Z$1,0)), "")</f>
        <v/>
      </c>
      <c r="M20" s="25" t="str">
        <f>IFERROR(INDEX(REPORT_DATA_BY_COMP!$A:$Z,$D20,MATCH(M$10,REPORT_DATA_BY_COMP!$A$1:$Z$1,0)), "")</f>
        <v/>
      </c>
      <c r="N20" s="25" t="str">
        <f>IFERROR(INDEX(REPORT_DATA_BY_COMP!$A:$Z,$D20,MATCH(N$10,REPORT_DATA_BY_COMP!$A$1:$Z$1,0)), "")</f>
        <v/>
      </c>
      <c r="O20" s="25" t="str">
        <f>IFERROR(INDEX(REPORT_DATA_BY_COMP!$A:$Z,$D20,MATCH(O$10,REPORT_DATA_BY_COMP!$A$1:$Z$1,0)), "")</f>
        <v/>
      </c>
      <c r="P20" s="25" t="str">
        <f>IFERROR(INDEX(REPORT_DATA_BY_COMP!$A:$Z,$D20,MATCH(P$10,REPORT_DATA_BY_COMP!$A$1:$Z$1,0)), "")</f>
        <v/>
      </c>
      <c r="Q20" s="25" t="str">
        <f>IFERROR(INDEX(REPORT_DATA_BY_COMP!$A:$Z,$D20,MATCH(Q$10,REPORT_DATA_BY_COMP!$A$1:$Z$1,0)), "")</f>
        <v/>
      </c>
      <c r="R20" s="25" t="str">
        <f>IFERROR(INDEX(REPORT_DATA_BY_COMP!$A:$Z,$D20,MATCH(R$10,REPORT_DATA_BY_COMP!$A$1:$Z$1,0)), "")</f>
        <v/>
      </c>
      <c r="S20" s="25" t="str">
        <f>IFERROR(INDEX(REPORT_DATA_BY_COMP!$A:$Z,$D20,MATCH(S$10,REPORT_DATA_BY_COMP!$A$1:$Z$1,0)), "")</f>
        <v/>
      </c>
      <c r="T20" s="25" t="str">
        <f>IFERROR(INDEX(REPORT_DATA_BY_COMP!$A:$Z,$D20,MATCH(T$10,REPORT_DATA_BY_COMP!$A$1:$Z$1,0)), "")</f>
        <v/>
      </c>
    </row>
    <row r="21" spans="1:20" x14ac:dyDescent="0.25">
      <c r="A21" s="53"/>
      <c r="B21" s="23" t="s">
        <v>43</v>
      </c>
      <c r="C21" s="24"/>
      <c r="D21" s="24"/>
      <c r="E21" s="26">
        <f>SUM(E17:E20)</f>
        <v>0</v>
      </c>
      <c r="F21" s="26">
        <f t="shared" ref="F21:K21" si="2">SUM(F17:F20)</f>
        <v>0</v>
      </c>
      <c r="G21" s="26">
        <f t="shared" si="2"/>
        <v>0</v>
      </c>
      <c r="H21" s="26">
        <f t="shared" si="2"/>
        <v>0</v>
      </c>
      <c r="I21" s="26">
        <f t="shared" si="2"/>
        <v>0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0</v>
      </c>
      <c r="N21" s="26">
        <f t="shared" ref="N21" si="5">SUM(N17:N20)</f>
        <v>0</v>
      </c>
      <c r="O21" s="26">
        <f t="shared" ref="O21" si="6">SUM(O17:O20)</f>
        <v>0</v>
      </c>
      <c r="P21" s="26">
        <f t="shared" ref="P21" si="7">SUM(P17:P20)</f>
        <v>0</v>
      </c>
      <c r="Q21" s="26">
        <f t="shared" ref="Q21" si="8">SUM(Q17:Q20)</f>
        <v>0</v>
      </c>
      <c r="R21" s="26">
        <f t="shared" ref="R21" si="9">SUM(R17:R20)</f>
        <v>0</v>
      </c>
      <c r="S21" s="26">
        <f t="shared" ref="S21" si="10">SUM(S17:S20)</f>
        <v>0</v>
      </c>
      <c r="T21" s="26">
        <f t="shared" ref="T21" si="11">SUM(T17:T20)</f>
        <v>0</v>
      </c>
    </row>
    <row r="23" spans="1:20" x14ac:dyDescent="0.25">
      <c r="B23" s="29" t="s">
        <v>267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269</v>
      </c>
      <c r="B24" s="30" t="s">
        <v>257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269</v>
      </c>
      <c r="B25" s="30" t="s">
        <v>258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269</v>
      </c>
      <c r="B26" s="30" t="s">
        <v>259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269</v>
      </c>
      <c r="B27" s="30" t="s">
        <v>260</v>
      </c>
      <c r="C27" s="31" t="str">
        <f>CONCATENATE(YEAR,":",MONTH,":4:",WEEKLY_REPORT_DAY,":", $A27)</f>
        <v>2016:1:4:7:NORTH</v>
      </c>
      <c r="D27" s="31">
        <f>MATCH($C27,REPORT_DATA_BY_ZONE!$A:$A, 0)</f>
        <v>5</v>
      </c>
      <c r="E27" s="25">
        <f>IFERROR(INDEX(REPORT_DATA_BY_ZONE!$A:$Z,$D27,MATCH(E$10,REPORT_DATA_BY_ZONE!$A$1:$Z$1,0)), "")</f>
        <v>2</v>
      </c>
      <c r="F27" s="25">
        <f>IFERROR(INDEX(REPORT_DATA_BY_ZONE!$A:$Z,$D27,MATCH(F$10,REPORT_DATA_BY_ZONE!$A$1:$Z$1,0)), "")</f>
        <v>1</v>
      </c>
      <c r="G27" s="25">
        <f>IFERROR(INDEX(REPORT_DATA_BY_ZONE!$A:$Z,$D27,MATCH(G$10,REPORT_DATA_BY_ZONE!$A$1:$Z$1,0)), "")</f>
        <v>6</v>
      </c>
      <c r="H27" s="25">
        <f>IFERROR(INDEX(REPORT_DATA_BY_ZONE!$A:$Z,$D27,MATCH(H$10,REPORT_DATA_BY_ZONE!$A$1:$Z$1,0)), "")</f>
        <v>18</v>
      </c>
      <c r="I27" s="25">
        <f>IFERROR(INDEX(REPORT_DATA_BY_ZONE!$A:$Z,$D27,MATCH(I$10,REPORT_DATA_BY_ZONE!$A$1:$Z$1,0)), "")</f>
        <v>2</v>
      </c>
      <c r="J27" s="31"/>
      <c r="K27" s="36">
        <f>IFERROR(INDEX(REPORT_DATA_BY_ZONE!$A:$Z,$D27,MATCH(K$10,REPORT_DATA_BY_ZONE!$A$1:$Z$1,0)), "")</f>
        <v>1</v>
      </c>
      <c r="L27" s="36">
        <f>IFERROR(INDEX(REPORT_DATA_BY_ZONE!$A:$Z,$D27,MATCH(L$10,REPORT_DATA_BY_ZONE!$A$1:$Z$1,0)), "")</f>
        <v>1</v>
      </c>
      <c r="M27" s="36">
        <f>IFERROR(INDEX(REPORT_DATA_BY_ZONE!$A:$Z,$D27,MATCH(M$10,REPORT_DATA_BY_ZONE!$A$1:$Z$1,0)), "")</f>
        <v>31</v>
      </c>
      <c r="N27" s="36">
        <f>IFERROR(INDEX(REPORT_DATA_BY_ZONE!$A:$Z,$D27,MATCH(N$10,REPORT_DATA_BY_ZONE!$A$1:$Z$1,0)), "")</f>
        <v>9</v>
      </c>
      <c r="O27" s="36">
        <f>IFERROR(INDEX(REPORT_DATA_BY_ZONE!$A:$Z,$D27,MATCH(O$10,REPORT_DATA_BY_ZONE!$A$1:$Z$1,0)), "")</f>
        <v>37</v>
      </c>
      <c r="P27" s="36">
        <f>IFERROR(INDEX(REPORT_DATA_BY_ZONE!$A:$Z,$D27,MATCH(P$10,REPORT_DATA_BY_ZONE!$A$1:$Z$1,0)), "")</f>
        <v>84</v>
      </c>
      <c r="Q27" s="36">
        <f>IFERROR(INDEX(REPORT_DATA_BY_ZONE!$A:$Z,$D27,MATCH(Q$10,REPORT_DATA_BY_ZONE!$A$1:$Z$1,0)), "")</f>
        <v>34</v>
      </c>
      <c r="R27" s="36">
        <f>IFERROR(INDEX(REPORT_DATA_BY_ZONE!$A:$Z,$D27,MATCH(R$10,REPORT_DATA_BY_ZONE!$A$1:$Z$1,0)), "")</f>
        <v>27</v>
      </c>
      <c r="S27" s="36">
        <f>IFERROR(INDEX(REPORT_DATA_BY_ZONE!$A:$Z,$D27,MATCH(S$10,REPORT_DATA_BY_ZONE!$A$1:$Z$1,0)), "")</f>
        <v>11</v>
      </c>
      <c r="T27" s="36">
        <f>IFERROR(INDEX(REPORT_DATA_BY_ZONE!$A:$Z,$D27,MATCH(T$10,REPORT_DATA_BY_ZONE!$A$1:$Z$1,0)), "")</f>
        <v>0</v>
      </c>
    </row>
    <row r="28" spans="1:20" x14ac:dyDescent="0.25">
      <c r="A28" t="s">
        <v>269</v>
      </c>
      <c r="B28" s="30" t="s">
        <v>261</v>
      </c>
      <c r="C28" s="31" t="str">
        <f>CONCATENATE(YEAR,":",MONTH,":5:",WEEKLY_REPORT_DAY,":", $A28)</f>
        <v>2016:1:5:7:NORTH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B29" s="35" t="s">
        <v>43</v>
      </c>
      <c r="C29" s="32"/>
      <c r="D29" s="32"/>
      <c r="E29" s="37">
        <f>SUM(E24:E28)</f>
        <v>2</v>
      </c>
      <c r="F29" s="37">
        <f t="shared" ref="F29:T29" si="12">SUM(F24:F28)</f>
        <v>1</v>
      </c>
      <c r="G29" s="37">
        <f t="shared" si="12"/>
        <v>6</v>
      </c>
      <c r="H29" s="37">
        <f t="shared" si="12"/>
        <v>18</v>
      </c>
      <c r="I29" s="37">
        <f t="shared" si="12"/>
        <v>2</v>
      </c>
      <c r="J29" s="32"/>
      <c r="K29" s="37">
        <f t="shared" si="12"/>
        <v>1</v>
      </c>
      <c r="L29" s="37">
        <f t="shared" si="12"/>
        <v>1</v>
      </c>
      <c r="M29" s="37">
        <f t="shared" si="12"/>
        <v>31</v>
      </c>
      <c r="N29" s="37">
        <f t="shared" si="12"/>
        <v>9</v>
      </c>
      <c r="O29" s="37">
        <f t="shared" si="12"/>
        <v>37</v>
      </c>
      <c r="P29" s="37">
        <f t="shared" si="12"/>
        <v>84</v>
      </c>
      <c r="Q29" s="37">
        <f t="shared" si="12"/>
        <v>34</v>
      </c>
      <c r="R29" s="37">
        <f t="shared" si="12"/>
        <v>27</v>
      </c>
      <c r="S29" s="37">
        <f t="shared" si="12"/>
        <v>11</v>
      </c>
      <c r="T29" s="37">
        <f t="shared" si="12"/>
        <v>0</v>
      </c>
    </row>
    <row r="31" spans="1:20" x14ac:dyDescent="0.25">
      <c r="E31">
        <f>E21+E15</f>
        <v>0</v>
      </c>
      <c r="F31" s="17">
        <f t="shared" ref="F31:T31" si="13">F21+F15</f>
        <v>0</v>
      </c>
      <c r="G31" s="17">
        <f t="shared" si="13"/>
        <v>0</v>
      </c>
      <c r="H31" s="17">
        <f t="shared" si="13"/>
        <v>0</v>
      </c>
      <c r="I31" s="17">
        <f t="shared" si="13"/>
        <v>0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0</v>
      </c>
      <c r="N31" s="17">
        <f t="shared" si="13"/>
        <v>0</v>
      </c>
      <c r="O31" s="17">
        <f t="shared" si="13"/>
        <v>0</v>
      </c>
      <c r="P31" s="17">
        <f t="shared" si="13"/>
        <v>0</v>
      </c>
      <c r="Q31" s="17">
        <f t="shared" si="13"/>
        <v>0</v>
      </c>
      <c r="R31" s="17">
        <f t="shared" si="13"/>
        <v>0</v>
      </c>
      <c r="S31" s="17">
        <f t="shared" si="13"/>
        <v>0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2016-01-30T08:40:02Z</dcterms:modified>
</cp:coreProperties>
</file>