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 firstSheet="5" activeTab="6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23" r:id="rId6"/>
    <sheet name="OFFICE" sheetId="20" r:id="rId7"/>
    <sheet name="OFFICE_GRAPH" sheetId="42" r:id="rId8"/>
    <sheet name="OFFICE_GRAPH_DATA" sheetId="41" r:id="rId9"/>
    <sheet name="TAOYUAN" sheetId="49" r:id="rId10"/>
    <sheet name="TAOYUAN_GRAPH" sheetId="50" r:id="rId11"/>
    <sheet name="TAOYUAN_GRAPH_DATA" sheetId="51" r:id="rId12"/>
    <sheet name="EAST" sheetId="52" r:id="rId13"/>
    <sheet name="EAST_GRAPH" sheetId="53" r:id="rId14"/>
    <sheet name="EAST_GRAPH_DATA" sheetId="54" r:id="rId15"/>
    <sheet name="HUALIAN" sheetId="55" r:id="rId16"/>
    <sheet name="HUALIAN_GRAPH" sheetId="56" r:id="rId17"/>
    <sheet name="HUALIAN_GRAPH_DATA" sheetId="57" r:id="rId18"/>
    <sheet name="TAIDONG" sheetId="58" r:id="rId19"/>
    <sheet name="TAIDONG_GRAPH" sheetId="59" r:id="rId20"/>
    <sheet name="TAIDONG_GRAPH_DATA" sheetId="60" r:id="rId21"/>
    <sheet name="ZHUNAN" sheetId="61" r:id="rId22"/>
    <sheet name="ZHUNAN_GRAPH" sheetId="62" r:id="rId23"/>
    <sheet name="ZHUNAN_GRAPH_DATA" sheetId="63" r:id="rId24"/>
    <sheet name="XINZHU" sheetId="64" r:id="rId25"/>
    <sheet name="XINZHU_GRAPH" sheetId="65" r:id="rId26"/>
    <sheet name="XINZHU_GRAPH_DATA" sheetId="66" r:id="rId27"/>
    <sheet name="CENTRAL" sheetId="67" r:id="rId28"/>
    <sheet name="CENTRAL_GRAPH" sheetId="68" r:id="rId29"/>
    <sheet name="CENTRAL_GRAPH_DATA" sheetId="69" r:id="rId30"/>
    <sheet name="NORTH" sheetId="70" r:id="rId31"/>
    <sheet name="NORTH_GRAPH" sheetId="71" r:id="rId32"/>
    <sheet name="NORTH_GRAPH_DATA" sheetId="72" r:id="rId33"/>
    <sheet name="SOUTH" sheetId="73" r:id="rId34"/>
    <sheet name="SOUTH_GRAPH" sheetId="74" r:id="rId35"/>
    <sheet name="SOUTH_GRAPH_DATA" sheetId="75" r:id="rId36"/>
    <sheet name="WEST" sheetId="77" r:id="rId37"/>
    <sheet name="WEST_GRAPH" sheetId="78" r:id="rId38"/>
    <sheet name="WEST_GRAPH_DATA" sheetId="79" r:id="rId39"/>
  </sheets>
  <definedNames>
    <definedName name="baptism_source_zone_month" localSheetId="4">BAPTISM_SOURCE_ZONE_MONTH!$A$1:$H$2</definedName>
    <definedName name="DATE">CONTROLS!$B$1</definedName>
    <definedName name="DAY">CONTROLS!$D$4</definedName>
    <definedName name="MONTH">CONTROLS!$D$2</definedName>
    <definedName name="_xlnm.Print_Area" localSheetId="5">MISSION_TOTALS!$A$1:$S$14</definedName>
    <definedName name="report_data" localSheetId="1">REPORT_DATA_BY_COMP!$A$1:$R$388</definedName>
    <definedName name="report_data_by_zone" localSheetId="2">REPORT_DATA_BY_ZONE!$A$1:$R$45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K5" i="20" l="1"/>
  <c r="K4" i="20"/>
  <c r="B2" i="77" l="1"/>
  <c r="E12" i="77"/>
  <c r="F12" i="77" s="1"/>
  <c r="H22" i="79"/>
  <c r="F22" i="79" s="1"/>
  <c r="G22" i="79"/>
  <c r="X15" i="79"/>
  <c r="V15" i="79"/>
  <c r="T15" i="79"/>
  <c r="R15" i="79"/>
  <c r="P15" i="79"/>
  <c r="X14" i="79"/>
  <c r="V14" i="79"/>
  <c r="T14" i="79"/>
  <c r="R14" i="79"/>
  <c r="P14" i="79"/>
  <c r="X13" i="79"/>
  <c r="V13" i="79"/>
  <c r="T13" i="79"/>
  <c r="R13" i="79"/>
  <c r="P13" i="79"/>
  <c r="X12" i="79"/>
  <c r="V12" i="79"/>
  <c r="T12" i="79"/>
  <c r="R12" i="79"/>
  <c r="P12" i="79"/>
  <c r="X11" i="79"/>
  <c r="V11" i="79"/>
  <c r="T11" i="79"/>
  <c r="R11" i="79"/>
  <c r="P11" i="79"/>
  <c r="X10" i="79"/>
  <c r="V10" i="79"/>
  <c r="T10" i="79"/>
  <c r="R10" i="79"/>
  <c r="P10" i="79"/>
  <c r="X9" i="79"/>
  <c r="V9" i="79"/>
  <c r="T9" i="79"/>
  <c r="R9" i="79"/>
  <c r="P9" i="79"/>
  <c r="X8" i="79"/>
  <c r="V8" i="79"/>
  <c r="T8" i="79"/>
  <c r="R8" i="79"/>
  <c r="P8" i="79"/>
  <c r="X7" i="79"/>
  <c r="V7" i="79"/>
  <c r="T7" i="79"/>
  <c r="R7" i="79"/>
  <c r="P7" i="79"/>
  <c r="X6" i="79"/>
  <c r="V6" i="79"/>
  <c r="T6" i="79"/>
  <c r="R6" i="79"/>
  <c r="P6" i="79"/>
  <c r="X5" i="79"/>
  <c r="V5" i="79"/>
  <c r="T5" i="79"/>
  <c r="R5" i="79"/>
  <c r="P5" i="79"/>
  <c r="X4" i="79"/>
  <c r="V4" i="79"/>
  <c r="T4" i="79"/>
  <c r="R4" i="79"/>
  <c r="P4" i="79"/>
  <c r="X3" i="79"/>
  <c r="V3" i="79"/>
  <c r="T3" i="79"/>
  <c r="R3" i="79"/>
  <c r="P3" i="79"/>
  <c r="F14" i="77"/>
  <c r="E14" i="77"/>
  <c r="K4" i="77"/>
  <c r="B2" i="73"/>
  <c r="F13" i="73"/>
  <c r="E13" i="73"/>
  <c r="H22" i="75"/>
  <c r="G22" i="75"/>
  <c r="X15" i="75"/>
  <c r="V15" i="75"/>
  <c r="T15" i="75"/>
  <c r="R15" i="75"/>
  <c r="P15" i="75"/>
  <c r="X14" i="75"/>
  <c r="V14" i="75"/>
  <c r="T14" i="75"/>
  <c r="R14" i="75"/>
  <c r="P14" i="75"/>
  <c r="X13" i="75"/>
  <c r="V13" i="75"/>
  <c r="T13" i="75"/>
  <c r="R13" i="75"/>
  <c r="P13" i="75"/>
  <c r="X12" i="75"/>
  <c r="V12" i="75"/>
  <c r="T12" i="75"/>
  <c r="R12" i="75"/>
  <c r="P12" i="75"/>
  <c r="X11" i="75"/>
  <c r="V11" i="75"/>
  <c r="T11" i="75"/>
  <c r="R11" i="75"/>
  <c r="P11" i="75"/>
  <c r="X10" i="75"/>
  <c r="V10" i="75"/>
  <c r="T10" i="75"/>
  <c r="R10" i="75"/>
  <c r="P10" i="75"/>
  <c r="X9" i="75"/>
  <c r="V9" i="75"/>
  <c r="T9" i="75"/>
  <c r="R9" i="75"/>
  <c r="P9" i="75"/>
  <c r="X8" i="75"/>
  <c r="V8" i="75"/>
  <c r="T8" i="75"/>
  <c r="R8" i="75"/>
  <c r="P8" i="75"/>
  <c r="X7" i="75"/>
  <c r="V7" i="75"/>
  <c r="T7" i="75"/>
  <c r="R7" i="75"/>
  <c r="P7" i="75"/>
  <c r="X6" i="75"/>
  <c r="V6" i="75"/>
  <c r="T6" i="75"/>
  <c r="R6" i="75"/>
  <c r="P6" i="75"/>
  <c r="X5" i="75"/>
  <c r="V5" i="75"/>
  <c r="T5" i="75"/>
  <c r="R5" i="75"/>
  <c r="P5" i="75"/>
  <c r="X4" i="75"/>
  <c r="V4" i="75"/>
  <c r="T4" i="75"/>
  <c r="R4" i="75"/>
  <c r="P4" i="75"/>
  <c r="X3" i="75"/>
  <c r="V3" i="75"/>
  <c r="T3" i="75"/>
  <c r="R3" i="75"/>
  <c r="P3" i="75"/>
  <c r="K4" i="73"/>
  <c r="H22" i="72"/>
  <c r="G22" i="72"/>
  <c r="F22" i="72" s="1"/>
  <c r="X15" i="72"/>
  <c r="V15" i="72"/>
  <c r="T15" i="72"/>
  <c r="R15" i="72"/>
  <c r="P15" i="72"/>
  <c r="X14" i="72"/>
  <c r="V14" i="72"/>
  <c r="T14" i="72"/>
  <c r="R14" i="72"/>
  <c r="P14" i="72"/>
  <c r="X13" i="72"/>
  <c r="V13" i="72"/>
  <c r="T13" i="72"/>
  <c r="R13" i="72"/>
  <c r="P13" i="72"/>
  <c r="X12" i="72"/>
  <c r="V12" i="72"/>
  <c r="T12" i="72"/>
  <c r="R12" i="72"/>
  <c r="P12" i="72"/>
  <c r="X11" i="72"/>
  <c r="V11" i="72"/>
  <c r="T11" i="72"/>
  <c r="R11" i="72"/>
  <c r="P11" i="72"/>
  <c r="X10" i="72"/>
  <c r="V10" i="72"/>
  <c r="T10" i="72"/>
  <c r="R10" i="72"/>
  <c r="P10" i="72"/>
  <c r="X9" i="72"/>
  <c r="V9" i="72"/>
  <c r="T9" i="72"/>
  <c r="R9" i="72"/>
  <c r="P9" i="72"/>
  <c r="X8" i="72"/>
  <c r="V8" i="72"/>
  <c r="T8" i="72"/>
  <c r="R8" i="72"/>
  <c r="P8" i="72"/>
  <c r="X7" i="72"/>
  <c r="V7" i="72"/>
  <c r="T7" i="72"/>
  <c r="R7" i="72"/>
  <c r="P7" i="72"/>
  <c r="X6" i="72"/>
  <c r="V6" i="72"/>
  <c r="T6" i="72"/>
  <c r="R6" i="72"/>
  <c r="P6" i="72"/>
  <c r="X5" i="72"/>
  <c r="V5" i="72"/>
  <c r="T5" i="72"/>
  <c r="R5" i="72"/>
  <c r="P5" i="72"/>
  <c r="X4" i="72"/>
  <c r="V4" i="72"/>
  <c r="T4" i="72"/>
  <c r="R4" i="72"/>
  <c r="P4" i="72"/>
  <c r="X3" i="72"/>
  <c r="V3" i="72"/>
  <c r="T3" i="72"/>
  <c r="R3" i="72"/>
  <c r="P3" i="72"/>
  <c r="K4" i="70"/>
  <c r="B2" i="70"/>
  <c r="B2" i="67"/>
  <c r="H22" i="69"/>
  <c r="G22" i="69"/>
  <c r="F22" i="69" s="1"/>
  <c r="X15" i="69"/>
  <c r="V15" i="69"/>
  <c r="T15" i="69"/>
  <c r="R15" i="69"/>
  <c r="P15" i="69"/>
  <c r="X14" i="69"/>
  <c r="V14" i="69"/>
  <c r="T14" i="69"/>
  <c r="R14" i="69"/>
  <c r="P14" i="69"/>
  <c r="X13" i="69"/>
  <c r="V13" i="69"/>
  <c r="T13" i="69"/>
  <c r="R13" i="69"/>
  <c r="P13" i="69"/>
  <c r="X12" i="69"/>
  <c r="V12" i="69"/>
  <c r="T12" i="69"/>
  <c r="R12" i="69"/>
  <c r="P12" i="69"/>
  <c r="X11" i="69"/>
  <c r="V11" i="69"/>
  <c r="T11" i="69"/>
  <c r="R11" i="69"/>
  <c r="P11" i="69"/>
  <c r="X10" i="69"/>
  <c r="V10" i="69"/>
  <c r="T10" i="69"/>
  <c r="R10" i="69"/>
  <c r="P10" i="69"/>
  <c r="X9" i="69"/>
  <c r="V9" i="69"/>
  <c r="T9" i="69"/>
  <c r="R9" i="69"/>
  <c r="P9" i="69"/>
  <c r="X8" i="69"/>
  <c r="V8" i="69"/>
  <c r="T8" i="69"/>
  <c r="R8" i="69"/>
  <c r="P8" i="69"/>
  <c r="X7" i="69"/>
  <c r="V7" i="69"/>
  <c r="T7" i="69"/>
  <c r="R7" i="69"/>
  <c r="P7" i="69"/>
  <c r="X6" i="69"/>
  <c r="V6" i="69"/>
  <c r="T6" i="69"/>
  <c r="R6" i="69"/>
  <c r="P6" i="69"/>
  <c r="X5" i="69"/>
  <c r="V5" i="69"/>
  <c r="T5" i="69"/>
  <c r="R5" i="69"/>
  <c r="P5" i="69"/>
  <c r="X4" i="69"/>
  <c r="V4" i="69"/>
  <c r="T4" i="69"/>
  <c r="R4" i="69"/>
  <c r="P4" i="69"/>
  <c r="X3" i="69"/>
  <c r="V3" i="69"/>
  <c r="T3" i="69"/>
  <c r="R3" i="69"/>
  <c r="P3" i="69"/>
  <c r="K4" i="67"/>
  <c r="B2" i="64"/>
  <c r="H22" i="66"/>
  <c r="G22" i="66"/>
  <c r="F22" i="66" s="1"/>
  <c r="X15" i="66"/>
  <c r="V15" i="66"/>
  <c r="T15" i="66"/>
  <c r="R15" i="66"/>
  <c r="P15" i="66"/>
  <c r="X14" i="66"/>
  <c r="V14" i="66"/>
  <c r="T14" i="66"/>
  <c r="R14" i="66"/>
  <c r="P14" i="66"/>
  <c r="X13" i="66"/>
  <c r="V13" i="66"/>
  <c r="T13" i="66"/>
  <c r="R13" i="66"/>
  <c r="P13" i="66"/>
  <c r="X12" i="66"/>
  <c r="V12" i="66"/>
  <c r="T12" i="66"/>
  <c r="R12" i="66"/>
  <c r="P12" i="66"/>
  <c r="X11" i="66"/>
  <c r="V11" i="66"/>
  <c r="T11" i="66"/>
  <c r="R11" i="66"/>
  <c r="P11" i="66"/>
  <c r="X10" i="66"/>
  <c r="V10" i="66"/>
  <c r="T10" i="66"/>
  <c r="R10" i="66"/>
  <c r="P10" i="66"/>
  <c r="X9" i="66"/>
  <c r="V9" i="66"/>
  <c r="T9" i="66"/>
  <c r="R9" i="66"/>
  <c r="P9" i="66"/>
  <c r="X8" i="66"/>
  <c r="V8" i="66"/>
  <c r="T8" i="66"/>
  <c r="R8" i="66"/>
  <c r="P8" i="66"/>
  <c r="X7" i="66"/>
  <c r="V7" i="66"/>
  <c r="T7" i="66"/>
  <c r="R7" i="66"/>
  <c r="P7" i="66"/>
  <c r="X6" i="66"/>
  <c r="V6" i="66"/>
  <c r="T6" i="66"/>
  <c r="R6" i="66"/>
  <c r="P6" i="66"/>
  <c r="X5" i="66"/>
  <c r="V5" i="66"/>
  <c r="T5" i="66"/>
  <c r="R5" i="66"/>
  <c r="P5" i="66"/>
  <c r="X4" i="66"/>
  <c r="V4" i="66"/>
  <c r="T4" i="66"/>
  <c r="R4" i="66"/>
  <c r="P4" i="66"/>
  <c r="X3" i="66"/>
  <c r="V3" i="66"/>
  <c r="T3" i="66"/>
  <c r="R3" i="66"/>
  <c r="P3" i="66"/>
  <c r="K4" i="64"/>
  <c r="B2" i="61"/>
  <c r="H22" i="63"/>
  <c r="G22" i="63"/>
  <c r="F22" i="63" s="1"/>
  <c r="X15" i="63"/>
  <c r="V15" i="63"/>
  <c r="T15" i="63"/>
  <c r="R15" i="63"/>
  <c r="P15" i="63"/>
  <c r="X14" i="63"/>
  <c r="V14" i="63"/>
  <c r="T14" i="63"/>
  <c r="R14" i="63"/>
  <c r="P14" i="63"/>
  <c r="X13" i="63"/>
  <c r="V13" i="63"/>
  <c r="T13" i="63"/>
  <c r="R13" i="63"/>
  <c r="P13" i="63"/>
  <c r="X12" i="63"/>
  <c r="V12" i="63"/>
  <c r="T12" i="63"/>
  <c r="R12" i="63"/>
  <c r="P12" i="63"/>
  <c r="X11" i="63"/>
  <c r="V11" i="63"/>
  <c r="T11" i="63"/>
  <c r="R11" i="63"/>
  <c r="P11" i="63"/>
  <c r="X10" i="63"/>
  <c r="V10" i="63"/>
  <c r="T10" i="63"/>
  <c r="R10" i="63"/>
  <c r="P10" i="63"/>
  <c r="X9" i="63"/>
  <c r="V9" i="63"/>
  <c r="T9" i="63"/>
  <c r="R9" i="63"/>
  <c r="P9" i="63"/>
  <c r="X8" i="63"/>
  <c r="V8" i="63"/>
  <c r="T8" i="63"/>
  <c r="R8" i="63"/>
  <c r="P8" i="63"/>
  <c r="X7" i="63"/>
  <c r="V7" i="63"/>
  <c r="T7" i="63"/>
  <c r="R7" i="63"/>
  <c r="P7" i="63"/>
  <c r="X6" i="63"/>
  <c r="V6" i="63"/>
  <c r="T6" i="63"/>
  <c r="R6" i="63"/>
  <c r="P6" i="63"/>
  <c r="X5" i="63"/>
  <c r="V5" i="63"/>
  <c r="T5" i="63"/>
  <c r="R5" i="63"/>
  <c r="P5" i="63"/>
  <c r="X4" i="63"/>
  <c r="V4" i="63"/>
  <c r="T4" i="63"/>
  <c r="R4" i="63"/>
  <c r="P4" i="63"/>
  <c r="X3" i="63"/>
  <c r="V3" i="63"/>
  <c r="T3" i="63"/>
  <c r="R3" i="63"/>
  <c r="P3" i="63"/>
  <c r="K4" i="61"/>
  <c r="B2" i="58"/>
  <c r="H22" i="60"/>
  <c r="G22" i="60"/>
  <c r="F22" i="60"/>
  <c r="X15" i="60"/>
  <c r="V15" i="60"/>
  <c r="T15" i="60"/>
  <c r="R15" i="60"/>
  <c r="P15" i="60"/>
  <c r="X14" i="60"/>
  <c r="V14" i="60"/>
  <c r="T14" i="60"/>
  <c r="R14" i="60"/>
  <c r="P14" i="60"/>
  <c r="X13" i="60"/>
  <c r="V13" i="60"/>
  <c r="T13" i="60"/>
  <c r="R13" i="60"/>
  <c r="P13" i="60"/>
  <c r="X12" i="60"/>
  <c r="V12" i="60"/>
  <c r="T12" i="60"/>
  <c r="R12" i="60"/>
  <c r="P12" i="60"/>
  <c r="X11" i="60"/>
  <c r="V11" i="60"/>
  <c r="T11" i="60"/>
  <c r="R11" i="60"/>
  <c r="P11" i="60"/>
  <c r="X10" i="60"/>
  <c r="V10" i="60"/>
  <c r="T10" i="60"/>
  <c r="R10" i="60"/>
  <c r="P10" i="60"/>
  <c r="X9" i="60"/>
  <c r="V9" i="60"/>
  <c r="T9" i="60"/>
  <c r="R9" i="60"/>
  <c r="P9" i="60"/>
  <c r="X8" i="60"/>
  <c r="V8" i="60"/>
  <c r="T8" i="60"/>
  <c r="R8" i="60"/>
  <c r="P8" i="60"/>
  <c r="X7" i="60"/>
  <c r="V7" i="60"/>
  <c r="T7" i="60"/>
  <c r="R7" i="60"/>
  <c r="P7" i="60"/>
  <c r="X6" i="60"/>
  <c r="V6" i="60"/>
  <c r="T6" i="60"/>
  <c r="R6" i="60"/>
  <c r="P6" i="60"/>
  <c r="X5" i="60"/>
  <c r="V5" i="60"/>
  <c r="T5" i="60"/>
  <c r="R5" i="60"/>
  <c r="P5" i="60"/>
  <c r="X4" i="60"/>
  <c r="V4" i="60"/>
  <c r="T4" i="60"/>
  <c r="R4" i="60"/>
  <c r="P4" i="60"/>
  <c r="X3" i="60"/>
  <c r="V3" i="60"/>
  <c r="T3" i="60"/>
  <c r="R3" i="60"/>
  <c r="P3" i="60"/>
  <c r="K4" i="58"/>
  <c r="B2" i="55"/>
  <c r="H22" i="57"/>
  <c r="G22" i="57"/>
  <c r="F22" i="57" s="1"/>
  <c r="X15" i="57"/>
  <c r="V15" i="57"/>
  <c r="T15" i="57"/>
  <c r="R15" i="57"/>
  <c r="P15" i="57"/>
  <c r="X14" i="57"/>
  <c r="V14" i="57"/>
  <c r="T14" i="57"/>
  <c r="R14" i="57"/>
  <c r="P14" i="57"/>
  <c r="X13" i="57"/>
  <c r="V13" i="57"/>
  <c r="T13" i="57"/>
  <c r="R13" i="57"/>
  <c r="P13" i="57"/>
  <c r="X12" i="57"/>
  <c r="V12" i="57"/>
  <c r="T12" i="57"/>
  <c r="R12" i="57"/>
  <c r="P12" i="57"/>
  <c r="X11" i="57"/>
  <c r="V11" i="57"/>
  <c r="T11" i="57"/>
  <c r="R11" i="57"/>
  <c r="P11" i="57"/>
  <c r="X10" i="57"/>
  <c r="V10" i="57"/>
  <c r="T10" i="57"/>
  <c r="R10" i="57"/>
  <c r="P10" i="57"/>
  <c r="X9" i="57"/>
  <c r="V9" i="57"/>
  <c r="T9" i="57"/>
  <c r="R9" i="57"/>
  <c r="P9" i="57"/>
  <c r="X8" i="57"/>
  <c r="V8" i="57"/>
  <c r="T8" i="57"/>
  <c r="R8" i="57"/>
  <c r="P8" i="57"/>
  <c r="X7" i="57"/>
  <c r="V7" i="57"/>
  <c r="T7" i="57"/>
  <c r="R7" i="57"/>
  <c r="P7" i="57"/>
  <c r="X6" i="57"/>
  <c r="V6" i="57"/>
  <c r="T6" i="57"/>
  <c r="R6" i="57"/>
  <c r="P6" i="57"/>
  <c r="X5" i="57"/>
  <c r="V5" i="57"/>
  <c r="T5" i="57"/>
  <c r="R5" i="57"/>
  <c r="P5" i="57"/>
  <c r="X4" i="57"/>
  <c r="V4" i="57"/>
  <c r="T4" i="57"/>
  <c r="R4" i="57"/>
  <c r="P4" i="57"/>
  <c r="X3" i="57"/>
  <c r="V3" i="57"/>
  <c r="T3" i="57"/>
  <c r="R3" i="57"/>
  <c r="P3" i="57"/>
  <c r="K4" i="55"/>
  <c r="K4" i="49"/>
  <c r="K4" i="52"/>
  <c r="B2" i="52"/>
  <c r="H22" i="54"/>
  <c r="G22" i="54"/>
  <c r="X15" i="54"/>
  <c r="V15" i="54"/>
  <c r="T15" i="54"/>
  <c r="R15" i="54"/>
  <c r="P15" i="54"/>
  <c r="X14" i="54"/>
  <c r="V14" i="54"/>
  <c r="T14" i="54"/>
  <c r="R14" i="54"/>
  <c r="P14" i="54"/>
  <c r="X13" i="54"/>
  <c r="V13" i="54"/>
  <c r="T13" i="54"/>
  <c r="R13" i="54"/>
  <c r="P13" i="54"/>
  <c r="X12" i="54"/>
  <c r="V12" i="54"/>
  <c r="T12" i="54"/>
  <c r="R12" i="54"/>
  <c r="P12" i="54"/>
  <c r="X11" i="54"/>
  <c r="V11" i="54"/>
  <c r="T11" i="54"/>
  <c r="R11" i="54"/>
  <c r="P11" i="54"/>
  <c r="X10" i="54"/>
  <c r="V10" i="54"/>
  <c r="T10" i="54"/>
  <c r="R10" i="54"/>
  <c r="P10" i="54"/>
  <c r="X9" i="54"/>
  <c r="V9" i="54"/>
  <c r="T9" i="54"/>
  <c r="R9" i="54"/>
  <c r="P9" i="54"/>
  <c r="X8" i="54"/>
  <c r="V8" i="54"/>
  <c r="T8" i="54"/>
  <c r="R8" i="54"/>
  <c r="P8" i="54"/>
  <c r="X7" i="54"/>
  <c r="V7" i="54"/>
  <c r="T7" i="54"/>
  <c r="R7" i="54"/>
  <c r="P7" i="54"/>
  <c r="X6" i="54"/>
  <c r="V6" i="54"/>
  <c r="T6" i="54"/>
  <c r="R6" i="54"/>
  <c r="P6" i="54"/>
  <c r="X5" i="54"/>
  <c r="V5" i="54"/>
  <c r="T5" i="54"/>
  <c r="R5" i="54"/>
  <c r="P5" i="54"/>
  <c r="X4" i="54"/>
  <c r="V4" i="54"/>
  <c r="T4" i="54"/>
  <c r="R4" i="54"/>
  <c r="P4" i="54"/>
  <c r="X3" i="54"/>
  <c r="V3" i="54"/>
  <c r="T3" i="54"/>
  <c r="R3" i="54"/>
  <c r="P3" i="54"/>
  <c r="B2" i="49"/>
  <c r="V12" i="77" l="1"/>
  <c r="R12" i="77"/>
  <c r="N12" i="77"/>
  <c r="J12" i="77"/>
  <c r="U12" i="77"/>
  <c r="Q12" i="77"/>
  <c r="M12" i="77"/>
  <c r="I12" i="77"/>
  <c r="T12" i="77"/>
  <c r="P12" i="77"/>
  <c r="L12" i="77"/>
  <c r="H12" i="77"/>
  <c r="S12" i="77"/>
  <c r="O12" i="77"/>
  <c r="K12" i="77"/>
  <c r="G12" i="77"/>
  <c r="F22" i="75"/>
  <c r="F22" i="54"/>
  <c r="H22" i="51" l="1"/>
  <c r="G22" i="51"/>
  <c r="X15" i="51"/>
  <c r="V15" i="51"/>
  <c r="T15" i="51"/>
  <c r="R15" i="51"/>
  <c r="P15" i="51"/>
  <c r="X14" i="51"/>
  <c r="V14" i="51"/>
  <c r="T14" i="51"/>
  <c r="R14" i="51"/>
  <c r="P14" i="51"/>
  <c r="X13" i="51"/>
  <c r="V13" i="51"/>
  <c r="T13" i="51"/>
  <c r="R13" i="51"/>
  <c r="P13" i="51"/>
  <c r="X12" i="51"/>
  <c r="V12" i="51"/>
  <c r="T12" i="51"/>
  <c r="R12" i="51"/>
  <c r="P12" i="51"/>
  <c r="X11" i="51"/>
  <c r="V11" i="51"/>
  <c r="T11" i="51"/>
  <c r="R11" i="51"/>
  <c r="P11" i="51"/>
  <c r="X10" i="51"/>
  <c r="V10" i="51"/>
  <c r="T10" i="51"/>
  <c r="R10" i="51"/>
  <c r="P10" i="51"/>
  <c r="X9" i="51"/>
  <c r="V9" i="51"/>
  <c r="T9" i="51"/>
  <c r="R9" i="51"/>
  <c r="P9" i="51"/>
  <c r="X8" i="51"/>
  <c r="V8" i="51"/>
  <c r="T8" i="51"/>
  <c r="R8" i="51"/>
  <c r="P8" i="51"/>
  <c r="X7" i="51"/>
  <c r="V7" i="51"/>
  <c r="T7" i="51"/>
  <c r="R7" i="51"/>
  <c r="P7" i="51"/>
  <c r="X6" i="51"/>
  <c r="V6" i="51"/>
  <c r="T6" i="51"/>
  <c r="R6" i="51"/>
  <c r="P6" i="51"/>
  <c r="X5" i="51"/>
  <c r="V5" i="51"/>
  <c r="T5" i="51"/>
  <c r="R5" i="51"/>
  <c r="P5" i="51"/>
  <c r="X4" i="51"/>
  <c r="V4" i="51"/>
  <c r="T4" i="51"/>
  <c r="R4" i="51"/>
  <c r="P4" i="51"/>
  <c r="X3" i="51"/>
  <c r="V3" i="51"/>
  <c r="T3" i="51"/>
  <c r="R3" i="51"/>
  <c r="P3" i="51"/>
  <c r="P4" i="41"/>
  <c r="P5" i="41"/>
  <c r="P6" i="41"/>
  <c r="P7" i="41"/>
  <c r="P8" i="41"/>
  <c r="P9" i="41"/>
  <c r="P10" i="41"/>
  <c r="P11" i="41"/>
  <c r="P12" i="41"/>
  <c r="P13" i="41"/>
  <c r="P14" i="41"/>
  <c r="P15" i="41"/>
  <c r="P3" i="41"/>
  <c r="X4" i="41"/>
  <c r="X5" i="41"/>
  <c r="X6" i="41"/>
  <c r="X7" i="41"/>
  <c r="X8" i="41"/>
  <c r="X9" i="41"/>
  <c r="X10" i="41"/>
  <c r="X11" i="41"/>
  <c r="X12" i="41"/>
  <c r="X13" i="41"/>
  <c r="X14" i="41"/>
  <c r="X15" i="41"/>
  <c r="X3" i="41"/>
  <c r="V4" i="41"/>
  <c r="V5" i="41"/>
  <c r="V6" i="41"/>
  <c r="V7" i="41"/>
  <c r="V8" i="41"/>
  <c r="V9" i="41"/>
  <c r="V10" i="41"/>
  <c r="V11" i="41"/>
  <c r="V12" i="41"/>
  <c r="V13" i="41"/>
  <c r="V14" i="41"/>
  <c r="V15" i="41"/>
  <c r="V3" i="41"/>
  <c r="T4" i="41"/>
  <c r="T5" i="41"/>
  <c r="T6" i="41"/>
  <c r="T7" i="41"/>
  <c r="T8" i="41"/>
  <c r="T9" i="41"/>
  <c r="T10" i="41"/>
  <c r="T11" i="41"/>
  <c r="T12" i="41"/>
  <c r="T13" i="41"/>
  <c r="T14" i="41"/>
  <c r="T15" i="41"/>
  <c r="T3" i="41"/>
  <c r="R4" i="41"/>
  <c r="R5" i="41"/>
  <c r="R6" i="41"/>
  <c r="R7" i="41"/>
  <c r="R8" i="41"/>
  <c r="R9" i="41"/>
  <c r="R10" i="41"/>
  <c r="R11" i="41"/>
  <c r="R12" i="41"/>
  <c r="R13" i="41"/>
  <c r="R14" i="41"/>
  <c r="R15" i="41"/>
  <c r="R3" i="41"/>
  <c r="H22" i="41"/>
  <c r="F22" i="51" l="1"/>
  <c r="G22" i="41"/>
  <c r="F22" i="41" s="1"/>
  <c r="G5" i="23" l="1"/>
  <c r="G4" i="23"/>
  <c r="A3" i="23" l="1"/>
  <c r="B2" i="20" l="1"/>
  <c r="D3" i="4" l="1"/>
  <c r="D2" i="4" l="1"/>
  <c r="D4" i="4"/>
  <c r="D1" i="4"/>
  <c r="E31" i="77" l="1"/>
  <c r="F31" i="77" s="1"/>
  <c r="E29" i="77"/>
  <c r="F29" i="77" s="1"/>
  <c r="E30" i="77"/>
  <c r="F30" i="77" s="1"/>
  <c r="E28" i="77"/>
  <c r="F28" i="77" s="1"/>
  <c r="E23" i="77"/>
  <c r="F23" i="77" s="1"/>
  <c r="E21" i="77"/>
  <c r="F21" i="77" s="1"/>
  <c r="E16" i="77"/>
  <c r="F16" i="77" s="1"/>
  <c r="E11" i="77"/>
  <c r="F11" i="77" s="1"/>
  <c r="E9" i="77"/>
  <c r="E16" i="73"/>
  <c r="F16" i="73" s="1"/>
  <c r="E15" i="73"/>
  <c r="F15" i="73" s="1"/>
  <c r="E27" i="77"/>
  <c r="F27" i="77" s="1"/>
  <c r="E11" i="73"/>
  <c r="F11" i="73" s="1"/>
  <c r="E13" i="77"/>
  <c r="F13" i="77" s="1"/>
  <c r="E10" i="77"/>
  <c r="F10" i="77" s="1"/>
  <c r="E20" i="77"/>
  <c r="E17" i="77"/>
  <c r="F17" i="77" s="1"/>
  <c r="E22" i="77"/>
  <c r="F22" i="77" s="1"/>
  <c r="E12" i="73"/>
  <c r="F12" i="73" s="1"/>
  <c r="C14" i="79"/>
  <c r="D14" i="79" s="1"/>
  <c r="E14" i="79" s="1"/>
  <c r="C10" i="79"/>
  <c r="D10" i="79" s="1"/>
  <c r="E10" i="79" s="1"/>
  <c r="C6" i="79"/>
  <c r="D6" i="79" s="1"/>
  <c r="E6" i="79" s="1"/>
  <c r="C13" i="79"/>
  <c r="D13" i="79" s="1"/>
  <c r="E13" i="79" s="1"/>
  <c r="C9" i="79"/>
  <c r="D9" i="79" s="1"/>
  <c r="E9" i="79" s="1"/>
  <c r="C5" i="79"/>
  <c r="D5" i="79" s="1"/>
  <c r="E5" i="79" s="1"/>
  <c r="C15" i="79"/>
  <c r="D15" i="79" s="1"/>
  <c r="E15" i="79" s="1"/>
  <c r="C11" i="79"/>
  <c r="D11" i="79" s="1"/>
  <c r="E11" i="79" s="1"/>
  <c r="C7" i="79"/>
  <c r="D7" i="79" s="1"/>
  <c r="E7" i="79" s="1"/>
  <c r="C3" i="79"/>
  <c r="D3" i="79" s="1"/>
  <c r="E3" i="79" s="1"/>
  <c r="C12" i="79"/>
  <c r="D12" i="79" s="1"/>
  <c r="E12" i="79" s="1"/>
  <c r="C8" i="79"/>
  <c r="D8" i="79" s="1"/>
  <c r="E8" i="79" s="1"/>
  <c r="C4" i="79"/>
  <c r="D4" i="79" s="1"/>
  <c r="E4" i="79" s="1"/>
  <c r="E31" i="73"/>
  <c r="F31" i="73" s="1"/>
  <c r="E29" i="73"/>
  <c r="F29" i="73" s="1"/>
  <c r="E27" i="73"/>
  <c r="F27" i="73" s="1"/>
  <c r="E30" i="73"/>
  <c r="F30" i="73" s="1"/>
  <c r="E28" i="73"/>
  <c r="F28" i="73" s="1"/>
  <c r="E23" i="73"/>
  <c r="F23" i="73" s="1"/>
  <c r="E21" i="73"/>
  <c r="F21" i="73" s="1"/>
  <c r="E17" i="73"/>
  <c r="F17" i="73" s="1"/>
  <c r="E9" i="73"/>
  <c r="E22" i="73"/>
  <c r="F22" i="73" s="1"/>
  <c r="E20" i="73"/>
  <c r="E10" i="73"/>
  <c r="F10" i="73" s="1"/>
  <c r="C14" i="75"/>
  <c r="D14" i="75" s="1"/>
  <c r="E14" i="75" s="1"/>
  <c r="C10" i="75"/>
  <c r="D10" i="75" s="1"/>
  <c r="E10" i="75" s="1"/>
  <c r="C6" i="75"/>
  <c r="D6" i="75" s="1"/>
  <c r="E6" i="75" s="1"/>
  <c r="C13" i="75"/>
  <c r="D13" i="75" s="1"/>
  <c r="E13" i="75" s="1"/>
  <c r="C9" i="75"/>
  <c r="D9" i="75" s="1"/>
  <c r="E9" i="75" s="1"/>
  <c r="C5" i="75"/>
  <c r="D5" i="75" s="1"/>
  <c r="E5" i="75" s="1"/>
  <c r="C15" i="75"/>
  <c r="D15" i="75" s="1"/>
  <c r="E15" i="75" s="1"/>
  <c r="C11" i="75"/>
  <c r="D11" i="75" s="1"/>
  <c r="E11" i="75" s="1"/>
  <c r="C7" i="75"/>
  <c r="D7" i="75" s="1"/>
  <c r="E7" i="75" s="1"/>
  <c r="C3" i="75"/>
  <c r="D3" i="75" s="1"/>
  <c r="E3" i="75" s="1"/>
  <c r="C12" i="75"/>
  <c r="D12" i="75" s="1"/>
  <c r="E12" i="75" s="1"/>
  <c r="C8" i="75"/>
  <c r="D8" i="75" s="1"/>
  <c r="E8" i="75" s="1"/>
  <c r="C4" i="75"/>
  <c r="D4" i="75" s="1"/>
  <c r="E4" i="75" s="1"/>
  <c r="E25" i="70"/>
  <c r="F25" i="70" s="1"/>
  <c r="E23" i="70"/>
  <c r="F23" i="70" s="1"/>
  <c r="E21" i="70"/>
  <c r="F21" i="70" s="1"/>
  <c r="E12" i="67"/>
  <c r="F12" i="67" s="1"/>
  <c r="E24" i="70"/>
  <c r="F24" i="70" s="1"/>
  <c r="E17" i="70"/>
  <c r="F17" i="70" s="1"/>
  <c r="E15" i="70"/>
  <c r="F15" i="70" s="1"/>
  <c r="E10" i="70"/>
  <c r="F10" i="70" s="1"/>
  <c r="E11" i="67"/>
  <c r="F11" i="67" s="1"/>
  <c r="E22" i="70"/>
  <c r="F22" i="70" s="1"/>
  <c r="E11" i="70"/>
  <c r="F11" i="70" s="1"/>
  <c r="E14" i="70"/>
  <c r="E16" i="70"/>
  <c r="F16" i="70" s="1"/>
  <c r="E9" i="70"/>
  <c r="C14" i="72"/>
  <c r="D14" i="72" s="1"/>
  <c r="E14" i="72" s="1"/>
  <c r="C10" i="72"/>
  <c r="D10" i="72" s="1"/>
  <c r="E10" i="72" s="1"/>
  <c r="C6" i="72"/>
  <c r="D6" i="72" s="1"/>
  <c r="E6" i="72" s="1"/>
  <c r="C13" i="72"/>
  <c r="D13" i="72" s="1"/>
  <c r="E13" i="72" s="1"/>
  <c r="C9" i="72"/>
  <c r="D9" i="72" s="1"/>
  <c r="E9" i="72" s="1"/>
  <c r="C5" i="72"/>
  <c r="D5" i="72" s="1"/>
  <c r="E5" i="72" s="1"/>
  <c r="C12" i="72"/>
  <c r="D12" i="72" s="1"/>
  <c r="E12" i="72" s="1"/>
  <c r="C8" i="72"/>
  <c r="D8" i="72" s="1"/>
  <c r="E8" i="72" s="1"/>
  <c r="C4" i="72"/>
  <c r="D4" i="72" s="1"/>
  <c r="E4" i="72" s="1"/>
  <c r="C15" i="72"/>
  <c r="D15" i="72" s="1"/>
  <c r="E15" i="72" s="1"/>
  <c r="C11" i="72"/>
  <c r="D11" i="72" s="1"/>
  <c r="E11" i="72" s="1"/>
  <c r="C7" i="72"/>
  <c r="D7" i="72" s="1"/>
  <c r="E7" i="72" s="1"/>
  <c r="C3" i="72"/>
  <c r="D3" i="72" s="1"/>
  <c r="E3" i="72" s="1"/>
  <c r="C14" i="69"/>
  <c r="D14" i="69" s="1"/>
  <c r="E14" i="69" s="1"/>
  <c r="C10" i="69"/>
  <c r="D10" i="69" s="1"/>
  <c r="E10" i="69" s="1"/>
  <c r="C6" i="69"/>
  <c r="D6" i="69" s="1"/>
  <c r="E6" i="69" s="1"/>
  <c r="C15" i="69"/>
  <c r="D15" i="69" s="1"/>
  <c r="E15" i="69" s="1"/>
  <c r="C11" i="69"/>
  <c r="D11" i="69" s="1"/>
  <c r="E11" i="69" s="1"/>
  <c r="C7" i="69"/>
  <c r="D7" i="69" s="1"/>
  <c r="E7" i="69" s="1"/>
  <c r="C12" i="69"/>
  <c r="D12" i="69" s="1"/>
  <c r="E12" i="69" s="1"/>
  <c r="C8" i="69"/>
  <c r="D8" i="69" s="1"/>
  <c r="E8" i="69" s="1"/>
  <c r="C4" i="69"/>
  <c r="D4" i="69" s="1"/>
  <c r="E4" i="69" s="1"/>
  <c r="C3" i="69"/>
  <c r="D3" i="69" s="1"/>
  <c r="E3" i="69" s="1"/>
  <c r="C9" i="69"/>
  <c r="D9" i="69" s="1"/>
  <c r="E9" i="69" s="1"/>
  <c r="C13" i="69"/>
  <c r="D13" i="69" s="1"/>
  <c r="E13" i="69" s="1"/>
  <c r="C5" i="69"/>
  <c r="D5" i="69" s="1"/>
  <c r="E5" i="69" s="1"/>
  <c r="E26" i="67"/>
  <c r="F26" i="67" s="1"/>
  <c r="E28" i="67"/>
  <c r="F28" i="67" s="1"/>
  <c r="E19" i="67"/>
  <c r="F19" i="67" s="1"/>
  <c r="E17" i="67"/>
  <c r="E13" i="67"/>
  <c r="F13" i="67" s="1"/>
  <c r="E9" i="67"/>
  <c r="E20" i="64"/>
  <c r="F20" i="64" s="1"/>
  <c r="E27" i="67"/>
  <c r="F27" i="67" s="1"/>
  <c r="E24" i="67"/>
  <c r="F24" i="67" s="1"/>
  <c r="E20" i="67"/>
  <c r="F20" i="67" s="1"/>
  <c r="E18" i="67"/>
  <c r="F18" i="67" s="1"/>
  <c r="E10" i="67"/>
  <c r="F10" i="67" s="1"/>
  <c r="E22" i="64"/>
  <c r="F22" i="64" s="1"/>
  <c r="E19" i="64"/>
  <c r="E14" i="67"/>
  <c r="F14" i="67" s="1"/>
  <c r="E25" i="67"/>
  <c r="F25" i="67" s="1"/>
  <c r="E21" i="64"/>
  <c r="F21" i="64" s="1"/>
  <c r="E29" i="64"/>
  <c r="F29" i="64" s="1"/>
  <c r="E27" i="64"/>
  <c r="F27" i="64" s="1"/>
  <c r="E30" i="64"/>
  <c r="F30" i="64" s="1"/>
  <c r="E15" i="64"/>
  <c r="F15" i="64" s="1"/>
  <c r="E11" i="64"/>
  <c r="F11" i="64" s="1"/>
  <c r="E9" i="64"/>
  <c r="E28" i="64"/>
  <c r="F28" i="64" s="1"/>
  <c r="E12" i="61"/>
  <c r="F12" i="61" s="1"/>
  <c r="E26" i="64"/>
  <c r="F26" i="64" s="1"/>
  <c r="E16" i="64"/>
  <c r="F16" i="64" s="1"/>
  <c r="E12" i="64"/>
  <c r="F12" i="64" s="1"/>
  <c r="E10" i="64"/>
  <c r="F10" i="64" s="1"/>
  <c r="E11" i="61"/>
  <c r="F11" i="61" s="1"/>
  <c r="C14" i="66"/>
  <c r="D14" i="66" s="1"/>
  <c r="E14" i="66" s="1"/>
  <c r="N14" i="66" s="1"/>
  <c r="C10" i="66"/>
  <c r="D10" i="66" s="1"/>
  <c r="E10" i="66" s="1"/>
  <c r="C6" i="66"/>
  <c r="D6" i="66" s="1"/>
  <c r="E6" i="66" s="1"/>
  <c r="C13" i="66"/>
  <c r="D13" i="66" s="1"/>
  <c r="E13" i="66" s="1"/>
  <c r="C9" i="66"/>
  <c r="D9" i="66" s="1"/>
  <c r="E9" i="66" s="1"/>
  <c r="C12" i="66"/>
  <c r="D12" i="66" s="1"/>
  <c r="E12" i="66" s="1"/>
  <c r="C8" i="66"/>
  <c r="D8" i="66" s="1"/>
  <c r="E8" i="66" s="1"/>
  <c r="C4" i="66"/>
  <c r="D4" i="66" s="1"/>
  <c r="E4" i="66" s="1"/>
  <c r="C15" i="66"/>
  <c r="D15" i="66" s="1"/>
  <c r="E15" i="66" s="1"/>
  <c r="C11" i="66"/>
  <c r="D11" i="66" s="1"/>
  <c r="E11" i="66" s="1"/>
  <c r="C7" i="66"/>
  <c r="D7" i="66" s="1"/>
  <c r="E7" i="66" s="1"/>
  <c r="C3" i="66"/>
  <c r="D3" i="66" s="1"/>
  <c r="E3" i="66" s="1"/>
  <c r="C5" i="66"/>
  <c r="D5" i="66" s="1"/>
  <c r="E5" i="66" s="1"/>
  <c r="E22" i="61"/>
  <c r="F22" i="61" s="1"/>
  <c r="E17" i="61"/>
  <c r="F17" i="61" s="1"/>
  <c r="E24" i="61"/>
  <c r="F24" i="61" s="1"/>
  <c r="E10" i="61"/>
  <c r="F10" i="61" s="1"/>
  <c r="E25" i="61"/>
  <c r="F25" i="61" s="1"/>
  <c r="E23" i="61"/>
  <c r="F23" i="61" s="1"/>
  <c r="E21" i="61"/>
  <c r="F21" i="61" s="1"/>
  <c r="E15" i="61"/>
  <c r="F15" i="61" s="1"/>
  <c r="E9" i="61"/>
  <c r="E16" i="61"/>
  <c r="F16" i="61" s="1"/>
  <c r="E19" i="58"/>
  <c r="F19" i="58" s="1"/>
  <c r="E18" i="58"/>
  <c r="C14" i="63"/>
  <c r="D14" i="63" s="1"/>
  <c r="E14" i="63" s="1"/>
  <c r="C10" i="63"/>
  <c r="D10" i="63" s="1"/>
  <c r="E10" i="63" s="1"/>
  <c r="C6" i="63"/>
  <c r="D6" i="63" s="1"/>
  <c r="E6" i="63" s="1"/>
  <c r="C13" i="63"/>
  <c r="D13" i="63" s="1"/>
  <c r="E13" i="63" s="1"/>
  <c r="C9" i="63"/>
  <c r="D9" i="63" s="1"/>
  <c r="E9" i="63" s="1"/>
  <c r="C5" i="63"/>
  <c r="D5" i="63" s="1"/>
  <c r="E5" i="63" s="1"/>
  <c r="C12" i="63"/>
  <c r="D12" i="63" s="1"/>
  <c r="E12" i="63" s="1"/>
  <c r="C8" i="63"/>
  <c r="D8" i="63" s="1"/>
  <c r="E8" i="63" s="1"/>
  <c r="C15" i="63"/>
  <c r="D15" i="63" s="1"/>
  <c r="E15" i="63" s="1"/>
  <c r="C11" i="63"/>
  <c r="D11" i="63" s="1"/>
  <c r="E11" i="63" s="1"/>
  <c r="C3" i="63"/>
  <c r="D3" i="63" s="1"/>
  <c r="E3" i="63" s="1"/>
  <c r="C7" i="63"/>
  <c r="D7" i="63" s="1"/>
  <c r="E7" i="63" s="1"/>
  <c r="C4" i="63"/>
  <c r="D4" i="63" s="1"/>
  <c r="E4" i="63" s="1"/>
  <c r="E26" i="58"/>
  <c r="F26" i="58" s="1"/>
  <c r="E24" i="58"/>
  <c r="F24" i="58" s="1"/>
  <c r="E27" i="58"/>
  <c r="F27" i="58" s="1"/>
  <c r="E23" i="58"/>
  <c r="F23" i="58" s="1"/>
  <c r="E14" i="58"/>
  <c r="F14" i="58" s="1"/>
  <c r="E9" i="58"/>
  <c r="E25" i="58"/>
  <c r="F25" i="58" s="1"/>
  <c r="E10" i="58"/>
  <c r="F10" i="58" s="1"/>
  <c r="E15" i="58"/>
  <c r="F15" i="58" s="1"/>
  <c r="E13" i="58"/>
  <c r="F13" i="58" s="1"/>
  <c r="C14" i="60"/>
  <c r="D14" i="60" s="1"/>
  <c r="E14" i="60" s="1"/>
  <c r="C10" i="60"/>
  <c r="D10" i="60" s="1"/>
  <c r="E10" i="60" s="1"/>
  <c r="C6" i="60"/>
  <c r="D6" i="60" s="1"/>
  <c r="E6" i="60" s="1"/>
  <c r="C13" i="60"/>
  <c r="D13" i="60" s="1"/>
  <c r="E13" i="60" s="1"/>
  <c r="C9" i="60"/>
  <c r="D9" i="60" s="1"/>
  <c r="E9" i="60" s="1"/>
  <c r="C5" i="60"/>
  <c r="D5" i="60" s="1"/>
  <c r="E5" i="60" s="1"/>
  <c r="C15" i="60"/>
  <c r="D15" i="60" s="1"/>
  <c r="E15" i="60" s="1"/>
  <c r="C11" i="60"/>
  <c r="D11" i="60" s="1"/>
  <c r="E11" i="60" s="1"/>
  <c r="C7" i="60"/>
  <c r="D7" i="60" s="1"/>
  <c r="E7" i="60" s="1"/>
  <c r="C3" i="60"/>
  <c r="D3" i="60" s="1"/>
  <c r="E3" i="60" s="1"/>
  <c r="C12" i="60"/>
  <c r="D12" i="60" s="1"/>
  <c r="E12" i="60" s="1"/>
  <c r="C8" i="60"/>
  <c r="D8" i="60" s="1"/>
  <c r="E8" i="60" s="1"/>
  <c r="C4" i="60"/>
  <c r="D4" i="60" s="1"/>
  <c r="E4" i="60" s="1"/>
  <c r="E24" i="55"/>
  <c r="F24" i="55" s="1"/>
  <c r="E22" i="55"/>
  <c r="F22" i="55" s="1"/>
  <c r="E23" i="55"/>
  <c r="F23" i="55" s="1"/>
  <c r="E21" i="55"/>
  <c r="F21" i="55" s="1"/>
  <c r="E20" i="55"/>
  <c r="F20" i="55" s="1"/>
  <c r="E15" i="55"/>
  <c r="F15" i="55" s="1"/>
  <c r="E16" i="55"/>
  <c r="F16" i="55" s="1"/>
  <c r="E11" i="55"/>
  <c r="F11" i="55" s="1"/>
  <c r="E9" i="55"/>
  <c r="E14" i="55"/>
  <c r="F14" i="55" s="1"/>
  <c r="E10" i="55"/>
  <c r="F10" i="55" s="1"/>
  <c r="E27" i="52"/>
  <c r="F27" i="52" s="1"/>
  <c r="C14" i="57"/>
  <c r="D14" i="57" s="1"/>
  <c r="E14" i="57" s="1"/>
  <c r="C10" i="57"/>
  <c r="D10" i="57" s="1"/>
  <c r="E10" i="57" s="1"/>
  <c r="C6" i="57"/>
  <c r="D6" i="57" s="1"/>
  <c r="E6" i="57" s="1"/>
  <c r="C13" i="57"/>
  <c r="D13" i="57" s="1"/>
  <c r="E13" i="57" s="1"/>
  <c r="C9" i="57"/>
  <c r="D9" i="57" s="1"/>
  <c r="E9" i="57" s="1"/>
  <c r="C5" i="57"/>
  <c r="D5" i="57" s="1"/>
  <c r="E5" i="57" s="1"/>
  <c r="C15" i="57"/>
  <c r="D15" i="57" s="1"/>
  <c r="E15" i="57" s="1"/>
  <c r="C11" i="57"/>
  <c r="D11" i="57" s="1"/>
  <c r="E11" i="57" s="1"/>
  <c r="C7" i="57"/>
  <c r="D7" i="57" s="1"/>
  <c r="E7" i="57" s="1"/>
  <c r="C3" i="57"/>
  <c r="D3" i="57" s="1"/>
  <c r="E3" i="57" s="1"/>
  <c r="C12" i="57"/>
  <c r="D12" i="57" s="1"/>
  <c r="E12" i="57" s="1"/>
  <c r="C8" i="57"/>
  <c r="D8" i="57" s="1"/>
  <c r="E8" i="57" s="1"/>
  <c r="C4" i="57"/>
  <c r="D4" i="57" s="1"/>
  <c r="E4" i="57" s="1"/>
  <c r="E34" i="52"/>
  <c r="F34" i="52" s="1"/>
  <c r="E32" i="52"/>
  <c r="F32" i="52" s="1"/>
  <c r="E31" i="52"/>
  <c r="F31" i="52" s="1"/>
  <c r="E33" i="52"/>
  <c r="F33" i="52" s="1"/>
  <c r="E26" i="52"/>
  <c r="F26" i="52" s="1"/>
  <c r="E24" i="52"/>
  <c r="F24" i="52" s="1"/>
  <c r="E21" i="52"/>
  <c r="F21" i="52" s="1"/>
  <c r="E19" i="52"/>
  <c r="F19" i="52" s="1"/>
  <c r="E25" i="52"/>
  <c r="F25" i="52" s="1"/>
  <c r="E20" i="52"/>
  <c r="F20" i="52" s="1"/>
  <c r="E15" i="52"/>
  <c r="F15" i="52" s="1"/>
  <c r="E11" i="52"/>
  <c r="F11" i="52" s="1"/>
  <c r="E9" i="52"/>
  <c r="F9" i="52" s="1"/>
  <c r="E25" i="49"/>
  <c r="F25" i="49" s="1"/>
  <c r="E18" i="49"/>
  <c r="F18" i="49" s="1"/>
  <c r="E35" i="52"/>
  <c r="F35" i="52" s="1"/>
  <c r="E30" i="49"/>
  <c r="F30" i="49" s="1"/>
  <c r="E23" i="49"/>
  <c r="F23" i="49" s="1"/>
  <c r="E29" i="49"/>
  <c r="F29" i="49" s="1"/>
  <c r="E12" i="49"/>
  <c r="F12" i="49" s="1"/>
  <c r="E19" i="49"/>
  <c r="F19" i="49" s="1"/>
  <c r="E12" i="52"/>
  <c r="F12" i="52" s="1"/>
  <c r="E24" i="49"/>
  <c r="F24" i="49" s="1"/>
  <c r="E17" i="49"/>
  <c r="F17" i="49" s="1"/>
  <c r="E11" i="49"/>
  <c r="F11" i="49" s="1"/>
  <c r="E16" i="52"/>
  <c r="F16" i="52" s="1"/>
  <c r="E16" i="49"/>
  <c r="F16" i="49" s="1"/>
  <c r="E22" i="49"/>
  <c r="F22" i="49" s="1"/>
  <c r="E15" i="49"/>
  <c r="F15" i="49" s="1"/>
  <c r="E10" i="52"/>
  <c r="F10" i="52" s="1"/>
  <c r="E28" i="49"/>
  <c r="F28" i="49" s="1"/>
  <c r="C14" i="54"/>
  <c r="D14" i="54" s="1"/>
  <c r="E14" i="54" s="1"/>
  <c r="C10" i="54"/>
  <c r="D10" i="54" s="1"/>
  <c r="E10" i="54" s="1"/>
  <c r="C6" i="54"/>
  <c r="D6" i="54" s="1"/>
  <c r="E6" i="54" s="1"/>
  <c r="C13" i="54"/>
  <c r="D13" i="54" s="1"/>
  <c r="E13" i="54" s="1"/>
  <c r="C9" i="54"/>
  <c r="D9" i="54" s="1"/>
  <c r="E9" i="54" s="1"/>
  <c r="C15" i="54"/>
  <c r="D15" i="54" s="1"/>
  <c r="E15" i="54" s="1"/>
  <c r="C11" i="54"/>
  <c r="D11" i="54" s="1"/>
  <c r="E11" i="54" s="1"/>
  <c r="C7" i="54"/>
  <c r="D7" i="54" s="1"/>
  <c r="E7" i="54" s="1"/>
  <c r="C3" i="54"/>
  <c r="D3" i="54" s="1"/>
  <c r="E3" i="54" s="1"/>
  <c r="C12" i="54"/>
  <c r="D12" i="54" s="1"/>
  <c r="E12" i="54" s="1"/>
  <c r="C8" i="54"/>
  <c r="D8" i="54" s="1"/>
  <c r="E8" i="54" s="1"/>
  <c r="C5" i="54"/>
  <c r="D5" i="54" s="1"/>
  <c r="E5" i="54" s="1"/>
  <c r="C4" i="54"/>
  <c r="D4" i="54" s="1"/>
  <c r="E4" i="54" s="1"/>
  <c r="E37" i="49"/>
  <c r="F37" i="49" s="1"/>
  <c r="E35" i="49"/>
  <c r="F35" i="49" s="1"/>
  <c r="E9" i="49"/>
  <c r="F9" i="49" s="1"/>
  <c r="E38" i="49"/>
  <c r="F38" i="49" s="1"/>
  <c r="E36" i="49"/>
  <c r="F36" i="49" s="1"/>
  <c r="E34" i="49"/>
  <c r="F34" i="49" s="1"/>
  <c r="E10" i="49"/>
  <c r="F10" i="49" s="1"/>
  <c r="C14" i="51"/>
  <c r="D14" i="51" s="1"/>
  <c r="E14" i="51" s="1"/>
  <c r="C10" i="51"/>
  <c r="D10" i="51" s="1"/>
  <c r="E10" i="51" s="1"/>
  <c r="C6" i="51"/>
  <c r="D6" i="51" s="1"/>
  <c r="E6" i="51" s="1"/>
  <c r="C12" i="51"/>
  <c r="D12" i="51" s="1"/>
  <c r="E12" i="51" s="1"/>
  <c r="C8" i="51"/>
  <c r="D8" i="51" s="1"/>
  <c r="E8" i="51" s="1"/>
  <c r="C4" i="51"/>
  <c r="D4" i="51" s="1"/>
  <c r="E4" i="51" s="1"/>
  <c r="C15" i="51"/>
  <c r="D15" i="51" s="1"/>
  <c r="E15" i="51" s="1"/>
  <c r="C11" i="51"/>
  <c r="D11" i="51" s="1"/>
  <c r="E11" i="51" s="1"/>
  <c r="C7" i="51"/>
  <c r="D7" i="51" s="1"/>
  <c r="E7" i="51" s="1"/>
  <c r="C3" i="51"/>
  <c r="D3" i="51" s="1"/>
  <c r="E3" i="51" s="1"/>
  <c r="C13" i="51"/>
  <c r="D13" i="51" s="1"/>
  <c r="E13" i="51" s="1"/>
  <c r="C9" i="51"/>
  <c r="D9" i="51" s="1"/>
  <c r="E9" i="51" s="1"/>
  <c r="C5" i="51"/>
  <c r="D5" i="51" s="1"/>
  <c r="E5" i="51" s="1"/>
  <c r="C5" i="41"/>
  <c r="D5" i="41" s="1"/>
  <c r="E5" i="41" s="1"/>
  <c r="C9" i="41"/>
  <c r="D9" i="41" s="1"/>
  <c r="E9" i="41" s="1"/>
  <c r="C13" i="41"/>
  <c r="D13" i="41" s="1"/>
  <c r="E13" i="41" s="1"/>
  <c r="H4" i="20"/>
  <c r="C6" i="41"/>
  <c r="D6" i="41" s="1"/>
  <c r="E6" i="41" s="1"/>
  <c r="C10" i="41"/>
  <c r="D10" i="41" s="1"/>
  <c r="E10" i="41" s="1"/>
  <c r="C7" i="41"/>
  <c r="D7" i="41" s="1"/>
  <c r="E7" i="41" s="1"/>
  <c r="C11" i="41"/>
  <c r="D11" i="41" s="1"/>
  <c r="E11" i="41" s="1"/>
  <c r="C15" i="41"/>
  <c r="D15" i="41" s="1"/>
  <c r="E15" i="41" s="1"/>
  <c r="J4" i="20"/>
  <c r="C4" i="41"/>
  <c r="D4" i="41" s="1"/>
  <c r="E4" i="41" s="1"/>
  <c r="C8" i="41"/>
  <c r="D8" i="41" s="1"/>
  <c r="E8" i="41" s="1"/>
  <c r="C12" i="41"/>
  <c r="D12" i="41" s="1"/>
  <c r="E12" i="41" s="1"/>
  <c r="C3" i="41"/>
  <c r="D3" i="41" s="1"/>
  <c r="E3" i="41" s="1"/>
  <c r="F3" i="41" s="1"/>
  <c r="I4" i="20"/>
  <c r="C14" i="41"/>
  <c r="D14" i="41" s="1"/>
  <c r="E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E14" i="20"/>
  <c r="E17" i="20"/>
  <c r="E18" i="20"/>
  <c r="E16" i="20"/>
  <c r="E15" i="20"/>
  <c r="N12" i="79" l="1"/>
  <c r="F12" i="79"/>
  <c r="N8" i="79"/>
  <c r="F8" i="79"/>
  <c r="F11" i="79"/>
  <c r="N11" i="79"/>
  <c r="N13" i="79"/>
  <c r="F13" i="79"/>
  <c r="I12" i="73"/>
  <c r="V12" i="73"/>
  <c r="U12" i="73"/>
  <c r="S12" i="73"/>
  <c r="T12" i="73"/>
  <c r="R12" i="73"/>
  <c r="O12" i="73"/>
  <c r="N12" i="73"/>
  <c r="M12" i="73"/>
  <c r="K12" i="73"/>
  <c r="L12" i="73"/>
  <c r="J12" i="73"/>
  <c r="G12" i="73"/>
  <c r="H12" i="73"/>
  <c r="Q12" i="73"/>
  <c r="P12" i="73"/>
  <c r="S10" i="77"/>
  <c r="O10" i="77"/>
  <c r="K10" i="77"/>
  <c r="G10" i="77"/>
  <c r="V10" i="77"/>
  <c r="R10" i="77"/>
  <c r="N10" i="77"/>
  <c r="J10" i="77"/>
  <c r="T10" i="77"/>
  <c r="P10" i="77"/>
  <c r="L10" i="77"/>
  <c r="H10" i="77"/>
  <c r="Q10" i="77"/>
  <c r="M10" i="77"/>
  <c r="I10" i="77"/>
  <c r="U10" i="77"/>
  <c r="J15" i="73"/>
  <c r="S15" i="73"/>
  <c r="S18" i="73" s="1"/>
  <c r="I15" i="73"/>
  <c r="V15" i="73"/>
  <c r="V18" i="73" s="1"/>
  <c r="T15" i="73"/>
  <c r="M15" i="73"/>
  <c r="O15" i="73"/>
  <c r="R15" i="73"/>
  <c r="N15" i="73"/>
  <c r="U15" i="73"/>
  <c r="L15" i="73"/>
  <c r="G15" i="73"/>
  <c r="Q15" i="73"/>
  <c r="P15" i="73"/>
  <c r="P18" i="73" s="1"/>
  <c r="H15" i="73"/>
  <c r="K15" i="73"/>
  <c r="U16" i="77"/>
  <c r="Q16" i="77"/>
  <c r="M16" i="77"/>
  <c r="I16" i="77"/>
  <c r="I18" i="77" s="1"/>
  <c r="T16" i="77"/>
  <c r="P16" i="77"/>
  <c r="L16" i="77"/>
  <c r="H16" i="77"/>
  <c r="V16" i="77"/>
  <c r="R16" i="77"/>
  <c r="N16" i="77"/>
  <c r="J16" i="77"/>
  <c r="S16" i="77"/>
  <c r="K16" i="77"/>
  <c r="K18" i="77" s="1"/>
  <c r="G16" i="77"/>
  <c r="O16" i="77"/>
  <c r="T28" i="77"/>
  <c r="P28" i="77"/>
  <c r="L28" i="77"/>
  <c r="H28" i="77"/>
  <c r="S28" i="77"/>
  <c r="O28" i="77"/>
  <c r="K28" i="77"/>
  <c r="G28" i="77"/>
  <c r="U28" i="77"/>
  <c r="Q28" i="77"/>
  <c r="M28" i="77"/>
  <c r="I28" i="77"/>
  <c r="J28" i="77"/>
  <c r="V28" i="77"/>
  <c r="N28" i="77"/>
  <c r="R28" i="77"/>
  <c r="F15" i="79"/>
  <c r="N15" i="79"/>
  <c r="F6" i="79"/>
  <c r="N6" i="79"/>
  <c r="S22" i="77"/>
  <c r="O22" i="77"/>
  <c r="K22" i="77"/>
  <c r="G22" i="77"/>
  <c r="V22" i="77"/>
  <c r="R22" i="77"/>
  <c r="N22" i="77"/>
  <c r="J22" i="77"/>
  <c r="T22" i="77"/>
  <c r="P22" i="77"/>
  <c r="L22" i="77"/>
  <c r="H22" i="77"/>
  <c r="U22" i="77"/>
  <c r="I22" i="77"/>
  <c r="Q22" i="77"/>
  <c r="M22" i="77"/>
  <c r="S13" i="77"/>
  <c r="O13" i="77"/>
  <c r="K13" i="77"/>
  <c r="G13" i="77"/>
  <c r="V13" i="77"/>
  <c r="R13" i="77"/>
  <c r="N13" i="77"/>
  <c r="J13" i="77"/>
  <c r="T13" i="77"/>
  <c r="P13" i="77"/>
  <c r="L13" i="77"/>
  <c r="H13" i="77"/>
  <c r="Q13" i="77"/>
  <c r="M13" i="77"/>
  <c r="I13" i="77"/>
  <c r="U13" i="77"/>
  <c r="V16" i="73"/>
  <c r="I16" i="73"/>
  <c r="R16" i="73"/>
  <c r="U16" i="73"/>
  <c r="T16" i="73"/>
  <c r="K16" i="73"/>
  <c r="N16" i="73"/>
  <c r="Q16" i="73"/>
  <c r="H16" i="73"/>
  <c r="G16" i="73"/>
  <c r="J16" i="73"/>
  <c r="M16" i="73"/>
  <c r="S16" i="73"/>
  <c r="L16" i="73"/>
  <c r="P16" i="73"/>
  <c r="O16" i="73"/>
  <c r="T30" i="77"/>
  <c r="P30" i="77"/>
  <c r="L30" i="77"/>
  <c r="H30" i="77"/>
  <c r="S30" i="77"/>
  <c r="O30" i="77"/>
  <c r="K30" i="77"/>
  <c r="G30" i="77"/>
  <c r="U30" i="77"/>
  <c r="Q30" i="77"/>
  <c r="M30" i="77"/>
  <c r="I30" i="77"/>
  <c r="V30" i="77"/>
  <c r="R30" i="77"/>
  <c r="J30" i="77"/>
  <c r="N30" i="77"/>
  <c r="F3" i="79"/>
  <c r="N3" i="79"/>
  <c r="N5" i="79"/>
  <c r="F5" i="79"/>
  <c r="F10" i="79"/>
  <c r="N10" i="79"/>
  <c r="S17" i="77"/>
  <c r="O17" i="77"/>
  <c r="K17" i="77"/>
  <c r="G17" i="77"/>
  <c r="V17" i="77"/>
  <c r="R17" i="77"/>
  <c r="N17" i="77"/>
  <c r="J17" i="77"/>
  <c r="T17" i="77"/>
  <c r="P17" i="77"/>
  <c r="L17" i="77"/>
  <c r="H17" i="77"/>
  <c r="M17" i="77"/>
  <c r="Q17" i="77"/>
  <c r="I17" i="77"/>
  <c r="U17" i="77"/>
  <c r="G11" i="73"/>
  <c r="I11" i="73"/>
  <c r="T11" i="73"/>
  <c r="S11" i="73"/>
  <c r="Q11" i="73"/>
  <c r="N11" i="73"/>
  <c r="O11" i="73"/>
  <c r="M11" i="73"/>
  <c r="L11" i="73"/>
  <c r="K11" i="73"/>
  <c r="V11" i="73"/>
  <c r="U11" i="73"/>
  <c r="H11" i="73"/>
  <c r="R11" i="73"/>
  <c r="P11" i="73"/>
  <c r="J11" i="73"/>
  <c r="F9" i="77"/>
  <c r="E18" i="77"/>
  <c r="U21" i="77"/>
  <c r="Q21" i="77"/>
  <c r="M21" i="77"/>
  <c r="I21" i="77"/>
  <c r="T21" i="77"/>
  <c r="P21" i="77"/>
  <c r="L21" i="77"/>
  <c r="H21" i="77"/>
  <c r="V21" i="77"/>
  <c r="R21" i="77"/>
  <c r="N21" i="77"/>
  <c r="J21" i="77"/>
  <c r="S21" i="77"/>
  <c r="O21" i="77"/>
  <c r="K21" i="77"/>
  <c r="G21" i="77"/>
  <c r="V29" i="77"/>
  <c r="R29" i="77"/>
  <c r="N29" i="77"/>
  <c r="J29" i="77"/>
  <c r="U29" i="77"/>
  <c r="Q29" i="77"/>
  <c r="M29" i="77"/>
  <c r="I29" i="77"/>
  <c r="S29" i="77"/>
  <c r="O29" i="77"/>
  <c r="K29" i="77"/>
  <c r="G29" i="77"/>
  <c r="H29" i="77"/>
  <c r="T29" i="77"/>
  <c r="L29" i="77"/>
  <c r="P29" i="77"/>
  <c r="N4" i="79"/>
  <c r="F4" i="79"/>
  <c r="F7" i="79"/>
  <c r="N7" i="79"/>
  <c r="N9" i="79"/>
  <c r="F9" i="79"/>
  <c r="F14" i="79"/>
  <c r="N14" i="79"/>
  <c r="F20" i="77"/>
  <c r="E24" i="77"/>
  <c r="V27" i="77"/>
  <c r="R27" i="77"/>
  <c r="N27" i="77"/>
  <c r="J27" i="77"/>
  <c r="U27" i="77"/>
  <c r="Q27" i="77"/>
  <c r="M27" i="77"/>
  <c r="S27" i="77"/>
  <c r="O27" i="77"/>
  <c r="K27" i="77"/>
  <c r="G27" i="77"/>
  <c r="L27" i="77"/>
  <c r="I27" i="77"/>
  <c r="P27" i="77"/>
  <c r="T27" i="77"/>
  <c r="H27" i="77"/>
  <c r="U11" i="77"/>
  <c r="Q11" i="77"/>
  <c r="M11" i="77"/>
  <c r="I11" i="77"/>
  <c r="T11" i="77"/>
  <c r="P11" i="77"/>
  <c r="L11" i="77"/>
  <c r="H11" i="77"/>
  <c r="V11" i="77"/>
  <c r="R11" i="77"/>
  <c r="N11" i="77"/>
  <c r="J11" i="77"/>
  <c r="O11" i="77"/>
  <c r="K11" i="77"/>
  <c r="G11" i="77"/>
  <c r="S11" i="77"/>
  <c r="U23" i="77"/>
  <c r="Q23" i="77"/>
  <c r="M23" i="77"/>
  <c r="I23" i="77"/>
  <c r="T23" i="77"/>
  <c r="P23" i="77"/>
  <c r="L23" i="77"/>
  <c r="H23" i="77"/>
  <c r="V23" i="77"/>
  <c r="R23" i="77"/>
  <c r="N23" i="77"/>
  <c r="J23" i="77"/>
  <c r="G23" i="77"/>
  <c r="O23" i="77"/>
  <c r="K23" i="77"/>
  <c r="S23" i="77"/>
  <c r="V31" i="77"/>
  <c r="R31" i="77"/>
  <c r="N31" i="77"/>
  <c r="J31" i="77"/>
  <c r="U31" i="77"/>
  <c r="Q31" i="77"/>
  <c r="M31" i="77"/>
  <c r="I31" i="77"/>
  <c r="S31" i="77"/>
  <c r="O31" i="77"/>
  <c r="K31" i="77"/>
  <c r="G31" i="77"/>
  <c r="T31" i="77"/>
  <c r="P31" i="77"/>
  <c r="H31" i="77"/>
  <c r="L31" i="77"/>
  <c r="N8" i="75"/>
  <c r="F8" i="75"/>
  <c r="F11" i="75"/>
  <c r="N11" i="75"/>
  <c r="N13" i="75"/>
  <c r="F13" i="75"/>
  <c r="T10" i="73"/>
  <c r="P10" i="73"/>
  <c r="L10" i="73"/>
  <c r="H10" i="73"/>
  <c r="S10" i="73"/>
  <c r="O10" i="73"/>
  <c r="K10" i="73"/>
  <c r="G10" i="73"/>
  <c r="U10" i="73"/>
  <c r="Q10" i="73"/>
  <c r="M10" i="73"/>
  <c r="I10" i="73"/>
  <c r="N10" i="73"/>
  <c r="V10" i="73"/>
  <c r="R10" i="73"/>
  <c r="J10" i="73"/>
  <c r="V17" i="73"/>
  <c r="R17" i="73"/>
  <c r="N17" i="73"/>
  <c r="J17" i="73"/>
  <c r="U17" i="73"/>
  <c r="Q17" i="73"/>
  <c r="M17" i="73"/>
  <c r="I17" i="73"/>
  <c r="S17" i="73"/>
  <c r="O17" i="73"/>
  <c r="K17" i="73"/>
  <c r="G17" i="73"/>
  <c r="L17" i="73"/>
  <c r="T17" i="73"/>
  <c r="P17" i="73"/>
  <c r="H17" i="73"/>
  <c r="S30" i="73"/>
  <c r="O30" i="73"/>
  <c r="K30" i="73"/>
  <c r="G30" i="73"/>
  <c r="U30" i="73"/>
  <c r="Q30" i="73"/>
  <c r="M30" i="73"/>
  <c r="I30" i="73"/>
  <c r="P30" i="73"/>
  <c r="H30" i="73"/>
  <c r="V30" i="73"/>
  <c r="N30" i="73"/>
  <c r="L30" i="73"/>
  <c r="R30" i="73"/>
  <c r="J30" i="73"/>
  <c r="T30" i="73"/>
  <c r="N12" i="75"/>
  <c r="F12" i="75"/>
  <c r="F15" i="75"/>
  <c r="N15" i="75"/>
  <c r="F6" i="75"/>
  <c r="N6" i="75"/>
  <c r="E24" i="73"/>
  <c r="F20" i="73"/>
  <c r="U27" i="73"/>
  <c r="Q27" i="73"/>
  <c r="M27" i="73"/>
  <c r="I27" i="73"/>
  <c r="S27" i="73"/>
  <c r="O27" i="73"/>
  <c r="K27" i="73"/>
  <c r="G27" i="73"/>
  <c r="V27" i="73"/>
  <c r="N27" i="73"/>
  <c r="T27" i="73"/>
  <c r="L27" i="73"/>
  <c r="J27" i="73"/>
  <c r="P27" i="73"/>
  <c r="H27" i="73"/>
  <c r="R27" i="73"/>
  <c r="N3" i="75"/>
  <c r="F3" i="75"/>
  <c r="N5" i="75"/>
  <c r="F5" i="75"/>
  <c r="F10" i="75"/>
  <c r="N10" i="75"/>
  <c r="T22" i="73"/>
  <c r="P22" i="73"/>
  <c r="L22" i="73"/>
  <c r="H22" i="73"/>
  <c r="S22" i="73"/>
  <c r="O22" i="73"/>
  <c r="K22" i="73"/>
  <c r="G22" i="73"/>
  <c r="V22" i="73"/>
  <c r="R22" i="73"/>
  <c r="U22" i="73"/>
  <c r="Q22" i="73"/>
  <c r="M22" i="73"/>
  <c r="I22" i="73"/>
  <c r="N22" i="73"/>
  <c r="J22" i="73"/>
  <c r="U23" i="73"/>
  <c r="R23" i="73"/>
  <c r="N23" i="73"/>
  <c r="J23" i="73"/>
  <c r="V23" i="73"/>
  <c r="Q23" i="73"/>
  <c r="M23" i="73"/>
  <c r="I23" i="73"/>
  <c r="L23" i="73"/>
  <c r="S23" i="73"/>
  <c r="O23" i="73"/>
  <c r="K23" i="73"/>
  <c r="G23" i="73"/>
  <c r="T23" i="73"/>
  <c r="P23" i="73"/>
  <c r="H23" i="73"/>
  <c r="U29" i="73"/>
  <c r="Q29" i="73"/>
  <c r="M29" i="73"/>
  <c r="I29" i="73"/>
  <c r="S29" i="73"/>
  <c r="O29" i="73"/>
  <c r="K29" i="73"/>
  <c r="G29" i="73"/>
  <c r="R29" i="73"/>
  <c r="J29" i="73"/>
  <c r="P29" i="73"/>
  <c r="H29" i="73"/>
  <c r="V29" i="73"/>
  <c r="T29" i="73"/>
  <c r="L29" i="73"/>
  <c r="N29" i="73"/>
  <c r="V21" i="73"/>
  <c r="R21" i="73"/>
  <c r="N21" i="73"/>
  <c r="J21" i="73"/>
  <c r="U21" i="73"/>
  <c r="Q21" i="73"/>
  <c r="M21" i="73"/>
  <c r="I21" i="73"/>
  <c r="S21" i="73"/>
  <c r="O21" i="73"/>
  <c r="K21" i="73"/>
  <c r="G21" i="73"/>
  <c r="H21" i="73"/>
  <c r="P21" i="73"/>
  <c r="L21" i="73"/>
  <c r="T21" i="73"/>
  <c r="N4" i="75"/>
  <c r="F4" i="75"/>
  <c r="F7" i="75"/>
  <c r="N7" i="75"/>
  <c r="N9" i="75"/>
  <c r="F9" i="75"/>
  <c r="F14" i="75"/>
  <c r="N14" i="75"/>
  <c r="F9" i="73"/>
  <c r="E18" i="73"/>
  <c r="S28" i="73"/>
  <c r="O28" i="73"/>
  <c r="K28" i="73"/>
  <c r="G28" i="73"/>
  <c r="U28" i="73"/>
  <c r="Q28" i="73"/>
  <c r="M28" i="73"/>
  <c r="I28" i="73"/>
  <c r="T28" i="73"/>
  <c r="L28" i="73"/>
  <c r="R28" i="73"/>
  <c r="J28" i="73"/>
  <c r="H28" i="73"/>
  <c r="V28" i="73"/>
  <c r="N28" i="73"/>
  <c r="P28" i="73"/>
  <c r="U31" i="73"/>
  <c r="Q31" i="73"/>
  <c r="M31" i="73"/>
  <c r="I31" i="73"/>
  <c r="S31" i="73"/>
  <c r="O31" i="73"/>
  <c r="K31" i="73"/>
  <c r="G31" i="73"/>
  <c r="V31" i="73"/>
  <c r="N31" i="73"/>
  <c r="T31" i="73"/>
  <c r="L31" i="73"/>
  <c r="J31" i="73"/>
  <c r="P31" i="73"/>
  <c r="H31" i="73"/>
  <c r="R31" i="73"/>
  <c r="T11" i="67"/>
  <c r="N11" i="67"/>
  <c r="Q11" i="67"/>
  <c r="K11" i="67"/>
  <c r="H11" i="67"/>
  <c r="V11" i="67"/>
  <c r="U11" i="67"/>
  <c r="L11" i="67"/>
  <c r="P11" i="67"/>
  <c r="M11" i="67"/>
  <c r="G11" i="67"/>
  <c r="R11" i="67"/>
  <c r="O11" i="67"/>
  <c r="I11" i="67"/>
  <c r="J11" i="67"/>
  <c r="S11" i="67"/>
  <c r="F11" i="72"/>
  <c r="N11" i="72"/>
  <c r="N12" i="72"/>
  <c r="F12" i="72"/>
  <c r="F6" i="72"/>
  <c r="N6" i="72"/>
  <c r="T16" i="70"/>
  <c r="P16" i="70"/>
  <c r="L16" i="70"/>
  <c r="H16" i="70"/>
  <c r="S16" i="70"/>
  <c r="O16" i="70"/>
  <c r="K16" i="70"/>
  <c r="G16" i="70"/>
  <c r="V16" i="70"/>
  <c r="R16" i="70"/>
  <c r="N16" i="70"/>
  <c r="J16" i="70"/>
  <c r="M16" i="70"/>
  <c r="I16" i="70"/>
  <c r="U16" i="70"/>
  <c r="Q16" i="70"/>
  <c r="T22" i="70"/>
  <c r="P22" i="70"/>
  <c r="L22" i="70"/>
  <c r="H22" i="70"/>
  <c r="S22" i="70"/>
  <c r="O22" i="70"/>
  <c r="K22" i="70"/>
  <c r="G22" i="70"/>
  <c r="V22" i="70"/>
  <c r="R22" i="70"/>
  <c r="N22" i="70"/>
  <c r="J22" i="70"/>
  <c r="M22" i="70"/>
  <c r="Q22" i="70"/>
  <c r="I22" i="70"/>
  <c r="U22" i="70"/>
  <c r="V12" i="67"/>
  <c r="T12" i="67"/>
  <c r="I12" i="67"/>
  <c r="O12" i="67"/>
  <c r="P12" i="67"/>
  <c r="Q12" i="67"/>
  <c r="G12" i="67"/>
  <c r="J12" i="67"/>
  <c r="M12" i="67"/>
  <c r="S12" i="67"/>
  <c r="L12" i="67"/>
  <c r="R12" i="67"/>
  <c r="U12" i="67"/>
  <c r="K12" i="67"/>
  <c r="N12" i="67"/>
  <c r="H12" i="67"/>
  <c r="V15" i="70"/>
  <c r="R15" i="70"/>
  <c r="N15" i="70"/>
  <c r="J15" i="70"/>
  <c r="U15" i="70"/>
  <c r="Q15" i="70"/>
  <c r="M15" i="70"/>
  <c r="I15" i="70"/>
  <c r="T15" i="70"/>
  <c r="P15" i="70"/>
  <c r="L15" i="70"/>
  <c r="H15" i="70"/>
  <c r="O15" i="70"/>
  <c r="K15" i="70"/>
  <c r="S15" i="70"/>
  <c r="G15" i="70"/>
  <c r="F3" i="72"/>
  <c r="N3" i="72"/>
  <c r="N4" i="72"/>
  <c r="F4" i="72"/>
  <c r="F9" i="72"/>
  <c r="N9" i="72"/>
  <c r="F14" i="72"/>
  <c r="N14" i="72"/>
  <c r="T11" i="70"/>
  <c r="P11" i="70"/>
  <c r="L11" i="70"/>
  <c r="H11" i="70"/>
  <c r="S11" i="70"/>
  <c r="O11" i="70"/>
  <c r="K11" i="70"/>
  <c r="G11" i="70"/>
  <c r="V11" i="70"/>
  <c r="R11" i="70"/>
  <c r="N11" i="70"/>
  <c r="J11" i="70"/>
  <c r="I11" i="70"/>
  <c r="U11" i="70"/>
  <c r="Q11" i="70"/>
  <c r="M11" i="70"/>
  <c r="V10" i="70"/>
  <c r="R10" i="70"/>
  <c r="N10" i="70"/>
  <c r="J10" i="70"/>
  <c r="U10" i="70"/>
  <c r="Q10" i="70"/>
  <c r="M10" i="70"/>
  <c r="I10" i="70"/>
  <c r="T10" i="70"/>
  <c r="P10" i="70"/>
  <c r="L10" i="70"/>
  <c r="H10" i="70"/>
  <c r="K10" i="70"/>
  <c r="G10" i="70"/>
  <c r="O10" i="70"/>
  <c r="S10" i="70"/>
  <c r="V17" i="70"/>
  <c r="R17" i="70"/>
  <c r="N17" i="70"/>
  <c r="J17" i="70"/>
  <c r="U17" i="70"/>
  <c r="Q17" i="70"/>
  <c r="M17" i="70"/>
  <c r="I17" i="70"/>
  <c r="T17" i="70"/>
  <c r="P17" i="70"/>
  <c r="L17" i="70"/>
  <c r="H17" i="70"/>
  <c r="S17" i="70"/>
  <c r="K17" i="70"/>
  <c r="G17" i="70"/>
  <c r="O17" i="70"/>
  <c r="V23" i="70"/>
  <c r="R23" i="70"/>
  <c r="N23" i="70"/>
  <c r="J23" i="70"/>
  <c r="U23" i="70"/>
  <c r="Q23" i="70"/>
  <c r="M23" i="70"/>
  <c r="I23" i="70"/>
  <c r="T23" i="70"/>
  <c r="P23" i="70"/>
  <c r="L23" i="70"/>
  <c r="H23" i="70"/>
  <c r="K23" i="70"/>
  <c r="G23" i="70"/>
  <c r="O23" i="70"/>
  <c r="S23" i="70"/>
  <c r="F15" i="72"/>
  <c r="N15" i="72"/>
  <c r="F5" i="72"/>
  <c r="N5" i="72"/>
  <c r="F10" i="72"/>
  <c r="N10" i="72"/>
  <c r="E18" i="70"/>
  <c r="F14" i="70"/>
  <c r="V21" i="70"/>
  <c r="R21" i="70"/>
  <c r="N21" i="70"/>
  <c r="J21" i="70"/>
  <c r="U21" i="70"/>
  <c r="Q21" i="70"/>
  <c r="M21" i="70"/>
  <c r="I21" i="70"/>
  <c r="T21" i="70"/>
  <c r="P21" i="70"/>
  <c r="L21" i="70"/>
  <c r="H21" i="70"/>
  <c r="O21" i="70"/>
  <c r="K21" i="70"/>
  <c r="S21" i="70"/>
  <c r="G21" i="70"/>
  <c r="F7" i="72"/>
  <c r="N7" i="72"/>
  <c r="N8" i="72"/>
  <c r="F8" i="72"/>
  <c r="F13" i="72"/>
  <c r="N13" i="72"/>
  <c r="F9" i="70"/>
  <c r="E12" i="70"/>
  <c r="T24" i="70"/>
  <c r="P24" i="70"/>
  <c r="L24" i="70"/>
  <c r="H24" i="70"/>
  <c r="S24" i="70"/>
  <c r="O24" i="70"/>
  <c r="K24" i="70"/>
  <c r="G24" i="70"/>
  <c r="V24" i="70"/>
  <c r="R24" i="70"/>
  <c r="N24" i="70"/>
  <c r="J24" i="70"/>
  <c r="I24" i="70"/>
  <c r="U24" i="70"/>
  <c r="Q24" i="70"/>
  <c r="M24" i="70"/>
  <c r="V25" i="70"/>
  <c r="R25" i="70"/>
  <c r="N25" i="70"/>
  <c r="J25" i="70"/>
  <c r="U25" i="70"/>
  <c r="Q25" i="70"/>
  <c r="M25" i="70"/>
  <c r="I25" i="70"/>
  <c r="T25" i="70"/>
  <c r="P25" i="70"/>
  <c r="L25" i="70"/>
  <c r="H25" i="70"/>
  <c r="G25" i="70"/>
  <c r="K25" i="70"/>
  <c r="S25" i="70"/>
  <c r="O25" i="70"/>
  <c r="T21" i="64"/>
  <c r="I21" i="64"/>
  <c r="K21" i="64"/>
  <c r="V21" i="64"/>
  <c r="N21" i="64"/>
  <c r="M21" i="64"/>
  <c r="O21" i="64"/>
  <c r="H21" i="64"/>
  <c r="R21" i="64"/>
  <c r="Q21" i="64"/>
  <c r="S21" i="64"/>
  <c r="L21" i="64"/>
  <c r="U21" i="64"/>
  <c r="G21" i="64"/>
  <c r="J21" i="64"/>
  <c r="P21" i="64"/>
  <c r="T20" i="67"/>
  <c r="P20" i="67"/>
  <c r="L20" i="67"/>
  <c r="H20" i="67"/>
  <c r="S20" i="67"/>
  <c r="O20" i="67"/>
  <c r="K20" i="67"/>
  <c r="G20" i="67"/>
  <c r="Q20" i="67"/>
  <c r="I20" i="67"/>
  <c r="U20" i="67"/>
  <c r="M20" i="67"/>
  <c r="R20" i="67"/>
  <c r="J20" i="67"/>
  <c r="V20" i="67"/>
  <c r="N20" i="67"/>
  <c r="E15" i="67"/>
  <c r="F9" i="67"/>
  <c r="V19" i="67"/>
  <c r="R19" i="67"/>
  <c r="N19" i="67"/>
  <c r="U19" i="67"/>
  <c r="Q19" i="67"/>
  <c r="M19" i="67"/>
  <c r="I19" i="67"/>
  <c r="S19" i="67"/>
  <c r="K19" i="67"/>
  <c r="O19" i="67"/>
  <c r="H19" i="67"/>
  <c r="L19" i="67"/>
  <c r="P19" i="67"/>
  <c r="J19" i="67"/>
  <c r="T19" i="67"/>
  <c r="G19" i="67"/>
  <c r="N13" i="69"/>
  <c r="F13" i="69"/>
  <c r="N8" i="69"/>
  <c r="F8" i="69"/>
  <c r="F15" i="69"/>
  <c r="N15" i="69"/>
  <c r="T25" i="67"/>
  <c r="P25" i="67"/>
  <c r="L25" i="67"/>
  <c r="H25" i="67"/>
  <c r="R25" i="67"/>
  <c r="M25" i="67"/>
  <c r="G25" i="67"/>
  <c r="V25" i="67"/>
  <c r="Q25" i="67"/>
  <c r="K25" i="67"/>
  <c r="N25" i="67"/>
  <c r="S25" i="67"/>
  <c r="I25" i="67"/>
  <c r="O25" i="67"/>
  <c r="U25" i="67"/>
  <c r="J25" i="67"/>
  <c r="J22" i="64"/>
  <c r="Q22" i="64"/>
  <c r="O22" i="64"/>
  <c r="H22" i="64"/>
  <c r="V22" i="64"/>
  <c r="T22" i="64"/>
  <c r="M22" i="64"/>
  <c r="K22" i="64"/>
  <c r="R22" i="64"/>
  <c r="L22" i="64"/>
  <c r="I22" i="64"/>
  <c r="G22" i="64"/>
  <c r="N22" i="64"/>
  <c r="U22" i="64"/>
  <c r="S22" i="64"/>
  <c r="P22" i="64"/>
  <c r="V24" i="67"/>
  <c r="R24" i="67"/>
  <c r="N24" i="67"/>
  <c r="J24" i="67"/>
  <c r="T24" i="67"/>
  <c r="O24" i="67"/>
  <c r="I24" i="67"/>
  <c r="S24" i="67"/>
  <c r="M24" i="67"/>
  <c r="H24" i="67"/>
  <c r="U24" i="67"/>
  <c r="K24" i="67"/>
  <c r="P24" i="67"/>
  <c r="L24" i="67"/>
  <c r="Q24" i="67"/>
  <c r="G24" i="67"/>
  <c r="U13" i="67"/>
  <c r="Q13" i="67"/>
  <c r="M13" i="67"/>
  <c r="I13" i="67"/>
  <c r="S13" i="67"/>
  <c r="O13" i="67"/>
  <c r="G13" i="67"/>
  <c r="R13" i="67"/>
  <c r="N13" i="67"/>
  <c r="T13" i="67"/>
  <c r="P13" i="67"/>
  <c r="L13" i="67"/>
  <c r="H13" i="67"/>
  <c r="K13" i="67"/>
  <c r="V13" i="67"/>
  <c r="J13" i="67"/>
  <c r="V28" i="67"/>
  <c r="R28" i="67"/>
  <c r="N28" i="67"/>
  <c r="J28" i="67"/>
  <c r="Q28" i="67"/>
  <c r="L28" i="67"/>
  <c r="G28" i="67"/>
  <c r="U28" i="67"/>
  <c r="P28" i="67"/>
  <c r="K28" i="67"/>
  <c r="M28" i="67"/>
  <c r="S28" i="67"/>
  <c r="H28" i="67"/>
  <c r="T28" i="67"/>
  <c r="I28" i="67"/>
  <c r="O28" i="67"/>
  <c r="N9" i="69"/>
  <c r="F9" i="69"/>
  <c r="N12" i="69"/>
  <c r="F12" i="69"/>
  <c r="F6" i="69"/>
  <c r="N6" i="69"/>
  <c r="S14" i="67"/>
  <c r="O14" i="67"/>
  <c r="U14" i="67"/>
  <c r="P14" i="67"/>
  <c r="K14" i="67"/>
  <c r="G14" i="67"/>
  <c r="R14" i="67"/>
  <c r="I14" i="67"/>
  <c r="Q14" i="67"/>
  <c r="H14" i="67"/>
  <c r="T14" i="67"/>
  <c r="N14" i="67"/>
  <c r="J14" i="67"/>
  <c r="M14" i="67"/>
  <c r="V14" i="67"/>
  <c r="L14" i="67"/>
  <c r="F7" i="69"/>
  <c r="N7" i="69"/>
  <c r="S10" i="67"/>
  <c r="O10" i="67"/>
  <c r="K10" i="67"/>
  <c r="G10" i="67"/>
  <c r="Q10" i="67"/>
  <c r="M10" i="67"/>
  <c r="T10" i="67"/>
  <c r="L10" i="67"/>
  <c r="V10" i="67"/>
  <c r="R10" i="67"/>
  <c r="N10" i="67"/>
  <c r="J10" i="67"/>
  <c r="U10" i="67"/>
  <c r="I10" i="67"/>
  <c r="P10" i="67"/>
  <c r="H10" i="67"/>
  <c r="T27" i="67"/>
  <c r="P27" i="67"/>
  <c r="L27" i="67"/>
  <c r="H27" i="67"/>
  <c r="S27" i="67"/>
  <c r="N27" i="67"/>
  <c r="I27" i="67"/>
  <c r="R27" i="67"/>
  <c r="M27" i="67"/>
  <c r="G27" i="67"/>
  <c r="U27" i="67"/>
  <c r="J27" i="67"/>
  <c r="O27" i="67"/>
  <c r="K27" i="67"/>
  <c r="Q27" i="67"/>
  <c r="V27" i="67"/>
  <c r="V26" i="67"/>
  <c r="R26" i="67"/>
  <c r="N26" i="67"/>
  <c r="J26" i="67"/>
  <c r="U26" i="67"/>
  <c r="P26" i="67"/>
  <c r="K26" i="67"/>
  <c r="T26" i="67"/>
  <c r="O26" i="67"/>
  <c r="I26" i="67"/>
  <c r="Q26" i="67"/>
  <c r="G26" i="67"/>
  <c r="L26" i="67"/>
  <c r="S26" i="67"/>
  <c r="M26" i="67"/>
  <c r="H26" i="67"/>
  <c r="F3" i="69"/>
  <c r="N3" i="69"/>
  <c r="F10" i="69"/>
  <c r="N10" i="69"/>
  <c r="F19" i="64"/>
  <c r="E23" i="64"/>
  <c r="S18" i="67"/>
  <c r="O18" i="67"/>
  <c r="K18" i="67"/>
  <c r="G18" i="67"/>
  <c r="R18" i="67"/>
  <c r="M18" i="67"/>
  <c r="H18" i="67"/>
  <c r="U18" i="67"/>
  <c r="P18" i="67"/>
  <c r="T18" i="67"/>
  <c r="N18" i="67"/>
  <c r="V18" i="67"/>
  <c r="Q18" i="67"/>
  <c r="L18" i="67"/>
  <c r="J18" i="67"/>
  <c r="I18" i="67"/>
  <c r="J20" i="64"/>
  <c r="U20" i="64"/>
  <c r="T20" i="64"/>
  <c r="G20" i="64"/>
  <c r="V20" i="64"/>
  <c r="P20" i="64"/>
  <c r="Q20" i="64"/>
  <c r="S20" i="64"/>
  <c r="R20" i="64"/>
  <c r="L20" i="64"/>
  <c r="M20" i="64"/>
  <c r="O20" i="64"/>
  <c r="N20" i="64"/>
  <c r="H20" i="64"/>
  <c r="I20" i="64"/>
  <c r="K20" i="64"/>
  <c r="E21" i="67"/>
  <c r="F17" i="67"/>
  <c r="N5" i="69"/>
  <c r="F5" i="69"/>
  <c r="N4" i="69"/>
  <c r="F4" i="69"/>
  <c r="F11" i="69"/>
  <c r="N11" i="69"/>
  <c r="F14" i="69"/>
  <c r="N14" i="69"/>
  <c r="T16" i="64"/>
  <c r="P16" i="64"/>
  <c r="L16" i="64"/>
  <c r="H16" i="64"/>
  <c r="S16" i="64"/>
  <c r="O16" i="64"/>
  <c r="K16" i="64"/>
  <c r="G16" i="64"/>
  <c r="V16" i="64"/>
  <c r="R16" i="64"/>
  <c r="N16" i="64"/>
  <c r="J16" i="64"/>
  <c r="U16" i="64"/>
  <c r="Q16" i="64"/>
  <c r="M16" i="64"/>
  <c r="I16" i="64"/>
  <c r="F11" i="66"/>
  <c r="N11" i="66"/>
  <c r="N12" i="66"/>
  <c r="F12" i="66"/>
  <c r="F10" i="66"/>
  <c r="N10" i="66"/>
  <c r="T12" i="64"/>
  <c r="P12" i="64"/>
  <c r="L12" i="64"/>
  <c r="H12" i="64"/>
  <c r="S12" i="64"/>
  <c r="O12" i="64"/>
  <c r="K12" i="64"/>
  <c r="G12" i="64"/>
  <c r="V12" i="64"/>
  <c r="R12" i="64"/>
  <c r="N12" i="64"/>
  <c r="J12" i="64"/>
  <c r="U12" i="64"/>
  <c r="Q12" i="64"/>
  <c r="M12" i="64"/>
  <c r="I12" i="64"/>
  <c r="V28" i="64"/>
  <c r="R28" i="64"/>
  <c r="N28" i="64"/>
  <c r="J28" i="64"/>
  <c r="T28" i="64"/>
  <c r="P28" i="64"/>
  <c r="L28" i="64"/>
  <c r="H28" i="64"/>
  <c r="S28" i="64"/>
  <c r="O28" i="64"/>
  <c r="K28" i="64"/>
  <c r="G28" i="64"/>
  <c r="M28" i="64"/>
  <c r="I28" i="64"/>
  <c r="U28" i="64"/>
  <c r="Q28" i="64"/>
  <c r="F15" i="66"/>
  <c r="N15" i="66"/>
  <c r="V30" i="64"/>
  <c r="R30" i="64"/>
  <c r="N30" i="64"/>
  <c r="J30" i="64"/>
  <c r="T30" i="64"/>
  <c r="P30" i="64"/>
  <c r="L30" i="64"/>
  <c r="H30" i="64"/>
  <c r="S30" i="64"/>
  <c r="O30" i="64"/>
  <c r="K30" i="64"/>
  <c r="G30" i="64"/>
  <c r="I30" i="64"/>
  <c r="U30" i="64"/>
  <c r="Q30" i="64"/>
  <c r="M30" i="64"/>
  <c r="F3" i="66"/>
  <c r="N3" i="66"/>
  <c r="N4" i="66"/>
  <c r="F4" i="66"/>
  <c r="F13" i="66"/>
  <c r="N13" i="66"/>
  <c r="T11" i="61"/>
  <c r="I11" i="61"/>
  <c r="R11" i="61"/>
  <c r="S11" i="61"/>
  <c r="L11" i="61"/>
  <c r="O11" i="61"/>
  <c r="M11" i="61"/>
  <c r="G11" i="61"/>
  <c r="J11" i="61"/>
  <c r="P11" i="61"/>
  <c r="N11" i="61"/>
  <c r="Q11" i="61"/>
  <c r="K11" i="61"/>
  <c r="V11" i="61"/>
  <c r="U11" i="61"/>
  <c r="H11" i="61"/>
  <c r="V26" i="64"/>
  <c r="R26" i="64"/>
  <c r="N26" i="64"/>
  <c r="J26" i="64"/>
  <c r="T26" i="64"/>
  <c r="P26" i="64"/>
  <c r="L26" i="64"/>
  <c r="H26" i="64"/>
  <c r="S26" i="64"/>
  <c r="O26" i="64"/>
  <c r="K26" i="64"/>
  <c r="G26" i="64"/>
  <c r="Q26" i="64"/>
  <c r="M26" i="64"/>
  <c r="I26" i="64"/>
  <c r="U26" i="64"/>
  <c r="V11" i="64"/>
  <c r="R11" i="64"/>
  <c r="N11" i="64"/>
  <c r="J11" i="64"/>
  <c r="U11" i="64"/>
  <c r="Q11" i="64"/>
  <c r="M11" i="64"/>
  <c r="I11" i="64"/>
  <c r="T11" i="64"/>
  <c r="P11" i="64"/>
  <c r="L11" i="64"/>
  <c r="H11" i="64"/>
  <c r="S11" i="64"/>
  <c r="O11" i="64"/>
  <c r="K11" i="64"/>
  <c r="G11" i="64"/>
  <c r="T27" i="64"/>
  <c r="P27" i="64"/>
  <c r="L27" i="64"/>
  <c r="H27" i="64"/>
  <c r="V27" i="64"/>
  <c r="R27" i="64"/>
  <c r="N27" i="64"/>
  <c r="J27" i="64"/>
  <c r="U27" i="64"/>
  <c r="Q27" i="64"/>
  <c r="M27" i="64"/>
  <c r="I27" i="64"/>
  <c r="O27" i="64"/>
  <c r="K27" i="64"/>
  <c r="G27" i="64"/>
  <c r="S27" i="64"/>
  <c r="F5" i="66"/>
  <c r="N5" i="66"/>
  <c r="F9" i="66"/>
  <c r="N9" i="66"/>
  <c r="F14" i="66"/>
  <c r="F9" i="64"/>
  <c r="E13" i="64"/>
  <c r="F7" i="66"/>
  <c r="N7" i="66"/>
  <c r="N8" i="66"/>
  <c r="F8" i="66"/>
  <c r="F6" i="66"/>
  <c r="N6" i="66"/>
  <c r="T10" i="64"/>
  <c r="P10" i="64"/>
  <c r="L10" i="64"/>
  <c r="H10" i="64"/>
  <c r="S10" i="64"/>
  <c r="O10" i="64"/>
  <c r="K10" i="64"/>
  <c r="G10" i="64"/>
  <c r="V10" i="64"/>
  <c r="R10" i="64"/>
  <c r="N10" i="64"/>
  <c r="J10" i="64"/>
  <c r="U10" i="64"/>
  <c r="Q10" i="64"/>
  <c r="M10" i="64"/>
  <c r="I10" i="64"/>
  <c r="R12" i="61"/>
  <c r="U12" i="61"/>
  <c r="T12" i="61"/>
  <c r="K12" i="61"/>
  <c r="I12" i="61"/>
  <c r="O12" i="61"/>
  <c r="N12" i="61"/>
  <c r="Q12" i="61"/>
  <c r="H12" i="61"/>
  <c r="G12" i="61"/>
  <c r="L12" i="61"/>
  <c r="J12" i="61"/>
  <c r="M12" i="61"/>
  <c r="S12" i="61"/>
  <c r="P12" i="61"/>
  <c r="V12" i="61"/>
  <c r="V15" i="64"/>
  <c r="V17" i="64" s="1"/>
  <c r="R15" i="64"/>
  <c r="N15" i="64"/>
  <c r="N17" i="64" s="1"/>
  <c r="J15" i="64"/>
  <c r="U15" i="64"/>
  <c r="U17" i="64" s="1"/>
  <c r="Q15" i="64"/>
  <c r="M15" i="64"/>
  <c r="M17" i="64" s="1"/>
  <c r="I15" i="64"/>
  <c r="T15" i="64"/>
  <c r="T17" i="64" s="1"/>
  <c r="P15" i="64"/>
  <c r="L15" i="64"/>
  <c r="L17" i="64" s="1"/>
  <c r="H15" i="64"/>
  <c r="S15" i="64"/>
  <c r="S17" i="64" s="1"/>
  <c r="O15" i="64"/>
  <c r="K15" i="64"/>
  <c r="K17" i="64" s="1"/>
  <c r="G15" i="64"/>
  <c r="T29" i="64"/>
  <c r="P29" i="64"/>
  <c r="L29" i="64"/>
  <c r="H29" i="64"/>
  <c r="V29" i="64"/>
  <c r="R29" i="64"/>
  <c r="N29" i="64"/>
  <c r="J29" i="64"/>
  <c r="U29" i="64"/>
  <c r="Q29" i="64"/>
  <c r="M29" i="64"/>
  <c r="I29" i="64"/>
  <c r="K29" i="64"/>
  <c r="G29" i="64"/>
  <c r="S29" i="64"/>
  <c r="O29" i="64"/>
  <c r="F11" i="63"/>
  <c r="N11" i="63"/>
  <c r="N5" i="63"/>
  <c r="F5" i="63"/>
  <c r="F10" i="63"/>
  <c r="N10" i="63"/>
  <c r="V21" i="61"/>
  <c r="R21" i="61"/>
  <c r="N21" i="61"/>
  <c r="J21" i="61"/>
  <c r="Q21" i="61"/>
  <c r="L21" i="61"/>
  <c r="G21" i="61"/>
  <c r="S21" i="61"/>
  <c r="K21" i="61"/>
  <c r="O21" i="61"/>
  <c r="P21" i="61"/>
  <c r="I21" i="61"/>
  <c r="U21" i="61"/>
  <c r="H21" i="61"/>
  <c r="T21" i="61"/>
  <c r="M21" i="61"/>
  <c r="F15" i="63"/>
  <c r="N15" i="63"/>
  <c r="F14" i="63"/>
  <c r="N14" i="63"/>
  <c r="V23" i="61"/>
  <c r="R23" i="61"/>
  <c r="N23" i="61"/>
  <c r="J23" i="61"/>
  <c r="S23" i="61"/>
  <c r="M23" i="61"/>
  <c r="H23" i="61"/>
  <c r="Q23" i="61"/>
  <c r="K23" i="61"/>
  <c r="U23" i="61"/>
  <c r="G23" i="61"/>
  <c r="P23" i="61"/>
  <c r="I23" i="61"/>
  <c r="O23" i="61"/>
  <c r="T23" i="61"/>
  <c r="L23" i="61"/>
  <c r="F7" i="63"/>
  <c r="N7" i="63"/>
  <c r="N8" i="63"/>
  <c r="F8" i="63"/>
  <c r="N13" i="63"/>
  <c r="F13" i="63"/>
  <c r="E20" i="58"/>
  <c r="F18" i="58"/>
  <c r="V15" i="61"/>
  <c r="R15" i="61"/>
  <c r="N15" i="61"/>
  <c r="Q15" i="61"/>
  <c r="H15" i="61"/>
  <c r="H18" i="61" s="1"/>
  <c r="T15" i="61"/>
  <c r="U15" i="61"/>
  <c r="U18" i="61" s="1"/>
  <c r="P15" i="61"/>
  <c r="P18" i="61" s="1"/>
  <c r="K15" i="61"/>
  <c r="G15" i="61"/>
  <c r="S15" i="61"/>
  <c r="M15" i="61"/>
  <c r="I15" i="61"/>
  <c r="L15" i="61"/>
  <c r="O15" i="61"/>
  <c r="J15" i="61"/>
  <c r="V25" i="61"/>
  <c r="R25" i="61"/>
  <c r="N25" i="61"/>
  <c r="J25" i="61"/>
  <c r="T25" i="61"/>
  <c r="O25" i="61"/>
  <c r="I25" i="61"/>
  <c r="Q25" i="61"/>
  <c r="K25" i="61"/>
  <c r="U25" i="61"/>
  <c r="G25" i="61"/>
  <c r="P25" i="61"/>
  <c r="H25" i="61"/>
  <c r="M25" i="61"/>
  <c r="S25" i="61"/>
  <c r="L25" i="61"/>
  <c r="V17" i="61"/>
  <c r="R17" i="61"/>
  <c r="N17" i="61"/>
  <c r="J17" i="61"/>
  <c r="M17" i="61"/>
  <c r="P17" i="61"/>
  <c r="Q17" i="61"/>
  <c r="L17" i="61"/>
  <c r="G17" i="61"/>
  <c r="U17" i="61"/>
  <c r="K17" i="61"/>
  <c r="T17" i="61"/>
  <c r="O17" i="61"/>
  <c r="I17" i="61"/>
  <c r="S17" i="61"/>
  <c r="H17" i="61"/>
  <c r="T16" i="61"/>
  <c r="P16" i="61"/>
  <c r="L16" i="61"/>
  <c r="H16" i="61"/>
  <c r="U16" i="61"/>
  <c r="J16" i="61"/>
  <c r="S16" i="61"/>
  <c r="N16" i="61"/>
  <c r="I16" i="61"/>
  <c r="R16" i="61"/>
  <c r="G16" i="61"/>
  <c r="V16" i="61"/>
  <c r="Q16" i="61"/>
  <c r="K16" i="61"/>
  <c r="O16" i="61"/>
  <c r="M16" i="61"/>
  <c r="N4" i="63"/>
  <c r="F4" i="63"/>
  <c r="N9" i="63"/>
  <c r="F9" i="63"/>
  <c r="E13" i="61"/>
  <c r="F9" i="61"/>
  <c r="T24" i="61"/>
  <c r="P24" i="61"/>
  <c r="L24" i="61"/>
  <c r="H24" i="61"/>
  <c r="V24" i="61"/>
  <c r="Q24" i="61"/>
  <c r="K24" i="61"/>
  <c r="U24" i="61"/>
  <c r="N24" i="61"/>
  <c r="G24" i="61"/>
  <c r="J24" i="61"/>
  <c r="S24" i="61"/>
  <c r="M24" i="61"/>
  <c r="R24" i="61"/>
  <c r="O24" i="61"/>
  <c r="I24" i="61"/>
  <c r="F3" i="63"/>
  <c r="N3" i="63"/>
  <c r="N12" i="63"/>
  <c r="F12" i="63"/>
  <c r="N6" i="63"/>
  <c r="F6" i="63"/>
  <c r="J19" i="58"/>
  <c r="M19" i="58"/>
  <c r="K19" i="58"/>
  <c r="H19" i="58"/>
  <c r="U19" i="58"/>
  <c r="P19" i="58"/>
  <c r="V19" i="58"/>
  <c r="T19" i="58"/>
  <c r="I19" i="58"/>
  <c r="G19" i="58"/>
  <c r="N19" i="58"/>
  <c r="Q19" i="58"/>
  <c r="O19" i="58"/>
  <c r="L19" i="58"/>
  <c r="R19" i="58"/>
  <c r="S19" i="58"/>
  <c r="V10" i="61"/>
  <c r="J10" i="61"/>
  <c r="U10" i="61"/>
  <c r="Q10" i="61"/>
  <c r="M10" i="61"/>
  <c r="I10" i="61"/>
  <c r="S10" i="61"/>
  <c r="O10" i="61"/>
  <c r="K10" i="61"/>
  <c r="G10" i="61"/>
  <c r="R10" i="61"/>
  <c r="N10" i="61"/>
  <c r="H10" i="61"/>
  <c r="T10" i="61"/>
  <c r="P10" i="61"/>
  <c r="L10" i="61"/>
  <c r="T22" i="61"/>
  <c r="P22" i="61"/>
  <c r="L22" i="61"/>
  <c r="H22" i="61"/>
  <c r="U22" i="61"/>
  <c r="O22" i="61"/>
  <c r="J22" i="61"/>
  <c r="V22" i="61"/>
  <c r="N22" i="61"/>
  <c r="G22" i="61"/>
  <c r="K22" i="61"/>
  <c r="S22" i="61"/>
  <c r="M22" i="61"/>
  <c r="R22" i="61"/>
  <c r="Q22" i="61"/>
  <c r="I22" i="61"/>
  <c r="N8" i="60"/>
  <c r="F8" i="60"/>
  <c r="N13" i="60"/>
  <c r="F13" i="60"/>
  <c r="N4" i="60"/>
  <c r="F4" i="60"/>
  <c r="F7" i="60"/>
  <c r="N7" i="60"/>
  <c r="N9" i="60"/>
  <c r="F9" i="60"/>
  <c r="F14" i="60"/>
  <c r="N14" i="60"/>
  <c r="V25" i="58"/>
  <c r="R25" i="58"/>
  <c r="N25" i="58"/>
  <c r="J25" i="58"/>
  <c r="S25" i="58"/>
  <c r="O25" i="58"/>
  <c r="K25" i="58"/>
  <c r="G25" i="58"/>
  <c r="Q25" i="58"/>
  <c r="I25" i="58"/>
  <c r="U25" i="58"/>
  <c r="P25" i="58"/>
  <c r="H25" i="58"/>
  <c r="M25" i="58"/>
  <c r="T25" i="58"/>
  <c r="L25" i="58"/>
  <c r="V23" i="58"/>
  <c r="R23" i="58"/>
  <c r="N23" i="58"/>
  <c r="J23" i="58"/>
  <c r="S23" i="58"/>
  <c r="O23" i="58"/>
  <c r="K23" i="58"/>
  <c r="G23" i="58"/>
  <c r="U23" i="58"/>
  <c r="M23" i="58"/>
  <c r="Q23" i="58"/>
  <c r="T23" i="58"/>
  <c r="L23" i="58"/>
  <c r="I23" i="58"/>
  <c r="P23" i="58"/>
  <c r="H23" i="58"/>
  <c r="S13" i="58"/>
  <c r="O13" i="58"/>
  <c r="K13" i="58"/>
  <c r="G13" i="58"/>
  <c r="V13" i="58"/>
  <c r="Q13" i="58"/>
  <c r="I13" i="58"/>
  <c r="I16" i="58" s="1"/>
  <c r="R13" i="58"/>
  <c r="N13" i="58"/>
  <c r="U13" i="58"/>
  <c r="M13" i="58"/>
  <c r="T13" i="58"/>
  <c r="P13" i="58"/>
  <c r="P16" i="58" s="1"/>
  <c r="L13" i="58"/>
  <c r="H13" i="58"/>
  <c r="H16" i="58" s="1"/>
  <c r="J13" i="58"/>
  <c r="E11" i="58"/>
  <c r="F9" i="58"/>
  <c r="N12" i="60"/>
  <c r="F12" i="60"/>
  <c r="F15" i="60"/>
  <c r="N15" i="60"/>
  <c r="F6" i="60"/>
  <c r="N6" i="60"/>
  <c r="S15" i="58"/>
  <c r="O15" i="58"/>
  <c r="K15" i="58"/>
  <c r="G15" i="58"/>
  <c r="Q15" i="58"/>
  <c r="I15" i="58"/>
  <c r="V15" i="58"/>
  <c r="R15" i="58"/>
  <c r="N15" i="58"/>
  <c r="J15" i="58"/>
  <c r="U15" i="58"/>
  <c r="M15" i="58"/>
  <c r="T15" i="58"/>
  <c r="P15" i="58"/>
  <c r="L15" i="58"/>
  <c r="H15" i="58"/>
  <c r="T24" i="58"/>
  <c r="P24" i="58"/>
  <c r="L24" i="58"/>
  <c r="H24" i="58"/>
  <c r="U24" i="58"/>
  <c r="Q24" i="58"/>
  <c r="M24" i="58"/>
  <c r="I24" i="58"/>
  <c r="S24" i="58"/>
  <c r="K24" i="58"/>
  <c r="R24" i="58"/>
  <c r="J24" i="58"/>
  <c r="O24" i="58"/>
  <c r="G24" i="58"/>
  <c r="V24" i="58"/>
  <c r="N24" i="58"/>
  <c r="F11" i="60"/>
  <c r="N11" i="60"/>
  <c r="V27" i="58"/>
  <c r="R27" i="58"/>
  <c r="N27" i="58"/>
  <c r="J27" i="58"/>
  <c r="U27" i="58"/>
  <c r="Q27" i="58"/>
  <c r="M27" i="58"/>
  <c r="I27" i="58"/>
  <c r="S27" i="58"/>
  <c r="O27" i="58"/>
  <c r="K27" i="58"/>
  <c r="G27" i="58"/>
  <c r="T27" i="58"/>
  <c r="P27" i="58"/>
  <c r="L27" i="58"/>
  <c r="H27" i="58"/>
  <c r="F3" i="60"/>
  <c r="N3" i="60"/>
  <c r="N5" i="60"/>
  <c r="F5" i="60"/>
  <c r="F10" i="60"/>
  <c r="N10" i="60"/>
  <c r="S10" i="58"/>
  <c r="O10" i="58"/>
  <c r="K10" i="58"/>
  <c r="G10" i="58"/>
  <c r="N10" i="58"/>
  <c r="M10" i="58"/>
  <c r="V10" i="58"/>
  <c r="U10" i="58"/>
  <c r="Q10" i="58"/>
  <c r="I10" i="58"/>
  <c r="T10" i="58"/>
  <c r="P10" i="58"/>
  <c r="L10" i="58"/>
  <c r="H10" i="58"/>
  <c r="R10" i="58"/>
  <c r="J10" i="58"/>
  <c r="U14" i="58"/>
  <c r="Q14" i="58"/>
  <c r="M14" i="58"/>
  <c r="I14" i="58"/>
  <c r="S14" i="58"/>
  <c r="O14" i="58"/>
  <c r="G14" i="58"/>
  <c r="P14" i="58"/>
  <c r="L14" i="58"/>
  <c r="H14" i="58"/>
  <c r="K14" i="58"/>
  <c r="V14" i="58"/>
  <c r="R14" i="58"/>
  <c r="N14" i="58"/>
  <c r="J14" i="58"/>
  <c r="T14" i="58"/>
  <c r="T26" i="58"/>
  <c r="P26" i="58"/>
  <c r="L26" i="58"/>
  <c r="H26" i="58"/>
  <c r="U26" i="58"/>
  <c r="Q26" i="58"/>
  <c r="M26" i="58"/>
  <c r="I26" i="58"/>
  <c r="O26" i="58"/>
  <c r="G26" i="58"/>
  <c r="S26" i="58"/>
  <c r="V26" i="58"/>
  <c r="N26" i="58"/>
  <c r="K26" i="58"/>
  <c r="R26" i="58"/>
  <c r="J26" i="58"/>
  <c r="F9" i="55"/>
  <c r="F12" i="55" s="1"/>
  <c r="E12" i="55"/>
  <c r="U27" i="52"/>
  <c r="L27" i="52"/>
  <c r="K27" i="52"/>
  <c r="N27" i="52"/>
  <c r="P27" i="52"/>
  <c r="M27" i="52"/>
  <c r="S27" i="52"/>
  <c r="V27" i="52"/>
  <c r="Q27" i="52"/>
  <c r="H27" i="52"/>
  <c r="J27" i="52"/>
  <c r="T27" i="52"/>
  <c r="O27" i="52"/>
  <c r="R27" i="52"/>
  <c r="I27" i="52"/>
  <c r="G27" i="52"/>
  <c r="T23" i="55"/>
  <c r="P23" i="55"/>
  <c r="L23" i="55"/>
  <c r="H23" i="55"/>
  <c r="S23" i="55"/>
  <c r="O23" i="55"/>
  <c r="K23" i="55"/>
  <c r="G23" i="55"/>
  <c r="U23" i="55"/>
  <c r="Q23" i="55"/>
  <c r="M23" i="55"/>
  <c r="I23" i="55"/>
  <c r="V23" i="55"/>
  <c r="R23" i="55"/>
  <c r="J23" i="55"/>
  <c r="N23" i="55"/>
  <c r="N4" i="57"/>
  <c r="F4" i="57"/>
  <c r="F7" i="57"/>
  <c r="N7" i="57"/>
  <c r="N9" i="57"/>
  <c r="F9" i="57"/>
  <c r="F14" i="57"/>
  <c r="N14" i="57"/>
  <c r="V16" i="55"/>
  <c r="R16" i="55"/>
  <c r="N16" i="55"/>
  <c r="J16" i="55"/>
  <c r="U16" i="55"/>
  <c r="S16" i="55"/>
  <c r="O16" i="55"/>
  <c r="K16" i="55"/>
  <c r="G16" i="55"/>
  <c r="P16" i="55"/>
  <c r="H16" i="55"/>
  <c r="M16" i="55"/>
  <c r="Q16" i="55"/>
  <c r="I16" i="55"/>
  <c r="T16" i="55"/>
  <c r="L16" i="55"/>
  <c r="T21" i="55"/>
  <c r="P21" i="55"/>
  <c r="L21" i="55"/>
  <c r="H21" i="55"/>
  <c r="S21" i="55"/>
  <c r="O21" i="55"/>
  <c r="K21" i="55"/>
  <c r="G21" i="55"/>
  <c r="U21" i="55"/>
  <c r="Q21" i="55"/>
  <c r="M21" i="55"/>
  <c r="I21" i="55"/>
  <c r="J21" i="55"/>
  <c r="V21" i="55"/>
  <c r="N21" i="55"/>
  <c r="R21" i="55"/>
  <c r="F11" i="57"/>
  <c r="N11" i="57"/>
  <c r="S11" i="55"/>
  <c r="O11" i="55"/>
  <c r="K11" i="55"/>
  <c r="G11" i="55"/>
  <c r="M11" i="55"/>
  <c r="V11" i="55"/>
  <c r="R11" i="55"/>
  <c r="N11" i="55"/>
  <c r="J11" i="55"/>
  <c r="Q11" i="55"/>
  <c r="T11" i="55"/>
  <c r="P11" i="55"/>
  <c r="L11" i="55"/>
  <c r="H11" i="55"/>
  <c r="U11" i="55"/>
  <c r="I11" i="55"/>
  <c r="N12" i="57"/>
  <c r="F12" i="57"/>
  <c r="F15" i="57"/>
  <c r="N15" i="57"/>
  <c r="F6" i="57"/>
  <c r="N6" i="57"/>
  <c r="U10" i="55"/>
  <c r="Q10" i="55"/>
  <c r="M10" i="55"/>
  <c r="O10" i="55"/>
  <c r="T10" i="55"/>
  <c r="P10" i="55"/>
  <c r="L10" i="55"/>
  <c r="H10" i="55"/>
  <c r="K10" i="55"/>
  <c r="V10" i="55"/>
  <c r="R10" i="55"/>
  <c r="N10" i="55"/>
  <c r="J10" i="55"/>
  <c r="I10" i="55"/>
  <c r="S10" i="55"/>
  <c r="G10" i="55"/>
  <c r="V22" i="55"/>
  <c r="R22" i="55"/>
  <c r="N22" i="55"/>
  <c r="J22" i="55"/>
  <c r="U22" i="55"/>
  <c r="Q22" i="55"/>
  <c r="M22" i="55"/>
  <c r="I22" i="55"/>
  <c r="S22" i="55"/>
  <c r="O22" i="55"/>
  <c r="K22" i="55"/>
  <c r="G22" i="55"/>
  <c r="H22" i="55"/>
  <c r="T22" i="55"/>
  <c r="L22" i="55"/>
  <c r="P22" i="55"/>
  <c r="N8" i="57"/>
  <c r="F8" i="57"/>
  <c r="N13" i="57"/>
  <c r="F13" i="57"/>
  <c r="T15" i="55"/>
  <c r="P15" i="55"/>
  <c r="L15" i="55"/>
  <c r="H15" i="55"/>
  <c r="U15" i="55"/>
  <c r="Q15" i="55"/>
  <c r="M15" i="55"/>
  <c r="I15" i="55"/>
  <c r="R15" i="55"/>
  <c r="J15" i="55"/>
  <c r="O15" i="55"/>
  <c r="G15" i="55"/>
  <c r="S15" i="55"/>
  <c r="K15" i="55"/>
  <c r="V15" i="55"/>
  <c r="N15" i="55"/>
  <c r="F3" i="57"/>
  <c r="N3" i="57"/>
  <c r="N5" i="57"/>
  <c r="F5" i="57"/>
  <c r="F10" i="57"/>
  <c r="N10" i="57"/>
  <c r="V14" i="55"/>
  <c r="R14" i="55"/>
  <c r="N14" i="55"/>
  <c r="N17" i="55" s="1"/>
  <c r="J14" i="55"/>
  <c r="J17" i="55" s="1"/>
  <c r="S14" i="55"/>
  <c r="O14" i="55"/>
  <c r="K14" i="55"/>
  <c r="K17" i="55" s="1"/>
  <c r="G14" i="55"/>
  <c r="T14" i="55"/>
  <c r="L14" i="55"/>
  <c r="Q14" i="55"/>
  <c r="Q17" i="55" s="1"/>
  <c r="I14" i="55"/>
  <c r="U14" i="55"/>
  <c r="M14" i="55"/>
  <c r="P14" i="55"/>
  <c r="P17" i="55" s="1"/>
  <c r="H14" i="55"/>
  <c r="V20" i="55"/>
  <c r="R20" i="55"/>
  <c r="N20" i="55"/>
  <c r="J20" i="55"/>
  <c r="U20" i="55"/>
  <c r="S20" i="55"/>
  <c r="O20" i="55"/>
  <c r="K20" i="55"/>
  <c r="G20" i="55"/>
  <c r="P20" i="55"/>
  <c r="H20" i="55"/>
  <c r="M20" i="55"/>
  <c r="Q20" i="55"/>
  <c r="I20" i="55"/>
  <c r="T20" i="55"/>
  <c r="L20" i="55"/>
  <c r="V24" i="55"/>
  <c r="R24" i="55"/>
  <c r="N24" i="55"/>
  <c r="J24" i="55"/>
  <c r="U24" i="55"/>
  <c r="Q24" i="55"/>
  <c r="M24" i="55"/>
  <c r="I24" i="55"/>
  <c r="S24" i="55"/>
  <c r="O24" i="55"/>
  <c r="K24" i="55"/>
  <c r="G24" i="55"/>
  <c r="T24" i="55"/>
  <c r="P24" i="55"/>
  <c r="H24" i="55"/>
  <c r="L24" i="55"/>
  <c r="J16" i="49"/>
  <c r="H16" i="49"/>
  <c r="G16" i="49"/>
  <c r="I16" i="49"/>
  <c r="Q16" i="49"/>
  <c r="V16" i="49"/>
  <c r="T16" i="49"/>
  <c r="S16" i="49"/>
  <c r="U16" i="49"/>
  <c r="O16" i="49"/>
  <c r="N16" i="49"/>
  <c r="L16" i="49"/>
  <c r="K16" i="49"/>
  <c r="M16" i="49"/>
  <c r="R16" i="49"/>
  <c r="P16" i="49"/>
  <c r="V35" i="52"/>
  <c r="R35" i="52"/>
  <c r="N35" i="52"/>
  <c r="S35" i="52"/>
  <c r="O35" i="52"/>
  <c r="K35" i="52"/>
  <c r="G35" i="52"/>
  <c r="U35" i="52"/>
  <c r="M35" i="52"/>
  <c r="H35" i="52"/>
  <c r="T35" i="52"/>
  <c r="L35" i="52"/>
  <c r="P35" i="52"/>
  <c r="I35" i="52"/>
  <c r="J35" i="52"/>
  <c r="Q35" i="52"/>
  <c r="N4" i="54"/>
  <c r="F4" i="54"/>
  <c r="F3" i="54"/>
  <c r="N3" i="54"/>
  <c r="N9" i="54"/>
  <c r="F9" i="54"/>
  <c r="F14" i="54"/>
  <c r="N14" i="54"/>
  <c r="T22" i="49"/>
  <c r="M22" i="49"/>
  <c r="K22" i="49"/>
  <c r="N22" i="49"/>
  <c r="L22" i="49"/>
  <c r="L26" i="49" s="1"/>
  <c r="Q22" i="49"/>
  <c r="O22" i="49"/>
  <c r="O26" i="49" s="1"/>
  <c r="R22" i="49"/>
  <c r="P22" i="49"/>
  <c r="U22" i="49"/>
  <c r="S22" i="49"/>
  <c r="S26" i="49" s="1"/>
  <c r="I22" i="49"/>
  <c r="G22" i="49"/>
  <c r="J22" i="49"/>
  <c r="H22" i="49"/>
  <c r="V22" i="49"/>
  <c r="H17" i="49"/>
  <c r="J17" i="49"/>
  <c r="I17" i="49"/>
  <c r="G17" i="49"/>
  <c r="P17" i="49"/>
  <c r="T17" i="49"/>
  <c r="V17" i="49"/>
  <c r="U17" i="49"/>
  <c r="S17" i="49"/>
  <c r="Q17" i="49"/>
  <c r="L17" i="49"/>
  <c r="N17" i="49"/>
  <c r="M17" i="49"/>
  <c r="K17" i="49"/>
  <c r="R17" i="49"/>
  <c r="O17" i="49"/>
  <c r="V30" i="49"/>
  <c r="T30" i="49"/>
  <c r="U30" i="49"/>
  <c r="S30" i="49"/>
  <c r="R30" i="49"/>
  <c r="P30" i="49"/>
  <c r="Q30" i="49"/>
  <c r="O30" i="49"/>
  <c r="K30" i="49"/>
  <c r="J30" i="49"/>
  <c r="H30" i="49"/>
  <c r="I30" i="49"/>
  <c r="G30" i="49"/>
  <c r="N30" i="49"/>
  <c r="L30" i="49"/>
  <c r="M30" i="49"/>
  <c r="U9" i="52"/>
  <c r="Q9" i="52"/>
  <c r="M9" i="52"/>
  <c r="I9" i="52"/>
  <c r="O9" i="52"/>
  <c r="S9" i="52"/>
  <c r="N9" i="52"/>
  <c r="R9" i="52"/>
  <c r="G9" i="52"/>
  <c r="G13" i="52" s="1"/>
  <c r="V9" i="52"/>
  <c r="P9" i="52"/>
  <c r="P13" i="52" s="1"/>
  <c r="K9" i="52"/>
  <c r="T9" i="52"/>
  <c r="J9" i="52"/>
  <c r="H9" i="52"/>
  <c r="H13" i="52" s="1"/>
  <c r="L9" i="52"/>
  <c r="V19" i="52"/>
  <c r="R19" i="52"/>
  <c r="N19" i="52"/>
  <c r="J19" i="52"/>
  <c r="U19" i="52"/>
  <c r="Q19" i="52"/>
  <c r="M19" i="52"/>
  <c r="I19" i="52"/>
  <c r="S19" i="52"/>
  <c r="O19" i="52"/>
  <c r="K19" i="52"/>
  <c r="G19" i="52"/>
  <c r="T19" i="52"/>
  <c r="P19" i="52"/>
  <c r="H19" i="52"/>
  <c r="H22" i="52" s="1"/>
  <c r="L19" i="52"/>
  <c r="S33" i="52"/>
  <c r="O33" i="52"/>
  <c r="K33" i="52"/>
  <c r="G33" i="52"/>
  <c r="V33" i="52"/>
  <c r="Q33" i="52"/>
  <c r="L33" i="52"/>
  <c r="U33" i="52"/>
  <c r="P33" i="52"/>
  <c r="J33" i="52"/>
  <c r="R33" i="52"/>
  <c r="M33" i="52"/>
  <c r="H33" i="52"/>
  <c r="T33" i="52"/>
  <c r="N33" i="52"/>
  <c r="I33" i="52"/>
  <c r="V28" i="49"/>
  <c r="V31" i="49" s="1"/>
  <c r="U28" i="49"/>
  <c r="T28" i="49"/>
  <c r="T31" i="49" s="1"/>
  <c r="O28" i="49"/>
  <c r="M28" i="49"/>
  <c r="R28" i="49"/>
  <c r="Q28" i="49"/>
  <c r="P28" i="49"/>
  <c r="K28" i="49"/>
  <c r="K31" i="49" s="1"/>
  <c r="L28" i="49"/>
  <c r="J28" i="49"/>
  <c r="J31" i="49" s="1"/>
  <c r="I28" i="49"/>
  <c r="S28" i="49"/>
  <c r="H28" i="49"/>
  <c r="N28" i="49"/>
  <c r="N31" i="49" s="1"/>
  <c r="G28" i="49"/>
  <c r="U11" i="52"/>
  <c r="Q11" i="52"/>
  <c r="M11" i="52"/>
  <c r="I11" i="52"/>
  <c r="P11" i="52"/>
  <c r="T11" i="52"/>
  <c r="O11" i="52"/>
  <c r="J11" i="52"/>
  <c r="N11" i="52"/>
  <c r="R11" i="52"/>
  <c r="L11" i="52"/>
  <c r="G11" i="52"/>
  <c r="V11" i="52"/>
  <c r="K11" i="52"/>
  <c r="S11" i="52"/>
  <c r="H11" i="52"/>
  <c r="T20" i="52"/>
  <c r="P20" i="52"/>
  <c r="L20" i="52"/>
  <c r="H20" i="52"/>
  <c r="S20" i="52"/>
  <c r="O20" i="52"/>
  <c r="K20" i="52"/>
  <c r="G20" i="52"/>
  <c r="U20" i="52"/>
  <c r="Q20" i="52"/>
  <c r="M20" i="52"/>
  <c r="I20" i="52"/>
  <c r="N20" i="52"/>
  <c r="V20" i="52"/>
  <c r="R20" i="52"/>
  <c r="J20" i="52"/>
  <c r="V21" i="52"/>
  <c r="R21" i="52"/>
  <c r="N21" i="52"/>
  <c r="J21" i="52"/>
  <c r="U21" i="52"/>
  <c r="Q21" i="52"/>
  <c r="M21" i="52"/>
  <c r="I21" i="52"/>
  <c r="S21" i="52"/>
  <c r="O21" i="52"/>
  <c r="K21" i="52"/>
  <c r="G21" i="52"/>
  <c r="L21" i="52"/>
  <c r="H21" i="52"/>
  <c r="T21" i="52"/>
  <c r="P21" i="52"/>
  <c r="S31" i="52"/>
  <c r="O31" i="52"/>
  <c r="K31" i="52"/>
  <c r="G31" i="52"/>
  <c r="U31" i="52"/>
  <c r="P31" i="52"/>
  <c r="J31" i="52"/>
  <c r="T31" i="52"/>
  <c r="N31" i="52"/>
  <c r="I31" i="52"/>
  <c r="V31" i="52"/>
  <c r="Q31" i="52"/>
  <c r="L31" i="52"/>
  <c r="H31" i="52"/>
  <c r="R31" i="52"/>
  <c r="M31" i="52"/>
  <c r="N5" i="54"/>
  <c r="F5" i="54"/>
  <c r="J12" i="49"/>
  <c r="H12" i="49"/>
  <c r="R12" i="49"/>
  <c r="V12" i="49"/>
  <c r="U12" i="49"/>
  <c r="T12" i="49"/>
  <c r="S12" i="49"/>
  <c r="P12" i="49"/>
  <c r="N12" i="49"/>
  <c r="M12" i="49"/>
  <c r="L12" i="49"/>
  <c r="K12" i="49"/>
  <c r="I12" i="49"/>
  <c r="G12" i="49"/>
  <c r="Q12" i="49"/>
  <c r="O12" i="49"/>
  <c r="N8" i="54"/>
  <c r="F8" i="54"/>
  <c r="F11" i="54"/>
  <c r="N11" i="54"/>
  <c r="N6" i="54"/>
  <c r="F6" i="54"/>
  <c r="S10" i="52"/>
  <c r="O10" i="52"/>
  <c r="K10" i="52"/>
  <c r="G10" i="52"/>
  <c r="H10" i="52"/>
  <c r="V10" i="52"/>
  <c r="Q10" i="52"/>
  <c r="L10" i="52"/>
  <c r="U10" i="52"/>
  <c r="J10" i="52"/>
  <c r="T10" i="52"/>
  <c r="N10" i="52"/>
  <c r="I10" i="52"/>
  <c r="R10" i="52"/>
  <c r="M10" i="52"/>
  <c r="P10" i="52"/>
  <c r="V16" i="52"/>
  <c r="S16" i="52"/>
  <c r="O16" i="52"/>
  <c r="K16" i="52"/>
  <c r="G16" i="52"/>
  <c r="T16" i="52"/>
  <c r="N16" i="52"/>
  <c r="I16" i="52"/>
  <c r="R16" i="52"/>
  <c r="H16" i="52"/>
  <c r="Q16" i="52"/>
  <c r="L16" i="52"/>
  <c r="U16" i="52"/>
  <c r="P16" i="52"/>
  <c r="J16" i="52"/>
  <c r="M16" i="52"/>
  <c r="S12" i="52"/>
  <c r="O12" i="52"/>
  <c r="K12" i="52"/>
  <c r="G12" i="52"/>
  <c r="T12" i="52"/>
  <c r="I12" i="52"/>
  <c r="Q12" i="52"/>
  <c r="R12" i="52"/>
  <c r="M12" i="52"/>
  <c r="H12" i="52"/>
  <c r="L12" i="52"/>
  <c r="U12" i="52"/>
  <c r="P12" i="52"/>
  <c r="J12" i="52"/>
  <c r="N12" i="52"/>
  <c r="V12" i="52"/>
  <c r="T29" i="49"/>
  <c r="I29" i="49"/>
  <c r="G29" i="49"/>
  <c r="J29" i="49"/>
  <c r="H29" i="49"/>
  <c r="O29" i="49"/>
  <c r="M29" i="49"/>
  <c r="K29" i="49"/>
  <c r="N29" i="49"/>
  <c r="L29" i="49"/>
  <c r="P29" i="49"/>
  <c r="U29" i="49"/>
  <c r="S29" i="49"/>
  <c r="V29" i="49"/>
  <c r="Q29" i="49"/>
  <c r="R29" i="49"/>
  <c r="J18" i="49"/>
  <c r="I18" i="49"/>
  <c r="H18" i="49"/>
  <c r="G18" i="49"/>
  <c r="O18" i="49"/>
  <c r="V18" i="49"/>
  <c r="U18" i="49"/>
  <c r="T18" i="49"/>
  <c r="S18" i="49"/>
  <c r="R18" i="49"/>
  <c r="P18" i="49"/>
  <c r="N18" i="49"/>
  <c r="M18" i="49"/>
  <c r="L18" i="49"/>
  <c r="K18" i="49"/>
  <c r="Q18" i="49"/>
  <c r="U15" i="52"/>
  <c r="U17" i="52" s="1"/>
  <c r="Q15" i="52"/>
  <c r="M15" i="52"/>
  <c r="M17" i="52" s="1"/>
  <c r="I15" i="52"/>
  <c r="I17" i="52" s="1"/>
  <c r="R15" i="52"/>
  <c r="R17" i="52" s="1"/>
  <c r="V15" i="52"/>
  <c r="P15" i="52"/>
  <c r="P17" i="52" s="1"/>
  <c r="K15" i="52"/>
  <c r="K17" i="52" s="1"/>
  <c r="O15" i="52"/>
  <c r="S15" i="52"/>
  <c r="S17" i="52" s="1"/>
  <c r="N15" i="52"/>
  <c r="N17" i="52" s="1"/>
  <c r="H15" i="52"/>
  <c r="H17" i="52" s="1"/>
  <c r="L15" i="52"/>
  <c r="L17" i="52" s="1"/>
  <c r="G15" i="52"/>
  <c r="T15" i="52"/>
  <c r="T17" i="52" s="1"/>
  <c r="J15" i="52"/>
  <c r="V24" i="52"/>
  <c r="R24" i="52"/>
  <c r="N24" i="52"/>
  <c r="N28" i="52" s="1"/>
  <c r="J24" i="52"/>
  <c r="U24" i="52"/>
  <c r="Q24" i="52"/>
  <c r="M24" i="52"/>
  <c r="M28" i="52" s="1"/>
  <c r="I24" i="52"/>
  <c r="S24" i="52"/>
  <c r="O24" i="52"/>
  <c r="K24" i="52"/>
  <c r="K28" i="52" s="1"/>
  <c r="G24" i="52"/>
  <c r="H24" i="52"/>
  <c r="T24" i="52"/>
  <c r="P24" i="52"/>
  <c r="P28" i="52" s="1"/>
  <c r="L24" i="52"/>
  <c r="U32" i="52"/>
  <c r="Q32" i="52"/>
  <c r="M32" i="52"/>
  <c r="I32" i="52"/>
  <c r="S32" i="52"/>
  <c r="N32" i="52"/>
  <c r="H32" i="52"/>
  <c r="R32" i="52"/>
  <c r="L32" i="52"/>
  <c r="G32" i="52"/>
  <c r="T32" i="52"/>
  <c r="O32" i="52"/>
  <c r="J32" i="52"/>
  <c r="P32" i="52"/>
  <c r="K32" i="52"/>
  <c r="V32" i="52"/>
  <c r="F7" i="54"/>
  <c r="N7" i="54"/>
  <c r="N13" i="54"/>
  <c r="F13" i="54"/>
  <c r="T24" i="49"/>
  <c r="M24" i="49"/>
  <c r="N24" i="49"/>
  <c r="K24" i="49"/>
  <c r="P24" i="49"/>
  <c r="V24" i="49"/>
  <c r="H24" i="49"/>
  <c r="Q24" i="49"/>
  <c r="R24" i="49"/>
  <c r="O24" i="49"/>
  <c r="I24" i="49"/>
  <c r="J24" i="49"/>
  <c r="G24" i="49"/>
  <c r="L24" i="49"/>
  <c r="U24" i="49"/>
  <c r="S24" i="49"/>
  <c r="N12" i="54"/>
  <c r="F12" i="54"/>
  <c r="F15" i="54"/>
  <c r="N15" i="54"/>
  <c r="F10" i="54"/>
  <c r="N10" i="54"/>
  <c r="H15" i="49"/>
  <c r="H20" i="49" s="1"/>
  <c r="J15" i="49"/>
  <c r="I15" i="49"/>
  <c r="G15" i="49"/>
  <c r="R15" i="49"/>
  <c r="R20" i="49" s="1"/>
  <c r="T15" i="49"/>
  <c r="V15" i="49"/>
  <c r="U15" i="49"/>
  <c r="S15" i="49"/>
  <c r="S20" i="49" s="1"/>
  <c r="Q15" i="49"/>
  <c r="L15" i="49"/>
  <c r="N15" i="49"/>
  <c r="M15" i="49"/>
  <c r="M20" i="49" s="1"/>
  <c r="K15" i="49"/>
  <c r="P15" i="49"/>
  <c r="O15" i="49"/>
  <c r="H11" i="49"/>
  <c r="G11" i="49"/>
  <c r="P11" i="49"/>
  <c r="Q11" i="49"/>
  <c r="T11" i="49"/>
  <c r="V11" i="49"/>
  <c r="S11" i="49"/>
  <c r="U11" i="49"/>
  <c r="O11" i="49"/>
  <c r="L11" i="49"/>
  <c r="N11" i="49"/>
  <c r="K11" i="49"/>
  <c r="M11" i="49"/>
  <c r="J11" i="49"/>
  <c r="I11" i="49"/>
  <c r="R11" i="49"/>
  <c r="J19" i="49"/>
  <c r="I19" i="49"/>
  <c r="H19" i="49"/>
  <c r="R19" i="49"/>
  <c r="V19" i="49"/>
  <c r="U19" i="49"/>
  <c r="T19" i="49"/>
  <c r="S19" i="49"/>
  <c r="Q19" i="49"/>
  <c r="O19" i="49"/>
  <c r="N19" i="49"/>
  <c r="M19" i="49"/>
  <c r="L19" i="49"/>
  <c r="K19" i="49"/>
  <c r="G19" i="49"/>
  <c r="P19" i="49"/>
  <c r="R23" i="49"/>
  <c r="P23" i="49"/>
  <c r="Q23" i="49"/>
  <c r="O23" i="49"/>
  <c r="J23" i="49"/>
  <c r="G23" i="49"/>
  <c r="N23" i="49"/>
  <c r="L23" i="49"/>
  <c r="M23" i="49"/>
  <c r="K23" i="49"/>
  <c r="I23" i="49"/>
  <c r="V23" i="49"/>
  <c r="T23" i="49"/>
  <c r="U23" i="49"/>
  <c r="S23" i="49"/>
  <c r="H23" i="49"/>
  <c r="R25" i="49"/>
  <c r="Q25" i="49"/>
  <c r="P25" i="49"/>
  <c r="O25" i="49"/>
  <c r="G25" i="49"/>
  <c r="N25" i="49"/>
  <c r="M25" i="49"/>
  <c r="L25" i="49"/>
  <c r="K25" i="49"/>
  <c r="I25" i="49"/>
  <c r="V25" i="49"/>
  <c r="U25" i="49"/>
  <c r="T25" i="49"/>
  <c r="S25" i="49"/>
  <c r="J25" i="49"/>
  <c r="H25" i="49"/>
  <c r="T25" i="52"/>
  <c r="P25" i="52"/>
  <c r="L25" i="52"/>
  <c r="H25" i="52"/>
  <c r="S25" i="52"/>
  <c r="O25" i="52"/>
  <c r="K25" i="52"/>
  <c r="G25" i="52"/>
  <c r="U25" i="52"/>
  <c r="Q25" i="52"/>
  <c r="M25" i="52"/>
  <c r="I25" i="52"/>
  <c r="J25" i="52"/>
  <c r="V25" i="52"/>
  <c r="N25" i="52"/>
  <c r="R25" i="52"/>
  <c r="U26" i="52"/>
  <c r="R26" i="52"/>
  <c r="N26" i="52"/>
  <c r="J26" i="52"/>
  <c r="V26" i="52"/>
  <c r="Q26" i="52"/>
  <c r="M26" i="52"/>
  <c r="I26" i="52"/>
  <c r="S26" i="52"/>
  <c r="O26" i="52"/>
  <c r="K26" i="52"/>
  <c r="G26" i="52"/>
  <c r="T26" i="52"/>
  <c r="L26" i="52"/>
  <c r="H26" i="52"/>
  <c r="P26" i="52"/>
  <c r="U34" i="52"/>
  <c r="Q34" i="52"/>
  <c r="M34" i="52"/>
  <c r="I34" i="52"/>
  <c r="T34" i="52"/>
  <c r="O34" i="52"/>
  <c r="J34" i="52"/>
  <c r="S34" i="52"/>
  <c r="N34" i="52"/>
  <c r="H34" i="52"/>
  <c r="V34" i="52"/>
  <c r="P34" i="52"/>
  <c r="K34" i="52"/>
  <c r="R34" i="52"/>
  <c r="G34" i="52"/>
  <c r="L34" i="52"/>
  <c r="F5" i="51"/>
  <c r="N5" i="51"/>
  <c r="F7" i="51"/>
  <c r="N7" i="51"/>
  <c r="N8" i="51"/>
  <c r="F8" i="51"/>
  <c r="N14" i="51"/>
  <c r="F14" i="51"/>
  <c r="V38" i="49"/>
  <c r="R38" i="49"/>
  <c r="N38" i="49"/>
  <c r="J38" i="49"/>
  <c r="T38" i="49"/>
  <c r="P38" i="49"/>
  <c r="L38" i="49"/>
  <c r="H38" i="49"/>
  <c r="S38" i="49"/>
  <c r="O38" i="49"/>
  <c r="K38" i="49"/>
  <c r="G38" i="49"/>
  <c r="I38" i="49"/>
  <c r="U38" i="49"/>
  <c r="Q38" i="49"/>
  <c r="M38" i="49"/>
  <c r="F11" i="51"/>
  <c r="N11" i="51"/>
  <c r="N12" i="51"/>
  <c r="F12" i="51"/>
  <c r="N9" i="49"/>
  <c r="N13" i="49" s="1"/>
  <c r="Q9" i="49"/>
  <c r="L9" i="49"/>
  <c r="L13" i="49" s="1"/>
  <c r="U9" i="49"/>
  <c r="I9" i="49"/>
  <c r="P9" i="49"/>
  <c r="S9" i="49"/>
  <c r="O9" i="49"/>
  <c r="K9" i="49"/>
  <c r="K13" i="49" s="1"/>
  <c r="G9" i="49"/>
  <c r="V9" i="49"/>
  <c r="R9" i="49"/>
  <c r="J9" i="49"/>
  <c r="M9" i="49"/>
  <c r="T9" i="49"/>
  <c r="H9" i="49"/>
  <c r="F15" i="51"/>
  <c r="N15" i="51"/>
  <c r="N6" i="51"/>
  <c r="F6" i="51"/>
  <c r="V34" i="49"/>
  <c r="R34" i="49"/>
  <c r="N34" i="49"/>
  <c r="J34" i="49"/>
  <c r="T34" i="49"/>
  <c r="P34" i="49"/>
  <c r="L34" i="49"/>
  <c r="H34" i="49"/>
  <c r="S34" i="49"/>
  <c r="O34" i="49"/>
  <c r="K34" i="49"/>
  <c r="G34" i="49"/>
  <c r="Q34" i="49"/>
  <c r="I34" i="49"/>
  <c r="M34" i="49"/>
  <c r="U34" i="49"/>
  <c r="T35" i="49"/>
  <c r="P35" i="49"/>
  <c r="L35" i="49"/>
  <c r="H35" i="49"/>
  <c r="V35" i="49"/>
  <c r="R35" i="49"/>
  <c r="N35" i="49"/>
  <c r="J35" i="49"/>
  <c r="U35" i="49"/>
  <c r="Q35" i="49"/>
  <c r="M35" i="49"/>
  <c r="I35" i="49"/>
  <c r="O35" i="49"/>
  <c r="K35" i="49"/>
  <c r="S35" i="49"/>
  <c r="G35" i="49"/>
  <c r="F9" i="51"/>
  <c r="N9" i="51"/>
  <c r="T10" i="49"/>
  <c r="L10" i="49"/>
  <c r="H10" i="49"/>
  <c r="O10" i="49"/>
  <c r="K10" i="49"/>
  <c r="R10" i="49"/>
  <c r="J10" i="49"/>
  <c r="U10" i="49"/>
  <c r="Q10" i="49"/>
  <c r="M10" i="49"/>
  <c r="I10" i="49"/>
  <c r="P10" i="49"/>
  <c r="S10" i="49"/>
  <c r="G10" i="49"/>
  <c r="V10" i="49"/>
  <c r="N10" i="49"/>
  <c r="F13" i="51"/>
  <c r="N13" i="51"/>
  <c r="F3" i="51"/>
  <c r="N3" i="51"/>
  <c r="N4" i="51"/>
  <c r="F4" i="51"/>
  <c r="N10" i="51"/>
  <c r="F10" i="51"/>
  <c r="V36" i="49"/>
  <c r="R36" i="49"/>
  <c r="N36" i="49"/>
  <c r="J36" i="49"/>
  <c r="T36" i="49"/>
  <c r="P36" i="49"/>
  <c r="L36" i="49"/>
  <c r="H36" i="49"/>
  <c r="S36" i="49"/>
  <c r="O36" i="49"/>
  <c r="K36" i="49"/>
  <c r="G36" i="49"/>
  <c r="M36" i="49"/>
  <c r="U36" i="49"/>
  <c r="I36" i="49"/>
  <c r="Q36" i="49"/>
  <c r="T37" i="49"/>
  <c r="P37" i="49"/>
  <c r="L37" i="49"/>
  <c r="H37" i="49"/>
  <c r="V37" i="49"/>
  <c r="R37" i="49"/>
  <c r="N37" i="49"/>
  <c r="J37" i="49"/>
  <c r="U37" i="49"/>
  <c r="Q37" i="49"/>
  <c r="M37" i="49"/>
  <c r="I37" i="49"/>
  <c r="K37" i="49"/>
  <c r="G37" i="49"/>
  <c r="O37" i="49"/>
  <c r="S37" i="49"/>
  <c r="L3" i="41"/>
  <c r="J3" i="41"/>
  <c r="G3" i="41"/>
  <c r="I3" i="41"/>
  <c r="K3" i="41"/>
  <c r="H3" i="41"/>
  <c r="N8" i="41"/>
  <c r="F8" i="41"/>
  <c r="N4" i="41"/>
  <c r="U4" i="41" s="1"/>
  <c r="F4" i="41"/>
  <c r="N7" i="41"/>
  <c r="F7" i="41"/>
  <c r="N13" i="41"/>
  <c r="F13" i="41"/>
  <c r="N12" i="41"/>
  <c r="F12" i="41"/>
  <c r="N15" i="41"/>
  <c r="F15" i="41"/>
  <c r="N10" i="41"/>
  <c r="F10" i="41"/>
  <c r="N9" i="41"/>
  <c r="F9" i="41"/>
  <c r="N14" i="41"/>
  <c r="F14" i="41"/>
  <c r="N11" i="41"/>
  <c r="F11" i="41"/>
  <c r="N6" i="41"/>
  <c r="F6" i="41"/>
  <c r="N5" i="41"/>
  <c r="F5" i="41"/>
  <c r="N3" i="41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F18" i="20"/>
  <c r="F17" i="20"/>
  <c r="F16" i="20"/>
  <c r="F15" i="20"/>
  <c r="F14" i="20"/>
  <c r="J13" i="49" l="1"/>
  <c r="I13" i="49"/>
  <c r="N22" i="52"/>
  <c r="M13" i="52"/>
  <c r="Q31" i="49"/>
  <c r="K22" i="52"/>
  <c r="M22" i="52"/>
  <c r="N13" i="52"/>
  <c r="T13" i="49"/>
  <c r="S13" i="49"/>
  <c r="P20" i="49"/>
  <c r="V20" i="49"/>
  <c r="H28" i="52"/>
  <c r="U28" i="52"/>
  <c r="M31" i="49"/>
  <c r="T22" i="52"/>
  <c r="U22" i="52"/>
  <c r="T13" i="52"/>
  <c r="O13" i="52"/>
  <c r="G26" i="49"/>
  <c r="U17" i="55"/>
  <c r="S17" i="55"/>
  <c r="V16" i="58"/>
  <c r="I18" i="61"/>
  <c r="H26" i="49"/>
  <c r="K26" i="49"/>
  <c r="V13" i="49"/>
  <c r="L20" i="49"/>
  <c r="I20" i="49"/>
  <c r="S28" i="52"/>
  <c r="V28" i="52"/>
  <c r="O17" i="52"/>
  <c r="S31" i="49"/>
  <c r="S22" i="52"/>
  <c r="V22" i="52"/>
  <c r="U13" i="52"/>
  <c r="P26" i="49"/>
  <c r="T26" i="49"/>
  <c r="T17" i="55"/>
  <c r="V17" i="55"/>
  <c r="N16" i="58"/>
  <c r="S16" i="58"/>
  <c r="K18" i="61"/>
  <c r="V18" i="61"/>
  <c r="Q18" i="70"/>
  <c r="O18" i="77"/>
  <c r="J18" i="77"/>
  <c r="H18" i="77"/>
  <c r="K18" i="73"/>
  <c r="G18" i="73"/>
  <c r="R18" i="73"/>
  <c r="M13" i="49"/>
  <c r="G13" i="49"/>
  <c r="P13" i="49"/>
  <c r="Q13" i="49"/>
  <c r="K20" i="49"/>
  <c r="Q20" i="49"/>
  <c r="T20" i="49"/>
  <c r="J20" i="49"/>
  <c r="L28" i="52"/>
  <c r="G28" i="52"/>
  <c r="I28" i="52"/>
  <c r="J28" i="52"/>
  <c r="J17" i="52"/>
  <c r="G31" i="49"/>
  <c r="I31" i="49"/>
  <c r="P31" i="49"/>
  <c r="O31" i="49"/>
  <c r="L22" i="52"/>
  <c r="G22" i="52"/>
  <c r="I22" i="52"/>
  <c r="J22" i="52"/>
  <c r="L13" i="52"/>
  <c r="K13" i="52"/>
  <c r="R13" i="52"/>
  <c r="I13" i="52"/>
  <c r="V26" i="49"/>
  <c r="I26" i="49"/>
  <c r="R26" i="49"/>
  <c r="N26" i="49"/>
  <c r="H17" i="55"/>
  <c r="I17" i="55"/>
  <c r="G17" i="55"/>
  <c r="J16" i="58"/>
  <c r="T16" i="58"/>
  <c r="R16" i="58"/>
  <c r="G16" i="58"/>
  <c r="J18" i="61"/>
  <c r="M18" i="61"/>
  <c r="Q18" i="61"/>
  <c r="O17" i="64"/>
  <c r="P17" i="64"/>
  <c r="Q17" i="64"/>
  <c r="R17" i="64"/>
  <c r="T18" i="70"/>
  <c r="G18" i="77"/>
  <c r="N18" i="77"/>
  <c r="L18" i="77"/>
  <c r="M18" i="77"/>
  <c r="H18" i="73"/>
  <c r="L18" i="73"/>
  <c r="O18" i="73"/>
  <c r="I18" i="73"/>
  <c r="M16" i="58"/>
  <c r="K16" i="58"/>
  <c r="O18" i="61"/>
  <c r="S18" i="61"/>
  <c r="N18" i="61"/>
  <c r="G18" i="70"/>
  <c r="R18" i="77"/>
  <c r="P18" i="77"/>
  <c r="Q18" i="77"/>
  <c r="U18" i="73"/>
  <c r="M18" i="73"/>
  <c r="H13" i="49"/>
  <c r="R13" i="49"/>
  <c r="O13" i="49"/>
  <c r="U13" i="49"/>
  <c r="O20" i="49"/>
  <c r="N20" i="49"/>
  <c r="U20" i="49"/>
  <c r="G20" i="49"/>
  <c r="T28" i="52"/>
  <c r="O28" i="52"/>
  <c r="Q28" i="52"/>
  <c r="R28" i="52"/>
  <c r="G17" i="52"/>
  <c r="V17" i="52"/>
  <c r="Q17" i="52"/>
  <c r="H31" i="49"/>
  <c r="L31" i="49"/>
  <c r="R31" i="49"/>
  <c r="U31" i="49"/>
  <c r="P22" i="52"/>
  <c r="O22" i="52"/>
  <c r="Q22" i="52"/>
  <c r="R22" i="52"/>
  <c r="J13" i="52"/>
  <c r="V13" i="52"/>
  <c r="S13" i="52"/>
  <c r="Q13" i="52"/>
  <c r="J26" i="49"/>
  <c r="U26" i="49"/>
  <c r="Q26" i="49"/>
  <c r="M26" i="49"/>
  <c r="M17" i="55"/>
  <c r="L17" i="55"/>
  <c r="O17" i="55"/>
  <c r="R17" i="55"/>
  <c r="L16" i="58"/>
  <c r="U16" i="58"/>
  <c r="Q16" i="58"/>
  <c r="O16" i="58"/>
  <c r="L18" i="61"/>
  <c r="G18" i="61"/>
  <c r="T18" i="61"/>
  <c r="R18" i="61"/>
  <c r="G17" i="64"/>
  <c r="H17" i="64"/>
  <c r="I17" i="64"/>
  <c r="J17" i="64"/>
  <c r="S18" i="77"/>
  <c r="V18" i="77"/>
  <c r="T18" i="77"/>
  <c r="U18" i="77"/>
  <c r="Q18" i="73"/>
  <c r="N18" i="73"/>
  <c r="T18" i="73"/>
  <c r="J18" i="73"/>
  <c r="I32" i="77"/>
  <c r="O32" i="77"/>
  <c r="U9" i="77"/>
  <c r="U14" i="77" s="1"/>
  <c r="Q9" i="77"/>
  <c r="Q14" i="77" s="1"/>
  <c r="M9" i="77"/>
  <c r="M14" i="77" s="1"/>
  <c r="I9" i="77"/>
  <c r="I14" i="77" s="1"/>
  <c r="F18" i="77"/>
  <c r="T9" i="77"/>
  <c r="T14" i="77" s="1"/>
  <c r="P9" i="77"/>
  <c r="P14" i="77" s="1"/>
  <c r="L9" i="77"/>
  <c r="L14" i="77" s="1"/>
  <c r="H9" i="77"/>
  <c r="H14" i="77" s="1"/>
  <c r="V9" i="77"/>
  <c r="V14" i="77" s="1"/>
  <c r="R9" i="77"/>
  <c r="R14" i="77" s="1"/>
  <c r="N9" i="77"/>
  <c r="N14" i="77" s="1"/>
  <c r="J9" i="77"/>
  <c r="J14" i="77" s="1"/>
  <c r="G9" i="77"/>
  <c r="G14" i="77" s="1"/>
  <c r="S9" i="77"/>
  <c r="S14" i="77" s="1"/>
  <c r="O9" i="77"/>
  <c r="O14" i="77" s="1"/>
  <c r="K9" i="77"/>
  <c r="K14" i="77" s="1"/>
  <c r="P32" i="77"/>
  <c r="K32" i="77"/>
  <c r="Q32" i="77"/>
  <c r="R32" i="77"/>
  <c r="W14" i="79"/>
  <c r="S14" i="79"/>
  <c r="O14" i="79"/>
  <c r="U14" i="79"/>
  <c r="Q14" i="79"/>
  <c r="W7" i="79"/>
  <c r="S7" i="79"/>
  <c r="O7" i="79"/>
  <c r="U7" i="79"/>
  <c r="Q7" i="79"/>
  <c r="L5" i="79"/>
  <c r="H5" i="79"/>
  <c r="K5" i="79"/>
  <c r="G5" i="79"/>
  <c r="I5" i="79"/>
  <c r="J5" i="79"/>
  <c r="W6" i="79"/>
  <c r="S6" i="79"/>
  <c r="O6" i="79"/>
  <c r="U6" i="79"/>
  <c r="Q6" i="79"/>
  <c r="L13" i="79"/>
  <c r="H13" i="79"/>
  <c r="K13" i="79"/>
  <c r="G13" i="79"/>
  <c r="I13" i="79"/>
  <c r="J13" i="79"/>
  <c r="I8" i="79"/>
  <c r="L8" i="79"/>
  <c r="H8" i="79"/>
  <c r="J8" i="79"/>
  <c r="G8" i="79"/>
  <c r="K8" i="79"/>
  <c r="U32" i="77"/>
  <c r="K14" i="79"/>
  <c r="G14" i="79"/>
  <c r="J14" i="79"/>
  <c r="L14" i="79"/>
  <c r="H14" i="79"/>
  <c r="I14" i="79"/>
  <c r="U8" i="79"/>
  <c r="Q8" i="79"/>
  <c r="W8" i="79"/>
  <c r="S8" i="79"/>
  <c r="O8" i="79"/>
  <c r="H32" i="77"/>
  <c r="L32" i="77"/>
  <c r="K5" i="77" s="1"/>
  <c r="S32" i="77"/>
  <c r="J32" i="77"/>
  <c r="L9" i="79"/>
  <c r="H9" i="79"/>
  <c r="K9" i="79"/>
  <c r="G9" i="79"/>
  <c r="I9" i="79"/>
  <c r="J9" i="79"/>
  <c r="I4" i="79"/>
  <c r="L4" i="79"/>
  <c r="H4" i="79"/>
  <c r="J4" i="79"/>
  <c r="G4" i="79"/>
  <c r="K4" i="79"/>
  <c r="W10" i="79"/>
  <c r="S10" i="79"/>
  <c r="O10" i="79"/>
  <c r="U10" i="79"/>
  <c r="Q10" i="79"/>
  <c r="W3" i="79"/>
  <c r="S3" i="79"/>
  <c r="O3" i="79"/>
  <c r="U3" i="79"/>
  <c r="Q3" i="79"/>
  <c r="W15" i="79"/>
  <c r="S15" i="79"/>
  <c r="O15" i="79"/>
  <c r="U15" i="79"/>
  <c r="Q15" i="79"/>
  <c r="W11" i="79"/>
  <c r="S11" i="79"/>
  <c r="O11" i="79"/>
  <c r="U11" i="79"/>
  <c r="Q11" i="79"/>
  <c r="I12" i="79"/>
  <c r="L12" i="79"/>
  <c r="H12" i="79"/>
  <c r="J12" i="79"/>
  <c r="G12" i="79"/>
  <c r="K12" i="79"/>
  <c r="V32" i="77"/>
  <c r="J7" i="79"/>
  <c r="I7" i="79"/>
  <c r="K7" i="79"/>
  <c r="G7" i="79"/>
  <c r="L7" i="79"/>
  <c r="H7" i="79"/>
  <c r="U5" i="79"/>
  <c r="Q5" i="79"/>
  <c r="S5" i="79"/>
  <c r="W5" i="79"/>
  <c r="O5" i="79"/>
  <c r="K6" i="79"/>
  <c r="G6" i="79"/>
  <c r="J6" i="79"/>
  <c r="L6" i="79"/>
  <c r="H6" i="79"/>
  <c r="I6" i="79"/>
  <c r="U13" i="79"/>
  <c r="Q13" i="79"/>
  <c r="S13" i="79"/>
  <c r="W13" i="79"/>
  <c r="O13" i="79"/>
  <c r="T32" i="77"/>
  <c r="G32" i="77"/>
  <c r="M32" i="77"/>
  <c r="N32" i="77"/>
  <c r="S20" i="77"/>
  <c r="S24" i="77" s="1"/>
  <c r="O20" i="77"/>
  <c r="O24" i="77" s="1"/>
  <c r="K20" i="77"/>
  <c r="K24" i="77" s="1"/>
  <c r="G20" i="77"/>
  <c r="G24" i="77" s="1"/>
  <c r="F24" i="77"/>
  <c r="V20" i="77"/>
  <c r="V24" i="77" s="1"/>
  <c r="R20" i="77"/>
  <c r="R24" i="77" s="1"/>
  <c r="N20" i="77"/>
  <c r="N24" i="77" s="1"/>
  <c r="J20" i="77"/>
  <c r="J24" i="77" s="1"/>
  <c r="T20" i="77"/>
  <c r="T24" i="77" s="1"/>
  <c r="P20" i="77"/>
  <c r="P24" i="77" s="1"/>
  <c r="L20" i="77"/>
  <c r="L24" i="77" s="1"/>
  <c r="H20" i="77"/>
  <c r="H24" i="77" s="1"/>
  <c r="M20" i="77"/>
  <c r="M24" i="77" s="1"/>
  <c r="U20" i="77"/>
  <c r="U24" i="77" s="1"/>
  <c r="Q20" i="77"/>
  <c r="Q24" i="77" s="1"/>
  <c r="I20" i="77"/>
  <c r="I24" i="77" s="1"/>
  <c r="U9" i="79"/>
  <c r="Q9" i="79"/>
  <c r="S9" i="79"/>
  <c r="W9" i="79"/>
  <c r="O9" i="79"/>
  <c r="U4" i="79"/>
  <c r="Q4" i="79"/>
  <c r="W4" i="79"/>
  <c r="S4" i="79"/>
  <c r="O4" i="79"/>
  <c r="K10" i="79"/>
  <c r="G10" i="79"/>
  <c r="J10" i="79"/>
  <c r="L10" i="79"/>
  <c r="H10" i="79"/>
  <c r="I10" i="79"/>
  <c r="J3" i="79"/>
  <c r="I3" i="79"/>
  <c r="K3" i="79"/>
  <c r="G3" i="79"/>
  <c r="H3" i="79"/>
  <c r="L3" i="79"/>
  <c r="J15" i="79"/>
  <c r="I15" i="79"/>
  <c r="K15" i="79"/>
  <c r="G15" i="79"/>
  <c r="H15" i="79"/>
  <c r="L15" i="79"/>
  <c r="J11" i="79"/>
  <c r="I11" i="79"/>
  <c r="K11" i="79"/>
  <c r="G11" i="79"/>
  <c r="H11" i="79"/>
  <c r="L11" i="79"/>
  <c r="U12" i="79"/>
  <c r="Q12" i="79"/>
  <c r="W12" i="79"/>
  <c r="S12" i="79"/>
  <c r="O12" i="79"/>
  <c r="K14" i="75"/>
  <c r="G14" i="75"/>
  <c r="J14" i="75"/>
  <c r="L14" i="75"/>
  <c r="H14" i="75"/>
  <c r="I14" i="75"/>
  <c r="K10" i="75"/>
  <c r="G10" i="75"/>
  <c r="J10" i="75"/>
  <c r="L10" i="75"/>
  <c r="H10" i="75"/>
  <c r="I10" i="75"/>
  <c r="J32" i="73"/>
  <c r="U32" i="73"/>
  <c r="K6" i="75"/>
  <c r="G6" i="75"/>
  <c r="J6" i="75"/>
  <c r="L6" i="75"/>
  <c r="H6" i="75"/>
  <c r="I6" i="75"/>
  <c r="J11" i="75"/>
  <c r="I11" i="75"/>
  <c r="K11" i="75"/>
  <c r="G11" i="75"/>
  <c r="L11" i="75"/>
  <c r="H11" i="75"/>
  <c r="W14" i="75"/>
  <c r="S14" i="75"/>
  <c r="O14" i="75"/>
  <c r="U14" i="75"/>
  <c r="Q14" i="75"/>
  <c r="W7" i="75"/>
  <c r="S7" i="75"/>
  <c r="O7" i="75"/>
  <c r="U7" i="75"/>
  <c r="Q7" i="75"/>
  <c r="W10" i="75"/>
  <c r="S10" i="75"/>
  <c r="O10" i="75"/>
  <c r="U10" i="75"/>
  <c r="Q10" i="75"/>
  <c r="I3" i="75"/>
  <c r="K3" i="75"/>
  <c r="G3" i="75"/>
  <c r="J3" i="75"/>
  <c r="H3" i="75"/>
  <c r="L3" i="75"/>
  <c r="P32" i="73"/>
  <c r="N32" i="73"/>
  <c r="O32" i="73"/>
  <c r="Q32" i="73"/>
  <c r="W6" i="75"/>
  <c r="S6" i="75"/>
  <c r="O6" i="75"/>
  <c r="U6" i="75"/>
  <c r="Q6" i="75"/>
  <c r="I12" i="75"/>
  <c r="L12" i="75"/>
  <c r="H12" i="75"/>
  <c r="J12" i="75"/>
  <c r="G12" i="75"/>
  <c r="K12" i="75"/>
  <c r="W11" i="75"/>
  <c r="S11" i="75"/>
  <c r="O11" i="75"/>
  <c r="U11" i="75"/>
  <c r="Q11" i="75"/>
  <c r="W3" i="75"/>
  <c r="U3" i="75"/>
  <c r="Q3" i="75"/>
  <c r="O3" i="75"/>
  <c r="S3" i="75"/>
  <c r="S32" i="73"/>
  <c r="L9" i="75"/>
  <c r="H9" i="75"/>
  <c r="K9" i="75"/>
  <c r="G9" i="75"/>
  <c r="I9" i="75"/>
  <c r="J9" i="75"/>
  <c r="I4" i="75"/>
  <c r="L4" i="75"/>
  <c r="H4" i="75"/>
  <c r="J4" i="75"/>
  <c r="G4" i="75"/>
  <c r="K4" i="75"/>
  <c r="L5" i="75"/>
  <c r="H5" i="75"/>
  <c r="K5" i="75"/>
  <c r="G5" i="75"/>
  <c r="I5" i="75"/>
  <c r="J5" i="75"/>
  <c r="R32" i="73"/>
  <c r="L32" i="73"/>
  <c r="K5" i="73" s="1"/>
  <c r="G32" i="73"/>
  <c r="I32" i="73"/>
  <c r="F24" i="73"/>
  <c r="T20" i="73"/>
  <c r="T24" i="73" s="1"/>
  <c r="P20" i="73"/>
  <c r="P24" i="73" s="1"/>
  <c r="L20" i="73"/>
  <c r="L24" i="73" s="1"/>
  <c r="H20" i="73"/>
  <c r="H24" i="73" s="1"/>
  <c r="S20" i="73"/>
  <c r="S24" i="73" s="1"/>
  <c r="O20" i="73"/>
  <c r="O24" i="73" s="1"/>
  <c r="K20" i="73"/>
  <c r="K24" i="73" s="1"/>
  <c r="G20" i="73"/>
  <c r="G24" i="73" s="1"/>
  <c r="U20" i="73"/>
  <c r="U24" i="73" s="1"/>
  <c r="Q20" i="73"/>
  <c r="Q24" i="73" s="1"/>
  <c r="M20" i="73"/>
  <c r="M24" i="73" s="1"/>
  <c r="I20" i="73"/>
  <c r="I24" i="73" s="1"/>
  <c r="J20" i="73"/>
  <c r="J24" i="73" s="1"/>
  <c r="R20" i="73"/>
  <c r="R24" i="73" s="1"/>
  <c r="N20" i="73"/>
  <c r="N24" i="73" s="1"/>
  <c r="V20" i="73"/>
  <c r="V24" i="73" s="1"/>
  <c r="W15" i="75"/>
  <c r="S15" i="75"/>
  <c r="O15" i="75"/>
  <c r="U15" i="75"/>
  <c r="Q15" i="75"/>
  <c r="L13" i="75"/>
  <c r="H13" i="75"/>
  <c r="K13" i="75"/>
  <c r="G13" i="75"/>
  <c r="I13" i="75"/>
  <c r="J13" i="75"/>
  <c r="I8" i="75"/>
  <c r="L8" i="75"/>
  <c r="H8" i="75"/>
  <c r="J8" i="75"/>
  <c r="G8" i="75"/>
  <c r="K8" i="75"/>
  <c r="J7" i="75"/>
  <c r="I7" i="75"/>
  <c r="K7" i="75"/>
  <c r="G7" i="75"/>
  <c r="L7" i="75"/>
  <c r="H7" i="75"/>
  <c r="V32" i="73"/>
  <c r="U12" i="75"/>
  <c r="Q12" i="75"/>
  <c r="W12" i="75"/>
  <c r="S12" i="75"/>
  <c r="O12" i="75"/>
  <c r="O26" i="70"/>
  <c r="V9" i="73"/>
  <c r="V13" i="73" s="1"/>
  <c r="R9" i="73"/>
  <c r="R13" i="73" s="1"/>
  <c r="N9" i="73"/>
  <c r="N13" i="73" s="1"/>
  <c r="J9" i="73"/>
  <c r="J13" i="73" s="1"/>
  <c r="U9" i="73"/>
  <c r="U13" i="73" s="1"/>
  <c r="Q9" i="73"/>
  <c r="Q13" i="73" s="1"/>
  <c r="M9" i="73"/>
  <c r="M13" i="73" s="1"/>
  <c r="I9" i="73"/>
  <c r="I13" i="73" s="1"/>
  <c r="S9" i="73"/>
  <c r="S13" i="73" s="1"/>
  <c r="O9" i="73"/>
  <c r="O13" i="73" s="1"/>
  <c r="K9" i="73"/>
  <c r="K13" i="73" s="1"/>
  <c r="G9" i="73"/>
  <c r="G13" i="73" s="1"/>
  <c r="P9" i="73"/>
  <c r="P13" i="73" s="1"/>
  <c r="H9" i="73"/>
  <c r="H13" i="73" s="1"/>
  <c r="T9" i="73"/>
  <c r="T13" i="73" s="1"/>
  <c r="F18" i="73"/>
  <c r="L9" i="73"/>
  <c r="L13" i="73" s="1"/>
  <c r="U9" i="75"/>
  <c r="Q9" i="75"/>
  <c r="S9" i="75"/>
  <c r="W9" i="75"/>
  <c r="O9" i="75"/>
  <c r="U4" i="75"/>
  <c r="Q4" i="75"/>
  <c r="W4" i="75"/>
  <c r="S4" i="75"/>
  <c r="O4" i="75"/>
  <c r="U5" i="75"/>
  <c r="Q5" i="75"/>
  <c r="S5" i="75"/>
  <c r="W5" i="75"/>
  <c r="O5" i="75"/>
  <c r="H32" i="73"/>
  <c r="T32" i="73"/>
  <c r="K32" i="73"/>
  <c r="M32" i="73"/>
  <c r="J15" i="75"/>
  <c r="I15" i="75"/>
  <c r="K15" i="75"/>
  <c r="G15" i="75"/>
  <c r="L15" i="75"/>
  <c r="H15" i="75"/>
  <c r="U13" i="75"/>
  <c r="Q13" i="75"/>
  <c r="S13" i="75"/>
  <c r="W13" i="75"/>
  <c r="O13" i="75"/>
  <c r="U8" i="75"/>
  <c r="Q8" i="75"/>
  <c r="W8" i="75"/>
  <c r="S8" i="75"/>
  <c r="O8" i="75"/>
  <c r="V26" i="70"/>
  <c r="L9" i="72"/>
  <c r="H9" i="72"/>
  <c r="K9" i="72"/>
  <c r="G9" i="72"/>
  <c r="J9" i="72"/>
  <c r="I9" i="72"/>
  <c r="U13" i="72"/>
  <c r="Q13" i="72"/>
  <c r="W13" i="72"/>
  <c r="S13" i="72"/>
  <c r="O13" i="72"/>
  <c r="W7" i="72"/>
  <c r="S7" i="72"/>
  <c r="O7" i="72"/>
  <c r="U7" i="72"/>
  <c r="Q7" i="72"/>
  <c r="K26" i="70"/>
  <c r="P26" i="70"/>
  <c r="Q26" i="70"/>
  <c r="R26" i="70"/>
  <c r="W10" i="72"/>
  <c r="S10" i="72"/>
  <c r="O10" i="72"/>
  <c r="Q10" i="72"/>
  <c r="U10" i="72"/>
  <c r="W15" i="72"/>
  <c r="S15" i="72"/>
  <c r="O15" i="72"/>
  <c r="U15" i="72"/>
  <c r="Q15" i="72"/>
  <c r="U9" i="72"/>
  <c r="Q9" i="72"/>
  <c r="W9" i="72"/>
  <c r="S9" i="72"/>
  <c r="O9" i="72"/>
  <c r="W3" i="72"/>
  <c r="S3" i="72"/>
  <c r="O3" i="72"/>
  <c r="U3" i="72"/>
  <c r="Q3" i="72"/>
  <c r="I12" i="72"/>
  <c r="L12" i="72"/>
  <c r="H12" i="72"/>
  <c r="K12" i="72"/>
  <c r="G12" i="72"/>
  <c r="J12" i="72"/>
  <c r="J7" i="72"/>
  <c r="I7" i="72"/>
  <c r="L7" i="72"/>
  <c r="H7" i="72"/>
  <c r="K7" i="72"/>
  <c r="G7" i="72"/>
  <c r="T26" i="70"/>
  <c r="K10" i="72"/>
  <c r="G10" i="72"/>
  <c r="J10" i="72"/>
  <c r="I10" i="72"/>
  <c r="L10" i="72"/>
  <c r="H10" i="72"/>
  <c r="J15" i="72"/>
  <c r="I15" i="72"/>
  <c r="L15" i="72"/>
  <c r="H15" i="72"/>
  <c r="G15" i="72"/>
  <c r="K15" i="72"/>
  <c r="J3" i="72"/>
  <c r="I3" i="72"/>
  <c r="L3" i="72"/>
  <c r="H3" i="72"/>
  <c r="K3" i="72"/>
  <c r="G3" i="72"/>
  <c r="U12" i="72"/>
  <c r="Q12" i="72"/>
  <c r="W12" i="72"/>
  <c r="S12" i="72"/>
  <c r="O12" i="72"/>
  <c r="I8" i="72"/>
  <c r="L8" i="72"/>
  <c r="H8" i="72"/>
  <c r="K8" i="72"/>
  <c r="G8" i="72"/>
  <c r="J8" i="72"/>
  <c r="G26" i="70"/>
  <c r="H26" i="70"/>
  <c r="I26" i="70"/>
  <c r="J26" i="70"/>
  <c r="T14" i="70"/>
  <c r="P14" i="70"/>
  <c r="P18" i="70" s="1"/>
  <c r="L14" i="70"/>
  <c r="L18" i="70" s="1"/>
  <c r="H14" i="70"/>
  <c r="H18" i="70" s="1"/>
  <c r="S14" i="70"/>
  <c r="S18" i="70" s="1"/>
  <c r="O14" i="70"/>
  <c r="O18" i="70" s="1"/>
  <c r="K14" i="70"/>
  <c r="K18" i="70" s="1"/>
  <c r="G14" i="70"/>
  <c r="F18" i="70"/>
  <c r="V14" i="70"/>
  <c r="V18" i="70" s="1"/>
  <c r="R14" i="70"/>
  <c r="R18" i="70" s="1"/>
  <c r="N14" i="70"/>
  <c r="N18" i="70" s="1"/>
  <c r="J14" i="70"/>
  <c r="J18" i="70" s="1"/>
  <c r="Q14" i="70"/>
  <c r="M14" i="70"/>
  <c r="M18" i="70" s="1"/>
  <c r="I14" i="70"/>
  <c r="I18" i="70" s="1"/>
  <c r="U14" i="70"/>
  <c r="U18" i="70" s="1"/>
  <c r="U5" i="72"/>
  <c r="Q5" i="72"/>
  <c r="W5" i="72"/>
  <c r="S5" i="72"/>
  <c r="O5" i="72"/>
  <c r="W14" i="72"/>
  <c r="S14" i="72"/>
  <c r="O14" i="72"/>
  <c r="U14" i="72"/>
  <c r="Q14" i="72"/>
  <c r="I4" i="72"/>
  <c r="L4" i="72"/>
  <c r="H4" i="72"/>
  <c r="K4" i="72"/>
  <c r="G4" i="72"/>
  <c r="J4" i="72"/>
  <c r="W6" i="72"/>
  <c r="S6" i="72"/>
  <c r="O6" i="72"/>
  <c r="U6" i="72"/>
  <c r="Q6" i="72"/>
  <c r="W11" i="72"/>
  <c r="S11" i="72"/>
  <c r="O11" i="72"/>
  <c r="U11" i="72"/>
  <c r="Q11" i="72"/>
  <c r="L13" i="72"/>
  <c r="H13" i="72"/>
  <c r="K13" i="72"/>
  <c r="G13" i="72"/>
  <c r="J13" i="72"/>
  <c r="I13" i="72"/>
  <c r="U26" i="70"/>
  <c r="T9" i="70"/>
  <c r="T12" i="70" s="1"/>
  <c r="P9" i="70"/>
  <c r="P12" i="70" s="1"/>
  <c r="L9" i="70"/>
  <c r="L12" i="70" s="1"/>
  <c r="H9" i="70"/>
  <c r="H12" i="70" s="1"/>
  <c r="S9" i="70"/>
  <c r="S12" i="70" s="1"/>
  <c r="O9" i="70"/>
  <c r="O12" i="70" s="1"/>
  <c r="K9" i="70"/>
  <c r="K12" i="70" s="1"/>
  <c r="G9" i="70"/>
  <c r="G12" i="70" s="1"/>
  <c r="F12" i="70"/>
  <c r="V9" i="70"/>
  <c r="V12" i="70" s="1"/>
  <c r="R9" i="70"/>
  <c r="R12" i="70" s="1"/>
  <c r="N9" i="70"/>
  <c r="N12" i="70" s="1"/>
  <c r="J9" i="70"/>
  <c r="J12" i="70" s="1"/>
  <c r="M9" i="70"/>
  <c r="M12" i="70" s="1"/>
  <c r="I9" i="70"/>
  <c r="I12" i="70" s="1"/>
  <c r="Q9" i="70"/>
  <c r="Q12" i="70" s="1"/>
  <c r="U9" i="70"/>
  <c r="U12" i="70" s="1"/>
  <c r="U8" i="72"/>
  <c r="Q8" i="72"/>
  <c r="W8" i="72"/>
  <c r="S8" i="72"/>
  <c r="O8" i="72"/>
  <c r="S26" i="70"/>
  <c r="L26" i="70"/>
  <c r="K5" i="70" s="1"/>
  <c r="M26" i="70"/>
  <c r="N26" i="70"/>
  <c r="L5" i="72"/>
  <c r="H5" i="72"/>
  <c r="K5" i="72"/>
  <c r="G5" i="72"/>
  <c r="J5" i="72"/>
  <c r="I5" i="72"/>
  <c r="K14" i="72"/>
  <c r="G14" i="72"/>
  <c r="J14" i="72"/>
  <c r="I14" i="72"/>
  <c r="L14" i="72"/>
  <c r="H14" i="72"/>
  <c r="U4" i="72"/>
  <c r="Q4" i="72"/>
  <c r="W4" i="72"/>
  <c r="S4" i="72"/>
  <c r="O4" i="72"/>
  <c r="K6" i="72"/>
  <c r="G6" i="72"/>
  <c r="J6" i="72"/>
  <c r="I6" i="72"/>
  <c r="L6" i="72"/>
  <c r="H6" i="72"/>
  <c r="J11" i="72"/>
  <c r="I11" i="72"/>
  <c r="L11" i="72"/>
  <c r="H11" i="72"/>
  <c r="G11" i="72"/>
  <c r="K11" i="72"/>
  <c r="W4" i="69"/>
  <c r="S4" i="69"/>
  <c r="O4" i="69"/>
  <c r="Q4" i="69"/>
  <c r="U4" i="69"/>
  <c r="K10" i="69"/>
  <c r="G10" i="69"/>
  <c r="L10" i="69"/>
  <c r="H10" i="69"/>
  <c r="I10" i="69"/>
  <c r="J10" i="69"/>
  <c r="W12" i="69"/>
  <c r="S12" i="69"/>
  <c r="O12" i="69"/>
  <c r="Q12" i="69"/>
  <c r="U12" i="69"/>
  <c r="Q29" i="67"/>
  <c r="N29" i="67"/>
  <c r="U13" i="69"/>
  <c r="Q13" i="69"/>
  <c r="W13" i="69"/>
  <c r="S13" i="69"/>
  <c r="O13" i="69"/>
  <c r="U14" i="69"/>
  <c r="Q14" i="69"/>
  <c r="O14" i="69"/>
  <c r="W14" i="69"/>
  <c r="S14" i="69"/>
  <c r="I4" i="69"/>
  <c r="J4" i="69"/>
  <c r="K4" i="69"/>
  <c r="H4" i="69"/>
  <c r="G4" i="69"/>
  <c r="L4" i="69"/>
  <c r="F21" i="67"/>
  <c r="U17" i="67"/>
  <c r="U21" i="67" s="1"/>
  <c r="Q17" i="67"/>
  <c r="Q21" i="67" s="1"/>
  <c r="M17" i="67"/>
  <c r="M21" i="67" s="1"/>
  <c r="I17" i="67"/>
  <c r="I21" i="67" s="1"/>
  <c r="T17" i="67"/>
  <c r="T21" i="67" s="1"/>
  <c r="O17" i="67"/>
  <c r="O21" i="67" s="1"/>
  <c r="J17" i="67"/>
  <c r="J21" i="67" s="1"/>
  <c r="R17" i="67"/>
  <c r="R21" i="67" s="1"/>
  <c r="L17" i="67"/>
  <c r="L21" i="67" s="1"/>
  <c r="G17" i="67"/>
  <c r="G21" i="67" s="1"/>
  <c r="P17" i="67"/>
  <c r="P21" i="67" s="1"/>
  <c r="K17" i="67"/>
  <c r="K21" i="67" s="1"/>
  <c r="S17" i="67"/>
  <c r="S21" i="67" s="1"/>
  <c r="N17" i="67"/>
  <c r="N21" i="67" s="1"/>
  <c r="H17" i="67"/>
  <c r="H21" i="67" s="1"/>
  <c r="V17" i="67"/>
  <c r="V21" i="67" s="1"/>
  <c r="U10" i="69"/>
  <c r="Q10" i="69"/>
  <c r="O10" i="69"/>
  <c r="W10" i="69"/>
  <c r="S10" i="69"/>
  <c r="W7" i="69"/>
  <c r="S7" i="69"/>
  <c r="O7" i="69"/>
  <c r="U7" i="69"/>
  <c r="Q7" i="69"/>
  <c r="I12" i="69"/>
  <c r="J12" i="69"/>
  <c r="K12" i="69"/>
  <c r="H12" i="69"/>
  <c r="G12" i="69"/>
  <c r="L12" i="69"/>
  <c r="G29" i="67"/>
  <c r="K29" i="67"/>
  <c r="S29" i="67"/>
  <c r="J29" i="67"/>
  <c r="W15" i="69"/>
  <c r="S15" i="69"/>
  <c r="O15" i="69"/>
  <c r="U15" i="69"/>
  <c r="Q15" i="69"/>
  <c r="L13" i="69"/>
  <c r="H13" i="69"/>
  <c r="I13" i="69"/>
  <c r="J13" i="69"/>
  <c r="G13" i="69"/>
  <c r="K13" i="69"/>
  <c r="J7" i="69"/>
  <c r="K7" i="69"/>
  <c r="G7" i="69"/>
  <c r="L7" i="69"/>
  <c r="H7" i="69"/>
  <c r="I7" i="69"/>
  <c r="U29" i="67"/>
  <c r="W11" i="69"/>
  <c r="S11" i="69"/>
  <c r="O11" i="69"/>
  <c r="U11" i="69"/>
  <c r="Q11" i="69"/>
  <c r="L5" i="69"/>
  <c r="H5" i="69"/>
  <c r="I5" i="69"/>
  <c r="J5" i="69"/>
  <c r="G5" i="69"/>
  <c r="K5" i="69"/>
  <c r="W3" i="69"/>
  <c r="S3" i="69"/>
  <c r="O3" i="69"/>
  <c r="U3" i="69"/>
  <c r="Q3" i="69"/>
  <c r="U6" i="69"/>
  <c r="Q6" i="69"/>
  <c r="O6" i="69"/>
  <c r="W6" i="69"/>
  <c r="S6" i="69"/>
  <c r="L9" i="69"/>
  <c r="H9" i="69"/>
  <c r="I9" i="69"/>
  <c r="J9" i="69"/>
  <c r="G9" i="69"/>
  <c r="K9" i="69"/>
  <c r="L29" i="67"/>
  <c r="K5" i="67" s="1"/>
  <c r="H29" i="67"/>
  <c r="O29" i="67"/>
  <c r="R29" i="67"/>
  <c r="I8" i="69"/>
  <c r="J8" i="69"/>
  <c r="K8" i="69"/>
  <c r="H8" i="69"/>
  <c r="G8" i="69"/>
  <c r="L8" i="69"/>
  <c r="U9" i="67"/>
  <c r="U15" i="67" s="1"/>
  <c r="Q9" i="67"/>
  <c r="Q15" i="67" s="1"/>
  <c r="M9" i="67"/>
  <c r="M15" i="67" s="1"/>
  <c r="I9" i="67"/>
  <c r="I15" i="67" s="1"/>
  <c r="O9" i="67"/>
  <c r="O15" i="67" s="1"/>
  <c r="G9" i="67"/>
  <c r="G15" i="67" s="1"/>
  <c r="V9" i="67"/>
  <c r="V15" i="67" s="1"/>
  <c r="J9" i="67"/>
  <c r="J15" i="67" s="1"/>
  <c r="T9" i="67"/>
  <c r="T15" i="67" s="1"/>
  <c r="P9" i="67"/>
  <c r="P15" i="67" s="1"/>
  <c r="L9" i="67"/>
  <c r="L15" i="67" s="1"/>
  <c r="H9" i="67"/>
  <c r="H15" i="67" s="1"/>
  <c r="F15" i="67"/>
  <c r="S9" i="67"/>
  <c r="S15" i="67" s="1"/>
  <c r="K9" i="67"/>
  <c r="K15" i="67" s="1"/>
  <c r="R9" i="67"/>
  <c r="R15" i="67" s="1"/>
  <c r="N9" i="67"/>
  <c r="N15" i="67" s="1"/>
  <c r="K14" i="69"/>
  <c r="G14" i="69"/>
  <c r="L14" i="69"/>
  <c r="H14" i="69"/>
  <c r="I14" i="69"/>
  <c r="J14" i="69"/>
  <c r="I29" i="67"/>
  <c r="J15" i="69"/>
  <c r="K15" i="69"/>
  <c r="G15" i="69"/>
  <c r="L15" i="69"/>
  <c r="H15" i="69"/>
  <c r="I15" i="69"/>
  <c r="J11" i="69"/>
  <c r="K11" i="69"/>
  <c r="G11" i="69"/>
  <c r="L11" i="69"/>
  <c r="H11" i="69"/>
  <c r="I11" i="69"/>
  <c r="U5" i="69"/>
  <c r="Q5" i="69"/>
  <c r="W5" i="69"/>
  <c r="S5" i="69"/>
  <c r="O5" i="69"/>
  <c r="T19" i="64"/>
  <c r="T23" i="64" s="1"/>
  <c r="I19" i="64"/>
  <c r="I23" i="64" s="1"/>
  <c r="G19" i="64"/>
  <c r="G23" i="64" s="1"/>
  <c r="N19" i="64"/>
  <c r="N23" i="64" s="1"/>
  <c r="P19" i="64"/>
  <c r="P23" i="64" s="1"/>
  <c r="M19" i="64"/>
  <c r="M23" i="64" s="1"/>
  <c r="K19" i="64"/>
  <c r="K23" i="64" s="1"/>
  <c r="R19" i="64"/>
  <c r="R23" i="64" s="1"/>
  <c r="O19" i="64"/>
  <c r="O23" i="64" s="1"/>
  <c r="Q19" i="64"/>
  <c r="Q23" i="64" s="1"/>
  <c r="S19" i="64"/>
  <c r="S23" i="64" s="1"/>
  <c r="V19" i="64"/>
  <c r="V23" i="64" s="1"/>
  <c r="H19" i="64"/>
  <c r="H23" i="64" s="1"/>
  <c r="F23" i="64"/>
  <c r="U19" i="64"/>
  <c r="U23" i="64" s="1"/>
  <c r="J19" i="64"/>
  <c r="J23" i="64" s="1"/>
  <c r="L19" i="64"/>
  <c r="L23" i="64" s="1"/>
  <c r="J3" i="69"/>
  <c r="H3" i="69"/>
  <c r="L3" i="69"/>
  <c r="G3" i="69"/>
  <c r="I3" i="69"/>
  <c r="K3" i="69"/>
  <c r="K6" i="69"/>
  <c r="G6" i="69"/>
  <c r="L6" i="69"/>
  <c r="H6" i="69"/>
  <c r="I6" i="69"/>
  <c r="J6" i="69"/>
  <c r="U9" i="69"/>
  <c r="Q9" i="69"/>
  <c r="W9" i="69"/>
  <c r="S9" i="69"/>
  <c r="O9" i="69"/>
  <c r="P29" i="67"/>
  <c r="M29" i="67"/>
  <c r="T29" i="67"/>
  <c r="V29" i="67"/>
  <c r="W8" i="69"/>
  <c r="S8" i="69"/>
  <c r="O8" i="69"/>
  <c r="Q8" i="69"/>
  <c r="U8" i="69"/>
  <c r="Q31" i="64"/>
  <c r="H9" i="55"/>
  <c r="H12" i="55" s="1"/>
  <c r="N9" i="55"/>
  <c r="N12" i="55" s="1"/>
  <c r="K6" i="66"/>
  <c r="G6" i="66"/>
  <c r="J6" i="66"/>
  <c r="I6" i="66"/>
  <c r="L6" i="66"/>
  <c r="H6" i="66"/>
  <c r="L5" i="66"/>
  <c r="H5" i="66"/>
  <c r="K5" i="66"/>
  <c r="J5" i="66"/>
  <c r="I5" i="66"/>
  <c r="G5" i="66"/>
  <c r="V31" i="64"/>
  <c r="K9" i="55"/>
  <c r="K12" i="55" s="1"/>
  <c r="J9" i="55"/>
  <c r="J12" i="55" s="1"/>
  <c r="W6" i="66"/>
  <c r="S6" i="66"/>
  <c r="O6" i="66"/>
  <c r="U6" i="66"/>
  <c r="Q6" i="66"/>
  <c r="W7" i="66"/>
  <c r="S7" i="66"/>
  <c r="O7" i="66"/>
  <c r="U7" i="66"/>
  <c r="Q7" i="66"/>
  <c r="W14" i="66"/>
  <c r="S14" i="66"/>
  <c r="O14" i="66"/>
  <c r="U14" i="66"/>
  <c r="Q14" i="66"/>
  <c r="U5" i="66"/>
  <c r="Q5" i="66"/>
  <c r="W5" i="66"/>
  <c r="S5" i="66"/>
  <c r="O5" i="66"/>
  <c r="M31" i="64"/>
  <c r="O31" i="64"/>
  <c r="P31" i="64"/>
  <c r="R31" i="64"/>
  <c r="I4" i="66"/>
  <c r="K4" i="66"/>
  <c r="G4" i="66"/>
  <c r="J4" i="66"/>
  <c r="L4" i="66"/>
  <c r="H4" i="66"/>
  <c r="W15" i="66"/>
  <c r="S15" i="66"/>
  <c r="O15" i="66"/>
  <c r="U15" i="66"/>
  <c r="Q15" i="66"/>
  <c r="I12" i="66"/>
  <c r="L12" i="66"/>
  <c r="H12" i="66"/>
  <c r="K12" i="66"/>
  <c r="G12" i="66"/>
  <c r="J12" i="66"/>
  <c r="K14" i="66"/>
  <c r="G14" i="66"/>
  <c r="J14" i="66"/>
  <c r="I14" i="66"/>
  <c r="L14" i="66"/>
  <c r="H14" i="66"/>
  <c r="T31" i="64"/>
  <c r="W4" i="66"/>
  <c r="S4" i="66"/>
  <c r="O4" i="66"/>
  <c r="Q4" i="66"/>
  <c r="U4" i="66"/>
  <c r="U12" i="66"/>
  <c r="Q12" i="66"/>
  <c r="W12" i="66"/>
  <c r="S12" i="66"/>
  <c r="O12" i="66"/>
  <c r="L9" i="55"/>
  <c r="L12" i="55" s="1"/>
  <c r="V9" i="55"/>
  <c r="V12" i="55" s="1"/>
  <c r="I8" i="66"/>
  <c r="L8" i="66"/>
  <c r="H8" i="66"/>
  <c r="K8" i="66"/>
  <c r="G8" i="66"/>
  <c r="J8" i="66"/>
  <c r="U9" i="66"/>
  <c r="Q9" i="66"/>
  <c r="W9" i="66"/>
  <c r="S9" i="66"/>
  <c r="O9" i="66"/>
  <c r="U31" i="64"/>
  <c r="G31" i="64"/>
  <c r="H31" i="64"/>
  <c r="J31" i="64"/>
  <c r="U13" i="66"/>
  <c r="Q13" i="66"/>
  <c r="W13" i="66"/>
  <c r="S13" i="66"/>
  <c r="O13" i="66"/>
  <c r="W3" i="66"/>
  <c r="S3" i="66"/>
  <c r="O3" i="66"/>
  <c r="U3" i="66"/>
  <c r="Q3" i="66"/>
  <c r="W10" i="66"/>
  <c r="S10" i="66"/>
  <c r="O10" i="66"/>
  <c r="U10" i="66"/>
  <c r="Q10" i="66"/>
  <c r="W11" i="66"/>
  <c r="S11" i="66"/>
  <c r="O11" i="66"/>
  <c r="U11" i="66"/>
  <c r="Q11" i="66"/>
  <c r="J7" i="66"/>
  <c r="I7" i="66"/>
  <c r="L7" i="66"/>
  <c r="H7" i="66"/>
  <c r="K7" i="66"/>
  <c r="G7" i="66"/>
  <c r="S31" i="64"/>
  <c r="J15" i="66"/>
  <c r="I15" i="66"/>
  <c r="L15" i="66"/>
  <c r="H15" i="66"/>
  <c r="K15" i="66"/>
  <c r="G15" i="66"/>
  <c r="G9" i="55"/>
  <c r="G12" i="55" s="1"/>
  <c r="P9" i="55"/>
  <c r="P12" i="55" s="1"/>
  <c r="U9" i="55"/>
  <c r="U12" i="55" s="1"/>
  <c r="P28" i="58"/>
  <c r="Q28" i="58"/>
  <c r="K28" i="58"/>
  <c r="N28" i="58"/>
  <c r="U8" i="66"/>
  <c r="Q8" i="66"/>
  <c r="W8" i="66"/>
  <c r="S8" i="66"/>
  <c r="O8" i="66"/>
  <c r="F13" i="64"/>
  <c r="V9" i="64"/>
  <c r="V13" i="64" s="1"/>
  <c r="R9" i="64"/>
  <c r="R13" i="64" s="1"/>
  <c r="N9" i="64"/>
  <c r="N13" i="64" s="1"/>
  <c r="J9" i="64"/>
  <c r="J13" i="64" s="1"/>
  <c r="U9" i="64"/>
  <c r="U13" i="64" s="1"/>
  <c r="Q9" i="64"/>
  <c r="Q13" i="64" s="1"/>
  <c r="M9" i="64"/>
  <c r="M13" i="64" s="1"/>
  <c r="I9" i="64"/>
  <c r="I13" i="64" s="1"/>
  <c r="T9" i="64"/>
  <c r="T13" i="64" s="1"/>
  <c r="P9" i="64"/>
  <c r="P13" i="64" s="1"/>
  <c r="L9" i="64"/>
  <c r="L13" i="64" s="1"/>
  <c r="H9" i="64"/>
  <c r="H13" i="64" s="1"/>
  <c r="S9" i="64"/>
  <c r="S13" i="64" s="1"/>
  <c r="O9" i="64"/>
  <c r="O13" i="64" s="1"/>
  <c r="K9" i="64"/>
  <c r="K13" i="64" s="1"/>
  <c r="G9" i="64"/>
  <c r="G13" i="64" s="1"/>
  <c r="L9" i="66"/>
  <c r="H9" i="66"/>
  <c r="K9" i="66"/>
  <c r="G9" i="66"/>
  <c r="J9" i="66"/>
  <c r="I9" i="66"/>
  <c r="I31" i="64"/>
  <c r="K31" i="64"/>
  <c r="L31" i="64"/>
  <c r="K5" i="64" s="1"/>
  <c r="N31" i="64"/>
  <c r="L13" i="66"/>
  <c r="H13" i="66"/>
  <c r="K13" i="66"/>
  <c r="G13" i="66"/>
  <c r="J13" i="66"/>
  <c r="I13" i="66"/>
  <c r="J3" i="66"/>
  <c r="L3" i="66"/>
  <c r="H3" i="66"/>
  <c r="K3" i="66"/>
  <c r="G3" i="66"/>
  <c r="I3" i="66"/>
  <c r="K10" i="66"/>
  <c r="G10" i="66"/>
  <c r="J10" i="66"/>
  <c r="I10" i="66"/>
  <c r="L10" i="66"/>
  <c r="H10" i="66"/>
  <c r="J11" i="66"/>
  <c r="I11" i="66"/>
  <c r="L11" i="66"/>
  <c r="H11" i="66"/>
  <c r="K11" i="66"/>
  <c r="G11" i="66"/>
  <c r="P26" i="61"/>
  <c r="W6" i="63"/>
  <c r="S6" i="63"/>
  <c r="O6" i="63"/>
  <c r="Q6" i="63"/>
  <c r="U6" i="63"/>
  <c r="K6" i="63"/>
  <c r="G6" i="63"/>
  <c r="H6" i="63"/>
  <c r="I6" i="63"/>
  <c r="L6" i="63"/>
  <c r="J6" i="63"/>
  <c r="W3" i="63"/>
  <c r="S3" i="63"/>
  <c r="O3" i="63"/>
  <c r="U3" i="63"/>
  <c r="Q3" i="63"/>
  <c r="L9" i="63"/>
  <c r="H9" i="63"/>
  <c r="G9" i="63"/>
  <c r="I9" i="63"/>
  <c r="J9" i="63"/>
  <c r="K9" i="63"/>
  <c r="T18" i="58"/>
  <c r="T20" i="58" s="1"/>
  <c r="Q18" i="58"/>
  <c r="Q20" i="58" s="1"/>
  <c r="L18" i="58"/>
  <c r="L20" i="58" s="1"/>
  <c r="F20" i="58"/>
  <c r="J18" i="58"/>
  <c r="J20" i="58" s="1"/>
  <c r="M18" i="58"/>
  <c r="M20" i="58" s="1"/>
  <c r="H18" i="58"/>
  <c r="H20" i="58" s="1"/>
  <c r="G18" i="58"/>
  <c r="G20" i="58" s="1"/>
  <c r="V18" i="58"/>
  <c r="V20" i="58" s="1"/>
  <c r="R18" i="58"/>
  <c r="R20" i="58" s="1"/>
  <c r="O18" i="58"/>
  <c r="O20" i="58" s="1"/>
  <c r="S18" i="58"/>
  <c r="S20" i="58" s="1"/>
  <c r="P18" i="58"/>
  <c r="P20" i="58" s="1"/>
  <c r="N18" i="58"/>
  <c r="N20" i="58" s="1"/>
  <c r="K18" i="58"/>
  <c r="K20" i="58" s="1"/>
  <c r="I18" i="58"/>
  <c r="I20" i="58" s="1"/>
  <c r="U18" i="58"/>
  <c r="U20" i="58" s="1"/>
  <c r="I8" i="63"/>
  <c r="J8" i="63"/>
  <c r="K8" i="63"/>
  <c r="H8" i="63"/>
  <c r="L8" i="63"/>
  <c r="G8" i="63"/>
  <c r="W14" i="63"/>
  <c r="S14" i="63"/>
  <c r="O14" i="63"/>
  <c r="Q14" i="63"/>
  <c r="U14" i="63"/>
  <c r="M26" i="61"/>
  <c r="I26" i="61"/>
  <c r="S26" i="61"/>
  <c r="J26" i="61"/>
  <c r="W10" i="63"/>
  <c r="S10" i="63"/>
  <c r="O10" i="63"/>
  <c r="Q10" i="63"/>
  <c r="U10" i="63"/>
  <c r="W11" i="63"/>
  <c r="S11" i="63"/>
  <c r="O11" i="63"/>
  <c r="U11" i="63"/>
  <c r="Q11" i="63"/>
  <c r="J3" i="63"/>
  <c r="I3" i="63"/>
  <c r="K3" i="63"/>
  <c r="G3" i="63"/>
  <c r="L3" i="63"/>
  <c r="H3" i="63"/>
  <c r="U8" i="63"/>
  <c r="Q8" i="63"/>
  <c r="O8" i="63"/>
  <c r="W8" i="63"/>
  <c r="S8" i="63"/>
  <c r="T26" i="61"/>
  <c r="G26" i="61"/>
  <c r="K10" i="63"/>
  <c r="G10" i="63"/>
  <c r="J10" i="63"/>
  <c r="I10" i="63"/>
  <c r="L10" i="63"/>
  <c r="H10" i="63"/>
  <c r="I12" i="63"/>
  <c r="L12" i="63"/>
  <c r="H12" i="63"/>
  <c r="G12" i="63"/>
  <c r="K12" i="63"/>
  <c r="J12" i="63"/>
  <c r="T9" i="61"/>
  <c r="T13" i="61" s="1"/>
  <c r="L9" i="61"/>
  <c r="L13" i="61" s="1"/>
  <c r="S9" i="61"/>
  <c r="S13" i="61" s="1"/>
  <c r="O9" i="61"/>
  <c r="O13" i="61" s="1"/>
  <c r="K9" i="61"/>
  <c r="K13" i="61" s="1"/>
  <c r="G9" i="61"/>
  <c r="G13" i="61" s="1"/>
  <c r="U9" i="61"/>
  <c r="U13" i="61" s="1"/>
  <c r="Q9" i="61"/>
  <c r="Q13" i="61" s="1"/>
  <c r="M9" i="61"/>
  <c r="M13" i="61" s="1"/>
  <c r="I9" i="61"/>
  <c r="I13" i="61" s="1"/>
  <c r="P9" i="61"/>
  <c r="P13" i="61" s="1"/>
  <c r="H9" i="61"/>
  <c r="H13" i="61" s="1"/>
  <c r="F13" i="61"/>
  <c r="J9" i="61"/>
  <c r="J13" i="61" s="1"/>
  <c r="V9" i="61"/>
  <c r="V13" i="61" s="1"/>
  <c r="R9" i="61"/>
  <c r="R13" i="61" s="1"/>
  <c r="N9" i="61"/>
  <c r="N13" i="61" s="1"/>
  <c r="I4" i="63"/>
  <c r="J4" i="63"/>
  <c r="K4" i="63"/>
  <c r="L4" i="63"/>
  <c r="H4" i="63"/>
  <c r="G4" i="63"/>
  <c r="L13" i="63"/>
  <c r="H13" i="63"/>
  <c r="K13" i="63"/>
  <c r="G13" i="63"/>
  <c r="J13" i="63"/>
  <c r="I13" i="63"/>
  <c r="W7" i="63"/>
  <c r="S7" i="63"/>
  <c r="O7" i="63"/>
  <c r="U7" i="63"/>
  <c r="Q7" i="63"/>
  <c r="W15" i="63"/>
  <c r="S15" i="63"/>
  <c r="O15" i="63"/>
  <c r="U15" i="63"/>
  <c r="Q15" i="63"/>
  <c r="H26" i="61"/>
  <c r="O26" i="61"/>
  <c r="L26" i="61"/>
  <c r="K5" i="61" s="1"/>
  <c r="R26" i="61"/>
  <c r="L5" i="63"/>
  <c r="H5" i="63"/>
  <c r="G5" i="63"/>
  <c r="I5" i="63"/>
  <c r="K5" i="63"/>
  <c r="J5" i="63"/>
  <c r="U9" i="63"/>
  <c r="Q9" i="63"/>
  <c r="S9" i="63"/>
  <c r="O9" i="63"/>
  <c r="W9" i="63"/>
  <c r="K14" i="63"/>
  <c r="G14" i="63"/>
  <c r="J14" i="63"/>
  <c r="I14" i="63"/>
  <c r="H14" i="63"/>
  <c r="L14" i="63"/>
  <c r="N26" i="61"/>
  <c r="J11" i="63"/>
  <c r="I11" i="63"/>
  <c r="G11" i="63"/>
  <c r="H11" i="63"/>
  <c r="L11" i="63"/>
  <c r="K11" i="63"/>
  <c r="U12" i="63"/>
  <c r="Q12" i="63"/>
  <c r="O12" i="63"/>
  <c r="W12" i="63"/>
  <c r="S12" i="63"/>
  <c r="U4" i="63"/>
  <c r="Q4" i="63"/>
  <c r="S4" i="63"/>
  <c r="W4" i="63"/>
  <c r="O4" i="63"/>
  <c r="U13" i="63"/>
  <c r="Q13" i="63"/>
  <c r="S13" i="63"/>
  <c r="W13" i="63"/>
  <c r="O13" i="63"/>
  <c r="J7" i="63"/>
  <c r="I7" i="63"/>
  <c r="K7" i="63"/>
  <c r="H7" i="63"/>
  <c r="G7" i="63"/>
  <c r="L7" i="63"/>
  <c r="J15" i="63"/>
  <c r="I15" i="63"/>
  <c r="G15" i="63"/>
  <c r="L15" i="63"/>
  <c r="H15" i="63"/>
  <c r="K15" i="63"/>
  <c r="U26" i="61"/>
  <c r="K26" i="61"/>
  <c r="Q26" i="61"/>
  <c r="V26" i="61"/>
  <c r="U5" i="63"/>
  <c r="Q5" i="63"/>
  <c r="S5" i="63"/>
  <c r="O5" i="63"/>
  <c r="W5" i="63"/>
  <c r="J3" i="60"/>
  <c r="I3" i="60"/>
  <c r="K3" i="60"/>
  <c r="G3" i="60"/>
  <c r="L3" i="60"/>
  <c r="H3" i="60"/>
  <c r="K6" i="60"/>
  <c r="G6" i="60"/>
  <c r="J6" i="60"/>
  <c r="L6" i="60"/>
  <c r="H6" i="60"/>
  <c r="I6" i="60"/>
  <c r="J7" i="60"/>
  <c r="I7" i="60"/>
  <c r="K7" i="60"/>
  <c r="G7" i="60"/>
  <c r="L7" i="60"/>
  <c r="H7" i="60"/>
  <c r="O9" i="55"/>
  <c r="O12" i="55" s="1"/>
  <c r="Q9" i="55"/>
  <c r="Q12" i="55" s="1"/>
  <c r="I9" i="55"/>
  <c r="I12" i="55" s="1"/>
  <c r="W10" i="60"/>
  <c r="S10" i="60"/>
  <c r="O10" i="60"/>
  <c r="U10" i="60"/>
  <c r="Q10" i="60"/>
  <c r="W3" i="60"/>
  <c r="S3" i="60"/>
  <c r="O3" i="60"/>
  <c r="U3" i="60"/>
  <c r="Q3" i="60"/>
  <c r="W6" i="60"/>
  <c r="S6" i="60"/>
  <c r="O6" i="60"/>
  <c r="U6" i="60"/>
  <c r="Q6" i="60"/>
  <c r="I12" i="60"/>
  <c r="L12" i="60"/>
  <c r="H12" i="60"/>
  <c r="J12" i="60"/>
  <c r="G12" i="60"/>
  <c r="K12" i="60"/>
  <c r="H28" i="58"/>
  <c r="T28" i="58"/>
  <c r="G28" i="58"/>
  <c r="J28" i="58"/>
  <c r="W14" i="60"/>
  <c r="S14" i="60"/>
  <c r="O14" i="60"/>
  <c r="U14" i="60"/>
  <c r="Q14" i="60"/>
  <c r="W7" i="60"/>
  <c r="S7" i="60"/>
  <c r="O7" i="60"/>
  <c r="U7" i="60"/>
  <c r="Q7" i="60"/>
  <c r="L13" i="60"/>
  <c r="H13" i="60"/>
  <c r="K13" i="60"/>
  <c r="G13" i="60"/>
  <c r="I13" i="60"/>
  <c r="J13" i="60"/>
  <c r="K10" i="60"/>
  <c r="G10" i="60"/>
  <c r="J10" i="60"/>
  <c r="L10" i="60"/>
  <c r="H10" i="60"/>
  <c r="I10" i="60"/>
  <c r="U13" i="60"/>
  <c r="Q13" i="60"/>
  <c r="S13" i="60"/>
  <c r="W13" i="60"/>
  <c r="O13" i="60"/>
  <c r="L5" i="60"/>
  <c r="H5" i="60"/>
  <c r="K5" i="60"/>
  <c r="G5" i="60"/>
  <c r="I5" i="60"/>
  <c r="J5" i="60"/>
  <c r="W11" i="60"/>
  <c r="S11" i="60"/>
  <c r="O11" i="60"/>
  <c r="U11" i="60"/>
  <c r="Q11" i="60"/>
  <c r="W15" i="60"/>
  <c r="S15" i="60"/>
  <c r="O15" i="60"/>
  <c r="U15" i="60"/>
  <c r="Q15" i="60"/>
  <c r="U9" i="58"/>
  <c r="U11" i="58" s="1"/>
  <c r="Q9" i="58"/>
  <c r="Q11" i="58" s="1"/>
  <c r="M9" i="58"/>
  <c r="M11" i="58" s="1"/>
  <c r="I9" i="58"/>
  <c r="I11" i="58" s="1"/>
  <c r="T9" i="58"/>
  <c r="T11" i="58" s="1"/>
  <c r="L9" i="58"/>
  <c r="L11" i="58" s="1"/>
  <c r="O9" i="58"/>
  <c r="O11" i="58" s="1"/>
  <c r="G9" i="58"/>
  <c r="G11" i="58" s="1"/>
  <c r="F11" i="58"/>
  <c r="H9" i="58"/>
  <c r="H11" i="58" s="1"/>
  <c r="S9" i="58"/>
  <c r="S11" i="58" s="1"/>
  <c r="K9" i="58"/>
  <c r="K11" i="58" s="1"/>
  <c r="V9" i="58"/>
  <c r="V11" i="58" s="1"/>
  <c r="R9" i="58"/>
  <c r="R11" i="58" s="1"/>
  <c r="N9" i="58"/>
  <c r="N11" i="58" s="1"/>
  <c r="J9" i="58"/>
  <c r="J11" i="58" s="1"/>
  <c r="P9" i="58"/>
  <c r="P11" i="58" s="1"/>
  <c r="I28" i="58"/>
  <c r="M28" i="58"/>
  <c r="O28" i="58"/>
  <c r="R28" i="58"/>
  <c r="L9" i="60"/>
  <c r="H9" i="60"/>
  <c r="K9" i="60"/>
  <c r="G9" i="60"/>
  <c r="I9" i="60"/>
  <c r="J9" i="60"/>
  <c r="I4" i="60"/>
  <c r="L4" i="60"/>
  <c r="H4" i="60"/>
  <c r="J4" i="60"/>
  <c r="G4" i="60"/>
  <c r="K4" i="60"/>
  <c r="I8" i="60"/>
  <c r="L8" i="60"/>
  <c r="H8" i="60"/>
  <c r="J8" i="60"/>
  <c r="G8" i="60"/>
  <c r="K8" i="60"/>
  <c r="U12" i="60"/>
  <c r="Q12" i="60"/>
  <c r="W12" i="60"/>
  <c r="S12" i="60"/>
  <c r="O12" i="60"/>
  <c r="K14" i="60"/>
  <c r="G14" i="60"/>
  <c r="J14" i="60"/>
  <c r="L14" i="60"/>
  <c r="H14" i="60"/>
  <c r="I14" i="60"/>
  <c r="U5" i="60"/>
  <c r="Q5" i="60"/>
  <c r="S5" i="60"/>
  <c r="W5" i="60"/>
  <c r="O5" i="60"/>
  <c r="J11" i="60"/>
  <c r="I11" i="60"/>
  <c r="K11" i="60"/>
  <c r="G11" i="60"/>
  <c r="H11" i="60"/>
  <c r="L11" i="60"/>
  <c r="J15" i="60"/>
  <c r="I15" i="60"/>
  <c r="K15" i="60"/>
  <c r="G15" i="60"/>
  <c r="H15" i="60"/>
  <c r="L15" i="60"/>
  <c r="L28" i="58"/>
  <c r="K5" i="58" s="1"/>
  <c r="U28" i="58"/>
  <c r="S28" i="58"/>
  <c r="V28" i="58"/>
  <c r="U9" i="60"/>
  <c r="Q9" i="60"/>
  <c r="S9" i="60"/>
  <c r="W9" i="60"/>
  <c r="O9" i="60"/>
  <c r="U4" i="60"/>
  <c r="Q4" i="60"/>
  <c r="W4" i="60"/>
  <c r="S4" i="60"/>
  <c r="O4" i="60"/>
  <c r="U8" i="60"/>
  <c r="Q8" i="60"/>
  <c r="W8" i="60"/>
  <c r="S8" i="60"/>
  <c r="O8" i="60"/>
  <c r="M9" i="55"/>
  <c r="M12" i="55" s="1"/>
  <c r="S9" i="55"/>
  <c r="S12" i="55" s="1"/>
  <c r="T9" i="55"/>
  <c r="T12" i="55" s="1"/>
  <c r="R9" i="55"/>
  <c r="R12" i="55" s="1"/>
  <c r="Q25" i="55"/>
  <c r="G25" i="55"/>
  <c r="V25" i="55"/>
  <c r="I25" i="55"/>
  <c r="P25" i="55"/>
  <c r="S25" i="55"/>
  <c r="R25" i="55"/>
  <c r="L5" i="57"/>
  <c r="H5" i="57"/>
  <c r="K5" i="57"/>
  <c r="G5" i="57"/>
  <c r="I5" i="57"/>
  <c r="J5" i="57"/>
  <c r="L13" i="57"/>
  <c r="H13" i="57"/>
  <c r="K13" i="57"/>
  <c r="G13" i="57"/>
  <c r="I13" i="57"/>
  <c r="J13" i="57"/>
  <c r="W6" i="57"/>
  <c r="S6" i="57"/>
  <c r="O6" i="57"/>
  <c r="U6" i="57"/>
  <c r="Q6" i="57"/>
  <c r="I12" i="57"/>
  <c r="L12" i="57"/>
  <c r="H12" i="57"/>
  <c r="J12" i="57"/>
  <c r="G12" i="57"/>
  <c r="K12" i="57"/>
  <c r="W14" i="57"/>
  <c r="S14" i="57"/>
  <c r="O14" i="57"/>
  <c r="U14" i="57"/>
  <c r="Q14" i="57"/>
  <c r="W7" i="57"/>
  <c r="S7" i="57"/>
  <c r="O7" i="57"/>
  <c r="U7" i="57"/>
  <c r="Q7" i="57"/>
  <c r="U25" i="55"/>
  <c r="K6" i="57"/>
  <c r="G6" i="57"/>
  <c r="J6" i="57"/>
  <c r="L6" i="57"/>
  <c r="H6" i="57"/>
  <c r="I6" i="57"/>
  <c r="K14" i="57"/>
  <c r="G14" i="57"/>
  <c r="J14" i="57"/>
  <c r="L14" i="57"/>
  <c r="H14" i="57"/>
  <c r="I14" i="57"/>
  <c r="L25" i="55"/>
  <c r="K5" i="55" s="1"/>
  <c r="M25" i="55"/>
  <c r="K25" i="55"/>
  <c r="J25" i="55"/>
  <c r="W10" i="57"/>
  <c r="S10" i="57"/>
  <c r="O10" i="57"/>
  <c r="U10" i="57"/>
  <c r="Q10" i="57"/>
  <c r="W3" i="57"/>
  <c r="S3" i="57"/>
  <c r="O3" i="57"/>
  <c r="U3" i="57"/>
  <c r="Q3" i="57"/>
  <c r="I8" i="57"/>
  <c r="L8" i="57"/>
  <c r="H8" i="57"/>
  <c r="J8" i="57"/>
  <c r="G8" i="57"/>
  <c r="K8" i="57"/>
  <c r="W15" i="57"/>
  <c r="S15" i="57"/>
  <c r="O15" i="57"/>
  <c r="U15" i="57"/>
  <c r="Q15" i="57"/>
  <c r="W11" i="57"/>
  <c r="S11" i="57"/>
  <c r="O11" i="57"/>
  <c r="U11" i="57"/>
  <c r="Q11" i="57"/>
  <c r="L9" i="57"/>
  <c r="H9" i="57"/>
  <c r="K9" i="57"/>
  <c r="G9" i="57"/>
  <c r="I9" i="57"/>
  <c r="J9" i="57"/>
  <c r="I4" i="57"/>
  <c r="L4" i="57"/>
  <c r="H4" i="57"/>
  <c r="J4" i="57"/>
  <c r="G4" i="57"/>
  <c r="K4" i="57"/>
  <c r="U5" i="57"/>
  <c r="Q5" i="57"/>
  <c r="S5" i="57"/>
  <c r="W5" i="57"/>
  <c r="O5" i="57"/>
  <c r="U13" i="57"/>
  <c r="Q13" i="57"/>
  <c r="S13" i="57"/>
  <c r="W13" i="57"/>
  <c r="O13" i="57"/>
  <c r="U12" i="57"/>
  <c r="Q12" i="57"/>
  <c r="W12" i="57"/>
  <c r="S12" i="57"/>
  <c r="O12" i="57"/>
  <c r="J7" i="57"/>
  <c r="I7" i="57"/>
  <c r="K7" i="57"/>
  <c r="G7" i="57"/>
  <c r="L7" i="57"/>
  <c r="H7" i="57"/>
  <c r="T25" i="55"/>
  <c r="H25" i="55"/>
  <c r="O25" i="55"/>
  <c r="N25" i="55"/>
  <c r="K10" i="57"/>
  <c r="G10" i="57"/>
  <c r="J10" i="57"/>
  <c r="L10" i="57"/>
  <c r="H10" i="57"/>
  <c r="I10" i="57"/>
  <c r="J3" i="57"/>
  <c r="I3" i="57"/>
  <c r="K3" i="57"/>
  <c r="G3" i="57"/>
  <c r="L3" i="57"/>
  <c r="H3" i="57"/>
  <c r="U8" i="57"/>
  <c r="Q8" i="57"/>
  <c r="W8" i="57"/>
  <c r="S8" i="57"/>
  <c r="O8" i="57"/>
  <c r="J15" i="57"/>
  <c r="I15" i="57"/>
  <c r="K15" i="57"/>
  <c r="G15" i="57"/>
  <c r="L15" i="57"/>
  <c r="H15" i="57"/>
  <c r="J11" i="57"/>
  <c r="I11" i="57"/>
  <c r="K11" i="57"/>
  <c r="G11" i="57"/>
  <c r="L11" i="57"/>
  <c r="H11" i="57"/>
  <c r="U9" i="57"/>
  <c r="Q9" i="57"/>
  <c r="S9" i="57"/>
  <c r="W9" i="57"/>
  <c r="O9" i="57"/>
  <c r="U4" i="57"/>
  <c r="Q4" i="57"/>
  <c r="W4" i="57"/>
  <c r="S4" i="57"/>
  <c r="O4" i="57"/>
  <c r="W15" i="54"/>
  <c r="S15" i="54"/>
  <c r="O15" i="54"/>
  <c r="U15" i="54"/>
  <c r="Q15" i="54"/>
  <c r="L13" i="54"/>
  <c r="H13" i="54"/>
  <c r="K13" i="54"/>
  <c r="G13" i="54"/>
  <c r="I13" i="54"/>
  <c r="J13" i="54"/>
  <c r="K6" i="54"/>
  <c r="G6" i="54"/>
  <c r="L6" i="54"/>
  <c r="H6" i="54"/>
  <c r="J6" i="54"/>
  <c r="I6" i="54"/>
  <c r="I8" i="54"/>
  <c r="L8" i="54"/>
  <c r="H8" i="54"/>
  <c r="J8" i="54"/>
  <c r="G8" i="54"/>
  <c r="K8" i="54"/>
  <c r="M36" i="52"/>
  <c r="Q36" i="52"/>
  <c r="T36" i="52"/>
  <c r="G36" i="52"/>
  <c r="W14" i="54"/>
  <c r="S14" i="54"/>
  <c r="O14" i="54"/>
  <c r="U14" i="54"/>
  <c r="Q14" i="54"/>
  <c r="W3" i="54"/>
  <c r="S3" i="54"/>
  <c r="O3" i="54"/>
  <c r="Q3" i="54"/>
  <c r="U3" i="54"/>
  <c r="J15" i="54"/>
  <c r="I15" i="54"/>
  <c r="K15" i="54"/>
  <c r="G15" i="54"/>
  <c r="L15" i="54"/>
  <c r="H15" i="54"/>
  <c r="U13" i="54"/>
  <c r="Q13" i="54"/>
  <c r="S13" i="54"/>
  <c r="W13" i="54"/>
  <c r="O13" i="54"/>
  <c r="U6" i="54"/>
  <c r="Q6" i="54"/>
  <c r="S6" i="54"/>
  <c r="W6" i="54"/>
  <c r="O6" i="54"/>
  <c r="U8" i="54"/>
  <c r="Q8" i="54"/>
  <c r="W8" i="54"/>
  <c r="S8" i="54"/>
  <c r="O8" i="54"/>
  <c r="R36" i="52"/>
  <c r="V36" i="52"/>
  <c r="J36" i="52"/>
  <c r="K36" i="52"/>
  <c r="K14" i="54"/>
  <c r="G14" i="54"/>
  <c r="J14" i="54"/>
  <c r="L14" i="54"/>
  <c r="H14" i="54"/>
  <c r="I14" i="54"/>
  <c r="J3" i="54"/>
  <c r="K3" i="54"/>
  <c r="G3" i="54"/>
  <c r="I3" i="54"/>
  <c r="H3" i="54"/>
  <c r="L3" i="54"/>
  <c r="W10" i="54"/>
  <c r="S10" i="54"/>
  <c r="O10" i="54"/>
  <c r="U10" i="54"/>
  <c r="Q10" i="54"/>
  <c r="I12" i="54"/>
  <c r="L12" i="54"/>
  <c r="H12" i="54"/>
  <c r="J12" i="54"/>
  <c r="G12" i="54"/>
  <c r="K12" i="54"/>
  <c r="W7" i="54"/>
  <c r="S7" i="54"/>
  <c r="O7" i="54"/>
  <c r="U7" i="54"/>
  <c r="Q7" i="54"/>
  <c r="W11" i="54"/>
  <c r="S11" i="54"/>
  <c r="O11" i="54"/>
  <c r="U11" i="54"/>
  <c r="Q11" i="54"/>
  <c r="L5" i="54"/>
  <c r="H5" i="54"/>
  <c r="I5" i="54"/>
  <c r="K5" i="54"/>
  <c r="G5" i="54"/>
  <c r="J5" i="54"/>
  <c r="H36" i="52"/>
  <c r="I36" i="52"/>
  <c r="P36" i="52"/>
  <c r="O36" i="52"/>
  <c r="L9" i="54"/>
  <c r="H9" i="54"/>
  <c r="K9" i="54"/>
  <c r="G9" i="54"/>
  <c r="I9" i="54"/>
  <c r="J9" i="54"/>
  <c r="I4" i="54"/>
  <c r="J4" i="54"/>
  <c r="G4" i="54"/>
  <c r="L4" i="54"/>
  <c r="H4" i="54"/>
  <c r="K4" i="54"/>
  <c r="K10" i="54"/>
  <c r="G10" i="54"/>
  <c r="J10" i="54"/>
  <c r="L10" i="54"/>
  <c r="H10" i="54"/>
  <c r="I10" i="54"/>
  <c r="U12" i="54"/>
  <c r="Q12" i="54"/>
  <c r="W12" i="54"/>
  <c r="S12" i="54"/>
  <c r="O12" i="54"/>
  <c r="J7" i="54"/>
  <c r="I7" i="54"/>
  <c r="K7" i="54"/>
  <c r="G7" i="54"/>
  <c r="L7" i="54"/>
  <c r="H7" i="54"/>
  <c r="J11" i="54"/>
  <c r="I11" i="54"/>
  <c r="K11" i="54"/>
  <c r="G11" i="54"/>
  <c r="L11" i="54"/>
  <c r="H11" i="54"/>
  <c r="U5" i="54"/>
  <c r="Q5" i="54"/>
  <c r="O5" i="54"/>
  <c r="S5" i="54"/>
  <c r="W5" i="54"/>
  <c r="L36" i="52"/>
  <c r="K5" i="52" s="1"/>
  <c r="N36" i="52"/>
  <c r="U36" i="52"/>
  <c r="S36" i="52"/>
  <c r="U9" i="54"/>
  <c r="Q9" i="54"/>
  <c r="S9" i="54"/>
  <c r="W9" i="54"/>
  <c r="O9" i="54"/>
  <c r="W4" i="54"/>
  <c r="S4" i="54"/>
  <c r="O4" i="54"/>
  <c r="U4" i="54"/>
  <c r="Q4" i="54"/>
  <c r="I4" i="51"/>
  <c r="K4" i="51"/>
  <c r="G4" i="51"/>
  <c r="J4" i="51"/>
  <c r="H4" i="51"/>
  <c r="L4" i="51"/>
  <c r="U13" i="51"/>
  <c r="Q13" i="51"/>
  <c r="W13" i="51"/>
  <c r="S13" i="51"/>
  <c r="O13" i="51"/>
  <c r="U39" i="49"/>
  <c r="G39" i="49"/>
  <c r="H39" i="49"/>
  <c r="J39" i="49"/>
  <c r="K6" i="51"/>
  <c r="G6" i="51"/>
  <c r="I6" i="51"/>
  <c r="L6" i="51"/>
  <c r="H6" i="51"/>
  <c r="J6" i="51"/>
  <c r="I12" i="51"/>
  <c r="K12" i="51"/>
  <c r="G12" i="51"/>
  <c r="J12" i="51"/>
  <c r="L12" i="51"/>
  <c r="H12" i="51"/>
  <c r="K14" i="51"/>
  <c r="G14" i="51"/>
  <c r="I14" i="51"/>
  <c r="L14" i="51"/>
  <c r="H14" i="51"/>
  <c r="J14" i="51"/>
  <c r="W7" i="51"/>
  <c r="S7" i="51"/>
  <c r="O7" i="51"/>
  <c r="U7" i="51"/>
  <c r="Q7" i="51"/>
  <c r="L13" i="51"/>
  <c r="H13" i="51"/>
  <c r="J13" i="51"/>
  <c r="I13" i="51"/>
  <c r="K13" i="51"/>
  <c r="G13" i="51"/>
  <c r="M39" i="49"/>
  <c r="L39" i="49"/>
  <c r="K5" i="49" s="1"/>
  <c r="U6" i="51"/>
  <c r="Q6" i="51"/>
  <c r="O6" i="51"/>
  <c r="S6" i="51"/>
  <c r="W6" i="51"/>
  <c r="J7" i="51"/>
  <c r="L7" i="51"/>
  <c r="H7" i="51"/>
  <c r="K7" i="51"/>
  <c r="G7" i="51"/>
  <c r="I7" i="51"/>
  <c r="K10" i="51"/>
  <c r="G10" i="51"/>
  <c r="I10" i="51"/>
  <c r="L10" i="51"/>
  <c r="H10" i="51"/>
  <c r="J10" i="51"/>
  <c r="W3" i="51"/>
  <c r="S3" i="51"/>
  <c r="O3" i="51"/>
  <c r="U3" i="51"/>
  <c r="Q3" i="51"/>
  <c r="U9" i="51"/>
  <c r="Q9" i="51"/>
  <c r="W9" i="51"/>
  <c r="S9" i="51"/>
  <c r="O9" i="51"/>
  <c r="I39" i="49"/>
  <c r="O39" i="49"/>
  <c r="P39" i="49"/>
  <c r="R39" i="49"/>
  <c r="W15" i="51"/>
  <c r="S15" i="51"/>
  <c r="O15" i="51"/>
  <c r="U15" i="51"/>
  <c r="Q15" i="51"/>
  <c r="W11" i="51"/>
  <c r="S11" i="51"/>
  <c r="O11" i="51"/>
  <c r="U11" i="51"/>
  <c r="Q11" i="51"/>
  <c r="I8" i="51"/>
  <c r="K8" i="51"/>
  <c r="G8" i="51"/>
  <c r="J8" i="51"/>
  <c r="L8" i="51"/>
  <c r="H8" i="51"/>
  <c r="U5" i="51"/>
  <c r="Q5" i="51"/>
  <c r="W5" i="51"/>
  <c r="S5" i="51"/>
  <c r="O5" i="51"/>
  <c r="U15" i="41"/>
  <c r="O15" i="41"/>
  <c r="W4" i="51"/>
  <c r="S4" i="51"/>
  <c r="O4" i="51"/>
  <c r="Q4" i="51"/>
  <c r="U4" i="51"/>
  <c r="K39" i="49"/>
  <c r="N39" i="49"/>
  <c r="W12" i="51"/>
  <c r="S12" i="51"/>
  <c r="O12" i="51"/>
  <c r="Q12" i="51"/>
  <c r="U12" i="51"/>
  <c r="U14" i="51"/>
  <c r="Q14" i="51"/>
  <c r="O14" i="51"/>
  <c r="S14" i="51"/>
  <c r="W14" i="51"/>
  <c r="U10" i="51"/>
  <c r="Q10" i="51"/>
  <c r="O10" i="51"/>
  <c r="S10" i="51"/>
  <c r="W10" i="51"/>
  <c r="J3" i="51"/>
  <c r="L3" i="51"/>
  <c r="H3" i="51"/>
  <c r="K3" i="51"/>
  <c r="G3" i="51"/>
  <c r="I3" i="51"/>
  <c r="L9" i="51"/>
  <c r="H9" i="51"/>
  <c r="J9" i="51"/>
  <c r="I9" i="51"/>
  <c r="K9" i="51"/>
  <c r="G9" i="51"/>
  <c r="Q39" i="49"/>
  <c r="S39" i="49"/>
  <c r="T39" i="49"/>
  <c r="V39" i="49"/>
  <c r="J15" i="51"/>
  <c r="L15" i="51"/>
  <c r="H15" i="51"/>
  <c r="K15" i="51"/>
  <c r="G15" i="51"/>
  <c r="I15" i="51"/>
  <c r="J11" i="51"/>
  <c r="L11" i="51"/>
  <c r="H11" i="51"/>
  <c r="K11" i="51"/>
  <c r="G11" i="51"/>
  <c r="I11" i="51"/>
  <c r="W8" i="51"/>
  <c r="S8" i="51"/>
  <c r="O8" i="51"/>
  <c r="Q8" i="51"/>
  <c r="U8" i="51"/>
  <c r="L5" i="51"/>
  <c r="H5" i="51"/>
  <c r="J5" i="51"/>
  <c r="I5" i="51"/>
  <c r="K5" i="51"/>
  <c r="G5" i="51"/>
  <c r="U5" i="41"/>
  <c r="O5" i="41"/>
  <c r="W15" i="41"/>
  <c r="W3" i="41"/>
  <c r="O3" i="41"/>
  <c r="S6" i="41"/>
  <c r="O6" i="41"/>
  <c r="S14" i="41"/>
  <c r="O14" i="41"/>
  <c r="S10" i="41"/>
  <c r="O10" i="41"/>
  <c r="S12" i="41"/>
  <c r="O12" i="41"/>
  <c r="U7" i="41"/>
  <c r="O7" i="41"/>
  <c r="W8" i="41"/>
  <c r="O8" i="41"/>
  <c r="U11" i="41"/>
  <c r="O11" i="41"/>
  <c r="U9" i="41"/>
  <c r="O9" i="41"/>
  <c r="U13" i="41"/>
  <c r="O13" i="41"/>
  <c r="Q4" i="41"/>
  <c r="O4" i="41"/>
  <c r="S4" i="41"/>
  <c r="W13" i="41"/>
  <c r="S11" i="41"/>
  <c r="W4" i="41"/>
  <c r="Q8" i="41"/>
  <c r="S9" i="41"/>
  <c r="Q5" i="41"/>
  <c r="S13" i="41"/>
  <c r="W5" i="41"/>
  <c r="W11" i="41"/>
  <c r="Q15" i="41"/>
  <c r="W9" i="41"/>
  <c r="W7" i="41"/>
  <c r="Q6" i="41"/>
  <c r="Q14" i="41"/>
  <c r="Q10" i="41"/>
  <c r="S7" i="41"/>
  <c r="Q7" i="41"/>
  <c r="W10" i="41"/>
  <c r="S5" i="41"/>
  <c r="W6" i="41"/>
  <c r="Q11" i="41"/>
  <c r="S8" i="41"/>
  <c r="W14" i="41"/>
  <c r="S15" i="41"/>
  <c r="Q13" i="41"/>
  <c r="Q9" i="41"/>
  <c r="W12" i="41"/>
  <c r="G6" i="41"/>
  <c r="I6" i="41"/>
  <c r="H6" i="41"/>
  <c r="K6" i="41"/>
  <c r="L6" i="41"/>
  <c r="J6" i="41"/>
  <c r="K14" i="41"/>
  <c r="L14" i="41"/>
  <c r="J14" i="41"/>
  <c r="G14" i="41"/>
  <c r="I14" i="41"/>
  <c r="H14" i="41"/>
  <c r="G10" i="41"/>
  <c r="L10" i="41"/>
  <c r="J10" i="41"/>
  <c r="I10" i="41"/>
  <c r="H10" i="41"/>
  <c r="K10" i="41"/>
  <c r="L12" i="41"/>
  <c r="G12" i="41"/>
  <c r="J12" i="41"/>
  <c r="I12" i="41"/>
  <c r="H12" i="41"/>
  <c r="K12" i="41"/>
  <c r="L7" i="41"/>
  <c r="G7" i="41"/>
  <c r="K7" i="41"/>
  <c r="H7" i="41"/>
  <c r="J7" i="41"/>
  <c r="I7" i="41"/>
  <c r="L8" i="41"/>
  <c r="J8" i="41"/>
  <c r="G8" i="41"/>
  <c r="I8" i="41"/>
  <c r="H8" i="41"/>
  <c r="K8" i="41"/>
  <c r="U10" i="41"/>
  <c r="U6" i="41"/>
  <c r="U8" i="41"/>
  <c r="U14" i="41"/>
  <c r="L5" i="41"/>
  <c r="G5" i="41"/>
  <c r="J5" i="41"/>
  <c r="I5" i="41"/>
  <c r="K5" i="41"/>
  <c r="H5" i="41"/>
  <c r="J11" i="41"/>
  <c r="L11" i="41"/>
  <c r="I11" i="41"/>
  <c r="G11" i="41"/>
  <c r="K11" i="41"/>
  <c r="H11" i="41"/>
  <c r="I9" i="41"/>
  <c r="G9" i="41"/>
  <c r="K9" i="41"/>
  <c r="H9" i="41"/>
  <c r="J9" i="41"/>
  <c r="L9" i="41"/>
  <c r="L15" i="41"/>
  <c r="H15" i="41"/>
  <c r="K15" i="41"/>
  <c r="G15" i="41"/>
  <c r="I15" i="41"/>
  <c r="J15" i="41"/>
  <c r="G13" i="41"/>
  <c r="K13" i="41"/>
  <c r="J13" i="41"/>
  <c r="L13" i="41"/>
  <c r="I13" i="41"/>
  <c r="H13" i="41"/>
  <c r="I4" i="41"/>
  <c r="L4" i="41"/>
  <c r="J4" i="41"/>
  <c r="G4" i="41"/>
  <c r="H4" i="41"/>
  <c r="K4" i="41"/>
  <c r="U3" i="41"/>
  <c r="S3" i="41"/>
  <c r="Q3" i="41"/>
  <c r="Q12" i="41"/>
  <c r="U12" i="41"/>
  <c r="R9" i="23"/>
  <c r="L15" i="20"/>
  <c r="P15" i="20"/>
  <c r="T15" i="20"/>
  <c r="M15" i="20"/>
  <c r="Q15" i="20"/>
  <c r="U15" i="20"/>
  <c r="N15" i="20"/>
  <c r="R15" i="20"/>
  <c r="V15" i="20"/>
  <c r="O15" i="20"/>
  <c r="S15" i="20"/>
  <c r="N17" i="20"/>
  <c r="R17" i="20"/>
  <c r="V17" i="20"/>
  <c r="O17" i="20"/>
  <c r="S17" i="20"/>
  <c r="L17" i="20"/>
  <c r="P17" i="20"/>
  <c r="T17" i="20"/>
  <c r="M17" i="20"/>
  <c r="Q17" i="20"/>
  <c r="U17" i="20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L16" i="79" l="1"/>
  <c r="G16" i="79"/>
  <c r="K16" i="79"/>
  <c r="I16" i="79"/>
  <c r="O16" i="79"/>
  <c r="H16" i="79"/>
  <c r="J16" i="79"/>
  <c r="K16" i="75"/>
  <c r="L16" i="75"/>
  <c r="G16" i="75"/>
  <c r="H16" i="75"/>
  <c r="I16" i="75"/>
  <c r="O16" i="75"/>
  <c r="J16" i="75"/>
  <c r="K16" i="72"/>
  <c r="G16" i="72"/>
  <c r="I16" i="72"/>
  <c r="H16" i="72"/>
  <c r="J16" i="72"/>
  <c r="O16" i="72"/>
  <c r="L16" i="72"/>
  <c r="K16" i="69"/>
  <c r="L16" i="69"/>
  <c r="I16" i="69"/>
  <c r="J16" i="69"/>
  <c r="H16" i="69"/>
  <c r="O16" i="69"/>
  <c r="G16" i="69"/>
  <c r="G16" i="66"/>
  <c r="I16" i="66"/>
  <c r="L16" i="66"/>
  <c r="O16" i="66"/>
  <c r="J16" i="66"/>
  <c r="K16" i="66"/>
  <c r="H16" i="66"/>
  <c r="L16" i="63"/>
  <c r="J16" i="63"/>
  <c r="G16" i="63"/>
  <c r="K16" i="63"/>
  <c r="H16" i="63"/>
  <c r="I16" i="63"/>
  <c r="O16" i="63"/>
  <c r="G16" i="60"/>
  <c r="K16" i="60"/>
  <c r="O16" i="60"/>
  <c r="H16" i="60"/>
  <c r="I16" i="60"/>
  <c r="L16" i="60"/>
  <c r="J16" i="60"/>
  <c r="H16" i="57"/>
  <c r="I16" i="57"/>
  <c r="L16" i="57"/>
  <c r="G16" i="57"/>
  <c r="J16" i="57"/>
  <c r="K16" i="57"/>
  <c r="O16" i="57"/>
  <c r="G16" i="54"/>
  <c r="O16" i="54"/>
  <c r="L16" i="54"/>
  <c r="K16" i="54"/>
  <c r="H16" i="54"/>
  <c r="J16" i="54"/>
  <c r="I16" i="54"/>
  <c r="H16" i="51"/>
  <c r="I16" i="51"/>
  <c r="G16" i="51"/>
  <c r="J16" i="51"/>
  <c r="L16" i="51"/>
  <c r="O16" i="51"/>
  <c r="K16" i="51"/>
  <c r="G16" i="41"/>
  <c r="O16" i="41"/>
  <c r="H16" i="41"/>
  <c r="I16" i="41"/>
  <c r="J16" i="41"/>
  <c r="K16" i="41"/>
  <c r="L16" i="41"/>
  <c r="S19" i="20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F19" i="79" l="1"/>
  <c r="F18" i="79"/>
  <c r="F19" i="75"/>
  <c r="F18" i="75"/>
  <c r="F19" i="72"/>
  <c r="F18" i="72"/>
  <c r="F19" i="69"/>
  <c r="G20" i="69" s="1"/>
  <c r="H20" i="69" s="1"/>
  <c r="F20" i="69" s="1"/>
  <c r="F18" i="69"/>
  <c r="F18" i="66"/>
  <c r="F19" i="66"/>
  <c r="F18" i="63"/>
  <c r="F19" i="60"/>
  <c r="F19" i="63"/>
  <c r="F18" i="60"/>
  <c r="G20" i="60" s="1"/>
  <c r="H20" i="60" s="1"/>
  <c r="F20" i="60" s="1"/>
  <c r="F19" i="57"/>
  <c r="F18" i="57"/>
  <c r="F19" i="54"/>
  <c r="F18" i="54"/>
  <c r="F18" i="51"/>
  <c r="F19" i="51"/>
  <c r="F18" i="41"/>
  <c r="F19" i="41"/>
  <c r="S11" i="20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G20" i="79" l="1"/>
  <c r="H20" i="79" s="1"/>
  <c r="F20" i="79" s="1"/>
  <c r="G20" i="75"/>
  <c r="H20" i="75" s="1"/>
  <c r="F20" i="75" s="1"/>
  <c r="G20" i="72"/>
  <c r="H20" i="72" s="1"/>
  <c r="F20" i="72" s="1"/>
  <c r="G20" i="63"/>
  <c r="H20" i="63" s="1"/>
  <c r="F20" i="63" s="1"/>
  <c r="G20" i="66"/>
  <c r="H20" i="66" s="1"/>
  <c r="F20" i="66" s="1"/>
  <c r="G20" i="57"/>
  <c r="H20" i="57" s="1"/>
  <c r="F20" i="57" s="1"/>
  <c r="G20" i="41"/>
  <c r="H20" i="41" s="1"/>
  <c r="F20" i="41" s="1"/>
  <c r="G20" i="54"/>
  <c r="H20" i="54" s="1"/>
  <c r="F20" i="54" s="1"/>
  <c r="G20" i="51"/>
  <c r="H20" i="51" s="1"/>
  <c r="F20" i="51" s="1"/>
  <c r="R11" i="20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<sst xmlns="http://schemas.openxmlformats.org/spreadsheetml/2006/main" count="2839" uniqueCount="1089">
  <si>
    <t>YEAR</t>
  </si>
  <si>
    <t>MONTH</t>
  </si>
  <si>
    <t>AREA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</si>
  <si>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</si>
  <si>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</si>
  <si>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</si>
  <si>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</si>
  <si>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</si>
  <si>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</si>
  <si>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</si>
  <si>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</si>
  <si>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</si>
  <si>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</si>
  <si>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</si>
  <si>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</si>
  <si>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</si>
  <si>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</si>
  <si>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</si>
  <si>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</si>
  <si>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</si>
  <si>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</si>
  <si>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</si>
  <si>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</si>
  <si>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</si>
  <si>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</si>
  <si>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</si>
  <si>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</si>
  <si>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</si>
  <si>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</si>
  <si>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</si>
  <si>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</si>
  <si>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</si>
  <si>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</si>
  <si>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</si>
  <si>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</si>
  <si>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</si>
  <si>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</si>
  <si>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</si>
  <si>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</si>
  <si>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</si>
  <si>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</si>
  <si>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</si>
  <si>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</si>
  <si>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</si>
  <si>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</si>
  <si>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</si>
  <si>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</si>
  <si>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</si>
  <si>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</si>
  <si>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</si>
  <si>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</si>
  <si>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</si>
  <si>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</si>
  <si>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</si>
  <si>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</si>
  <si>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</si>
  <si>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</si>
  <si>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</si>
  <si>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</si>
  <si>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</si>
  <si>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Next Week</t>
  </si>
  <si>
    <t>WEEKLY_REPORT_DAY</t>
  </si>
  <si>
    <t>+886910358944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</si>
  <si>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</si>
  <si>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</si>
  <si>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</si>
  <si>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</si>
  <si>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</si>
  <si>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</si>
  <si>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</si>
  <si>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</si>
  <si>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</si>
  <si>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</si>
  <si>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</si>
  <si>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</si>
  <si>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</si>
  <si>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中支聯會</t>
  </si>
  <si>
    <t>助理</t>
  </si>
  <si>
    <t>辦公室長老</t>
  </si>
  <si>
    <t>YTD</t>
  </si>
  <si>
    <t>Actual</t>
  </si>
  <si>
    <t>Annual Goal:</t>
  </si>
  <si>
    <t>Office E</t>
  </si>
  <si>
    <t>ZONE_NAME</t>
  </si>
  <si>
    <t>TOTAL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</si>
  <si>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</si>
  <si>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</si>
  <si>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</si>
  <si>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</si>
  <si>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</si>
  <si>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</si>
  <si>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</si>
  <si>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</si>
  <si>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</si>
  <si>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</si>
  <si>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</si>
  <si>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</si>
  <si>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</si>
  <si>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</si>
  <si>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</si>
  <si>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</si>
  <si>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</si>
  <si>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</si>
  <si>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</si>
  <si>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</si>
  <si>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</si>
  <si>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</si>
  <si>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</si>
  <si>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</si>
  <si>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</si>
  <si>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</si>
  <si>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</si>
  <si>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</si>
  <si>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</si>
  <si>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</si>
  <si>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</si>
  <si>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</si>
  <si>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</si>
  <si>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</si>
  <si>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</si>
  <si>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</si>
  <si>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</si>
  <si>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</si>
  <si>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</si>
  <si>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</si>
  <si>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</si>
  <si>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</si>
  <si>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</si>
  <si>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</si>
  <si>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</si>
  <si>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</si>
  <si>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</si>
  <si>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</si>
  <si>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</si>
  <si>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</si>
  <si>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</si>
  <si>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</si>
  <si>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</si>
  <si>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</si>
  <si>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</si>
  <si>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</si>
  <si>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</si>
  <si>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</si>
  <si>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</si>
  <si>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</si>
  <si>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</si>
  <si>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</si>
  <si>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</si>
  <si>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</si>
  <si>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</si>
  <si>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</si>
  <si>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</si>
  <si>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</si>
  <si>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</si>
  <si>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</si>
  <si>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</si>
  <si>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</si>
  <si>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</si>
  <si>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</si>
  <si>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</si>
  <si>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</si>
  <si>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</si>
  <si>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</si>
  <si>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</si>
  <si>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</si>
  <si>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</si>
  <si>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</si>
  <si>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</si>
  <si>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</si>
  <si>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</si>
  <si>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</si>
  <si>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</si>
  <si>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</si>
  <si>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</si>
  <si>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</si>
  <si>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</si>
  <si>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</si>
  <si>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</si>
  <si>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</si>
  <si>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</si>
  <si>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</si>
  <si>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</si>
  <si>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</si>
  <si>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</si>
  <si>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</si>
  <si>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</si>
  <si>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</si>
  <si>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</si>
  <si>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</si>
  <si>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</si>
  <si>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</si>
  <si>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</si>
  <si>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</si>
  <si>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</si>
  <si>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</si>
  <si>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</si>
  <si>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</si>
  <si>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</si>
  <si>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</si>
  <si>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</si>
  <si>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</si>
  <si>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</si>
  <si>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</si>
  <si>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</si>
  <si>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</si>
  <si>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</si>
  <si>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</si>
  <si>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</si>
  <si>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</si>
  <si>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</si>
  <si>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</si>
  <si>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</si>
  <si>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</si>
  <si>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</si>
  <si>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</si>
  <si>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</si>
  <si>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</si>
  <si>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</si>
  <si>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</si>
  <si>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</si>
  <si>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</si>
  <si>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</si>
  <si>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</si>
  <si>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</si>
  <si>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</si>
  <si>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</si>
  <si>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</si>
  <si>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</si>
  <si>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</si>
  <si>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</si>
  <si>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</si>
  <si>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</si>
  <si>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</si>
  <si>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</si>
  <si>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</si>
  <si>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</si>
  <si>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</si>
  <si>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</si>
  <si>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</si>
  <si>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</si>
  <si>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</si>
  <si>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</si>
  <si>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</si>
  <si>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</si>
  <si>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</si>
  <si>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</si>
  <si>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</si>
  <si>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</si>
  <si>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</si>
  <si>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</si>
  <si>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</si>
  <si>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</si>
  <si>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</si>
  <si>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</si>
  <si>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</si>
  <si>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</si>
  <si>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</si>
  <si>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</si>
  <si>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</si>
  <si>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</si>
  <si>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</si>
  <si>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</si>
  <si>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</si>
  <si>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</si>
  <si>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</si>
  <si>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</si>
  <si>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</si>
  <si>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</si>
  <si>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</si>
  <si>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</si>
  <si>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</si>
  <si>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</si>
  <si>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</si>
  <si>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</si>
  <si>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</si>
  <si>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</si>
  <si>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</si>
  <si>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</si>
  <si>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</si>
  <si>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</si>
  <si>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</si>
  <si>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</si>
  <si>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</si>
  <si>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</si>
  <si>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</si>
  <si>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</si>
  <si>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</si>
  <si>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</si>
  <si>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</si>
  <si>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</si>
  <si>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</si>
  <si>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</si>
  <si>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</si>
  <si>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</si>
  <si>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</si>
  <si>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</si>
  <si>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</si>
  <si>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</si>
  <si>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</si>
  <si>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</si>
  <si>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</si>
  <si>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</si>
  <si>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</si>
  <si>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</si>
  <si>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</si>
  <si>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</si>
  <si>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</si>
  <si>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</si>
  <si>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</si>
  <si>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</si>
  <si>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</si>
  <si>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</si>
  <si>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</si>
  <si>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</si>
  <si>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</si>
  <si>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</si>
  <si>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</si>
  <si>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</si>
  <si>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</si>
  <si>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</si>
  <si>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</si>
  <si>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</si>
  <si>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</si>
  <si>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</si>
  <si>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</si>
  <si>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</si>
  <si>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</si>
  <si>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</si>
  <si>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</si>
  <si>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</si>
  <si>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</si>
  <si>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</si>
  <si>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</si>
  <si>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</si>
  <si>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</si>
  <si>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</si>
  <si>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</si>
  <si>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</si>
  <si>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</si>
  <si>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</si>
  <si>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</si>
  <si>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</si>
  <si>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</si>
  <si>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</si>
  <si>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</si>
  <si>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</si>
  <si>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</si>
  <si>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</si>
  <si>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</si>
  <si>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</si>
  <si>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</si>
  <si>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</si>
  <si>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</si>
  <si>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</si>
  <si>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</si>
  <si>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</si>
  <si>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</si>
  <si>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</si>
  <si>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</si>
  <si>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</si>
  <si>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</si>
  <si>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</si>
  <si>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</si>
  <si>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</si>
  <si>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</si>
  <si>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</si>
  <si>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</si>
  <si>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</si>
  <si>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</si>
  <si>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</si>
  <si>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</si>
  <si>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</si>
  <si>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</si>
  <si>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</si>
  <si>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</si>
  <si>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</si>
  <si>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</si>
  <si>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</si>
  <si>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</si>
  <si>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</si>
  <si>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</si>
  <si>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</si>
  <si>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</si>
  <si>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</si>
  <si>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</si>
  <si>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</si>
  <si>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</si>
  <si>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</si>
  <si>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</si>
  <si>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</si>
  <si>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</si>
  <si>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</si>
  <si>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</si>
  <si>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</si>
  <si>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</si>
  <si>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</si>
  <si>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</si>
  <si>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</si>
  <si>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</si>
  <si>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</si>
  <si>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</si>
  <si>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</si>
  <si>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</si>
  <si>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</si>
  <si>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</si>
  <si>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</si>
  <si>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</si>
  <si>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</si>
  <si>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</si>
  <si>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</si>
  <si>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</si>
  <si>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</si>
  <si>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</si>
  <si>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</si>
  <si>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</si>
  <si>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</si>
  <si>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</si>
  <si>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</si>
  <si>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</si>
  <si>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</si>
  <si>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</si>
  <si>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</si>
  <si>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</si>
  <si>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</si>
  <si>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</si>
  <si>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</si>
  <si>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</si>
  <si>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</si>
  <si>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</si>
  <si>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</si>
  <si>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</si>
  <si>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</si>
  <si>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</si>
  <si>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</si>
  <si>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</si>
  <si>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</si>
  <si>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</si>
  <si>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</si>
  <si>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</si>
  <si>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</si>
  <si>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</si>
  <si>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</si>
  <si>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</si>
  <si>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</si>
  <si>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</si>
  <si>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</si>
  <si>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</si>
  <si>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</si>
  <si>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</si>
  <si>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</si>
  <si>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</si>
  <si>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</si>
  <si>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</si>
  <si>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</si>
  <si>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</si>
  <si>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</si>
  <si>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</si>
  <si>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</si>
  <si>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</si>
  <si>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</si>
  <si>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</si>
  <si>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</si>
  <si>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</si>
  <si>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</si>
  <si>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</si>
  <si>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</si>
  <si>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</si>
  <si>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</si>
  <si>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</si>
  <si>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</si>
  <si>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</si>
  <si>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</si>
  <si>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</si>
  <si>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</si>
  <si>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</si>
  <si>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</si>
  <si>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</si>
  <si>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</si>
  <si>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</si>
  <si>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</si>
  <si>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</si>
  <si>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</si>
  <si>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</si>
  <si>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</si>
  <si>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</si>
  <si>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</si>
  <si>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</si>
  <si>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</si>
  <si>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</si>
  <si>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</si>
  <si>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</si>
  <si>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</si>
  <si>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</si>
  <si>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</si>
  <si>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</si>
  <si>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</si>
  <si>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</si>
  <si>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</si>
  <si>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</si>
  <si>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</si>
  <si>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</si>
  <si>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</si>
  <si>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</si>
  <si>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</si>
  <si>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</si>
  <si>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</si>
  <si>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</si>
  <si>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</si>
  <si>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</si>
  <si>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</si>
  <si>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</si>
  <si>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</si>
  <si>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</si>
  <si>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</si>
  <si>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</si>
  <si>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</si>
  <si>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</si>
  <si>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</si>
  <si>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</si>
  <si>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</si>
  <si>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</si>
  <si>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</si>
  <si>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</si>
  <si>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</si>
  <si>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</si>
  <si>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</si>
  <si>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</si>
  <si>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</si>
  <si>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</si>
  <si>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</si>
  <si>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</si>
  <si>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</si>
  <si>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</si>
  <si>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</si>
  <si>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</si>
  <si>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</si>
  <si>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</si>
  <si>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</si>
  <si>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</si>
  <si>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</si>
  <si>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</si>
  <si>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</si>
  <si>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</si>
  <si>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</si>
  <si>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</si>
  <si>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</si>
  <si>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</si>
  <si>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</si>
  <si>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</si>
  <si>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</si>
  <si>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</si>
  <si>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</si>
  <si>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</si>
  <si>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</si>
  <si>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</si>
  <si>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</si>
  <si>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</si>
  <si>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</si>
  <si>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</si>
  <si>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</si>
  <si>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</si>
  <si>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</si>
  <si>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</si>
  <si>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</si>
  <si>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</si>
  <si>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</si>
  <si>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</si>
  <si>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</si>
  <si>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</si>
  <si>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</si>
  <si>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</si>
  <si>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</si>
  <si>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</si>
  <si>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</si>
  <si>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</si>
  <si>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</si>
  <si>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</si>
  <si>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</si>
  <si>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</si>
  <si>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</si>
  <si>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</si>
  <si>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</si>
  <si>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</si>
  <si>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</si>
  <si>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</si>
  <si>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</si>
  <si>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</si>
  <si>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</si>
  <si>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</si>
  <si>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</si>
  <si>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</si>
  <si>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</si>
  <si>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</si>
  <si>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</si>
  <si>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</si>
  <si>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</si>
  <si>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</si>
  <si>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</si>
  <si>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</si>
  <si>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</si>
  <si>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</si>
  <si>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</si>
  <si>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</si>
  <si>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</si>
  <si>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</si>
  <si>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</si>
  <si>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</si>
  <si>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</si>
  <si>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</si>
  <si>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</si>
  <si>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</si>
  <si>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</si>
  <si>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</si>
  <si>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</si>
  <si>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</si>
  <si>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</si>
  <si>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</si>
  <si>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</si>
  <si>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</si>
  <si>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</si>
  <si>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</si>
  <si>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</si>
  <si>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</si>
  <si>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</si>
  <si>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</si>
  <si>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</si>
  <si>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</si>
  <si>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</si>
  <si>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</si>
  <si>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</si>
  <si>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</si>
  <si>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</si>
  <si>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</si>
  <si>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</si>
  <si>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</si>
  <si>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</si>
  <si>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</si>
  <si>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</si>
  <si>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</si>
  <si>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</si>
  <si>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</si>
  <si>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</si>
  <si>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</si>
  <si>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</si>
  <si>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</si>
  <si>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</si>
  <si>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</si>
  <si>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</si>
  <si>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</si>
  <si>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</si>
  <si>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</si>
  <si>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</si>
  <si>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</si>
  <si>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>NUM_COMPS</t>
  </si>
  <si>
    <t>NUM_SUNDAYS</t>
  </si>
  <si>
    <t>Tao 3</t>
  </si>
  <si>
    <t xml:space="preserve">E. Larsen / Heaps ZL </t>
  </si>
  <si>
    <t>E. Pincock / Young</t>
  </si>
  <si>
    <t>E. Alder DL / Holloway</t>
  </si>
  <si>
    <t>S. Cardon / Pendergrass STL</t>
  </si>
  <si>
    <t>Tao 1/2</t>
  </si>
  <si>
    <t>E. Boyce /Butler</t>
  </si>
  <si>
    <t>E. Tang / Shih</t>
  </si>
  <si>
    <t>E. Nielson / Robbins</t>
  </si>
  <si>
    <t>S. Harvey / Denison</t>
  </si>
  <si>
    <t>E. Miner DL / Wadsworth</t>
  </si>
  <si>
    <t>Bade</t>
  </si>
  <si>
    <t xml:space="preserve">E. Scovel DL / Bezzant </t>
  </si>
  <si>
    <t>E. Casper / Van de Merwe</t>
  </si>
  <si>
    <t>S. Bain / Hadley</t>
  </si>
  <si>
    <t>E. King / Hamilton</t>
  </si>
  <si>
    <t>Zhongli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</si>
  <si>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</si>
  <si>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</si>
  <si>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</si>
  <si>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</si>
  <si>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</si>
  <si>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</si>
  <si>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</si>
  <si>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</si>
  <si>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</si>
  <si>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</si>
  <si>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</si>
  <si>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</si>
  <si>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</si>
  <si>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</si>
  <si>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</si>
  <si>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</si>
  <si>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</si>
  <si>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</si>
  <si>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</si>
  <si>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</si>
  <si>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</si>
  <si>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</si>
  <si>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</si>
  <si>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</si>
  <si>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</si>
  <si>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</si>
  <si>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</si>
  <si>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</si>
  <si>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</si>
  <si>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</si>
  <si>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</si>
  <si>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</si>
  <si>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</si>
  <si>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</si>
  <si>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</si>
  <si>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</si>
  <si>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</si>
  <si>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</si>
  <si>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</si>
  <si>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</si>
  <si>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</si>
  <si>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</si>
  <si>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</si>
  <si>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</si>
  <si>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</si>
  <si>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</si>
  <si>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</si>
  <si>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</si>
  <si>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</si>
  <si>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</si>
  <si>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</si>
  <si>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</si>
  <si>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</si>
  <si>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</si>
  <si>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</si>
  <si>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</si>
  <si>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</si>
  <si>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</si>
  <si>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</si>
  <si>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</si>
  <si>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</si>
  <si>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</si>
  <si>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</si>
  <si>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</si>
  <si>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</si>
  <si>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</si>
  <si>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</si>
  <si>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</si>
  <si>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</si>
  <si>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</si>
  <si>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</si>
  <si>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</si>
  <si>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</si>
  <si>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</si>
  <si>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</si>
  <si>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</si>
  <si>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</si>
  <si>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</si>
  <si>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</si>
  <si>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</si>
  <si>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</si>
  <si>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</si>
  <si>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</si>
  <si>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</si>
  <si>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</si>
  <si>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</si>
  <si>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</si>
  <si>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</si>
  <si>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</si>
  <si>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</si>
  <si>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</si>
  <si>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</si>
  <si>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</si>
  <si>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</si>
  <si>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</si>
  <si>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</si>
  <si>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</si>
  <si>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</si>
  <si>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</si>
  <si>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</si>
  <si>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</si>
  <si>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</si>
  <si>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</si>
  <si>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</si>
  <si>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</si>
  <si>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</si>
  <si>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</si>
  <si>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</si>
  <si>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</si>
  <si>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</si>
  <si>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</si>
  <si>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</si>
  <si>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</si>
  <si>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</si>
  <si>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</si>
  <si>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</si>
  <si>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</si>
  <si>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</si>
  <si>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</si>
  <si>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</si>
  <si>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 xml:space="preserve">Hualian 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</si>
  <si>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</si>
  <si>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</si>
  <si>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</si>
  <si>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</si>
  <si>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</si>
  <si>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</si>
  <si>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</si>
  <si>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</si>
  <si>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</si>
  <si>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</si>
  <si>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Hualian 3 S</t>
  </si>
  <si>
    <t>花蓮3姐妹</t>
  </si>
  <si>
    <t>Hualien 3 A E</t>
  </si>
  <si>
    <t>花蓮3A長老</t>
  </si>
  <si>
    <t>Hualien 3 B E</t>
  </si>
  <si>
    <t>花蓮3B長老</t>
  </si>
  <si>
    <t>Hualien 1 S</t>
  </si>
  <si>
    <t>花蓮1姐妹</t>
  </si>
  <si>
    <t>Hualien Stake</t>
  </si>
  <si>
    <t>花蓮支聯會</t>
  </si>
  <si>
    <t>Hualian Zone</t>
  </si>
  <si>
    <t>Taidong Zone</t>
  </si>
  <si>
    <t>TaiDong 2</t>
  </si>
  <si>
    <t>TAIDONG_2_E</t>
  </si>
  <si>
    <t>E. Love (DL) / Nixon ZL</t>
  </si>
  <si>
    <t>TAIDONG_2_S</t>
  </si>
  <si>
    <t>S. Child / Hickenlooper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</si>
  <si>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</si>
  <si>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</si>
  <si>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</si>
  <si>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</si>
  <si>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</si>
  <si>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</si>
  <si>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</si>
  <si>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</t>
  </si>
  <si>
    <t>YULI_E</t>
  </si>
  <si>
    <t xml:space="preserve">E. Gwilliam DL /  Greenhalgh </t>
  </si>
  <si>
    <t>YULI_S</t>
  </si>
  <si>
    <t>S. Coleman / Bradley</t>
  </si>
  <si>
    <t>TaiDong 2 ZL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</si>
  <si>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</si>
  <si>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</si>
  <si>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</si>
  <si>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</si>
  <si>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</si>
  <si>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</si>
  <si>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</si>
  <si>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</si>
  <si>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</si>
  <si>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</si>
  <si>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</si>
  <si>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</si>
  <si>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</si>
  <si>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</si>
  <si>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</si>
  <si>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</si>
  <si>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</si>
  <si>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</si>
  <si>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</si>
  <si>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</si>
  <si>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</si>
  <si>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</si>
  <si>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</si>
  <si>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</si>
  <si>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</si>
  <si>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</si>
  <si>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</si>
  <si>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</si>
  <si>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</si>
  <si>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</si>
  <si>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</si>
  <si>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</si>
  <si>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</si>
  <si>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</si>
  <si>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</si>
  <si>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</si>
  <si>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</si>
  <si>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</si>
  <si>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</si>
  <si>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</si>
  <si>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</si>
  <si>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</si>
  <si>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 xml:space="preserve">XinZhu </t>
  </si>
  <si>
    <t>E. Gray / Jensen ZL</t>
  </si>
  <si>
    <t xml:space="preserve">E. Wayment DL / Leonhart </t>
  </si>
  <si>
    <t>S. Kirkham / Johnson STL</t>
  </si>
  <si>
    <t>S. Pierson / Chang</t>
  </si>
  <si>
    <t>ZhuDong</t>
  </si>
  <si>
    <t>E. Sumsion DL / Zhu</t>
  </si>
  <si>
    <t>S. Tan / Oviatt</t>
  </si>
  <si>
    <t>ZhuBei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</si>
  <si>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</si>
  <si>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</si>
  <si>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</si>
  <si>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</si>
  <si>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</si>
  <si>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</si>
  <si>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</si>
  <si>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</si>
  <si>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</si>
  <si>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</si>
  <si>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</si>
  <si>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</si>
  <si>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</si>
  <si>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</si>
  <si>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</si>
  <si>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</si>
  <si>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</si>
  <si>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</si>
  <si>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</si>
  <si>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</si>
  <si>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</si>
  <si>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</si>
  <si>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</si>
  <si>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</si>
  <si>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</si>
  <si>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</si>
  <si>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</si>
  <si>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</si>
  <si>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</si>
  <si>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</si>
  <si>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</si>
  <si>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</si>
  <si>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</si>
  <si>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</si>
  <si>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</si>
  <si>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</si>
  <si>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</si>
  <si>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</si>
  <si>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</si>
  <si>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</si>
  <si>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</si>
  <si>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</si>
  <si>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</si>
  <si>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</si>
  <si>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</si>
  <si>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</si>
  <si>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</si>
  <si>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</si>
  <si>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</si>
  <si>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</si>
  <si>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</si>
  <si>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</si>
  <si>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</si>
  <si>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</si>
  <si>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</si>
  <si>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</si>
  <si>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</si>
  <si>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</si>
  <si>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</si>
  <si>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</si>
  <si>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</si>
  <si>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</si>
  <si>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</si>
  <si>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</si>
  <si>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</si>
  <si>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</si>
  <si>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</si>
  <si>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</si>
  <si>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</si>
  <si>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</si>
  <si>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</si>
  <si>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</si>
  <si>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</si>
  <si>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</si>
  <si>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</si>
  <si>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</si>
  <si>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</si>
  <si>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</si>
  <si>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</si>
  <si>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</si>
  <si>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</si>
  <si>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</si>
  <si>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</si>
  <si>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</si>
  <si>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</si>
  <si>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</si>
  <si>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</si>
  <si>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Shilin</t>
  </si>
  <si>
    <t>E. Sessions / Christensen  ZL</t>
  </si>
  <si>
    <t>E. Matua DL / Chiu</t>
  </si>
  <si>
    <t>S. Chan / Chiu</t>
  </si>
  <si>
    <t>Beitou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</si>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</sst>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7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5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6" fillId="3" borderId="14" xfId="0" applyFont="1" applyFill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14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0" fillId="0" borderId="7" xfId="0" applyBorder="1"/>
    <xf numFmtId="0" fontId="6" fillId="3" borderId="13" xfId="0" applyFont="1" applyFill="1" applyBorder="1" applyAlignment="1"/>
    <xf numFmtId="0" fontId="6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6" fillId="3" borderId="6" xfId="0" applyFont="1" applyFill="1" applyBorder="1" applyAlignment="1">
      <alignment horizontal="center"/>
    </xf>
    <xf numFmtId="9" fontId="0" fillId="0" borderId="0" xfId="2" applyFont="1"/>
    <xf numFmtId="0" fontId="0" fillId="0" borderId="9" xfId="0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49" fontId="3" fillId="0" borderId="2" xfId="0" applyNumberFormat="1" applyFont="1" applyBorder="1"/>
    <xf numFmtId="0" fontId="3" fillId="0" borderId="12" xfId="0" applyFont="1" applyBorder="1"/>
    <xf numFmtId="49" fontId="5" fillId="4" borderId="0" xfId="0" applyNumberFormat="1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5" fillId="4" borderId="12" xfId="0" applyNumberFormat="1" applyFont="1" applyFill="1" applyBorder="1" applyAlignment="1"/>
    <xf numFmtId="0" fontId="3" fillId="0" borderId="0" xfId="0" applyFont="1" applyFill="1" applyBorder="1"/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textRotation="90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Percent" xfId="2" builtinId="5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027E2A9-29F0-44AB-805C-E294D3B934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7965836-14AC-475D-A734-B1C6BEC7A8C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7DD3401-66F3-4CA1-8A3B-E8417E20622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8D248E0-0797-4832-8E9C-35F37F2640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1C31B70-FCFE-448C-B4B8-32FD94099A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7D64FD0-FDBB-48D1-9627-93DCC910EE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6B304A-92AB-44BF-89EE-B3578F14AEB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22D857F-DD9B-4AD2-A549-3BCC1E0C94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090B8A6-7855-4689-A843-071E909FE9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AE549A-E778-4B16-B392-2E88E724D53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15D81EF-0014-4785-9B9B-09CFE78FECD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61B45A-02D3-4187-8400-13A626F98AE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OFFICE_GRAPH_DATA!$G$16:$L$16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OFFICE_GRAPH_DATA!$G$16:$L$16</c15:f>
                <c15:dlblRangeCache>
                  <c:ptCount val="6"/>
                  <c:pt idx="0">
                    <c:v>5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E7500DD-5259-46E0-BFA9-2B8EE48E35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4507375-0211-467A-A5D5-47CA3E7B0B6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F56942-8F41-41C3-84DA-F75F7AB5580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7E21003-491D-4565-B050-C74566E13B4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A1AD912-5DF8-4CCE-B9C8-9D61DB577C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D02A9D6-68CB-43DB-A6F8-E25E2AE1C5E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5D662C71-6E57-467F-95F1-D2AE98787D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A4C0CB6-E9E3-4B83-9886-29F85D6F14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C8C8727-A8EA-4A6F-8FD5-02B7911C48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1D3FF0-5B06-4D4B-B080-BBA8CCE0678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CE161FE-C12D-4D89-90CB-A575457365B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0DE6609-5BAC-4727-B365-399FAC10C9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HUALIAN_GRAPH_DATA!$G$1:$L$1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68080"/>
        <c:axId val="252868472"/>
      </c:lineChart>
      <c:dateAx>
        <c:axId val="2528680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8472"/>
        <c:crosses val="autoZero"/>
        <c:auto val="1"/>
        <c:lblOffset val="100"/>
        <c:baseTimeUnit val="months"/>
      </c:dateAx>
      <c:valAx>
        <c:axId val="252868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80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HUALIAN_GRAPH_DATA!$X$2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HUALIAN_GRAPH_DATA!$X$3:$X$15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HUALIAN_GRAPH_DATA!$R$2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231060606060606E-2"/>
                  <c:y val="-2.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E8441BDD-35FB-4C73-AA0B-9265D9D1181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69256"/>
        <c:axId val="252869648"/>
      </c:lineChart>
      <c:dateAx>
        <c:axId val="252869256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9648"/>
        <c:crosses val="autoZero"/>
        <c:auto val="1"/>
        <c:lblOffset val="100"/>
        <c:baseTimeUnit val="months"/>
      </c:dateAx>
      <c:valAx>
        <c:axId val="2528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8DB81BF-387B-4D1F-82B5-36F9EA98BA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DC01CA6-49A5-4DEC-9A92-9DFA96DC4D6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8951E12-C9AC-449B-B571-EDC6BB7505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6303E46-3C04-4C50-85AA-D7538AF4B5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7FAE79C-29D9-4481-8275-BC9EB77BB1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C725E01-6DC4-44B2-9748-713EE87188A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376D73F-E6FC-486D-A4D3-A4EB2001BEB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5833D12-DC3D-4D08-855B-CA0611210ED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4E1039A-9B75-4111-8A59-D253D40A1F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A6F8453-5F26-4F34-8EE6-67883B46182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AB53F31-0FA3-4EC7-A9A1-0CFA1FFED6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DD461B-348A-41E1-8566-6100F662015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TAIDONG_GRAPH_DATA!$G$1:$L$1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91984"/>
        <c:axId val="252992376"/>
      </c:lineChart>
      <c:dateAx>
        <c:axId val="2529919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2376"/>
        <c:crosses val="autoZero"/>
        <c:auto val="1"/>
        <c:lblOffset val="100"/>
        <c:baseTimeUnit val="months"/>
      </c:dateAx>
      <c:valAx>
        <c:axId val="252992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19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TAIDONG_GRAPH_DATA!$X$2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TAIDONG_GRAPH_DATA!$R$2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93160"/>
        <c:axId val="252993552"/>
      </c:lineChart>
      <c:dateAx>
        <c:axId val="25299316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3552"/>
        <c:crosses val="autoZero"/>
        <c:auto val="1"/>
        <c:lblOffset val="100"/>
        <c:baseTimeUnit val="months"/>
      </c:dateAx>
      <c:valAx>
        <c:axId val="252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BC56885-304D-4B9B-AEBF-97EFC82972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041291-7AA4-4A6A-8EFC-8F36BA336FE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30747DC-113A-457F-AD7C-82A7BB16D1C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6B387D5-CAFC-4C6A-8493-C0C047A1C2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C8255C9-4130-4F50-A1DC-DDBA387080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0512D4-5F05-4CD5-B140-EFCCBFD705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1EE17D8-FDC4-4823-8AC3-1CD9FB90FA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968E6AB-BFAC-4ACA-8BAF-40703076194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5E23C78-5EC8-4A6A-BD0B-431163AA96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255D7B8-E9B7-4CE9-8B64-1388B6CDAF7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78961E1-E684-44E8-ABB0-0B171756AA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97F82E-CAA5-450F-90FB-C251B8B5A5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ZHUNAN_GRAPH_DATA!$G$1:$L$1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94728"/>
        <c:axId val="252995120"/>
      </c:lineChart>
      <c:dateAx>
        <c:axId val="2529947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5120"/>
        <c:crosses val="autoZero"/>
        <c:auto val="1"/>
        <c:lblOffset val="100"/>
        <c:baseTimeUnit val="months"/>
      </c:dateAx>
      <c:valAx>
        <c:axId val="2529951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4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ZHUNAN_GRAPH_DATA!$X$2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ZHUNAN_GRAPH_DATA!$R$2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70704"/>
        <c:axId val="254071096"/>
      </c:lineChart>
      <c:dateAx>
        <c:axId val="25407070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1096"/>
        <c:crosses val="autoZero"/>
        <c:auto val="1"/>
        <c:lblOffset val="100"/>
        <c:baseTimeUnit val="months"/>
      </c:dateAx>
      <c:valAx>
        <c:axId val="2540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F19474B-E5D5-47F8-954B-4E68DDF5388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51AFDC-0767-4892-A3CA-2D9E547396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7389436-586D-4C10-AF30-DE52124300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B18639A-C607-48A7-85D2-BC5F523523A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D8AAECA-E3C0-409E-BC6D-9F4C602D2A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5B77465-168A-4C6A-90E9-6B3D2EB6DAE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5BDEBB-625B-418C-8FB2-5282F9768E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A3979E-FBE4-4F3B-A060-ED45515A27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E8EA5D6-5B62-4A80-8AF4-BAEE806D24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EF1ED0A-419F-4D31-B301-0BF12747879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77B5883E-B958-476A-8A83-44552A0BFF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F4A6B34-85AF-4297-AFF0-D4746AB9F5E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96528"/>
        <c:axId val="249096920"/>
      </c:lineChart>
      <c:dateAx>
        <c:axId val="2490965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6920"/>
        <c:crosses val="autoZero"/>
        <c:auto val="1"/>
        <c:lblOffset val="100"/>
        <c:baseTimeUnit val="months"/>
      </c:dateAx>
      <c:valAx>
        <c:axId val="2490969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65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72272"/>
        <c:axId val="254072664"/>
      </c:lineChart>
      <c:dateAx>
        <c:axId val="25407227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2664"/>
        <c:crosses val="autoZero"/>
        <c:auto val="1"/>
        <c:lblOffset val="100"/>
        <c:baseTimeUnit val="months"/>
      </c:dateAx>
      <c:valAx>
        <c:axId val="2540726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22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XINZHU_GRAPH_DATA!$X$2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XINZHU_GRAPH_DATA!$R$2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073448"/>
        <c:axId val="254073840"/>
      </c:lineChart>
      <c:dateAx>
        <c:axId val="25407344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3840"/>
        <c:crosses val="autoZero"/>
        <c:auto val="1"/>
        <c:lblOffset val="100"/>
        <c:baseTimeUnit val="months"/>
      </c:dateAx>
      <c:valAx>
        <c:axId val="2540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5DA12CB-E46F-44DE-80FB-882CD94D34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C26E9C2-941D-4351-A02A-53B6AECB286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71CFA99-5C21-483D-95FD-08C2D30C06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60D785-80E8-4730-8F9C-FEB64850967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301AD11-497B-4700-997F-B84E09FF1E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53F3BDB-8B92-4F7C-871D-C70041C9FC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B7CE5BA-60E4-47FC-A661-0A42DA965A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E0350CF-750C-434B-AEB5-07CF19C85CE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5384D4C-9A32-45E9-AC0E-B60A4633C8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21AFEE1-6E45-42A0-B8C9-C2A79A3DDA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01EB538-ECB9-43A7-82F2-D07CA01589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A2AB527-EAE0-428D-B26A-A8CDA5DBF8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CENTRAL_GRAPH_DATA!$G$1:$L$1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92448"/>
        <c:axId val="254892840"/>
      </c:lineChart>
      <c:dateAx>
        <c:axId val="2548924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2840"/>
        <c:crosses val="autoZero"/>
        <c:auto val="1"/>
        <c:lblOffset val="100"/>
        <c:baseTimeUnit val="months"/>
      </c:dateAx>
      <c:valAx>
        <c:axId val="2548928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2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CENTRAL_GRAPH_DATA!$O$1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CENTRAL_GRAPH_DATA!$P$2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CENTRAL_GRAPH_DATA!$T$2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CENTRAL_GRAPH_DATA!$V$2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CENTRAL_GRAPH_DATA!$X$2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CENTRAL_GRAPH_DATA!$X$3:$X$15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CENTRAL_GRAPH_DATA!$R$2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93624"/>
        <c:axId val="254894016"/>
      </c:lineChart>
      <c:dateAx>
        <c:axId val="25489362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4016"/>
        <c:crosses val="autoZero"/>
        <c:auto val="1"/>
        <c:lblOffset val="100"/>
        <c:baseTimeUnit val="months"/>
      </c:dateAx>
      <c:valAx>
        <c:axId val="2548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7217EA4-666A-415B-9302-93A90911B0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EF91B94-3F39-4789-81F3-73F3C7D8712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A3B7056-23DF-493E-B938-782F60F66D6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D1B97D6-5565-480D-B582-AF2FCCB3935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06797F0-35F3-44E4-ABAB-A411D21AA9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4A495CD-C533-4F27-9029-32DCCD55342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F7AFD95-E1D6-4791-8B11-17282BF920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6034F69-2FE9-463B-AC6F-DDF7DCB83EC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AA8AF0F-A4CD-4B3D-83F4-47E77BFBFB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5417CC-3114-4E52-8ED6-DA5F41708CA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39632E7-01CE-46A6-A843-9B1D09F33BF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CBD0FAB-56B1-4B7C-B92F-A390BB0B3F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95192"/>
        <c:axId val="256547856"/>
      </c:lineChart>
      <c:dateAx>
        <c:axId val="2548951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7856"/>
        <c:crosses val="autoZero"/>
        <c:auto val="1"/>
        <c:lblOffset val="100"/>
        <c:baseTimeUnit val="months"/>
      </c:dateAx>
      <c:valAx>
        <c:axId val="2565478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95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NORTH_GRAPH_DATA!$O$1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NORTH_GRAPH_DATA!$P$2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NORTH_GRAPH_DATA!$T$2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NORTH_GRAPH_DATA!$V$2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NORTH_GRAPH_DATA!$X$2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NORTH_GRAPH_DATA!$X$3:$X$15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NORTH_GRAPH_DATA!$R$2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48640"/>
        <c:axId val="256549032"/>
      </c:lineChart>
      <c:dateAx>
        <c:axId val="25654864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9032"/>
        <c:crosses val="autoZero"/>
        <c:auto val="1"/>
        <c:lblOffset val="100"/>
        <c:baseTimeUnit val="months"/>
      </c:dateAx>
      <c:valAx>
        <c:axId val="2565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3790563-7CA4-40A7-BEF2-40A9BB54B0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1F7EE1F-08A4-42F9-9897-7024532404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C07F27B-982B-40BB-8EDB-02DBB189F9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DEAE9D-6FE4-403C-B31B-AC45E2CAB36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5FD351-3731-4E54-9209-81F163633D2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1BB99B-F8A1-4D4B-AA36-89450F3D75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84F510C-33E0-4D1F-9B63-C8728FB1CA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D537BD4-7B37-4EC0-8311-92BFBDBBF24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4EA27EF-A1FC-4038-AC37-0CCA942E6E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7ADC49D-77C7-42A1-B4D8-14FB709459D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4D29AD3-C54C-4434-930A-481479DB70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4299FE5-3A7D-436A-A99F-1E469F4E8D2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550992"/>
        <c:axId val="256551384"/>
      </c:lineChart>
      <c:dateAx>
        <c:axId val="25655099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1384"/>
        <c:crosses val="autoZero"/>
        <c:auto val="1"/>
        <c:lblOffset val="100"/>
        <c:baseTimeUnit val="months"/>
      </c:dateAx>
      <c:valAx>
        <c:axId val="2565513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509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OFFICE_GRAPH_DATA!$P$2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OFFICE_GRAPH_DATA!$T$2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OFFICE_GRAPH_DATA!$V$2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OFFICE_GRAPH_DATA!$X$2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OFFICE_GRAPH_DATA!$X$3:$X$15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OFFICE_GRAPH_DATA!$R$2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045454545454544E-2"/>
                  <c:y val="-3.7333333333333336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29FAF03D-C907-4082-9EE7-ACA1D51A0AAE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097704"/>
        <c:axId val="249098096"/>
      </c:lineChart>
      <c:dateAx>
        <c:axId val="24909770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8096"/>
        <c:crosses val="autoZero"/>
        <c:auto val="1"/>
        <c:lblOffset val="100"/>
        <c:baseTimeUnit val="months"/>
      </c:dateAx>
      <c:valAx>
        <c:axId val="2490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204</c:v>
                </c:pt>
                <c:pt idx="12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</c:v>
                </c:pt>
                <c:pt idx="12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SOUTH_GRAPH_DATA!$O$1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SOUTH_GRAPH_DATA!$P$2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SOUTH_GRAPH_DATA!$T$2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SOUTH_GRAPH_DATA!$V$2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SOUTH_GRAPH_DATA!$X$2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SOUTH_GRAPH_DATA!$R$2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73312"/>
        <c:axId val="406773704"/>
      </c:lineChart>
      <c:dateAx>
        <c:axId val="40677331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3704"/>
        <c:crosses val="autoZero"/>
        <c:auto val="1"/>
        <c:lblOffset val="100"/>
        <c:baseTimeUnit val="months"/>
      </c:dateAx>
      <c:valAx>
        <c:axId val="4067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4E0F058-DFD1-4243-B8D6-E58471916B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503437-98A8-4C87-A3F5-8C484B7F262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CD2E01E-D82F-4D1D-966F-EF47058541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40F7ED5-F0F3-4194-8B7A-43F6A5B07E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C35FF0-0459-47D6-A922-A76081355C8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56AA733-C8ED-4541-BC74-1C7DD8AADCF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00560A2-BA5E-43A7-A60A-6B982730E95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83EEF6B-9403-486F-BC85-FC113588E2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DB9AF41-C393-479C-B0A6-B3E2244599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DD21FB7-0CD5-48D8-88EF-A7A35ABABE3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DD849A49-5C70-4215-B179-FE47D71F17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F09CEA6-193A-468D-A7D8-C357AA584F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WEST_GRAPH_DATA!$G$1:$L$1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75664"/>
        <c:axId val="406776056"/>
      </c:lineChart>
      <c:dateAx>
        <c:axId val="40677566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6056"/>
        <c:crosses val="autoZero"/>
        <c:auto val="1"/>
        <c:lblOffset val="100"/>
        <c:baseTimeUnit val="months"/>
      </c:dateAx>
      <c:valAx>
        <c:axId val="4067760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75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WEST_GRAPH_DATA!$T$2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WEST_GRAPH_DATA!$V$2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WEST_GRAPH_DATA!$X$2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WEST_GRAPH_DATA!$X$3:$X$15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WEST_GRAPH_DATA!$R$2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1780303030303032E-2"/>
                  <c:y val="-2.9333333333333357E-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GOAL: </a:t>
                    </a:r>
                    <a:fld id="{95D8FEA3-7955-4825-9F13-B9CADF2B3C1F}" type="VALUE">
                      <a:rPr lang="en-US" sz="1100"/>
                      <a:pPr/>
                      <a:t>[VALUE]</a:t>
                    </a:fld>
                    <a:endParaRPr lang="en-US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786424"/>
        <c:axId val="256786816"/>
      </c:lineChart>
      <c:dateAx>
        <c:axId val="25678642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6816"/>
        <c:crosses val="autoZero"/>
        <c:auto val="1"/>
        <c:lblOffset val="100"/>
        <c:baseTimeUnit val="months"/>
      </c:dateAx>
      <c:valAx>
        <c:axId val="2567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8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63CF7BC3-33BE-4D65-A163-9F60573724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87077F4-E836-45E3-9EBA-0C9BEF0232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70DBFF-5A74-44F5-89E9-83D49EBE48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3358106-ED8B-42C4-A37B-A8E8E11A66C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92890EB-4B97-4A52-9F4F-F0ADBB5D7E5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B69BEB-CD3E-4675-AA38-61B72C1BCDF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7977552-759A-4DD7-B307-A2134A8DDA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A1C3194-68CE-4A4A-8F55-8FBCEF3D4F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4C4DC71-C95C-4FC9-8B21-9CEE8570E6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8F23CA-251B-4FF0-9C2D-C9074EDFDC6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D55AC71-6A16-40F1-82C4-E9C2B27DC4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C3950BC-E50B-4917-AC2B-E4D6287525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71248"/>
        <c:axId val="250671640"/>
      </c:lineChart>
      <c:dateAx>
        <c:axId val="25067124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1640"/>
        <c:crosses val="autoZero"/>
        <c:auto val="1"/>
        <c:lblOffset val="100"/>
        <c:baseTimeUnit val="months"/>
      </c:dateAx>
      <c:valAx>
        <c:axId val="2506716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1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CD2DB0C8-DB57-43A3-83C4-2E418720EC3B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TAOYUAN_GRAPH_DATA!$X$2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TAOYUAN_GRAPH_DATA!$X$3:$X$15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TAOYUAN_GRAPH_DATA!$R$2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0416666666666666E-2"/>
                  <c:y val="-2.93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75D6847B-4D87-46E9-AD6A-C0DD7327AA4F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70464"/>
        <c:axId val="250670072"/>
      </c:lineChart>
      <c:dateAx>
        <c:axId val="25067046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0072"/>
        <c:crosses val="autoZero"/>
        <c:auto val="1"/>
        <c:lblOffset val="100"/>
        <c:baseTimeUnit val="months"/>
      </c:dateAx>
      <c:valAx>
        <c:axId val="2506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63972732575094"/>
          <c:y val="0.17630521184851897"/>
          <c:w val="0.57123906386701662"/>
          <c:h val="0.587560179977502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F9D08B2-1620-487B-A269-178FC69DA4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2EA719-76D4-4424-B292-693BB59ADAC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AC3E539-B7E9-486E-AA68-ECB3AE3970E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7CAA314-C61A-4B89-A3F5-BDF463259AD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8D27647-0ED4-4975-936F-0FE619E67C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EA98EEE-2E8C-4F48-B1B6-1475C82604F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8E29072-E658-42CD-9813-59DE239823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8EF5335-5315-428C-9DA3-01E289D4CDD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535E542-CA5B-4FE9-AC3E-EE1298917E3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96230FF-E0CB-475B-A5D0-3C09DF5F24F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4569214-B646-4CD9-9C10-59A60DF3DF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2B77A8F-6B0E-4EA7-9FDB-9419B2A9A79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EAST_GRAPH_DATA!$G$1:$L$1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EAST_GRAPH_DATA!$G$16:$L$16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EAST_GRAPH_DATA!$G$16:$L$16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1.7628205128205128E-2"/>
                  <c:y val="-6.67710901074753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70856"/>
        <c:axId val="250672424"/>
      </c:lineChart>
      <c:dateAx>
        <c:axId val="2506708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2424"/>
        <c:crosses val="autoZero"/>
        <c:auto val="1"/>
        <c:lblOffset val="100"/>
        <c:baseTimeUnit val="months"/>
      </c:dateAx>
      <c:valAx>
        <c:axId val="2506724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7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698043426389883E-2"/>
          <c:y val="0.17943999999999999"/>
          <c:w val="0.92995347172512521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EAST_GRAPH_DATA!$Q$1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EAST_GRAPH_DATA!$S$1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EAST_GRAPH_DATA!$U$1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EAST_GRAPH_DATA!$W$1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EAST_GRAPH_DATA!$O$1</c:f>
              <c:strCache>
                <c:ptCount val="1"/>
                <c:pt idx="0">
                  <c:v>Baptisms
洗禮人數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EAST_GRAPH_DATA!$P$2</c:f>
              <c:strCache>
                <c:ptCount val="1"/>
                <c:pt idx="0">
                  <c:v>GOAL_BAP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8409090909090908E-2"/>
                  <c:y val="-1.33333333333334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10871877-12F3-42DF-91F2-DF5B3EA4365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EAST_GRAPH_DATA!$T$2</c:f>
              <c:strCache>
                <c:ptCount val="1"/>
                <c:pt idx="0">
                  <c:v>GOAL_SAC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0833333333333332E-2"/>
                  <c:y val="-5.866666666666666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8FC981D2-1AE2-4772-A851-893CD2CA4B00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EAST_GRAPH_DATA!$V$2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9886363636363636E-2"/>
                  <c:y val="-2.666666666666666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CD2DB0C8-DB57-43A3-83C4-2E418720EC3B}" type="VALU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altLang="zh-CN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EAST_GRAPH_DATA!$X$2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2.6515151515151516E-2"/>
                  <c:y val="-6.93333333333333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GOAL: </a:t>
                    </a:r>
                    <a:fld id="{7E2A625B-57B2-49C4-9468-5BECE867B507}" type="VALUE">
                      <a:rPr lang="en-US"/>
                      <a:pPr/>
                      <a:t>[VALUE]</a:t>
                    </a:fld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EAST_GRAPH_DATA!$X$3:$X$15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EAST_GRAPH_DATA!$R$2</c:f>
              <c:strCache>
                <c:ptCount val="1"/>
                <c:pt idx="0">
                  <c:v>GOAL_BD</c:v>
                </c:pt>
              </c:strCache>
            </c:strRef>
          </c:tx>
          <c:spPr>
            <a:ln w="15875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1.799242424242424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GOAL: </a:t>
                    </a:r>
                    <a:fld id="{8793D997-B608-46F9-8373-E476109BBA3C}" type="VALUE">
                      <a:rPr lang="en-US" sz="11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/>
                      <a:t>[VALUE]</a:t>
                    </a:fld>
                    <a:endParaRPr lang="en-US" sz="11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66512"/>
        <c:axId val="252866904"/>
      </c:lineChart>
      <c:dateAx>
        <c:axId val="252866512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6904"/>
        <c:crosses val="autoZero"/>
        <c:auto val="1"/>
        <c:lblOffset val="100"/>
        <c:baseTimeUnit val="months"/>
      </c:dateAx>
      <c:valAx>
        <c:axId val="25286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1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!$B$2:$B$6" spid="_x0000_s1745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!$B$2:$B$6" spid="_x0000_s2052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!$B$2:$B$6" spid="_x0000_s2358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!$B$2:$B$6" spid="_x0000_s2665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OFFICE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XINZHU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!$B$2:$B$6" spid="_x0000_s2972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CENTRAL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7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!$B$2:$B$6" spid="_x0000_s3279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NOR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!$B$2:$B$6" spid="_x0000_s3586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SOUTH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!$B$2:$B$6" spid="_x0000_s3893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12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OYUAN!$B$2:$B$6" spid="_x0000_s1029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OYUAN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#DIV/0!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!$B$2:$B$6" spid="_x0000_s143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F$20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F$22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Goal 目標:     805
Actual 實際:  9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E18" sqref="E18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8" t="s">
        <v>17</v>
      </c>
      <c r="B1" s="2">
        <v>42407</v>
      </c>
      <c r="C1" s="8" t="s">
        <v>0</v>
      </c>
      <c r="D1" s="8">
        <f>YEAR(DATE)</f>
        <v>2016</v>
      </c>
    </row>
    <row r="2" spans="1:4" x14ac:dyDescent="0.25">
      <c r="A2" t="s">
        <v>61</v>
      </c>
      <c r="B2" s="1">
        <v>7</v>
      </c>
      <c r="C2" s="8" t="s">
        <v>1</v>
      </c>
      <c r="D2" s="8">
        <f>MONTH(DATE)</f>
        <v>2</v>
      </c>
    </row>
    <row r="3" spans="1:4" x14ac:dyDescent="0.25">
      <c r="C3" s="8" t="s">
        <v>16</v>
      </c>
      <c r="D3" s="8">
        <f>WEEKNUM(DATE,2)-WEEKNUM(DATE(YEAR(DATE),MONTH(DATE),1),2)+1</f>
        <v>1</v>
      </c>
    </row>
    <row r="4" spans="1:4" x14ac:dyDescent="0.25">
      <c r="C4" s="8" t="s">
        <v>19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opLeftCell="B1" zoomScaleNormal="100" zoomScaleSheetLayoutView="115" workbookViewId="0">
      <selection activeCell="K4" sqref="K4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59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59"/>
      <c r="B3" s="67" t="s">
        <v>723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59"/>
      <c r="B4" s="68" t="s">
        <v>724</v>
      </c>
      <c r="C4" s="46" t="s">
        <v>66</v>
      </c>
      <c r="D4" s="47"/>
      <c r="E4" s="47"/>
      <c r="F4" s="47"/>
      <c r="G4" s="89">
        <v>100</v>
      </c>
      <c r="H4" s="90"/>
      <c r="I4" s="90"/>
      <c r="J4" s="91"/>
      <c r="K4" s="39">
        <f>ROUND(G4/12,0)</f>
        <v>8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725</v>
      </c>
      <c r="C5" s="46" t="s">
        <v>80</v>
      </c>
      <c r="D5" s="47"/>
      <c r="E5" s="47"/>
      <c r="F5" s="47"/>
      <c r="G5" s="89">
        <v>9</v>
      </c>
      <c r="H5" s="90"/>
      <c r="I5" s="90"/>
      <c r="J5" s="91"/>
      <c r="K5" s="39">
        <f>L39</f>
        <v>1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655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675</v>
      </c>
      <c r="B9" s="64" t="s">
        <v>656</v>
      </c>
      <c r="C9" s="4" t="s">
        <v>691</v>
      </c>
      <c r="D9" s="4" t="s">
        <v>692</v>
      </c>
      <c r="E9" s="4" t="str">
        <f>CONCATENATE(YEAR,":",MONTH,":",WEEK,":",DAY,":",$A9)</f>
        <v>2016:2:1:7:TAO_3_E_ZL</v>
      </c>
      <c r="F9" s="4">
        <f>MATCH($E9,REPORT_DATA_BY_COMP!$A:$A,0)</f>
        <v>342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7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8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6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1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676</v>
      </c>
      <c r="B10" s="64" t="s">
        <v>657</v>
      </c>
      <c r="C10" s="4" t="s">
        <v>693</v>
      </c>
      <c r="D10" s="4" t="s">
        <v>694</v>
      </c>
      <c r="E10" s="4" t="str">
        <f>CONCATENATE(YEAR,":",MONTH,":",WEEK,":",DAY,":",$A10)</f>
        <v>2016:2:1:7:TAO_3_E</v>
      </c>
      <c r="F10" s="4">
        <f>MATCH($E10,REPORT_DATA_BY_COMP!$A:$A,0)</f>
        <v>341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4</v>
      </c>
      <c r="Q10" s="11">
        <f>IFERROR(INDEX(REPORT_DATA_BY_COMP!$A:$AH,$F10,MATCH(Q$7,REPORT_DATA_BY_COMP!$A$1:$AH$1,0)), "")</f>
        <v>3</v>
      </c>
      <c r="R10" s="11">
        <f>IFERROR(INDEX(REPORT_DATA_BY_COMP!$A:$AH,$F10,MATCH(R$7,REPORT_DATA_BY_COMP!$A$1:$AH$1,0)), "")</f>
        <v>1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677</v>
      </c>
      <c r="B11" s="64" t="s">
        <v>658</v>
      </c>
      <c r="C11" s="4" t="s">
        <v>695</v>
      </c>
      <c r="D11" s="4" t="s">
        <v>696</v>
      </c>
      <c r="E11" s="4" t="str">
        <f>CONCATENATE(YEAR,":",MONTH,":",WEEK,":",DAY,":",$A11)</f>
        <v>2016:2:1:7:TAO_4_E</v>
      </c>
      <c r="F11" s="4">
        <f>MATCH($E11,REPORT_DATA_BY_COMP!$A:$A,0)</f>
        <v>343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6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8</v>
      </c>
      <c r="R11" s="11">
        <f>IFERROR(INDEX(REPORT_DATA_BY_COMP!$A:$AH,$F11,MATCH(R$7,REPORT_DATA_BY_COMP!$A$1:$AH$1,0)), "")</f>
        <v>2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678</v>
      </c>
      <c r="B12" s="64" t="s">
        <v>659</v>
      </c>
      <c r="C12" s="4" t="s">
        <v>697</v>
      </c>
      <c r="D12" s="4" t="s">
        <v>698</v>
      </c>
      <c r="E12" s="4" t="str">
        <f>CONCATENATE(YEAR,":",MONTH,":",WEEK,":",DAY,":",$A12)</f>
        <v>2016:2:1:7:TAO_4_S</v>
      </c>
      <c r="F12" s="4">
        <f>MATCH($E12,REPORT_DATA_BY_COMP!$A:$A,0)</f>
        <v>344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4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4</v>
      </c>
      <c r="Q12" s="11">
        <f>IFERROR(INDEX(REPORT_DATA_BY_COMP!$A:$AH,$F12,MATCH(Q$7,REPORT_DATA_BY_COMP!$A$1:$AH$1,0)), "")</f>
        <v>22</v>
      </c>
      <c r="R12" s="11">
        <f>IFERROR(INDEX(REPORT_DATA_BY_COMP!$A:$AH,$F12,MATCH(R$7,REPORT_DATA_BY_COMP!$A$1:$AH$1,0)), "")</f>
        <v>7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5</v>
      </c>
      <c r="U12" s="11">
        <f>IFERROR(INDEX(REPORT_DATA_BY_COMP!$A:$AH,$F12,MATCH(U$7,REPORT_DATA_BY_COMP!$A$1:$AH$1,0)), "")</f>
        <v>2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3</v>
      </c>
      <c r="J13" s="12">
        <f t="shared" si="0"/>
        <v>15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20</v>
      </c>
      <c r="O13" s="12">
        <f t="shared" si="0"/>
        <v>0</v>
      </c>
      <c r="P13" s="12">
        <f t="shared" si="0"/>
        <v>18</v>
      </c>
      <c r="Q13" s="12">
        <f t="shared" si="0"/>
        <v>46</v>
      </c>
      <c r="R13" s="12">
        <f t="shared" si="0"/>
        <v>16</v>
      </c>
      <c r="S13" s="12">
        <f t="shared" si="0"/>
        <v>0</v>
      </c>
      <c r="T13" s="12">
        <f t="shared" si="0"/>
        <v>8</v>
      </c>
      <c r="U13" s="12">
        <f t="shared" si="0"/>
        <v>2</v>
      </c>
      <c r="V13" s="12">
        <f t="shared" si="0"/>
        <v>0</v>
      </c>
    </row>
    <row r="14" spans="1:22" x14ac:dyDescent="0.25">
      <c r="A14" s="22"/>
      <c r="B14" s="13" t="s">
        <v>660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679</v>
      </c>
      <c r="B15" s="64" t="s">
        <v>661</v>
      </c>
      <c r="C15" s="4" t="s">
        <v>699</v>
      </c>
      <c r="D15" s="4" t="s">
        <v>700</v>
      </c>
      <c r="E15" s="4" t="str">
        <f>CONCATENATE(YEAR,":",MONTH,":",WEEK,":",DAY,":",$A15)</f>
        <v>2016:2:1:7:TAO_2_E</v>
      </c>
      <c r="F15" s="4">
        <f>MATCH($E15,REPORT_DATA_BY_COMP!$A:$A,0)</f>
        <v>339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12</v>
      </c>
      <c r="R15" s="11">
        <f>IFERROR(INDEX(REPORT_DATA_BY_COMP!$A:$AH,$F15,MATCH(R$7,REPORT_DATA_BY_COMP!$A$1:$AH$1,0)), "")</f>
        <v>1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3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680</v>
      </c>
      <c r="B16" s="64" t="s">
        <v>662</v>
      </c>
      <c r="C16" s="4" t="s">
        <v>701</v>
      </c>
      <c r="D16" s="4" t="s">
        <v>702</v>
      </c>
      <c r="E16" s="4" t="str">
        <f>CONCATENATE(YEAR,":",MONTH,":",WEEK,":",DAY,":",$A16)</f>
        <v>2016:2:1:7:TAO_1_A</v>
      </c>
      <c r="F16" s="4">
        <f>MATCH($E16,REPORT_DATA_BY_COMP!$A:$A,0)</f>
        <v>337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2</v>
      </c>
      <c r="Q16" s="11">
        <f>IFERROR(INDEX(REPORT_DATA_BY_COMP!$A:$AH,$F16,MATCH(Q$7,REPORT_DATA_BY_COMP!$A$1:$AH$1,0)), "")</f>
        <v>9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681</v>
      </c>
      <c r="B17" s="64" t="s">
        <v>663</v>
      </c>
      <c r="C17" s="4" t="s">
        <v>703</v>
      </c>
      <c r="D17" s="4" t="s">
        <v>704</v>
      </c>
      <c r="E17" s="4" t="str">
        <f>CONCATENATE(YEAR,":",MONTH,":",WEEK,":",DAY,":",$A17)</f>
        <v>2016:2:1:7:TAO_1_B</v>
      </c>
      <c r="F17" s="4">
        <f>MATCH($E17,REPORT_DATA_BY_COMP!$A:$A,0)</f>
        <v>338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0</v>
      </c>
      <c r="O17" s="11">
        <f>IFERROR(INDEX(REPORT_DATA_BY_COMP!$A:$AH,$F17,MATCH(O$7,REPORT_DATA_BY_COMP!$A$1:$AH$1,0)), "")</f>
        <v>1</v>
      </c>
      <c r="P17" s="11">
        <f>IFERROR(INDEX(REPORT_DATA_BY_COMP!$A:$AH,$F17,MATCH(P$7,REPORT_DATA_BY_COMP!$A$1:$AH$1,0)), "")</f>
        <v>4</v>
      </c>
      <c r="Q17" s="11">
        <f>IFERROR(INDEX(REPORT_DATA_BY_COMP!$A:$AH,$F17,MATCH(Q$7,REPORT_DATA_BY_COMP!$A$1:$AH$1,0)), "")</f>
        <v>5</v>
      </c>
      <c r="R17" s="11">
        <f>IFERROR(INDEX(REPORT_DATA_BY_COMP!$A:$AH,$F17,MATCH(R$7,REPORT_DATA_BY_COMP!$A$1:$AH$1,0)), "")</f>
        <v>1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1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7" t="s">
        <v>682</v>
      </c>
      <c r="B18" s="64" t="s">
        <v>664</v>
      </c>
      <c r="C18" s="4" t="s">
        <v>705</v>
      </c>
      <c r="D18" s="4" t="s">
        <v>706</v>
      </c>
      <c r="E18" s="4" t="str">
        <f>CONCATENATE(YEAR,":",MONTH,":",WEEK,":",DAY,":",$A18)</f>
        <v>2016:2:1:7:TAO_2_S</v>
      </c>
      <c r="F18" s="4">
        <f>MATCH($E18,REPORT_DATA_BY_COMP!$A:$A,0)</f>
        <v>340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0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7</v>
      </c>
      <c r="O18" s="11">
        <f>IFERROR(INDEX(REPORT_DATA_BY_COMP!$A:$AH,$F18,MATCH(O$7,REPORT_DATA_BY_COMP!$A$1:$AH$1,0)), "")</f>
        <v>2</v>
      </c>
      <c r="P18" s="11">
        <f>IFERROR(INDEX(REPORT_DATA_BY_COMP!$A:$AH,$F18,MATCH(P$7,REPORT_DATA_BY_COMP!$A$1:$AH$1,0)), "")</f>
        <v>7</v>
      </c>
      <c r="Q18" s="11">
        <f>IFERROR(INDEX(REPORT_DATA_BY_COMP!$A:$AH,$F18,MATCH(Q$7,REPORT_DATA_BY_COMP!$A$1:$AH$1,0)), "")</f>
        <v>13</v>
      </c>
      <c r="R18" s="11">
        <f>IFERROR(INDEX(REPORT_DATA_BY_COMP!$A:$AH,$F18,MATCH(R$7,REPORT_DATA_BY_COMP!$A$1:$AH$1,0)), "")</f>
        <v>5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2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0</v>
      </c>
    </row>
    <row r="19" spans="1:22" x14ac:dyDescent="0.25">
      <c r="A19" s="27" t="s">
        <v>683</v>
      </c>
      <c r="B19" s="64" t="s">
        <v>665</v>
      </c>
      <c r="C19" s="4" t="s">
        <v>707</v>
      </c>
      <c r="D19" s="4" t="s">
        <v>708</v>
      </c>
      <c r="E19" s="4" t="str">
        <f>CONCATENATE(YEAR,":",MONTH,":",WEEK,":",DAY,":",$A19)</f>
        <v>2016:2:1:7:GUISHAN_E</v>
      </c>
      <c r="F19" s="4">
        <f>MATCH($E19,REPORT_DATA_BY_COMP!$A:$A,0)</f>
        <v>299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2</v>
      </c>
      <c r="J19" s="11">
        <f>IFERROR(INDEX(REPORT_DATA_BY_COMP!$A:$AH,$F19,MATCH(J$7,REPORT_DATA_BY_COMP!$A$1:$AH$1,0)), "")</f>
        <v>0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4</v>
      </c>
      <c r="O19" s="11">
        <f>IFERROR(INDEX(REPORT_DATA_BY_COMP!$A:$AH,$F19,MATCH(O$7,REPORT_DATA_BY_COMP!$A$1:$AH$1,0)), "")</f>
        <v>2</v>
      </c>
      <c r="P19" s="11">
        <f>IFERROR(INDEX(REPORT_DATA_BY_COMP!$A:$AH,$F19,MATCH(P$7,REPORT_DATA_BY_COMP!$A$1:$AH$1,0)), "")</f>
        <v>7</v>
      </c>
      <c r="Q19" s="11">
        <f>IFERROR(INDEX(REPORT_DATA_BY_COMP!$A:$AH,$F19,MATCH(Q$7,REPORT_DATA_BY_COMP!$A$1:$AH$1,0)), "")</f>
        <v>20</v>
      </c>
      <c r="R19" s="11">
        <f>IFERROR(INDEX(REPORT_DATA_BY_COMP!$A:$AH,$F19,MATCH(R$7,REPORT_DATA_BY_COMP!$A$1:$AH$1,0)), "")</f>
        <v>0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1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2"/>
      <c r="B20" s="9" t="s">
        <v>22</v>
      </c>
      <c r="C20" s="12"/>
      <c r="D20" s="12"/>
      <c r="E20" s="10"/>
      <c r="F20" s="10"/>
      <c r="G20" s="12">
        <f>SUM(G15:G19)</f>
        <v>1</v>
      </c>
      <c r="H20" s="12">
        <f t="shared" ref="H20:V20" si="1">SUM(H15:H19)</f>
        <v>0</v>
      </c>
      <c r="I20" s="12">
        <f t="shared" si="1"/>
        <v>5</v>
      </c>
      <c r="J20" s="12">
        <f t="shared" si="1"/>
        <v>3</v>
      </c>
      <c r="K20" s="12">
        <f t="shared" si="1"/>
        <v>0</v>
      </c>
      <c r="L20" s="12">
        <f t="shared" si="1"/>
        <v>0</v>
      </c>
      <c r="M20" s="12">
        <f t="shared" si="1"/>
        <v>0</v>
      </c>
      <c r="N20" s="12">
        <f t="shared" si="1"/>
        <v>17</v>
      </c>
      <c r="O20" s="12">
        <f t="shared" si="1"/>
        <v>6</v>
      </c>
      <c r="P20" s="12">
        <f t="shared" si="1"/>
        <v>25</v>
      </c>
      <c r="Q20" s="12">
        <f t="shared" si="1"/>
        <v>59</v>
      </c>
      <c r="R20" s="12">
        <f t="shared" si="1"/>
        <v>9</v>
      </c>
      <c r="S20" s="12">
        <f t="shared" si="1"/>
        <v>0</v>
      </c>
      <c r="T20" s="12">
        <f t="shared" si="1"/>
        <v>7</v>
      </c>
      <c r="U20" s="12">
        <f t="shared" si="1"/>
        <v>1</v>
      </c>
      <c r="V20" s="12">
        <f t="shared" si="1"/>
        <v>0</v>
      </c>
    </row>
    <row r="21" spans="1:22" x14ac:dyDescent="0.25">
      <c r="A21" s="22"/>
      <c r="B21" s="13" t="s">
        <v>666</v>
      </c>
      <c r="C21" s="6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7"/>
    </row>
    <row r="22" spans="1:22" x14ac:dyDescent="0.25">
      <c r="A22" s="27" t="s">
        <v>684</v>
      </c>
      <c r="B22" s="64" t="s">
        <v>667</v>
      </c>
      <c r="C22" s="4" t="s">
        <v>709</v>
      </c>
      <c r="D22" s="4" t="s">
        <v>710</v>
      </c>
      <c r="E22" s="4" t="str">
        <f>CONCATENATE(YEAR,":",MONTH,":",WEEK,":",DAY,":",$A22)</f>
        <v>2016:2:1:7:BADE_A_E</v>
      </c>
      <c r="F22" s="4">
        <f>MATCH($E22,REPORT_DATA_BY_COMP!$A:$A,0)</f>
        <v>291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3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5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7</v>
      </c>
      <c r="R22" s="11">
        <f>IFERROR(INDEX(REPORT_DATA_BY_COMP!$A:$AH,$F22,MATCH(R$7,REPORT_DATA_BY_COMP!$A$1:$AH$1,0)), "")</f>
        <v>2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5</v>
      </c>
      <c r="U22" s="11">
        <f>IFERROR(INDEX(REPORT_DATA_BY_COMP!$A:$AH,$F22,MATCH(U$7,REPORT_DATA_BY_COMP!$A$1:$AH$1,0)), "")</f>
        <v>2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685</v>
      </c>
      <c r="B23" s="64" t="s">
        <v>668</v>
      </c>
      <c r="C23" s="4" t="s">
        <v>711</v>
      </c>
      <c r="D23" s="4" t="s">
        <v>712</v>
      </c>
      <c r="E23" s="4" t="str">
        <f>CONCATENATE(YEAR,":",MONTH,":",WEEK,":",DAY,":",$A23)</f>
        <v>2016:2:1:7:BADE_B_E</v>
      </c>
      <c r="F23" s="4">
        <f>MATCH($E23,REPORT_DATA_BY_COMP!$A:$A,0)</f>
        <v>292</v>
      </c>
      <c r="G23" s="11">
        <f>IFERROR(INDEX(REPORT_DATA_BY_COMP!$A:$AH,$F23,MATCH(G$7,REPORT_DATA_BY_COMP!$A$1:$AH$1,0)), "")</f>
        <v>1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3</v>
      </c>
      <c r="J23" s="11">
        <f>IFERROR(INDEX(REPORT_DATA_BY_COMP!$A:$AH,$F23,MATCH(J$7,REPORT_DATA_BY_COMP!$A$1:$AH$1,0)), "")</f>
        <v>3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9</v>
      </c>
      <c r="O23" s="11">
        <f>IFERROR(INDEX(REPORT_DATA_BY_COMP!$A:$AH,$F23,MATCH(O$7,REPORT_DATA_BY_COMP!$A$1:$AH$1,0)), "")</f>
        <v>1</v>
      </c>
      <c r="P23" s="11">
        <f>IFERROR(INDEX(REPORT_DATA_BY_COMP!$A:$AH,$F23,MATCH(P$7,REPORT_DATA_BY_COMP!$A$1:$AH$1,0)), "")</f>
        <v>8</v>
      </c>
      <c r="Q23" s="11">
        <f>IFERROR(INDEX(REPORT_DATA_BY_COMP!$A:$AH,$F23,MATCH(Q$7,REPORT_DATA_BY_COMP!$A$1:$AH$1,0)), "")</f>
        <v>6</v>
      </c>
      <c r="R23" s="11">
        <f>IFERROR(INDEX(REPORT_DATA_BY_COMP!$A:$AH,$F23,MATCH(R$7,REPORT_DATA_BY_COMP!$A$1:$AH$1,0)), "")</f>
        <v>6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7</v>
      </c>
      <c r="U23" s="11">
        <f>IFERROR(INDEX(REPORT_DATA_BY_COMP!$A:$AH,$F23,MATCH(U$7,REPORT_DATA_BY_COMP!$A$1:$AH$1,0)), "")</f>
        <v>1</v>
      </c>
      <c r="V23" s="11">
        <f>IFERROR(INDEX(REPORT_DATA_BY_COMP!$A:$AH,$F23,MATCH(V$7,REPORT_DATA_BY_COMP!$A$1:$AH$1,0)), "")</f>
        <v>0</v>
      </c>
    </row>
    <row r="24" spans="1:22" x14ac:dyDescent="0.25">
      <c r="A24" s="27" t="s">
        <v>686</v>
      </c>
      <c r="B24" s="64" t="s">
        <v>669</v>
      </c>
      <c r="C24" s="4" t="s">
        <v>713</v>
      </c>
      <c r="D24" s="4" t="s">
        <v>714</v>
      </c>
      <c r="E24" s="4" t="str">
        <f>CONCATENATE(YEAR,":",MONTH,":",WEEK,":",DAY,":",$A24)</f>
        <v>2016:2:1:7:BADE_S</v>
      </c>
      <c r="F24" s="4">
        <f>MATCH($E24,REPORT_DATA_BY_COMP!$A:$A,0)</f>
        <v>293</v>
      </c>
      <c r="G24" s="11">
        <f>IFERROR(INDEX(REPORT_DATA_BY_COMP!$A:$AH,$F24,MATCH(G$7,REPORT_DATA_BY_COMP!$A$1:$AH$1,0)), "")</f>
        <v>1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0</v>
      </c>
      <c r="J24" s="11">
        <f>IFERROR(INDEX(REPORT_DATA_BY_COMP!$A:$AH,$F24,MATCH(J$7,REPORT_DATA_BY_COMP!$A$1:$AH$1,0)), "")</f>
        <v>1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2</v>
      </c>
      <c r="O24" s="11">
        <f>IFERROR(INDEX(REPORT_DATA_BY_COMP!$A:$AH,$F24,MATCH(O$7,REPORT_DATA_BY_COMP!$A$1:$AH$1,0)), "")</f>
        <v>1</v>
      </c>
      <c r="P24" s="11">
        <f>IFERROR(INDEX(REPORT_DATA_BY_COMP!$A:$AH,$F24,MATCH(P$7,REPORT_DATA_BY_COMP!$A$1:$AH$1,0)), "")</f>
        <v>7</v>
      </c>
      <c r="Q24" s="11">
        <f>IFERROR(INDEX(REPORT_DATA_BY_COMP!$A:$AH,$F24,MATCH(Q$7,REPORT_DATA_BY_COMP!$A$1:$AH$1,0)), "")</f>
        <v>14</v>
      </c>
      <c r="R24" s="11">
        <f>IFERROR(INDEX(REPORT_DATA_BY_COMP!$A:$AH,$F24,MATCH(R$7,REPORT_DATA_BY_COMP!$A$1:$AH$1,0)), "")</f>
        <v>7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4</v>
      </c>
      <c r="U24" s="11">
        <f>IFERROR(INDEX(REPORT_DATA_BY_COMP!$A:$AH,$F24,MATCH(U$7,REPORT_DATA_BY_COMP!$A$1:$AH$1,0)), "")</f>
        <v>1</v>
      </c>
      <c r="V24" s="11">
        <f>IFERROR(INDEX(REPORT_DATA_BY_COMP!$A:$AH,$F24,MATCH(V$7,REPORT_DATA_BY_COMP!$A$1:$AH$1,0)), "")</f>
        <v>0</v>
      </c>
    </row>
    <row r="25" spans="1:22" x14ac:dyDescent="0.25">
      <c r="A25" s="27" t="s">
        <v>687</v>
      </c>
      <c r="B25" s="64" t="s">
        <v>670</v>
      </c>
      <c r="C25" s="4" t="s">
        <v>715</v>
      </c>
      <c r="D25" s="4" t="s">
        <v>716</v>
      </c>
      <c r="E25" s="4" t="str">
        <f>CONCATENATE(YEAR,":",MONTH,":",WEEK,":",DAY,":",$A25)</f>
        <v>2016:2:1:7:LONGTAN_E</v>
      </c>
      <c r="F25" s="4">
        <f>MATCH($E25,REPORT_DATA_BY_COMP!$A:$A,0)</f>
        <v>310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0</v>
      </c>
      <c r="J25" s="11">
        <f>IFERROR(INDEX(REPORT_DATA_BY_COMP!$A:$AH,$F25,MATCH(J$7,REPORT_DATA_BY_COMP!$A$1:$AH$1,0)), "")</f>
        <v>0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1</v>
      </c>
      <c r="M25" s="11">
        <f>IFERROR(INDEX(REPORT_DATA_BY_COMP!$A:$AH,$F25,MATCH(M$7,REPORT_DATA_BY_COMP!$A$1:$AH$1,0)), "")</f>
        <v>1</v>
      </c>
      <c r="N25" s="11">
        <f>IFERROR(INDEX(REPORT_DATA_BY_COMP!$A:$AH,$F25,MATCH(N$7,REPORT_DATA_BY_COMP!$A$1:$AH$1,0)), "")</f>
        <v>3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4</v>
      </c>
      <c r="Q25" s="11">
        <f>IFERROR(INDEX(REPORT_DATA_BY_COMP!$A:$AH,$F25,MATCH(Q$7,REPORT_DATA_BY_COMP!$A$1:$AH$1,0)), "")</f>
        <v>7</v>
      </c>
      <c r="R25" s="11">
        <f>IFERROR(INDEX(REPORT_DATA_BY_COMP!$A:$AH,$F25,MATCH(R$7,REPORT_DATA_BY_COMP!$A$1:$AH$1,0)), "")</f>
        <v>1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2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 x14ac:dyDescent="0.25">
      <c r="A26" s="22"/>
      <c r="B26" s="9" t="s">
        <v>22</v>
      </c>
      <c r="C26" s="12"/>
      <c r="D26" s="12"/>
      <c r="E26" s="10"/>
      <c r="F26" s="10"/>
      <c r="G26" s="12">
        <f>SUM(G22:G25)</f>
        <v>2</v>
      </c>
      <c r="H26" s="12">
        <f t="shared" ref="H26:V26" si="2">SUM(H22:H25)</f>
        <v>0</v>
      </c>
      <c r="I26" s="12">
        <f t="shared" si="2"/>
        <v>3</v>
      </c>
      <c r="J26" s="12">
        <f t="shared" si="2"/>
        <v>7</v>
      </c>
      <c r="K26" s="12">
        <f t="shared" si="2"/>
        <v>0</v>
      </c>
      <c r="L26" s="12">
        <f t="shared" si="2"/>
        <v>1</v>
      </c>
      <c r="M26" s="12">
        <f t="shared" si="2"/>
        <v>1</v>
      </c>
      <c r="N26" s="12">
        <f t="shared" si="2"/>
        <v>19</v>
      </c>
      <c r="O26" s="12">
        <f t="shared" si="2"/>
        <v>4</v>
      </c>
      <c r="P26" s="12">
        <f t="shared" si="2"/>
        <v>23</v>
      </c>
      <c r="Q26" s="12">
        <f t="shared" si="2"/>
        <v>34</v>
      </c>
      <c r="R26" s="12">
        <f t="shared" si="2"/>
        <v>16</v>
      </c>
      <c r="S26" s="12">
        <f t="shared" si="2"/>
        <v>0</v>
      </c>
      <c r="T26" s="12">
        <f t="shared" si="2"/>
        <v>18</v>
      </c>
      <c r="U26" s="12">
        <f t="shared" si="2"/>
        <v>4</v>
      </c>
      <c r="V26" s="12">
        <f t="shared" si="2"/>
        <v>0</v>
      </c>
    </row>
    <row r="27" spans="1:22" x14ac:dyDescent="0.25">
      <c r="A27" s="22"/>
      <c r="B27" s="13" t="s">
        <v>671</v>
      </c>
      <c r="C27" s="6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7"/>
    </row>
    <row r="28" spans="1:22" x14ac:dyDescent="0.25">
      <c r="A28" s="27" t="s">
        <v>688</v>
      </c>
      <c r="B28" s="64" t="s">
        <v>672</v>
      </c>
      <c r="C28" s="4" t="s">
        <v>717</v>
      </c>
      <c r="D28" s="4" t="s">
        <v>718</v>
      </c>
      <c r="E28" s="4" t="str">
        <f>CONCATENATE(YEAR,":",MONTH,":",WEEK,":",DAY,":",$A28)</f>
        <v>2016:2:1:7:ZHONGLI_1_E</v>
      </c>
      <c r="F28" s="4">
        <f>MATCH($E28,REPORT_DATA_BY_COMP!$A:$A,0)</f>
        <v>377</v>
      </c>
      <c r="G28" s="11">
        <f>IFERROR(INDEX(REPORT_DATA_BY_COMP!$A:$AH,$F28,MATCH(G$7,REPORT_DATA_BY_COMP!$A$1:$AH$1,0)), "")</f>
        <v>0</v>
      </c>
      <c r="H28" s="11">
        <f>IFERROR(INDEX(REPORT_DATA_BY_COMP!$A:$AH,$F28,MATCH(H$7,REPORT_DATA_BY_COMP!$A$1:$AH$1,0)), "")</f>
        <v>0</v>
      </c>
      <c r="I28" s="11">
        <f>IFERROR(INDEX(REPORT_DATA_BY_COMP!$A:$AH,$F28,MATCH(I$7,REPORT_DATA_BY_COMP!$A$1:$AH$1,0)), "")</f>
        <v>2</v>
      </c>
      <c r="J28" s="11">
        <f>IFERROR(INDEX(REPORT_DATA_BY_COMP!$A:$AH,$F28,MATCH(J$7,REPORT_DATA_BY_COMP!$A$1:$AH$1,0)), "")</f>
        <v>3</v>
      </c>
      <c r="K28" s="11">
        <f>IFERROR(INDEX(REPORT_DATA_BY_COMP!$A:$AH,$F28,MATCH(K$7,REPORT_DATA_BY_COMP!$A$1:$AH$1,0)), "")</f>
        <v>0</v>
      </c>
      <c r="L28" s="11">
        <f>IFERROR(INDEX(REPORT_DATA_BY_COMP!$A:$AH,$F28,MATCH(L$7,REPORT_DATA_BY_COMP!$A$1:$AH$1,0)), "")</f>
        <v>0</v>
      </c>
      <c r="M28" s="11">
        <f>IFERROR(INDEX(REPORT_DATA_BY_COMP!$A:$AH,$F28,MATCH(M$7,REPORT_DATA_BY_COMP!$A$1:$AH$1,0)), "")</f>
        <v>0</v>
      </c>
      <c r="N28" s="11">
        <f>IFERROR(INDEX(REPORT_DATA_BY_COMP!$A:$AH,$F28,MATCH(N$7,REPORT_DATA_BY_COMP!$A$1:$AH$1,0)), "")</f>
        <v>12</v>
      </c>
      <c r="O28" s="11">
        <f>IFERROR(INDEX(REPORT_DATA_BY_COMP!$A:$AH,$F28,MATCH(O$7,REPORT_DATA_BY_COMP!$A$1:$AH$1,0)), "")</f>
        <v>1</v>
      </c>
      <c r="P28" s="11">
        <f>IFERROR(INDEX(REPORT_DATA_BY_COMP!$A:$AH,$F28,MATCH(P$7,REPORT_DATA_BY_COMP!$A$1:$AH$1,0)), "")</f>
        <v>5</v>
      </c>
      <c r="Q28" s="11">
        <f>IFERROR(INDEX(REPORT_DATA_BY_COMP!$A:$AH,$F28,MATCH(Q$7,REPORT_DATA_BY_COMP!$A$1:$AH$1,0)), "")</f>
        <v>10</v>
      </c>
      <c r="R28" s="11">
        <f>IFERROR(INDEX(REPORT_DATA_BY_COMP!$A:$AH,$F28,MATCH(R$7,REPORT_DATA_BY_COMP!$A$1:$AH$1,0)), "")</f>
        <v>6</v>
      </c>
      <c r="S28" s="11">
        <f>IFERROR(INDEX(REPORT_DATA_BY_COMP!$A:$AH,$F28,MATCH(S$7,REPORT_DATA_BY_COMP!$A$1:$AH$1,0)), "")</f>
        <v>0</v>
      </c>
      <c r="T28" s="11">
        <f>IFERROR(INDEX(REPORT_DATA_BY_COMP!$A:$AH,$F28,MATCH(T$7,REPORT_DATA_BY_COMP!$A$1:$AH$1,0)), "")</f>
        <v>5</v>
      </c>
      <c r="U28" s="11">
        <f>IFERROR(INDEX(REPORT_DATA_BY_COMP!$A:$AH,$F28,MATCH(U$7,REPORT_DATA_BY_COMP!$A$1:$AH$1,0)), "")</f>
        <v>1</v>
      </c>
      <c r="V28" s="11">
        <f>IFERROR(INDEX(REPORT_DATA_BY_COMP!$A:$AH,$F28,MATCH(V$7,REPORT_DATA_BY_COMP!$A$1:$AH$1,0)), "")</f>
        <v>0</v>
      </c>
    </row>
    <row r="29" spans="1:22" x14ac:dyDescent="0.25">
      <c r="A29" s="27" t="s">
        <v>689</v>
      </c>
      <c r="B29" s="64" t="s">
        <v>673</v>
      </c>
      <c r="C29" s="4" t="s">
        <v>719</v>
      </c>
      <c r="D29" s="4" t="s">
        <v>720</v>
      </c>
      <c r="E29" s="4" t="str">
        <f>CONCATENATE(YEAR,":",MONTH,":",WEEK,":",DAY,":",$A29)</f>
        <v>2016:2:1:7:ZHONGLI_1_S</v>
      </c>
      <c r="F29" s="4">
        <f>MATCH($E29,REPORT_DATA_BY_COMP!$A:$A,0)</f>
        <v>378</v>
      </c>
      <c r="G29" s="11">
        <f>IFERROR(INDEX(REPORT_DATA_BY_COMP!$A:$AH,$F29,MATCH(G$7,REPORT_DATA_BY_COMP!$A$1:$AH$1,0)), "")</f>
        <v>0</v>
      </c>
      <c r="H29" s="11">
        <f>IFERROR(INDEX(REPORT_DATA_BY_COMP!$A:$AH,$F29,MATCH(H$7,REPORT_DATA_BY_COMP!$A$1:$AH$1,0)), "")</f>
        <v>0</v>
      </c>
      <c r="I29" s="11">
        <f>IFERROR(INDEX(REPORT_DATA_BY_COMP!$A:$AH,$F29,MATCH(I$7,REPORT_DATA_BY_COMP!$A$1:$AH$1,0)), "")</f>
        <v>1</v>
      </c>
      <c r="J29" s="11">
        <f>IFERROR(INDEX(REPORT_DATA_BY_COMP!$A:$AH,$F29,MATCH(J$7,REPORT_DATA_BY_COMP!$A$1:$AH$1,0)), "")</f>
        <v>2</v>
      </c>
      <c r="K29" s="11">
        <f>IFERROR(INDEX(REPORT_DATA_BY_COMP!$A:$AH,$F29,MATCH(K$7,REPORT_DATA_BY_COMP!$A$1:$AH$1,0)), "")</f>
        <v>0</v>
      </c>
      <c r="L29" s="11">
        <f>IFERROR(INDEX(REPORT_DATA_BY_COMP!$A:$AH,$F29,MATCH(L$7,REPORT_DATA_BY_COMP!$A$1:$AH$1,0)), "")</f>
        <v>0</v>
      </c>
      <c r="M29" s="11">
        <f>IFERROR(INDEX(REPORT_DATA_BY_COMP!$A:$AH,$F29,MATCH(M$7,REPORT_DATA_BY_COMP!$A$1:$AH$1,0)), "")</f>
        <v>0</v>
      </c>
      <c r="N29" s="11">
        <f>IFERROR(INDEX(REPORT_DATA_BY_COMP!$A:$AH,$F29,MATCH(N$7,REPORT_DATA_BY_COMP!$A$1:$AH$1,0)), "")</f>
        <v>9</v>
      </c>
      <c r="O29" s="11">
        <f>IFERROR(INDEX(REPORT_DATA_BY_COMP!$A:$AH,$F29,MATCH(O$7,REPORT_DATA_BY_COMP!$A$1:$AH$1,0)), "")</f>
        <v>2</v>
      </c>
      <c r="P29" s="11">
        <f>IFERROR(INDEX(REPORT_DATA_BY_COMP!$A:$AH,$F29,MATCH(P$7,REPORT_DATA_BY_COMP!$A$1:$AH$1,0)), "")</f>
        <v>5</v>
      </c>
      <c r="Q29" s="11">
        <f>IFERROR(INDEX(REPORT_DATA_BY_COMP!$A:$AH,$F29,MATCH(Q$7,REPORT_DATA_BY_COMP!$A$1:$AH$1,0)), "")</f>
        <v>13</v>
      </c>
      <c r="R29" s="11">
        <f>IFERROR(INDEX(REPORT_DATA_BY_COMP!$A:$AH,$F29,MATCH(R$7,REPORT_DATA_BY_COMP!$A$1:$AH$1,0)), "")</f>
        <v>7</v>
      </c>
      <c r="S29" s="11">
        <f>IFERROR(INDEX(REPORT_DATA_BY_COMP!$A:$AH,$F29,MATCH(S$7,REPORT_DATA_BY_COMP!$A$1:$AH$1,0)), "")</f>
        <v>0</v>
      </c>
      <c r="T29" s="11">
        <f>IFERROR(INDEX(REPORT_DATA_BY_COMP!$A:$AH,$F29,MATCH(T$7,REPORT_DATA_BY_COMP!$A$1:$AH$1,0)), "")</f>
        <v>4</v>
      </c>
      <c r="U29" s="11">
        <f>IFERROR(INDEX(REPORT_DATA_BY_COMP!$A:$AH,$F29,MATCH(U$7,REPORT_DATA_BY_COMP!$A$1:$AH$1,0)), "")</f>
        <v>3</v>
      </c>
      <c r="V29" s="11">
        <f>IFERROR(INDEX(REPORT_DATA_BY_COMP!$A:$AH,$F29,MATCH(V$7,REPORT_DATA_BY_COMP!$A$1:$AH$1,0)), "")</f>
        <v>0</v>
      </c>
    </row>
    <row r="30" spans="1:22" x14ac:dyDescent="0.25">
      <c r="A30" s="27" t="s">
        <v>690</v>
      </c>
      <c r="B30" s="64" t="s">
        <v>674</v>
      </c>
      <c r="C30" s="4" t="s">
        <v>721</v>
      </c>
      <c r="D30" s="4" t="s">
        <v>722</v>
      </c>
      <c r="E30" s="4" t="str">
        <f>CONCATENATE(YEAR,":",MONTH,":",WEEK,":",DAY,":",$A30)</f>
        <v>2016:2:1:7:ZHONGLI_2_E</v>
      </c>
      <c r="F30" s="4">
        <f>MATCH($E30,REPORT_DATA_BY_COMP!$A:$A,0)</f>
        <v>379</v>
      </c>
      <c r="G30" s="11">
        <f>IFERROR(INDEX(REPORT_DATA_BY_COMP!$A:$AH,$F30,MATCH(G$7,REPORT_DATA_BY_COMP!$A$1:$AH$1,0)), "")</f>
        <v>0</v>
      </c>
      <c r="H30" s="11">
        <f>IFERROR(INDEX(REPORT_DATA_BY_COMP!$A:$AH,$F30,MATCH(H$7,REPORT_DATA_BY_COMP!$A$1:$AH$1,0)), "")</f>
        <v>0</v>
      </c>
      <c r="I30" s="11">
        <f>IFERROR(INDEX(REPORT_DATA_BY_COMP!$A:$AH,$F30,MATCH(I$7,REPORT_DATA_BY_COMP!$A$1:$AH$1,0)), "")</f>
        <v>1</v>
      </c>
      <c r="J30" s="11">
        <f>IFERROR(INDEX(REPORT_DATA_BY_COMP!$A:$AH,$F30,MATCH(J$7,REPORT_DATA_BY_COMP!$A$1:$AH$1,0)), "")</f>
        <v>2</v>
      </c>
      <c r="K30" s="11">
        <f>IFERROR(INDEX(REPORT_DATA_BY_COMP!$A:$AH,$F30,MATCH(K$7,REPORT_DATA_BY_COMP!$A$1:$AH$1,0)), "")</f>
        <v>0</v>
      </c>
      <c r="L30" s="11">
        <f>IFERROR(INDEX(REPORT_DATA_BY_COMP!$A:$AH,$F30,MATCH(L$7,REPORT_DATA_BY_COMP!$A$1:$AH$1,0)), "")</f>
        <v>0</v>
      </c>
      <c r="M30" s="11">
        <f>IFERROR(INDEX(REPORT_DATA_BY_COMP!$A:$AH,$F30,MATCH(M$7,REPORT_DATA_BY_COMP!$A$1:$AH$1,0)), "")</f>
        <v>0</v>
      </c>
      <c r="N30" s="11">
        <f>IFERROR(INDEX(REPORT_DATA_BY_COMP!$A:$AH,$F30,MATCH(N$7,REPORT_DATA_BY_COMP!$A$1:$AH$1,0)), "")</f>
        <v>5</v>
      </c>
      <c r="O30" s="11">
        <f>IFERROR(INDEX(REPORT_DATA_BY_COMP!$A:$AH,$F30,MATCH(O$7,REPORT_DATA_BY_COMP!$A$1:$AH$1,0)), "")</f>
        <v>2</v>
      </c>
      <c r="P30" s="11">
        <f>IFERROR(INDEX(REPORT_DATA_BY_COMP!$A:$AH,$F30,MATCH(P$7,REPORT_DATA_BY_COMP!$A$1:$AH$1,0)), "")</f>
        <v>9</v>
      </c>
      <c r="Q30" s="11">
        <f>IFERROR(INDEX(REPORT_DATA_BY_COMP!$A:$AH,$F30,MATCH(Q$7,REPORT_DATA_BY_COMP!$A$1:$AH$1,0)), "")</f>
        <v>9</v>
      </c>
      <c r="R30" s="11">
        <f>IFERROR(INDEX(REPORT_DATA_BY_COMP!$A:$AH,$F30,MATCH(R$7,REPORT_DATA_BY_COMP!$A$1:$AH$1,0)), "")</f>
        <v>3</v>
      </c>
      <c r="S30" s="11">
        <f>IFERROR(INDEX(REPORT_DATA_BY_COMP!$A:$AH,$F30,MATCH(S$7,REPORT_DATA_BY_COMP!$A$1:$AH$1,0)), "")</f>
        <v>0</v>
      </c>
      <c r="T30" s="11">
        <f>IFERROR(INDEX(REPORT_DATA_BY_COMP!$A:$AH,$F30,MATCH(T$7,REPORT_DATA_BY_COMP!$A$1:$AH$1,0)), "")</f>
        <v>1</v>
      </c>
      <c r="U30" s="11">
        <f>IFERROR(INDEX(REPORT_DATA_BY_COMP!$A:$AH,$F30,MATCH(U$7,REPORT_DATA_BY_COMP!$A$1:$AH$1,0)), "")</f>
        <v>1</v>
      </c>
      <c r="V30" s="11">
        <f>IFERROR(INDEX(REPORT_DATA_BY_COMP!$A:$AH,$F30,MATCH(V$7,REPORT_DATA_BY_COMP!$A$1:$AH$1,0)), "")</f>
        <v>0</v>
      </c>
    </row>
    <row r="31" spans="1:22" x14ac:dyDescent="0.25">
      <c r="A31" s="65"/>
      <c r="B31" s="9" t="s">
        <v>22</v>
      </c>
      <c r="C31" s="12"/>
      <c r="D31" s="10"/>
      <c r="E31" s="10"/>
      <c r="F31" s="10"/>
      <c r="G31" s="12">
        <f>SUM(G28:G30)</f>
        <v>0</v>
      </c>
      <c r="H31" s="12">
        <f t="shared" ref="H31:V31" si="3">SUM(H28:H30)</f>
        <v>0</v>
      </c>
      <c r="I31" s="12">
        <f t="shared" si="3"/>
        <v>4</v>
      </c>
      <c r="J31" s="12">
        <f t="shared" si="3"/>
        <v>7</v>
      </c>
      <c r="K31" s="12">
        <f t="shared" si="3"/>
        <v>0</v>
      </c>
      <c r="L31" s="12">
        <f t="shared" si="3"/>
        <v>0</v>
      </c>
      <c r="M31" s="12">
        <f t="shared" si="3"/>
        <v>0</v>
      </c>
      <c r="N31" s="12">
        <f t="shared" si="3"/>
        <v>26</v>
      </c>
      <c r="O31" s="12">
        <f t="shared" si="3"/>
        <v>5</v>
      </c>
      <c r="P31" s="12">
        <f t="shared" si="3"/>
        <v>19</v>
      </c>
      <c r="Q31" s="12">
        <f t="shared" si="3"/>
        <v>32</v>
      </c>
      <c r="R31" s="12">
        <f t="shared" si="3"/>
        <v>16</v>
      </c>
      <c r="S31" s="12">
        <f t="shared" si="3"/>
        <v>0</v>
      </c>
      <c r="T31" s="12">
        <f t="shared" si="3"/>
        <v>10</v>
      </c>
      <c r="U31" s="12">
        <f t="shared" si="3"/>
        <v>5</v>
      </c>
      <c r="V31" s="12">
        <f t="shared" si="3"/>
        <v>0</v>
      </c>
    </row>
    <row r="32" spans="1:22" x14ac:dyDescent="0.25">
      <c r="A32" s="59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50"/>
    </row>
    <row r="33" spans="1:22" x14ac:dyDescent="0.25">
      <c r="A33" s="59"/>
      <c r="B33" s="13" t="s">
        <v>52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</row>
    <row r="34" spans="1:22" x14ac:dyDescent="0.25">
      <c r="A34" s="8" t="s">
        <v>48</v>
      </c>
      <c r="B34" s="30" t="s">
        <v>42</v>
      </c>
      <c r="C34" s="14"/>
      <c r="D34" s="14"/>
      <c r="E34" s="14" t="str">
        <f>CONCATENATE(YEAR,":",MONTH,":1:",WEEKLY_REPORT_DAY,":", $A34)</f>
        <v>2016:2:1:7:TAOYUAN</v>
      </c>
      <c r="F34" s="14">
        <f>MATCH($E34,REPORT_DATA_BY_ZONE!$A:$A, 0)</f>
        <v>42</v>
      </c>
      <c r="G34" s="11">
        <f>IFERROR(INDEX(REPORT_DATA_BY_ZONE!$A:$AG,$F34,MATCH(G$7,REPORT_DATA_BY_ZONE!$A$1:$AG$1,0)), "")</f>
        <v>3</v>
      </c>
      <c r="H34" s="11">
        <f>IFERROR(INDEX(REPORT_DATA_BY_ZONE!$A:$AG,$F34,MATCH(H$7,REPORT_DATA_BY_ZONE!$A$1:$AG$1,0)), "")</f>
        <v>0</v>
      </c>
      <c r="I34" s="11">
        <f>IFERROR(INDEX(REPORT_DATA_BY_ZONE!$A:$AG,$F34,MATCH(I$7,REPORT_DATA_BY_ZONE!$A$1:$AG$1,0)), "")</f>
        <v>15</v>
      </c>
      <c r="J34" s="11">
        <f>IFERROR(INDEX(REPORT_DATA_BY_ZONE!$A:$AG,$F34,MATCH(J$7,REPORT_DATA_BY_ZONE!$A$1:$AG$1,0)), "")</f>
        <v>32</v>
      </c>
      <c r="K34" s="11">
        <f>IFERROR(INDEX(REPORT_DATA_BY_ZONE!$A:$AG,$F34,MATCH(K$7,REPORT_DATA_BY_ZONE!$A$1:$AG$1,0)), "")</f>
        <v>0</v>
      </c>
      <c r="L34" s="19">
        <f>IFERROR(INDEX(REPORT_DATA_BY_ZONE!$A:$AG,$F34,MATCH(L$7,REPORT_DATA_BY_ZONE!$A$1:$AG$1,0)), "")</f>
        <v>1</v>
      </c>
      <c r="M34" s="19">
        <f>IFERROR(INDEX(REPORT_DATA_BY_ZONE!$A:$AG,$F34,MATCH(M$7,REPORT_DATA_BY_ZONE!$A$1:$AG$1,0)), "")</f>
        <v>1</v>
      </c>
      <c r="N34" s="19">
        <f>IFERROR(INDEX(REPORT_DATA_BY_ZONE!$A:$AG,$F34,MATCH(N$7,REPORT_DATA_BY_ZONE!$A$1:$AG$1,0)), "")</f>
        <v>82</v>
      </c>
      <c r="O34" s="19">
        <f>IFERROR(INDEX(REPORT_DATA_BY_ZONE!$A:$AG,$F34,MATCH(O$7,REPORT_DATA_BY_ZONE!$A$1:$AG$1,0)), "")</f>
        <v>15</v>
      </c>
      <c r="P34" s="19">
        <f>IFERROR(INDEX(REPORT_DATA_BY_ZONE!$A:$AG,$F34,MATCH(P$7,REPORT_DATA_BY_ZONE!$A$1:$AG$1,0)), "")</f>
        <v>85</v>
      </c>
      <c r="Q34" s="19">
        <f>IFERROR(INDEX(REPORT_DATA_BY_ZONE!$A:$AG,$F34,MATCH(Q$7,REPORT_DATA_BY_ZONE!$A$1:$AG$1,0)), "")</f>
        <v>171</v>
      </c>
      <c r="R34" s="19">
        <f>IFERROR(INDEX(REPORT_DATA_BY_ZONE!$A:$AG,$F34,MATCH(R$7,REPORT_DATA_BY_ZONE!$A$1:$AG$1,0)), "")</f>
        <v>57</v>
      </c>
      <c r="S34" s="19">
        <f>IFERROR(INDEX(REPORT_DATA_BY_ZONE!$A:$AG,$F34,MATCH(S$7,REPORT_DATA_BY_ZONE!$A$1:$AG$1,0)), "")</f>
        <v>0</v>
      </c>
      <c r="T34" s="19">
        <f>IFERROR(INDEX(REPORT_DATA_BY_ZONE!$A:$AG,$F34,MATCH(T$7,REPORT_DATA_BY_ZONE!$A$1:$AG$1,0)), "")</f>
        <v>43</v>
      </c>
      <c r="U34" s="19">
        <f>IFERROR(INDEX(REPORT_DATA_BY_ZONE!$A:$AG,$F34,MATCH(U$7,REPORT_DATA_BY_ZONE!$A$1:$AG$1,0)), "")</f>
        <v>12</v>
      </c>
      <c r="V34" s="19">
        <f>IFERROR(INDEX(REPORT_DATA_BY_ZONE!$A:$AG,$F34,MATCH(V$7,REPORT_DATA_BY_ZONE!$A$1:$AG$1,0)), "")</f>
        <v>0</v>
      </c>
    </row>
    <row r="35" spans="1:22" x14ac:dyDescent="0.25">
      <c r="A35" s="8" t="s">
        <v>48</v>
      </c>
      <c r="B35" s="30" t="s">
        <v>43</v>
      </c>
      <c r="C35" s="14"/>
      <c r="D35" s="14"/>
      <c r="E35" s="14" t="str">
        <f>CONCATENATE(YEAR,":",MONTH,":2:",WEEKLY_REPORT_DAY,":", $A35)</f>
        <v>2016:2:2:7:TAOYUAN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 x14ac:dyDescent="0.25">
      <c r="A36" s="8" t="s">
        <v>48</v>
      </c>
      <c r="B36" s="30" t="s">
        <v>44</v>
      </c>
      <c r="C36" s="14"/>
      <c r="D36" s="14"/>
      <c r="E36" s="14" t="str">
        <f>CONCATENATE(YEAR,":",MONTH,":3:",WEEKLY_REPORT_DAY,":", $A36)</f>
        <v>2016:2:3:7:TAOYUAN</v>
      </c>
      <c r="F36" s="14" t="e">
        <f>MATCH($E36,REPORT_DATA_BY_ZONE!$A:$A, 0)</f>
        <v>#N/A</v>
      </c>
      <c r="G36" s="11" t="str">
        <f>IFERROR(INDEX(REPORT_DATA_BY_ZONE!$A:$AG,$F36,MATCH(G$7,REPORT_DATA_BY_ZONE!$A$1:$AG$1,0)), "")</f>
        <v/>
      </c>
      <c r="H36" s="11" t="str">
        <f>IFERROR(INDEX(REPORT_DATA_BY_ZONE!$A:$AG,$F36,MATCH(H$7,REPORT_DATA_BY_ZONE!$A$1:$AG$1,0)), "")</f>
        <v/>
      </c>
      <c r="I36" s="11" t="str">
        <f>IFERROR(INDEX(REPORT_DATA_BY_ZONE!$A:$AG,$F36,MATCH(I$7,REPORT_DATA_BY_ZONE!$A$1:$AG$1,0)), "")</f>
        <v/>
      </c>
      <c r="J36" s="11" t="str">
        <f>IFERROR(INDEX(REPORT_DATA_BY_ZONE!$A:$AG,$F36,MATCH(J$7,REPORT_DATA_BY_ZONE!$A$1:$AG$1,0)), "")</f>
        <v/>
      </c>
      <c r="K36" s="11" t="str">
        <f>IFERROR(INDEX(REPORT_DATA_BY_ZONE!$A:$AG,$F36,MATCH(K$7,REPORT_DATA_BY_ZONE!$A$1:$AG$1,0)), "")</f>
        <v/>
      </c>
      <c r="L36" s="19" t="str">
        <f>IFERROR(INDEX(REPORT_DATA_BY_ZONE!$A:$AG,$F36,MATCH(L$7,REPORT_DATA_BY_ZONE!$A$1:$AG$1,0)), "")</f>
        <v/>
      </c>
      <c r="M36" s="19" t="str">
        <f>IFERROR(INDEX(REPORT_DATA_BY_ZONE!$A:$AG,$F36,MATCH(M$7,REPORT_DATA_BY_ZONE!$A$1:$AG$1,0)), "")</f>
        <v/>
      </c>
      <c r="N36" s="19" t="str">
        <f>IFERROR(INDEX(REPORT_DATA_BY_ZONE!$A:$AG,$F36,MATCH(N$7,REPORT_DATA_BY_ZONE!$A$1:$AG$1,0)), "")</f>
        <v/>
      </c>
      <c r="O36" s="19" t="str">
        <f>IFERROR(INDEX(REPORT_DATA_BY_ZONE!$A:$AG,$F36,MATCH(O$7,REPORT_DATA_BY_ZONE!$A$1:$AG$1,0)), "")</f>
        <v/>
      </c>
      <c r="P36" s="19" t="str">
        <f>IFERROR(INDEX(REPORT_DATA_BY_ZONE!$A:$AG,$F36,MATCH(P$7,REPORT_DATA_BY_ZONE!$A$1:$AG$1,0)), "")</f>
        <v/>
      </c>
      <c r="Q36" s="19" t="str">
        <f>IFERROR(INDEX(REPORT_DATA_BY_ZONE!$A:$AG,$F36,MATCH(Q$7,REPORT_DATA_BY_ZONE!$A$1:$AG$1,0)), "")</f>
        <v/>
      </c>
      <c r="R36" s="19" t="str">
        <f>IFERROR(INDEX(REPORT_DATA_BY_ZONE!$A:$AG,$F36,MATCH(R$7,REPORT_DATA_BY_ZONE!$A$1:$AG$1,0)), "")</f>
        <v/>
      </c>
      <c r="S36" s="19" t="str">
        <f>IFERROR(INDEX(REPORT_DATA_BY_ZONE!$A:$AG,$F36,MATCH(S$7,REPORT_DATA_BY_ZONE!$A$1:$AG$1,0)), "")</f>
        <v/>
      </c>
      <c r="T36" s="19" t="str">
        <f>IFERROR(INDEX(REPORT_DATA_BY_ZONE!$A:$AG,$F36,MATCH(T$7,REPORT_DATA_BY_ZONE!$A$1:$AG$1,0)), "")</f>
        <v/>
      </c>
      <c r="U36" s="19" t="str">
        <f>IFERROR(INDEX(REPORT_DATA_BY_ZONE!$A:$AG,$F36,MATCH(U$7,REPORT_DATA_BY_ZONE!$A$1:$AG$1,0)), "")</f>
        <v/>
      </c>
      <c r="V36" s="19" t="str">
        <f>IFERROR(INDEX(REPORT_DATA_BY_ZONE!$A:$AG,$F36,MATCH(V$7,REPORT_DATA_BY_ZONE!$A$1:$AG$1,0)), "")</f>
        <v/>
      </c>
    </row>
    <row r="37" spans="1:22" x14ac:dyDescent="0.25">
      <c r="A37" s="8" t="s">
        <v>48</v>
      </c>
      <c r="B37" s="30" t="s">
        <v>45</v>
      </c>
      <c r="C37" s="14"/>
      <c r="D37" s="14"/>
      <c r="E37" s="14" t="str">
        <f>CONCATENATE(YEAR,":",MONTH,":4:",WEEKLY_REPORT_DAY,":", $A37)</f>
        <v>2016:2:4:7:TAOYUAN</v>
      </c>
      <c r="F37" s="14" t="e">
        <f>MATCH($E37,REPORT_DATA_BY_ZONE!$A:$A, 0)</f>
        <v>#N/A</v>
      </c>
      <c r="G37" s="11" t="str">
        <f>IFERROR(INDEX(REPORT_DATA_BY_ZONE!$A:$AG,$F37,MATCH(G$7,REPORT_DATA_BY_ZONE!$A$1:$AG$1,0)), "")</f>
        <v/>
      </c>
      <c r="H37" s="11" t="str">
        <f>IFERROR(INDEX(REPORT_DATA_BY_ZONE!$A:$AG,$F37,MATCH(H$7,REPORT_DATA_BY_ZONE!$A$1:$AG$1,0)), "")</f>
        <v/>
      </c>
      <c r="I37" s="11" t="str">
        <f>IFERROR(INDEX(REPORT_DATA_BY_ZONE!$A:$AG,$F37,MATCH(I$7,REPORT_DATA_BY_ZONE!$A$1:$AG$1,0)), "")</f>
        <v/>
      </c>
      <c r="J37" s="11" t="str">
        <f>IFERROR(INDEX(REPORT_DATA_BY_ZONE!$A:$AG,$F37,MATCH(J$7,REPORT_DATA_BY_ZONE!$A$1:$AG$1,0)), "")</f>
        <v/>
      </c>
      <c r="K37" s="11" t="str">
        <f>IFERROR(INDEX(REPORT_DATA_BY_ZONE!$A:$AG,$F37,MATCH(K$7,REPORT_DATA_BY_ZONE!$A$1:$AG$1,0)), "")</f>
        <v/>
      </c>
      <c r="L37" s="19" t="str">
        <f>IFERROR(INDEX(REPORT_DATA_BY_ZONE!$A:$AG,$F37,MATCH(L$7,REPORT_DATA_BY_ZONE!$A$1:$AG$1,0)), "")</f>
        <v/>
      </c>
      <c r="M37" s="19" t="str">
        <f>IFERROR(INDEX(REPORT_DATA_BY_ZONE!$A:$AG,$F37,MATCH(M$7,REPORT_DATA_BY_ZONE!$A$1:$AG$1,0)), "")</f>
        <v/>
      </c>
      <c r="N37" s="19" t="str">
        <f>IFERROR(INDEX(REPORT_DATA_BY_ZONE!$A:$AG,$F37,MATCH(N$7,REPORT_DATA_BY_ZONE!$A$1:$AG$1,0)), "")</f>
        <v/>
      </c>
      <c r="O37" s="19" t="str">
        <f>IFERROR(INDEX(REPORT_DATA_BY_ZONE!$A:$AG,$F37,MATCH(O$7,REPORT_DATA_BY_ZONE!$A$1:$AG$1,0)), "")</f>
        <v/>
      </c>
      <c r="P37" s="19" t="str">
        <f>IFERROR(INDEX(REPORT_DATA_BY_ZONE!$A:$AG,$F37,MATCH(P$7,REPORT_DATA_BY_ZONE!$A$1:$AG$1,0)), "")</f>
        <v/>
      </c>
      <c r="Q37" s="19" t="str">
        <f>IFERROR(INDEX(REPORT_DATA_BY_ZONE!$A:$AG,$F37,MATCH(Q$7,REPORT_DATA_BY_ZONE!$A$1:$AG$1,0)), "")</f>
        <v/>
      </c>
      <c r="R37" s="19" t="str">
        <f>IFERROR(INDEX(REPORT_DATA_BY_ZONE!$A:$AG,$F37,MATCH(R$7,REPORT_DATA_BY_ZONE!$A$1:$AG$1,0)), "")</f>
        <v/>
      </c>
      <c r="S37" s="19" t="str">
        <f>IFERROR(INDEX(REPORT_DATA_BY_ZONE!$A:$AG,$F37,MATCH(S$7,REPORT_DATA_BY_ZONE!$A$1:$AG$1,0)), "")</f>
        <v/>
      </c>
      <c r="T37" s="19" t="str">
        <f>IFERROR(INDEX(REPORT_DATA_BY_ZONE!$A:$AG,$F37,MATCH(T$7,REPORT_DATA_BY_ZONE!$A$1:$AG$1,0)), "")</f>
        <v/>
      </c>
      <c r="U37" s="19" t="str">
        <f>IFERROR(INDEX(REPORT_DATA_BY_ZONE!$A:$AG,$F37,MATCH(U$7,REPORT_DATA_BY_ZONE!$A$1:$AG$1,0)), "")</f>
        <v/>
      </c>
      <c r="V37" s="19" t="str">
        <f>IFERROR(INDEX(REPORT_DATA_BY_ZONE!$A:$AG,$F37,MATCH(V$7,REPORT_DATA_BY_ZONE!$A$1:$AG$1,0)), "")</f>
        <v/>
      </c>
    </row>
    <row r="38" spans="1:22" x14ac:dyDescent="0.25">
      <c r="A38" s="8" t="s">
        <v>48</v>
      </c>
      <c r="B38" s="30" t="s">
        <v>46</v>
      </c>
      <c r="C38" s="14"/>
      <c r="D38" s="14"/>
      <c r="E38" s="14" t="str">
        <f>CONCATENATE(YEAR,":",MONTH,":5:",WEEKLY_REPORT_DAY,":", $A38)</f>
        <v>2016:2:5:7:TAOYUAN</v>
      </c>
      <c r="F38" s="14" t="e">
        <f>MATCH($E38,REPORT_DATA_BY_ZONE!$A:$A, 0)</f>
        <v>#N/A</v>
      </c>
      <c r="G38" s="11" t="str">
        <f>IFERROR(INDEX(REPORT_DATA_BY_ZONE!$A:$AG,$F38,MATCH(G$7,REPORT_DATA_BY_ZONE!$A$1:$AG$1,0)), "")</f>
        <v/>
      </c>
      <c r="H38" s="11" t="str">
        <f>IFERROR(INDEX(REPORT_DATA_BY_ZONE!$A:$AG,$F38,MATCH(H$7,REPORT_DATA_BY_ZONE!$A$1:$AG$1,0)), "")</f>
        <v/>
      </c>
      <c r="I38" s="11" t="str">
        <f>IFERROR(INDEX(REPORT_DATA_BY_ZONE!$A:$AG,$F38,MATCH(I$7,REPORT_DATA_BY_ZONE!$A$1:$AG$1,0)), "")</f>
        <v/>
      </c>
      <c r="J38" s="11" t="str">
        <f>IFERROR(INDEX(REPORT_DATA_BY_ZONE!$A:$AG,$F38,MATCH(J$7,REPORT_DATA_BY_ZONE!$A$1:$AG$1,0)), "")</f>
        <v/>
      </c>
      <c r="K38" s="11" t="str">
        <f>IFERROR(INDEX(REPORT_DATA_BY_ZONE!$A:$AG,$F38,MATCH(K$7,REPORT_DATA_BY_ZONE!$A$1:$AG$1,0)), "")</f>
        <v/>
      </c>
      <c r="L38" s="19" t="str">
        <f>IFERROR(INDEX(REPORT_DATA_BY_ZONE!$A:$AG,$F38,MATCH(L$7,REPORT_DATA_BY_ZONE!$A$1:$AG$1,0)), "")</f>
        <v/>
      </c>
      <c r="M38" s="19" t="str">
        <f>IFERROR(INDEX(REPORT_DATA_BY_ZONE!$A:$AG,$F38,MATCH(M$7,REPORT_DATA_BY_ZONE!$A$1:$AG$1,0)), "")</f>
        <v/>
      </c>
      <c r="N38" s="19" t="str">
        <f>IFERROR(INDEX(REPORT_DATA_BY_ZONE!$A:$AG,$F38,MATCH(N$7,REPORT_DATA_BY_ZONE!$A$1:$AG$1,0)), "")</f>
        <v/>
      </c>
      <c r="O38" s="19" t="str">
        <f>IFERROR(INDEX(REPORT_DATA_BY_ZONE!$A:$AG,$F38,MATCH(O$7,REPORT_DATA_BY_ZONE!$A$1:$AG$1,0)), "")</f>
        <v/>
      </c>
      <c r="P38" s="19" t="str">
        <f>IFERROR(INDEX(REPORT_DATA_BY_ZONE!$A:$AG,$F38,MATCH(P$7,REPORT_DATA_BY_ZONE!$A$1:$AG$1,0)), "")</f>
        <v/>
      </c>
      <c r="Q38" s="19" t="str">
        <f>IFERROR(INDEX(REPORT_DATA_BY_ZONE!$A:$AG,$F38,MATCH(Q$7,REPORT_DATA_BY_ZONE!$A$1:$AG$1,0)), "")</f>
        <v/>
      </c>
      <c r="R38" s="19" t="str">
        <f>IFERROR(INDEX(REPORT_DATA_BY_ZONE!$A:$AG,$F38,MATCH(R$7,REPORT_DATA_BY_ZONE!$A$1:$AG$1,0)), "")</f>
        <v/>
      </c>
      <c r="S38" s="19" t="str">
        <f>IFERROR(INDEX(REPORT_DATA_BY_ZONE!$A:$AG,$F38,MATCH(S$7,REPORT_DATA_BY_ZONE!$A$1:$AG$1,0)), "")</f>
        <v/>
      </c>
      <c r="T38" s="19" t="str">
        <f>IFERROR(INDEX(REPORT_DATA_BY_ZONE!$A:$AG,$F38,MATCH(T$7,REPORT_DATA_BY_ZONE!$A$1:$AG$1,0)), "")</f>
        <v/>
      </c>
      <c r="U38" s="19" t="str">
        <f>IFERROR(INDEX(REPORT_DATA_BY_ZONE!$A:$AG,$F38,MATCH(U$7,REPORT_DATA_BY_ZONE!$A$1:$AG$1,0)), "")</f>
        <v/>
      </c>
      <c r="V38" s="19" t="str">
        <f>IFERROR(INDEX(REPORT_DATA_BY_ZONE!$A:$AG,$F38,MATCH(V$7,REPORT_DATA_BY_ZONE!$A$1:$AG$1,0)), "")</f>
        <v/>
      </c>
    </row>
    <row r="39" spans="1:22" x14ac:dyDescent="0.25">
      <c r="A39" s="60"/>
      <c r="B39" s="18" t="s">
        <v>22</v>
      </c>
      <c r="C39" s="15"/>
      <c r="D39" s="15"/>
      <c r="E39" s="15"/>
      <c r="F39" s="15"/>
      <c r="G39" s="20">
        <f>SUM(G34:G38)</f>
        <v>3</v>
      </c>
      <c r="H39" s="20">
        <f t="shared" ref="H39:V39" si="4">SUM(H34:H38)</f>
        <v>0</v>
      </c>
      <c r="I39" s="20">
        <f t="shared" si="4"/>
        <v>15</v>
      </c>
      <c r="J39" s="20">
        <f t="shared" si="4"/>
        <v>32</v>
      </c>
      <c r="K39" s="20">
        <f t="shared" si="4"/>
        <v>0</v>
      </c>
      <c r="L39" s="20">
        <f t="shared" si="4"/>
        <v>1</v>
      </c>
      <c r="M39" s="20">
        <f t="shared" si="4"/>
        <v>1</v>
      </c>
      <c r="N39" s="20">
        <f t="shared" si="4"/>
        <v>82</v>
      </c>
      <c r="O39" s="20">
        <f t="shared" si="4"/>
        <v>15</v>
      </c>
      <c r="P39" s="20">
        <f t="shared" si="4"/>
        <v>85</v>
      </c>
      <c r="Q39" s="20">
        <f t="shared" si="4"/>
        <v>171</v>
      </c>
      <c r="R39" s="20">
        <f t="shared" si="4"/>
        <v>57</v>
      </c>
      <c r="S39" s="20">
        <f t="shared" si="4"/>
        <v>0</v>
      </c>
      <c r="T39" s="20">
        <f t="shared" si="4"/>
        <v>43</v>
      </c>
      <c r="U39" s="20">
        <f t="shared" si="4"/>
        <v>12</v>
      </c>
      <c r="V39" s="20">
        <f t="shared" si="4"/>
        <v>0</v>
      </c>
    </row>
    <row r="42" spans="1:22" x14ac:dyDescent="0.25">
      <c r="F42" s="3"/>
      <c r="G42" s="3"/>
    </row>
    <row r="43" spans="1:22" x14ac:dyDescent="0.25">
      <c r="F43" s="3"/>
      <c r="G43" s="3"/>
    </row>
    <row r="44" spans="1:22" x14ac:dyDescent="0.25">
      <c r="F44" s="3"/>
      <c r="G4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450" priority="234" operator="lessThan">
      <formula>0.5</formula>
    </cfRule>
    <cfRule type="cellIs" dxfId="1449" priority="235" operator="greaterThan">
      <formula>0.5</formula>
    </cfRule>
  </conditionalFormatting>
  <conditionalFormatting sqref="N9:N10">
    <cfRule type="cellIs" dxfId="1448" priority="232" operator="lessThan">
      <formula>4.5</formula>
    </cfRule>
    <cfRule type="cellIs" dxfId="1447" priority="233" operator="greaterThan">
      <formula>5.5</formula>
    </cfRule>
  </conditionalFormatting>
  <conditionalFormatting sqref="O9:O10">
    <cfRule type="cellIs" dxfId="1446" priority="230" operator="lessThan">
      <formula>1.5</formula>
    </cfRule>
    <cfRule type="cellIs" dxfId="1445" priority="231" operator="greaterThan">
      <formula>2.5</formula>
    </cfRule>
  </conditionalFormatting>
  <conditionalFormatting sqref="P9:P10">
    <cfRule type="cellIs" dxfId="1444" priority="228" operator="lessThan">
      <formula>4.5</formula>
    </cfRule>
    <cfRule type="cellIs" dxfId="1443" priority="229" operator="greaterThan">
      <formula>7.5</formula>
    </cfRule>
  </conditionalFormatting>
  <conditionalFormatting sqref="R9:S10">
    <cfRule type="cellIs" dxfId="1442" priority="226" operator="lessThan">
      <formula>2.5</formula>
    </cfRule>
    <cfRule type="cellIs" dxfId="1441" priority="227" operator="greaterThan">
      <formula>4.5</formula>
    </cfRule>
  </conditionalFormatting>
  <conditionalFormatting sqref="T9:T10">
    <cfRule type="cellIs" dxfId="1440" priority="224" operator="lessThan">
      <formula>2.5</formula>
    </cfRule>
    <cfRule type="cellIs" dxfId="1439" priority="225" operator="greaterThan">
      <formula>4.5</formula>
    </cfRule>
  </conditionalFormatting>
  <conditionalFormatting sqref="U9:U10">
    <cfRule type="cellIs" dxfId="1438" priority="223" operator="greaterThan">
      <formula>1.5</formula>
    </cfRule>
  </conditionalFormatting>
  <conditionalFormatting sqref="M10">
    <cfRule type="cellIs" dxfId="1437" priority="221" operator="lessThan">
      <formula>0.5</formula>
    </cfRule>
    <cfRule type="cellIs" dxfId="1436" priority="222" operator="greaterThan">
      <formula>0.5</formula>
    </cfRule>
  </conditionalFormatting>
  <conditionalFormatting sqref="N10">
    <cfRule type="cellIs" dxfId="1435" priority="219" operator="lessThan">
      <formula>4.5</formula>
    </cfRule>
    <cfRule type="cellIs" dxfId="1434" priority="220" operator="greaterThan">
      <formula>5.5</formula>
    </cfRule>
  </conditionalFormatting>
  <conditionalFormatting sqref="O10">
    <cfRule type="cellIs" dxfId="1433" priority="217" operator="lessThan">
      <formula>1.5</formula>
    </cfRule>
    <cfRule type="cellIs" dxfId="1432" priority="218" operator="greaterThan">
      <formula>2.5</formula>
    </cfRule>
  </conditionalFormatting>
  <conditionalFormatting sqref="P10">
    <cfRule type="cellIs" dxfId="1431" priority="215" operator="lessThan">
      <formula>4.5</formula>
    </cfRule>
    <cfRule type="cellIs" dxfId="1430" priority="216" operator="greaterThan">
      <formula>7.5</formula>
    </cfRule>
  </conditionalFormatting>
  <conditionalFormatting sqref="R10:S10">
    <cfRule type="cellIs" dxfId="1429" priority="213" operator="lessThan">
      <formula>2.5</formula>
    </cfRule>
    <cfRule type="cellIs" dxfId="1428" priority="214" operator="greaterThan">
      <formula>4.5</formula>
    </cfRule>
  </conditionalFormatting>
  <conditionalFormatting sqref="T10">
    <cfRule type="cellIs" dxfId="1427" priority="211" operator="lessThan">
      <formula>2.5</formula>
    </cfRule>
    <cfRule type="cellIs" dxfId="1426" priority="212" operator="greaterThan">
      <formula>4.5</formula>
    </cfRule>
  </conditionalFormatting>
  <conditionalFormatting sqref="U10">
    <cfRule type="cellIs" dxfId="1425" priority="210" operator="greaterThan">
      <formula>1.5</formula>
    </cfRule>
  </conditionalFormatting>
  <conditionalFormatting sqref="L9:V10">
    <cfRule type="expression" dxfId="1424" priority="207">
      <formula>L9=""</formula>
    </cfRule>
  </conditionalFormatting>
  <conditionalFormatting sqref="S9:S10">
    <cfRule type="cellIs" dxfId="1423" priority="208" operator="greaterThan">
      <formula>0.5</formula>
    </cfRule>
    <cfRule type="cellIs" dxfId="1422" priority="209" operator="lessThan">
      <formula>0.5</formula>
    </cfRule>
  </conditionalFormatting>
  <conditionalFormatting sqref="L11:M12">
    <cfRule type="cellIs" dxfId="1421" priority="205" operator="lessThan">
      <formula>0.5</formula>
    </cfRule>
    <cfRule type="cellIs" dxfId="1420" priority="206" operator="greaterThan">
      <formula>0.5</formula>
    </cfRule>
  </conditionalFormatting>
  <conditionalFormatting sqref="N11:N12">
    <cfRule type="cellIs" dxfId="1419" priority="203" operator="lessThan">
      <formula>4.5</formula>
    </cfRule>
    <cfRule type="cellIs" dxfId="1418" priority="204" operator="greaterThan">
      <formula>5.5</formula>
    </cfRule>
  </conditionalFormatting>
  <conditionalFormatting sqref="O11:O12">
    <cfRule type="cellIs" dxfId="1417" priority="201" operator="lessThan">
      <formula>1.5</formula>
    </cfRule>
    <cfRule type="cellIs" dxfId="1416" priority="202" operator="greaterThan">
      <formula>2.5</formula>
    </cfRule>
  </conditionalFormatting>
  <conditionalFormatting sqref="P11:P12">
    <cfRule type="cellIs" dxfId="1415" priority="199" operator="lessThan">
      <formula>4.5</formula>
    </cfRule>
    <cfRule type="cellIs" dxfId="1414" priority="200" operator="greaterThan">
      <formula>7.5</formula>
    </cfRule>
  </conditionalFormatting>
  <conditionalFormatting sqref="R11:S12">
    <cfRule type="cellIs" dxfId="1413" priority="197" operator="lessThan">
      <formula>2.5</formula>
    </cfRule>
    <cfRule type="cellIs" dxfId="1412" priority="198" operator="greaterThan">
      <formula>4.5</formula>
    </cfRule>
  </conditionalFormatting>
  <conditionalFormatting sqref="T11:T12">
    <cfRule type="cellIs" dxfId="1411" priority="195" operator="lessThan">
      <formula>2.5</formula>
    </cfRule>
    <cfRule type="cellIs" dxfId="1410" priority="196" operator="greaterThan">
      <formula>4.5</formula>
    </cfRule>
  </conditionalFormatting>
  <conditionalFormatting sqref="U11:U12">
    <cfRule type="cellIs" dxfId="1409" priority="194" operator="greaterThan">
      <formula>1.5</formula>
    </cfRule>
  </conditionalFormatting>
  <conditionalFormatting sqref="M12">
    <cfRule type="cellIs" dxfId="1408" priority="192" operator="lessThan">
      <formula>0.5</formula>
    </cfRule>
    <cfRule type="cellIs" dxfId="1407" priority="193" operator="greaterThan">
      <formula>0.5</formula>
    </cfRule>
  </conditionalFormatting>
  <conditionalFormatting sqref="N12">
    <cfRule type="cellIs" dxfId="1406" priority="190" operator="lessThan">
      <formula>4.5</formula>
    </cfRule>
    <cfRule type="cellIs" dxfId="1405" priority="191" operator="greaterThan">
      <formula>5.5</formula>
    </cfRule>
  </conditionalFormatting>
  <conditionalFormatting sqref="O12">
    <cfRule type="cellIs" dxfId="1404" priority="188" operator="lessThan">
      <formula>1.5</formula>
    </cfRule>
    <cfRule type="cellIs" dxfId="1403" priority="189" operator="greaterThan">
      <formula>2.5</formula>
    </cfRule>
  </conditionalFormatting>
  <conditionalFormatting sqref="P12">
    <cfRule type="cellIs" dxfId="1402" priority="186" operator="lessThan">
      <formula>4.5</formula>
    </cfRule>
    <cfRule type="cellIs" dxfId="1401" priority="187" operator="greaterThan">
      <formula>7.5</formula>
    </cfRule>
  </conditionalFormatting>
  <conditionalFormatting sqref="R12:S12">
    <cfRule type="cellIs" dxfId="1400" priority="184" operator="lessThan">
      <formula>2.5</formula>
    </cfRule>
    <cfRule type="cellIs" dxfId="1399" priority="185" operator="greaterThan">
      <formula>4.5</formula>
    </cfRule>
  </conditionalFormatting>
  <conditionalFormatting sqref="T12">
    <cfRule type="cellIs" dxfId="1398" priority="182" operator="lessThan">
      <formula>2.5</formula>
    </cfRule>
    <cfRule type="cellIs" dxfId="1397" priority="183" operator="greaterThan">
      <formula>4.5</formula>
    </cfRule>
  </conditionalFormatting>
  <conditionalFormatting sqref="U12">
    <cfRule type="cellIs" dxfId="1396" priority="181" operator="greaterThan">
      <formula>1.5</formula>
    </cfRule>
  </conditionalFormatting>
  <conditionalFormatting sqref="L11:V12">
    <cfRule type="expression" dxfId="1395" priority="178">
      <formula>L11=""</formula>
    </cfRule>
  </conditionalFormatting>
  <conditionalFormatting sqref="S11:S12">
    <cfRule type="cellIs" dxfId="1394" priority="179" operator="greaterThan">
      <formula>0.5</formula>
    </cfRule>
    <cfRule type="cellIs" dxfId="1393" priority="180" operator="lessThan">
      <formula>0.5</formula>
    </cfRule>
  </conditionalFormatting>
  <conditionalFormatting sqref="L15:M16">
    <cfRule type="cellIs" dxfId="1392" priority="176" operator="lessThan">
      <formula>0.5</formula>
    </cfRule>
    <cfRule type="cellIs" dxfId="1391" priority="177" operator="greaterThan">
      <formula>0.5</formula>
    </cfRule>
  </conditionalFormatting>
  <conditionalFormatting sqref="N15:N16">
    <cfRule type="cellIs" dxfId="1390" priority="174" operator="lessThan">
      <formula>4.5</formula>
    </cfRule>
    <cfRule type="cellIs" dxfId="1389" priority="175" operator="greaterThan">
      <formula>5.5</formula>
    </cfRule>
  </conditionalFormatting>
  <conditionalFormatting sqref="O15:O16">
    <cfRule type="cellIs" dxfId="1388" priority="172" operator="lessThan">
      <formula>1.5</formula>
    </cfRule>
    <cfRule type="cellIs" dxfId="1387" priority="173" operator="greaterThan">
      <formula>2.5</formula>
    </cfRule>
  </conditionalFormatting>
  <conditionalFormatting sqref="P15:P16">
    <cfRule type="cellIs" dxfId="1386" priority="170" operator="lessThan">
      <formula>4.5</formula>
    </cfRule>
    <cfRule type="cellIs" dxfId="1385" priority="171" operator="greaterThan">
      <formula>7.5</formula>
    </cfRule>
  </conditionalFormatting>
  <conditionalFormatting sqref="R15:S16">
    <cfRule type="cellIs" dxfId="1384" priority="168" operator="lessThan">
      <formula>2.5</formula>
    </cfRule>
    <cfRule type="cellIs" dxfId="1383" priority="169" operator="greaterThan">
      <formula>4.5</formula>
    </cfRule>
  </conditionalFormatting>
  <conditionalFormatting sqref="T15:T16">
    <cfRule type="cellIs" dxfId="1382" priority="166" operator="lessThan">
      <formula>2.5</formula>
    </cfRule>
    <cfRule type="cellIs" dxfId="1381" priority="167" operator="greaterThan">
      <formula>4.5</formula>
    </cfRule>
  </conditionalFormatting>
  <conditionalFormatting sqref="U15:U16">
    <cfRule type="cellIs" dxfId="1380" priority="165" operator="greaterThan">
      <formula>1.5</formula>
    </cfRule>
  </conditionalFormatting>
  <conditionalFormatting sqref="M16">
    <cfRule type="cellIs" dxfId="1379" priority="163" operator="lessThan">
      <formula>0.5</formula>
    </cfRule>
    <cfRule type="cellIs" dxfId="1378" priority="164" operator="greaterThan">
      <formula>0.5</formula>
    </cfRule>
  </conditionalFormatting>
  <conditionalFormatting sqref="N16">
    <cfRule type="cellIs" dxfId="1377" priority="161" operator="lessThan">
      <formula>4.5</formula>
    </cfRule>
    <cfRule type="cellIs" dxfId="1376" priority="162" operator="greaterThan">
      <formula>5.5</formula>
    </cfRule>
  </conditionalFormatting>
  <conditionalFormatting sqref="O16">
    <cfRule type="cellIs" dxfId="1375" priority="159" operator="lessThan">
      <formula>1.5</formula>
    </cfRule>
    <cfRule type="cellIs" dxfId="1374" priority="160" operator="greaterThan">
      <formula>2.5</formula>
    </cfRule>
  </conditionalFormatting>
  <conditionalFormatting sqref="P16">
    <cfRule type="cellIs" dxfId="1373" priority="157" operator="lessThan">
      <formula>4.5</formula>
    </cfRule>
    <cfRule type="cellIs" dxfId="1372" priority="158" operator="greaterThan">
      <formula>7.5</formula>
    </cfRule>
  </conditionalFormatting>
  <conditionalFormatting sqref="R16:S16">
    <cfRule type="cellIs" dxfId="1371" priority="155" operator="lessThan">
      <formula>2.5</formula>
    </cfRule>
    <cfRule type="cellIs" dxfId="1370" priority="156" operator="greaterThan">
      <formula>4.5</formula>
    </cfRule>
  </conditionalFormatting>
  <conditionalFormatting sqref="T16">
    <cfRule type="cellIs" dxfId="1369" priority="153" operator="lessThan">
      <formula>2.5</formula>
    </cfRule>
    <cfRule type="cellIs" dxfId="1368" priority="154" operator="greaterThan">
      <formula>4.5</formula>
    </cfRule>
  </conditionalFormatting>
  <conditionalFormatting sqref="U16">
    <cfRule type="cellIs" dxfId="1367" priority="152" operator="greaterThan">
      <formula>1.5</formula>
    </cfRule>
  </conditionalFormatting>
  <conditionalFormatting sqref="L15:V16">
    <cfRule type="expression" dxfId="1366" priority="149">
      <formula>L15=""</formula>
    </cfRule>
  </conditionalFormatting>
  <conditionalFormatting sqref="S15:S16">
    <cfRule type="cellIs" dxfId="1365" priority="150" operator="greaterThan">
      <formula>0.5</formula>
    </cfRule>
    <cfRule type="cellIs" dxfId="1364" priority="151" operator="lessThan">
      <formula>0.5</formula>
    </cfRule>
  </conditionalFormatting>
  <conditionalFormatting sqref="L17:M17 L19:M19">
    <cfRule type="cellIs" dxfId="1363" priority="147" operator="lessThan">
      <formula>0.5</formula>
    </cfRule>
    <cfRule type="cellIs" dxfId="1362" priority="148" operator="greaterThan">
      <formula>0.5</formula>
    </cfRule>
  </conditionalFormatting>
  <conditionalFormatting sqref="N17 N19">
    <cfRule type="cellIs" dxfId="1361" priority="145" operator="lessThan">
      <formula>4.5</formula>
    </cfRule>
    <cfRule type="cellIs" dxfId="1360" priority="146" operator="greaterThan">
      <formula>5.5</formula>
    </cfRule>
  </conditionalFormatting>
  <conditionalFormatting sqref="O17 O19">
    <cfRule type="cellIs" dxfId="1359" priority="143" operator="lessThan">
      <formula>1.5</formula>
    </cfRule>
    <cfRule type="cellIs" dxfId="1358" priority="144" operator="greaterThan">
      <formula>2.5</formula>
    </cfRule>
  </conditionalFormatting>
  <conditionalFormatting sqref="P17 P19">
    <cfRule type="cellIs" dxfId="1357" priority="141" operator="lessThan">
      <formula>4.5</formula>
    </cfRule>
    <cfRule type="cellIs" dxfId="1356" priority="142" operator="greaterThan">
      <formula>7.5</formula>
    </cfRule>
  </conditionalFormatting>
  <conditionalFormatting sqref="R17:S17 R19:S19">
    <cfRule type="cellIs" dxfId="1355" priority="139" operator="lessThan">
      <formula>2.5</formula>
    </cfRule>
    <cfRule type="cellIs" dxfId="1354" priority="140" operator="greaterThan">
      <formula>4.5</formula>
    </cfRule>
  </conditionalFormatting>
  <conditionalFormatting sqref="T17 T19">
    <cfRule type="cellIs" dxfId="1353" priority="137" operator="lessThan">
      <formula>2.5</formula>
    </cfRule>
    <cfRule type="cellIs" dxfId="1352" priority="138" operator="greaterThan">
      <formula>4.5</formula>
    </cfRule>
  </conditionalFormatting>
  <conditionalFormatting sqref="U17 U19">
    <cfRule type="cellIs" dxfId="1351" priority="136" operator="greaterThan">
      <formula>1.5</formula>
    </cfRule>
  </conditionalFormatting>
  <conditionalFormatting sqref="M19">
    <cfRule type="cellIs" dxfId="1350" priority="134" operator="lessThan">
      <formula>0.5</formula>
    </cfRule>
    <cfRule type="cellIs" dxfId="1349" priority="135" operator="greaterThan">
      <formula>0.5</formula>
    </cfRule>
  </conditionalFormatting>
  <conditionalFormatting sqref="N19">
    <cfRule type="cellIs" dxfId="1348" priority="132" operator="lessThan">
      <formula>4.5</formula>
    </cfRule>
    <cfRule type="cellIs" dxfId="1347" priority="133" operator="greaterThan">
      <formula>5.5</formula>
    </cfRule>
  </conditionalFormatting>
  <conditionalFormatting sqref="O19">
    <cfRule type="cellIs" dxfId="1346" priority="130" operator="lessThan">
      <formula>1.5</formula>
    </cfRule>
    <cfRule type="cellIs" dxfId="1345" priority="131" operator="greaterThan">
      <formula>2.5</formula>
    </cfRule>
  </conditionalFormatting>
  <conditionalFormatting sqref="P19">
    <cfRule type="cellIs" dxfId="1344" priority="128" operator="lessThan">
      <formula>4.5</formula>
    </cfRule>
    <cfRule type="cellIs" dxfId="1343" priority="129" operator="greaterThan">
      <formula>7.5</formula>
    </cfRule>
  </conditionalFormatting>
  <conditionalFormatting sqref="R19:S19">
    <cfRule type="cellIs" dxfId="1342" priority="126" operator="lessThan">
      <formula>2.5</formula>
    </cfRule>
    <cfRule type="cellIs" dxfId="1341" priority="127" operator="greaterThan">
      <formula>4.5</formula>
    </cfRule>
  </conditionalFormatting>
  <conditionalFormatting sqref="T19">
    <cfRule type="cellIs" dxfId="1340" priority="124" operator="lessThan">
      <formula>2.5</formula>
    </cfRule>
    <cfRule type="cellIs" dxfId="1339" priority="125" operator="greaterThan">
      <formula>4.5</formula>
    </cfRule>
  </conditionalFormatting>
  <conditionalFormatting sqref="U19">
    <cfRule type="cellIs" dxfId="1338" priority="123" operator="greaterThan">
      <formula>1.5</formula>
    </cfRule>
  </conditionalFormatting>
  <conditionalFormatting sqref="L17:V17 L19:V19">
    <cfRule type="expression" dxfId="1337" priority="120">
      <formula>L17=""</formula>
    </cfRule>
  </conditionalFormatting>
  <conditionalFormatting sqref="S17 S19">
    <cfRule type="cellIs" dxfId="1336" priority="121" operator="greaterThan">
      <formula>0.5</formula>
    </cfRule>
    <cfRule type="cellIs" dxfId="1335" priority="122" operator="lessThan">
      <formula>0.5</formula>
    </cfRule>
  </conditionalFormatting>
  <conditionalFormatting sqref="L18:M18">
    <cfRule type="cellIs" dxfId="1334" priority="118" operator="lessThan">
      <formula>0.5</formula>
    </cfRule>
    <cfRule type="cellIs" dxfId="1333" priority="119" operator="greaterThan">
      <formula>0.5</formula>
    </cfRule>
  </conditionalFormatting>
  <conditionalFormatting sqref="N18">
    <cfRule type="cellIs" dxfId="1332" priority="116" operator="lessThan">
      <formula>4.5</formula>
    </cfRule>
    <cfRule type="cellIs" dxfId="1331" priority="117" operator="greaterThan">
      <formula>5.5</formula>
    </cfRule>
  </conditionalFormatting>
  <conditionalFormatting sqref="O18">
    <cfRule type="cellIs" dxfId="1330" priority="114" operator="lessThan">
      <formula>1.5</formula>
    </cfRule>
    <cfRule type="cellIs" dxfId="1329" priority="115" operator="greaterThan">
      <formula>2.5</formula>
    </cfRule>
  </conditionalFormatting>
  <conditionalFormatting sqref="P18">
    <cfRule type="cellIs" dxfId="1328" priority="112" operator="lessThan">
      <formula>4.5</formula>
    </cfRule>
    <cfRule type="cellIs" dxfId="1327" priority="113" operator="greaterThan">
      <formula>7.5</formula>
    </cfRule>
  </conditionalFormatting>
  <conditionalFormatting sqref="R18:S18">
    <cfRule type="cellIs" dxfId="1326" priority="110" operator="lessThan">
      <formula>2.5</formula>
    </cfRule>
    <cfRule type="cellIs" dxfId="1325" priority="111" operator="greaterThan">
      <formula>4.5</formula>
    </cfRule>
  </conditionalFormatting>
  <conditionalFormatting sqref="T18">
    <cfRule type="cellIs" dxfId="1324" priority="108" operator="lessThan">
      <formula>2.5</formula>
    </cfRule>
    <cfRule type="cellIs" dxfId="1323" priority="109" operator="greaterThan">
      <formula>4.5</formula>
    </cfRule>
  </conditionalFormatting>
  <conditionalFormatting sqref="U18">
    <cfRule type="cellIs" dxfId="1322" priority="107" operator="greaterThan">
      <formula>1.5</formula>
    </cfRule>
  </conditionalFormatting>
  <conditionalFormatting sqref="L18:V18">
    <cfRule type="expression" dxfId="1321" priority="104">
      <formula>L18=""</formula>
    </cfRule>
  </conditionalFormatting>
  <conditionalFormatting sqref="S18">
    <cfRule type="cellIs" dxfId="1320" priority="105" operator="greaterThan">
      <formula>0.5</formula>
    </cfRule>
    <cfRule type="cellIs" dxfId="1319" priority="106" operator="lessThan">
      <formula>0.5</formula>
    </cfRule>
  </conditionalFormatting>
  <conditionalFormatting sqref="L22:M23">
    <cfRule type="cellIs" dxfId="1318" priority="102" operator="lessThan">
      <formula>0.5</formula>
    </cfRule>
    <cfRule type="cellIs" dxfId="1317" priority="103" operator="greaterThan">
      <formula>0.5</formula>
    </cfRule>
  </conditionalFormatting>
  <conditionalFormatting sqref="N22:N23">
    <cfRule type="cellIs" dxfId="1316" priority="100" operator="lessThan">
      <formula>4.5</formula>
    </cfRule>
    <cfRule type="cellIs" dxfId="1315" priority="101" operator="greaterThan">
      <formula>5.5</formula>
    </cfRule>
  </conditionalFormatting>
  <conditionalFormatting sqref="O22:O23">
    <cfRule type="cellIs" dxfId="1314" priority="98" operator="lessThan">
      <formula>1.5</formula>
    </cfRule>
    <cfRule type="cellIs" dxfId="1313" priority="99" operator="greaterThan">
      <formula>2.5</formula>
    </cfRule>
  </conditionalFormatting>
  <conditionalFormatting sqref="P22:P23">
    <cfRule type="cellIs" dxfId="1312" priority="96" operator="lessThan">
      <formula>4.5</formula>
    </cfRule>
    <cfRule type="cellIs" dxfId="1311" priority="97" operator="greaterThan">
      <formula>7.5</formula>
    </cfRule>
  </conditionalFormatting>
  <conditionalFormatting sqref="R22:S23">
    <cfRule type="cellIs" dxfId="1310" priority="94" operator="lessThan">
      <formula>2.5</formula>
    </cfRule>
    <cfRule type="cellIs" dxfId="1309" priority="95" operator="greaterThan">
      <formula>4.5</formula>
    </cfRule>
  </conditionalFormatting>
  <conditionalFormatting sqref="T22:T23">
    <cfRule type="cellIs" dxfId="1308" priority="92" operator="lessThan">
      <formula>2.5</formula>
    </cfRule>
    <cfRule type="cellIs" dxfId="1307" priority="93" operator="greaterThan">
      <formula>4.5</formula>
    </cfRule>
  </conditionalFormatting>
  <conditionalFormatting sqref="U22:U23">
    <cfRule type="cellIs" dxfId="1306" priority="91" operator="greaterThan">
      <formula>1.5</formula>
    </cfRule>
  </conditionalFormatting>
  <conditionalFormatting sqref="M23">
    <cfRule type="cellIs" dxfId="1305" priority="89" operator="lessThan">
      <formula>0.5</formula>
    </cfRule>
    <cfRule type="cellIs" dxfId="1304" priority="90" operator="greaterThan">
      <formula>0.5</formula>
    </cfRule>
  </conditionalFormatting>
  <conditionalFormatting sqref="N23">
    <cfRule type="cellIs" dxfId="1303" priority="87" operator="lessThan">
      <formula>4.5</formula>
    </cfRule>
    <cfRule type="cellIs" dxfId="1302" priority="88" operator="greaterThan">
      <formula>5.5</formula>
    </cfRule>
  </conditionalFormatting>
  <conditionalFormatting sqref="O23">
    <cfRule type="cellIs" dxfId="1301" priority="85" operator="lessThan">
      <formula>1.5</formula>
    </cfRule>
    <cfRule type="cellIs" dxfId="1300" priority="86" operator="greaterThan">
      <formula>2.5</formula>
    </cfRule>
  </conditionalFormatting>
  <conditionalFormatting sqref="P23">
    <cfRule type="cellIs" dxfId="1299" priority="83" operator="lessThan">
      <formula>4.5</formula>
    </cfRule>
    <cfRule type="cellIs" dxfId="1298" priority="84" operator="greaterThan">
      <formula>7.5</formula>
    </cfRule>
  </conditionalFormatting>
  <conditionalFormatting sqref="R23:S23">
    <cfRule type="cellIs" dxfId="1297" priority="81" operator="lessThan">
      <formula>2.5</formula>
    </cfRule>
    <cfRule type="cellIs" dxfId="1296" priority="82" operator="greaterThan">
      <formula>4.5</formula>
    </cfRule>
  </conditionalFormatting>
  <conditionalFormatting sqref="T23">
    <cfRule type="cellIs" dxfId="1295" priority="79" operator="lessThan">
      <formula>2.5</formula>
    </cfRule>
    <cfRule type="cellIs" dxfId="1294" priority="80" operator="greaterThan">
      <formula>4.5</formula>
    </cfRule>
  </conditionalFormatting>
  <conditionalFormatting sqref="U23">
    <cfRule type="cellIs" dxfId="1293" priority="78" operator="greaterThan">
      <formula>1.5</formula>
    </cfRule>
  </conditionalFormatting>
  <conditionalFormatting sqref="L22:V23">
    <cfRule type="expression" dxfId="1292" priority="75">
      <formula>L22=""</formula>
    </cfRule>
  </conditionalFormatting>
  <conditionalFormatting sqref="S22:S23">
    <cfRule type="cellIs" dxfId="1291" priority="76" operator="greaterThan">
      <formula>0.5</formula>
    </cfRule>
    <cfRule type="cellIs" dxfId="1290" priority="77" operator="lessThan">
      <formula>0.5</formula>
    </cfRule>
  </conditionalFormatting>
  <conditionalFormatting sqref="L24:M25">
    <cfRule type="cellIs" dxfId="1289" priority="73" operator="lessThan">
      <formula>0.5</formula>
    </cfRule>
    <cfRule type="cellIs" dxfId="1288" priority="74" operator="greaterThan">
      <formula>0.5</formula>
    </cfRule>
  </conditionalFormatting>
  <conditionalFormatting sqref="N24:N25">
    <cfRule type="cellIs" dxfId="1287" priority="71" operator="lessThan">
      <formula>4.5</formula>
    </cfRule>
    <cfRule type="cellIs" dxfId="1286" priority="72" operator="greaterThan">
      <formula>5.5</formula>
    </cfRule>
  </conditionalFormatting>
  <conditionalFormatting sqref="O24:O25">
    <cfRule type="cellIs" dxfId="1285" priority="69" operator="lessThan">
      <formula>1.5</formula>
    </cfRule>
    <cfRule type="cellIs" dxfId="1284" priority="70" operator="greaterThan">
      <formula>2.5</formula>
    </cfRule>
  </conditionalFormatting>
  <conditionalFormatting sqref="P24:P25">
    <cfRule type="cellIs" dxfId="1283" priority="67" operator="lessThan">
      <formula>4.5</formula>
    </cfRule>
    <cfRule type="cellIs" dxfId="1282" priority="68" operator="greaterThan">
      <formula>7.5</formula>
    </cfRule>
  </conditionalFormatting>
  <conditionalFormatting sqref="R24:S25">
    <cfRule type="cellIs" dxfId="1281" priority="65" operator="lessThan">
      <formula>2.5</formula>
    </cfRule>
    <cfRule type="cellIs" dxfId="1280" priority="66" operator="greaterThan">
      <formula>4.5</formula>
    </cfRule>
  </conditionalFormatting>
  <conditionalFormatting sqref="T24:T25">
    <cfRule type="cellIs" dxfId="1279" priority="63" operator="lessThan">
      <formula>2.5</formula>
    </cfRule>
    <cfRule type="cellIs" dxfId="1278" priority="64" operator="greaterThan">
      <formula>4.5</formula>
    </cfRule>
  </conditionalFormatting>
  <conditionalFormatting sqref="U24:U25">
    <cfRule type="cellIs" dxfId="1277" priority="62" operator="greaterThan">
      <formula>1.5</formula>
    </cfRule>
  </conditionalFormatting>
  <conditionalFormatting sqref="M25">
    <cfRule type="cellIs" dxfId="1276" priority="60" operator="lessThan">
      <formula>0.5</formula>
    </cfRule>
    <cfRule type="cellIs" dxfId="1275" priority="61" operator="greaterThan">
      <formula>0.5</formula>
    </cfRule>
  </conditionalFormatting>
  <conditionalFormatting sqref="N25">
    <cfRule type="cellIs" dxfId="1274" priority="58" operator="lessThan">
      <formula>4.5</formula>
    </cfRule>
    <cfRule type="cellIs" dxfId="1273" priority="59" operator="greaterThan">
      <formula>5.5</formula>
    </cfRule>
  </conditionalFormatting>
  <conditionalFormatting sqref="O25">
    <cfRule type="cellIs" dxfId="1272" priority="56" operator="lessThan">
      <formula>1.5</formula>
    </cfRule>
    <cfRule type="cellIs" dxfId="1271" priority="57" operator="greaterThan">
      <formula>2.5</formula>
    </cfRule>
  </conditionalFormatting>
  <conditionalFormatting sqref="P25">
    <cfRule type="cellIs" dxfId="1270" priority="54" operator="lessThan">
      <formula>4.5</formula>
    </cfRule>
    <cfRule type="cellIs" dxfId="1269" priority="55" operator="greaterThan">
      <formula>7.5</formula>
    </cfRule>
  </conditionalFormatting>
  <conditionalFormatting sqref="R25:S25">
    <cfRule type="cellIs" dxfId="1268" priority="52" operator="lessThan">
      <formula>2.5</formula>
    </cfRule>
    <cfRule type="cellIs" dxfId="1267" priority="53" operator="greaterThan">
      <formula>4.5</formula>
    </cfRule>
  </conditionalFormatting>
  <conditionalFormatting sqref="T25">
    <cfRule type="cellIs" dxfId="1266" priority="50" operator="lessThan">
      <formula>2.5</formula>
    </cfRule>
    <cfRule type="cellIs" dxfId="1265" priority="51" operator="greaterThan">
      <formula>4.5</formula>
    </cfRule>
  </conditionalFormatting>
  <conditionalFormatting sqref="U25">
    <cfRule type="cellIs" dxfId="1264" priority="49" operator="greaterThan">
      <formula>1.5</formula>
    </cfRule>
  </conditionalFormatting>
  <conditionalFormatting sqref="L24:V25">
    <cfRule type="expression" dxfId="1263" priority="46">
      <formula>L24=""</formula>
    </cfRule>
  </conditionalFormatting>
  <conditionalFormatting sqref="S24:S25">
    <cfRule type="cellIs" dxfId="1262" priority="47" operator="greaterThan">
      <formula>0.5</formula>
    </cfRule>
    <cfRule type="cellIs" dxfId="1261" priority="48" operator="lessThan">
      <formula>0.5</formula>
    </cfRule>
  </conditionalFormatting>
  <conditionalFormatting sqref="L28:M29">
    <cfRule type="cellIs" dxfId="1260" priority="44" operator="lessThan">
      <formula>0.5</formula>
    </cfRule>
    <cfRule type="cellIs" dxfId="1259" priority="45" operator="greaterThan">
      <formula>0.5</formula>
    </cfRule>
  </conditionalFormatting>
  <conditionalFormatting sqref="N28:N29">
    <cfRule type="cellIs" dxfId="1258" priority="42" operator="lessThan">
      <formula>4.5</formula>
    </cfRule>
    <cfRule type="cellIs" dxfId="1257" priority="43" operator="greaterThan">
      <formula>5.5</formula>
    </cfRule>
  </conditionalFormatting>
  <conditionalFormatting sqref="O28:O29">
    <cfRule type="cellIs" dxfId="1256" priority="40" operator="lessThan">
      <formula>1.5</formula>
    </cfRule>
    <cfRule type="cellIs" dxfId="1255" priority="41" operator="greaterThan">
      <formula>2.5</formula>
    </cfRule>
  </conditionalFormatting>
  <conditionalFormatting sqref="P28:P29">
    <cfRule type="cellIs" dxfId="1254" priority="38" operator="lessThan">
      <formula>4.5</formula>
    </cfRule>
    <cfRule type="cellIs" dxfId="1253" priority="39" operator="greaterThan">
      <formula>7.5</formula>
    </cfRule>
  </conditionalFormatting>
  <conditionalFormatting sqref="R28:S29">
    <cfRule type="cellIs" dxfId="1252" priority="36" operator="lessThan">
      <formula>2.5</formula>
    </cfRule>
    <cfRule type="cellIs" dxfId="1251" priority="37" operator="greaterThan">
      <formula>4.5</formula>
    </cfRule>
  </conditionalFormatting>
  <conditionalFormatting sqref="T28:T29">
    <cfRule type="cellIs" dxfId="1250" priority="34" operator="lessThan">
      <formula>2.5</formula>
    </cfRule>
    <cfRule type="cellIs" dxfId="1249" priority="35" operator="greaterThan">
      <formula>4.5</formula>
    </cfRule>
  </conditionalFormatting>
  <conditionalFormatting sqref="U28:U29">
    <cfRule type="cellIs" dxfId="1248" priority="33" operator="greaterThan">
      <formula>1.5</formula>
    </cfRule>
  </conditionalFormatting>
  <conditionalFormatting sqref="M29">
    <cfRule type="cellIs" dxfId="1247" priority="31" operator="lessThan">
      <formula>0.5</formula>
    </cfRule>
    <cfRule type="cellIs" dxfId="1246" priority="32" operator="greaterThan">
      <formula>0.5</formula>
    </cfRule>
  </conditionalFormatting>
  <conditionalFormatting sqref="N29">
    <cfRule type="cellIs" dxfId="1245" priority="29" operator="lessThan">
      <formula>4.5</formula>
    </cfRule>
    <cfRule type="cellIs" dxfId="1244" priority="30" operator="greaterThan">
      <formula>5.5</formula>
    </cfRule>
  </conditionalFormatting>
  <conditionalFormatting sqref="O29">
    <cfRule type="cellIs" dxfId="1243" priority="27" operator="lessThan">
      <formula>1.5</formula>
    </cfRule>
    <cfRule type="cellIs" dxfId="1242" priority="28" operator="greaterThan">
      <formula>2.5</formula>
    </cfRule>
  </conditionalFormatting>
  <conditionalFormatting sqref="P29">
    <cfRule type="cellIs" dxfId="1241" priority="25" operator="lessThan">
      <formula>4.5</formula>
    </cfRule>
    <cfRule type="cellIs" dxfId="1240" priority="26" operator="greaterThan">
      <formula>7.5</formula>
    </cfRule>
  </conditionalFormatting>
  <conditionalFormatting sqref="R29:S29">
    <cfRule type="cellIs" dxfId="1239" priority="23" operator="lessThan">
      <formula>2.5</formula>
    </cfRule>
    <cfRule type="cellIs" dxfId="1238" priority="24" operator="greaterThan">
      <formula>4.5</formula>
    </cfRule>
  </conditionalFormatting>
  <conditionalFormatting sqref="T29">
    <cfRule type="cellIs" dxfId="1237" priority="21" operator="lessThan">
      <formula>2.5</formula>
    </cfRule>
    <cfRule type="cellIs" dxfId="1236" priority="22" operator="greaterThan">
      <formula>4.5</formula>
    </cfRule>
  </conditionalFormatting>
  <conditionalFormatting sqref="U29">
    <cfRule type="cellIs" dxfId="1235" priority="20" operator="greaterThan">
      <formula>1.5</formula>
    </cfRule>
  </conditionalFormatting>
  <conditionalFormatting sqref="L28:V29">
    <cfRule type="expression" dxfId="1234" priority="17">
      <formula>L28=""</formula>
    </cfRule>
  </conditionalFormatting>
  <conditionalFormatting sqref="S28:S29">
    <cfRule type="cellIs" dxfId="1233" priority="18" operator="greaterThan">
      <formula>0.5</formula>
    </cfRule>
    <cfRule type="cellIs" dxfId="1232" priority="19" operator="lessThan">
      <formula>0.5</formula>
    </cfRule>
  </conditionalFormatting>
  <conditionalFormatting sqref="L30:M30">
    <cfRule type="cellIs" dxfId="1231" priority="15" operator="lessThan">
      <formula>0.5</formula>
    </cfRule>
    <cfRule type="cellIs" dxfId="1230" priority="16" operator="greaterThan">
      <formula>0.5</formula>
    </cfRule>
  </conditionalFormatting>
  <conditionalFormatting sqref="N30">
    <cfRule type="cellIs" dxfId="1229" priority="13" operator="lessThan">
      <formula>4.5</formula>
    </cfRule>
    <cfRule type="cellIs" dxfId="1228" priority="14" operator="greaterThan">
      <formula>5.5</formula>
    </cfRule>
  </conditionalFormatting>
  <conditionalFormatting sqref="O30">
    <cfRule type="cellIs" dxfId="1227" priority="11" operator="lessThan">
      <formula>1.5</formula>
    </cfRule>
    <cfRule type="cellIs" dxfId="1226" priority="12" operator="greaterThan">
      <formula>2.5</formula>
    </cfRule>
  </conditionalFormatting>
  <conditionalFormatting sqref="P30">
    <cfRule type="cellIs" dxfId="1225" priority="9" operator="lessThan">
      <formula>4.5</formula>
    </cfRule>
    <cfRule type="cellIs" dxfId="1224" priority="10" operator="greaterThan">
      <formula>7.5</formula>
    </cfRule>
  </conditionalFormatting>
  <conditionalFormatting sqref="R30:S30">
    <cfRule type="cellIs" dxfId="1223" priority="7" operator="lessThan">
      <formula>2.5</formula>
    </cfRule>
    <cfRule type="cellIs" dxfId="1222" priority="8" operator="greaterThan">
      <formula>4.5</formula>
    </cfRule>
  </conditionalFormatting>
  <conditionalFormatting sqref="T30">
    <cfRule type="cellIs" dxfId="1221" priority="5" operator="lessThan">
      <formula>2.5</formula>
    </cfRule>
    <cfRule type="cellIs" dxfId="1220" priority="6" operator="greaterThan">
      <formula>4.5</formula>
    </cfRule>
  </conditionalFormatting>
  <conditionalFormatting sqref="U30">
    <cfRule type="cellIs" dxfId="1219" priority="4" operator="greaterThan">
      <formula>1.5</formula>
    </cfRule>
  </conditionalFormatting>
  <conditionalFormatting sqref="L30:V30">
    <cfRule type="expression" dxfId="1218" priority="1">
      <formula>L30=""</formula>
    </cfRule>
  </conditionalFormatting>
  <conditionalFormatting sqref="S30">
    <cfRule type="cellIs" dxfId="1217" priority="2" operator="greaterThan">
      <formula>0.5</formula>
    </cfRule>
    <cfRule type="cellIs" dxfId="1216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Y49" sqref="Y49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B19" sqref="B19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48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2015:2:0:0:TAOYUAN</v>
      </c>
      <c r="F3" s="53" t="e">
        <f>MATCH($E3,BAPTISM_SOURCE_ZONE_MONTH!$A:$A, 0)</f>
        <v>#N/A</v>
      </c>
      <c r="G3" s="11" t="str">
        <f>IFERROR(INDEX(BAPTISM_SOURCE_ZONE_MONTH!$A:$Z,TAOYUAN_GRAPH_DATA!$F3,MATCH(G$2,BAPTISM_SOURCE_ZONE_MONTH!$A$1:$Z$1,0)),"")</f>
        <v/>
      </c>
      <c r="H3" s="11" t="str">
        <f>IFERROR(INDEX(BAPTISM_SOURCE_ZONE_MONTH!$A:$Z,TAOYUAN_GRAPH_DATA!$F3,MATCH(H$2,BAPTISM_SOURCE_ZONE_MONTH!$A$1:$Z$1,0)),"")</f>
        <v/>
      </c>
      <c r="I3" s="11" t="str">
        <f>IFERROR(INDEX(BAPTISM_SOURCE_ZONE_MONTH!$A:$Z,TAOYUAN_GRAPH_DATA!$F3,MATCH(I$2,BAPTISM_SOURCE_ZONE_MONTH!$A$1:$Z$1,0)),"")</f>
        <v/>
      </c>
      <c r="J3" s="11" t="str">
        <f>IFERROR(INDEX(BAPTISM_SOURCE_ZONE_MONTH!$A:$Z,TAOYUAN_GRAPH_DATA!$F3,MATCH(J$2,BAPTISM_SOURCE_ZONE_MONTH!$A$1:$Z$1,0)),"")</f>
        <v/>
      </c>
      <c r="K3" s="11" t="str">
        <f>IFERROR(INDEX(BAPTISM_SOURCE_ZONE_MONTH!$A:$Z,TAOYUAN_GRAPH_DATA!$F3,MATCH(K$2,BAPTISM_SOURCE_ZONE_MONTH!$A$1:$Z$1,0)),"")</f>
        <v/>
      </c>
      <c r="L3" s="11" t="str">
        <f>IFERROR(INDEX(BAPTISM_SOURCE_ZONE_MONTH!$A:$Z,TAOYUAN_GRAPH_DATA!$F3,MATCH(L$2,BAPTISM_SOURCE_ZONE_MONTH!$A$1:$Z$1,0)),"")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16</v>
      </c>
      <c r="Q3" s="40" t="str">
        <f>IFERROR(INDEX(REPORT_DATA_BY_ZONE_MONTH!$A:$AG,$N3,MATCH(Q$2,REPORT_DATA_BY_ZONE_MONTH!$A$1:$AG$1,0)), "")</f>
        <v/>
      </c>
      <c r="R3" s="40">
        <f>6*$B$18*$B$19</f>
        <v>384</v>
      </c>
      <c r="S3" s="40" t="str">
        <f>IFERROR(INDEX(REPORT_DATA_BY_ZONE_MONTH!$A:$AG,$N3,MATCH(S$2,REPORT_DATA_BY_ZONE_MONTH!$A$1:$AG$1,0)), "")</f>
        <v/>
      </c>
      <c r="T3" s="40">
        <f>3*$B$18*$B$19</f>
        <v>192</v>
      </c>
      <c r="U3" s="40" t="str">
        <f>IFERROR(INDEX(REPORT_DATA_BY_ZONE_MONTH!$A:$AG,$N3,MATCH(U$2,REPORT_DATA_BY_ZONE_MONTH!$A$1:$AG$1,0)), "")</f>
        <v/>
      </c>
      <c r="V3" s="40">
        <f>5*$B$18*$B$19</f>
        <v>320</v>
      </c>
      <c r="W3" s="40" t="str">
        <f>IFERROR(INDEX(REPORT_DATA_BY_ZONE_MONTH!$A:$AG,$N3,MATCH(W$2,REPORT_DATA_BY_ZONE_MONTH!$A$1:$AG$1,0)), "")</f>
        <v/>
      </c>
      <c r="X3" s="40">
        <f>1*$B$18*$B$19</f>
        <v>64</v>
      </c>
    </row>
    <row r="4" spans="1:24" x14ac:dyDescent="0.25">
      <c r="A4" s="53" t="s">
        <v>48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2015:3:0:0:TAOYUAN</v>
      </c>
      <c r="F4" s="53" t="e">
        <f>MATCH($E4,BAPTISM_SOURCE_ZONE_MONTH!$A:$A, 0)</f>
        <v>#N/A</v>
      </c>
      <c r="G4" s="11" t="str">
        <f>IFERROR(INDEX(BAPTISM_SOURCE_ZONE_MONTH!$A:$Z,TAOYUAN_GRAPH_DATA!$F4,MATCH(G$2,BAPTISM_SOURCE_ZONE_MONTH!$A$1:$Z$1,0)),"")</f>
        <v/>
      </c>
      <c r="H4" s="11" t="str">
        <f>IFERROR(INDEX(BAPTISM_SOURCE_ZONE_MONTH!$A:$Z,TAOYUAN_GRAPH_DATA!$F4,MATCH(H$2,BAPTISM_SOURCE_ZONE_MONTH!$A$1:$Z$1,0)),"")</f>
        <v/>
      </c>
      <c r="I4" s="11" t="str">
        <f>IFERROR(INDEX(BAPTISM_SOURCE_ZONE_MONTH!$A:$Z,TAOYUAN_GRAPH_DATA!$F4,MATCH(I$2,BAPTISM_SOURCE_ZONE_MONTH!$A$1:$Z$1,0)),"")</f>
        <v/>
      </c>
      <c r="J4" s="11" t="str">
        <f>IFERROR(INDEX(BAPTISM_SOURCE_ZONE_MONTH!$A:$Z,TAOYUAN_GRAPH_DATA!$F4,MATCH(J$2,BAPTISM_SOURCE_ZONE_MONTH!$A$1:$Z$1,0)),"")</f>
        <v/>
      </c>
      <c r="K4" s="11" t="str">
        <f>IFERROR(INDEX(BAPTISM_SOURCE_ZONE_MONTH!$A:$Z,TAOYUAN_GRAPH_DATA!$F4,MATCH(K$2,BAPTISM_SOURCE_ZONE_MONTH!$A$1:$Z$1,0)),"")</f>
        <v/>
      </c>
      <c r="L4" s="11" t="str">
        <f>IFERROR(INDEX(BAPTISM_SOURCE_ZONE_MONTH!$A:$Z,TAOYUAN_GRAPH_DATA!$F4,MATCH(L$2,BAPTISM_SOURCE_ZONE_MONTH!$A$1:$Z$1,0)),"")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384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192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320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64</v>
      </c>
    </row>
    <row r="5" spans="1:24" x14ac:dyDescent="0.25">
      <c r="A5" s="53" t="s">
        <v>48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2015:4:0:0:TAOYUAN</v>
      </c>
      <c r="F5" s="53" t="e">
        <f>MATCH($E5,BAPTISM_SOURCE_ZONE_MONTH!$A:$A, 0)</f>
        <v>#N/A</v>
      </c>
      <c r="G5" s="11" t="str">
        <f>IFERROR(INDEX(BAPTISM_SOURCE_ZONE_MONTH!$A:$Z,TAOYUAN_GRAPH_DATA!$F5,MATCH(G$2,BAPTISM_SOURCE_ZONE_MONTH!$A$1:$Z$1,0)),"")</f>
        <v/>
      </c>
      <c r="H5" s="11" t="str">
        <f>IFERROR(INDEX(BAPTISM_SOURCE_ZONE_MONTH!$A:$Z,TAOYUAN_GRAPH_DATA!$F5,MATCH(H$2,BAPTISM_SOURCE_ZONE_MONTH!$A$1:$Z$1,0)),"")</f>
        <v/>
      </c>
      <c r="I5" s="11" t="str">
        <f>IFERROR(INDEX(BAPTISM_SOURCE_ZONE_MONTH!$A:$Z,TAOYUAN_GRAPH_DATA!$F5,MATCH(I$2,BAPTISM_SOURCE_ZONE_MONTH!$A$1:$Z$1,0)),"")</f>
        <v/>
      </c>
      <c r="J5" s="11" t="str">
        <f>IFERROR(INDEX(BAPTISM_SOURCE_ZONE_MONTH!$A:$Z,TAOYUAN_GRAPH_DATA!$F5,MATCH(J$2,BAPTISM_SOURCE_ZONE_MONTH!$A$1:$Z$1,0)),"")</f>
        <v/>
      </c>
      <c r="K5" s="11" t="str">
        <f>IFERROR(INDEX(BAPTISM_SOURCE_ZONE_MONTH!$A:$Z,TAOYUAN_GRAPH_DATA!$F5,MATCH(K$2,BAPTISM_SOURCE_ZONE_MONTH!$A$1:$Z$1,0)),"")</f>
        <v/>
      </c>
      <c r="L5" s="11" t="str">
        <f>IFERROR(INDEX(BAPTISM_SOURCE_ZONE_MONTH!$A:$Z,TAOYUAN_GRAPH_DATA!$F5,MATCH(L$2,BAPTISM_SOURCE_ZONE_MONTH!$A$1:$Z$1,0)),"")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16</v>
      </c>
      <c r="Q5" s="40" t="str">
        <f>IFERROR(INDEX(REPORT_DATA_BY_ZONE_MONTH!$A:$AG,$N5,MATCH(Q$2,REPORT_DATA_BY_ZONE_MONTH!$A$1:$AG$1,0)), "")</f>
        <v/>
      </c>
      <c r="R5" s="40">
        <f t="shared" si="4"/>
        <v>384</v>
      </c>
      <c r="S5" s="40" t="str">
        <f>IFERROR(INDEX(REPORT_DATA_BY_ZONE_MONTH!$A:$AG,$N5,MATCH(S$2,REPORT_DATA_BY_ZONE_MONTH!$A$1:$AG$1,0)), "")</f>
        <v/>
      </c>
      <c r="T5" s="40">
        <f t="shared" si="5"/>
        <v>192</v>
      </c>
      <c r="U5" s="40" t="str">
        <f>IFERROR(INDEX(REPORT_DATA_BY_ZONE_MONTH!$A:$AG,$N5,MATCH(U$2,REPORT_DATA_BY_ZONE_MONTH!$A$1:$AG$1,0)), "")</f>
        <v/>
      </c>
      <c r="V5" s="40">
        <f t="shared" si="6"/>
        <v>320</v>
      </c>
      <c r="W5" s="40" t="str">
        <f>IFERROR(INDEX(REPORT_DATA_BY_ZONE_MONTH!$A:$AG,$N5,MATCH(W$2,REPORT_DATA_BY_ZONE_MONTH!$A$1:$AG$1,0)), "")</f>
        <v/>
      </c>
      <c r="X5" s="40">
        <f t="shared" si="7"/>
        <v>64</v>
      </c>
    </row>
    <row r="6" spans="1:24" x14ac:dyDescent="0.25">
      <c r="A6" s="53" t="s">
        <v>48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2015:5:0:0:TAOYUAN</v>
      </c>
      <c r="F6" s="53" t="e">
        <f>MATCH($E6,BAPTISM_SOURCE_ZONE_MONTH!$A:$A, 0)</f>
        <v>#N/A</v>
      </c>
      <c r="G6" s="11" t="str">
        <f>IFERROR(INDEX(BAPTISM_SOURCE_ZONE_MONTH!$A:$Z,TAOYUAN_GRAPH_DATA!$F6,MATCH(G$2,BAPTISM_SOURCE_ZONE_MONTH!$A$1:$Z$1,0)),"")</f>
        <v/>
      </c>
      <c r="H6" s="11" t="str">
        <f>IFERROR(INDEX(BAPTISM_SOURCE_ZONE_MONTH!$A:$Z,TAOYUAN_GRAPH_DATA!$F6,MATCH(H$2,BAPTISM_SOURCE_ZONE_MONTH!$A$1:$Z$1,0)),"")</f>
        <v/>
      </c>
      <c r="I6" s="11" t="str">
        <f>IFERROR(INDEX(BAPTISM_SOURCE_ZONE_MONTH!$A:$Z,TAOYUAN_GRAPH_DATA!$F6,MATCH(I$2,BAPTISM_SOURCE_ZONE_MONTH!$A$1:$Z$1,0)),"")</f>
        <v/>
      </c>
      <c r="J6" s="11" t="str">
        <f>IFERROR(INDEX(BAPTISM_SOURCE_ZONE_MONTH!$A:$Z,TAOYUAN_GRAPH_DATA!$F6,MATCH(J$2,BAPTISM_SOURCE_ZONE_MONTH!$A$1:$Z$1,0)),"")</f>
        <v/>
      </c>
      <c r="K6" s="11" t="str">
        <f>IFERROR(INDEX(BAPTISM_SOURCE_ZONE_MONTH!$A:$Z,TAOYUAN_GRAPH_DATA!$F6,MATCH(K$2,BAPTISM_SOURCE_ZONE_MONTH!$A$1:$Z$1,0)),"")</f>
        <v/>
      </c>
      <c r="L6" s="11" t="str">
        <f>IFERROR(INDEX(BAPTISM_SOURCE_ZONE_MONTH!$A:$Z,TAOYUAN_GRAPH_DATA!$F6,MATCH(L$2,BAPTISM_SOURCE_ZONE_MONTH!$A$1:$Z$1,0)),"")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16</v>
      </c>
      <c r="Q6" s="40" t="str">
        <f>IFERROR(INDEX(REPORT_DATA_BY_ZONE_MONTH!$A:$AG,$N6,MATCH(Q$2,REPORT_DATA_BY_ZONE_MONTH!$A$1:$AG$1,0)), "")</f>
        <v/>
      </c>
      <c r="R6" s="40">
        <f t="shared" si="4"/>
        <v>384</v>
      </c>
      <c r="S6" s="40" t="str">
        <f>IFERROR(INDEX(REPORT_DATA_BY_ZONE_MONTH!$A:$AG,$N6,MATCH(S$2,REPORT_DATA_BY_ZONE_MONTH!$A$1:$AG$1,0)), "")</f>
        <v/>
      </c>
      <c r="T6" s="40">
        <f t="shared" si="5"/>
        <v>192</v>
      </c>
      <c r="U6" s="40" t="str">
        <f>IFERROR(INDEX(REPORT_DATA_BY_ZONE_MONTH!$A:$AG,$N6,MATCH(U$2,REPORT_DATA_BY_ZONE_MONTH!$A$1:$AG$1,0)), "")</f>
        <v/>
      </c>
      <c r="V6" s="40">
        <f t="shared" si="6"/>
        <v>320</v>
      </c>
      <c r="W6" s="40" t="str">
        <f>IFERROR(INDEX(REPORT_DATA_BY_ZONE_MONTH!$A:$AG,$N6,MATCH(W$2,REPORT_DATA_BY_ZONE_MONTH!$A$1:$AG$1,0)), "")</f>
        <v/>
      </c>
      <c r="X6" s="40">
        <f t="shared" si="7"/>
        <v>64</v>
      </c>
    </row>
    <row r="7" spans="1:24" x14ac:dyDescent="0.25">
      <c r="A7" s="53" t="s">
        <v>48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2015:6:0:0:TAOYUAN</v>
      </c>
      <c r="F7" s="53" t="e">
        <f>MATCH($E7,BAPTISM_SOURCE_ZONE_MONTH!$A:$A, 0)</f>
        <v>#N/A</v>
      </c>
      <c r="G7" s="11" t="str">
        <f>IFERROR(INDEX(BAPTISM_SOURCE_ZONE_MONTH!$A:$Z,TAOYUAN_GRAPH_DATA!$F7,MATCH(G$2,BAPTISM_SOURCE_ZONE_MONTH!$A$1:$Z$1,0)),"")</f>
        <v/>
      </c>
      <c r="H7" s="11" t="str">
        <f>IFERROR(INDEX(BAPTISM_SOURCE_ZONE_MONTH!$A:$Z,TAOYUAN_GRAPH_DATA!$F7,MATCH(H$2,BAPTISM_SOURCE_ZONE_MONTH!$A$1:$Z$1,0)),"")</f>
        <v/>
      </c>
      <c r="I7" s="11" t="str">
        <f>IFERROR(INDEX(BAPTISM_SOURCE_ZONE_MONTH!$A:$Z,TAOYUAN_GRAPH_DATA!$F7,MATCH(I$2,BAPTISM_SOURCE_ZONE_MONTH!$A$1:$Z$1,0)),"")</f>
        <v/>
      </c>
      <c r="J7" s="11" t="str">
        <f>IFERROR(INDEX(BAPTISM_SOURCE_ZONE_MONTH!$A:$Z,TAOYUAN_GRAPH_DATA!$F7,MATCH(J$2,BAPTISM_SOURCE_ZONE_MONTH!$A$1:$Z$1,0)),"")</f>
        <v/>
      </c>
      <c r="K7" s="11" t="str">
        <f>IFERROR(INDEX(BAPTISM_SOURCE_ZONE_MONTH!$A:$Z,TAOYUAN_GRAPH_DATA!$F7,MATCH(K$2,BAPTISM_SOURCE_ZONE_MONTH!$A$1:$Z$1,0)),"")</f>
        <v/>
      </c>
      <c r="L7" s="11" t="str">
        <f>IFERROR(INDEX(BAPTISM_SOURCE_ZONE_MONTH!$A:$Z,TAOYUAN_GRAPH_DATA!$F7,MATCH(L$2,BAPTISM_SOURCE_ZONE_MONTH!$A$1:$Z$1,0)),"")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16</v>
      </c>
      <c r="Q7" s="40" t="str">
        <f>IFERROR(INDEX(REPORT_DATA_BY_ZONE_MONTH!$A:$AG,$N7,MATCH(Q$2,REPORT_DATA_BY_ZONE_MONTH!$A$1:$AG$1,0)), "")</f>
        <v/>
      </c>
      <c r="R7" s="40">
        <f t="shared" si="4"/>
        <v>384</v>
      </c>
      <c r="S7" s="40" t="str">
        <f>IFERROR(INDEX(REPORT_DATA_BY_ZONE_MONTH!$A:$AG,$N7,MATCH(S$2,REPORT_DATA_BY_ZONE_MONTH!$A$1:$AG$1,0)), "")</f>
        <v/>
      </c>
      <c r="T7" s="40">
        <f t="shared" si="5"/>
        <v>192</v>
      </c>
      <c r="U7" s="40" t="str">
        <f>IFERROR(INDEX(REPORT_DATA_BY_ZONE_MONTH!$A:$AG,$N7,MATCH(U$2,REPORT_DATA_BY_ZONE_MONTH!$A$1:$AG$1,0)), "")</f>
        <v/>
      </c>
      <c r="V7" s="40">
        <f t="shared" si="6"/>
        <v>320</v>
      </c>
      <c r="W7" s="40" t="str">
        <f>IFERROR(INDEX(REPORT_DATA_BY_ZONE_MONTH!$A:$AG,$N7,MATCH(W$2,REPORT_DATA_BY_ZONE_MONTH!$A$1:$AG$1,0)), "")</f>
        <v/>
      </c>
      <c r="X7" s="40">
        <f t="shared" si="7"/>
        <v>64</v>
      </c>
    </row>
    <row r="8" spans="1:24" x14ac:dyDescent="0.25">
      <c r="A8" s="53" t="s">
        <v>48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2015:7:0:0:TAOYUAN</v>
      </c>
      <c r="F8" s="53" t="e">
        <f>MATCH($E8,BAPTISM_SOURCE_ZONE_MONTH!$A:$A, 0)</f>
        <v>#N/A</v>
      </c>
      <c r="G8" s="11" t="str">
        <f>IFERROR(INDEX(BAPTISM_SOURCE_ZONE_MONTH!$A:$Z,TAOYUAN_GRAPH_DATA!$F8,MATCH(G$2,BAPTISM_SOURCE_ZONE_MONTH!$A$1:$Z$1,0)),"")</f>
        <v/>
      </c>
      <c r="H8" s="11" t="str">
        <f>IFERROR(INDEX(BAPTISM_SOURCE_ZONE_MONTH!$A:$Z,TAOYUAN_GRAPH_DATA!$F8,MATCH(H$2,BAPTISM_SOURCE_ZONE_MONTH!$A$1:$Z$1,0)),"")</f>
        <v/>
      </c>
      <c r="I8" s="11" t="str">
        <f>IFERROR(INDEX(BAPTISM_SOURCE_ZONE_MONTH!$A:$Z,TAOYUAN_GRAPH_DATA!$F8,MATCH(I$2,BAPTISM_SOURCE_ZONE_MONTH!$A$1:$Z$1,0)),"")</f>
        <v/>
      </c>
      <c r="J8" s="11" t="str">
        <f>IFERROR(INDEX(BAPTISM_SOURCE_ZONE_MONTH!$A:$Z,TAOYUAN_GRAPH_DATA!$F8,MATCH(J$2,BAPTISM_SOURCE_ZONE_MONTH!$A$1:$Z$1,0)),"")</f>
        <v/>
      </c>
      <c r="K8" s="11" t="str">
        <f>IFERROR(INDEX(BAPTISM_SOURCE_ZONE_MONTH!$A:$Z,TAOYUAN_GRAPH_DATA!$F8,MATCH(K$2,BAPTISM_SOURCE_ZONE_MONTH!$A$1:$Z$1,0)),"")</f>
        <v/>
      </c>
      <c r="L8" s="11" t="str">
        <f>IFERROR(INDEX(BAPTISM_SOURCE_ZONE_MONTH!$A:$Z,TAOYUAN_GRAPH_DATA!$F8,MATCH(L$2,BAPTISM_SOURCE_ZONE_MONTH!$A$1:$Z$1,0)),"")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16</v>
      </c>
      <c r="Q8" s="40" t="str">
        <f>IFERROR(INDEX(REPORT_DATA_BY_ZONE_MONTH!$A:$AG,$N8,MATCH(Q$2,REPORT_DATA_BY_ZONE_MONTH!$A$1:$AG$1,0)), "")</f>
        <v/>
      </c>
      <c r="R8" s="40">
        <f t="shared" si="4"/>
        <v>384</v>
      </c>
      <c r="S8" s="40" t="str">
        <f>IFERROR(INDEX(REPORT_DATA_BY_ZONE_MONTH!$A:$AG,$N8,MATCH(S$2,REPORT_DATA_BY_ZONE_MONTH!$A$1:$AG$1,0)), "")</f>
        <v/>
      </c>
      <c r="T8" s="40">
        <f t="shared" si="5"/>
        <v>192</v>
      </c>
      <c r="U8" s="40" t="str">
        <f>IFERROR(INDEX(REPORT_DATA_BY_ZONE_MONTH!$A:$AG,$N8,MATCH(U$2,REPORT_DATA_BY_ZONE_MONTH!$A$1:$AG$1,0)), "")</f>
        <v/>
      </c>
      <c r="V8" s="40">
        <f t="shared" si="6"/>
        <v>320</v>
      </c>
      <c r="W8" s="40" t="str">
        <f>IFERROR(INDEX(REPORT_DATA_BY_ZONE_MONTH!$A:$AG,$N8,MATCH(W$2,REPORT_DATA_BY_ZONE_MONTH!$A$1:$AG$1,0)), "")</f>
        <v/>
      </c>
      <c r="X8" s="40">
        <f t="shared" si="7"/>
        <v>64</v>
      </c>
    </row>
    <row r="9" spans="1:24" x14ac:dyDescent="0.25">
      <c r="A9" s="53" t="s">
        <v>48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2015:8:0:0:TAOYUAN</v>
      </c>
      <c r="F9" s="53" t="e">
        <f>MATCH($E9,BAPTISM_SOURCE_ZONE_MONTH!$A:$A, 0)</f>
        <v>#N/A</v>
      </c>
      <c r="G9" s="11" t="str">
        <f>IFERROR(INDEX(BAPTISM_SOURCE_ZONE_MONTH!$A:$Z,TAOYUAN_GRAPH_DATA!$F9,MATCH(G$2,BAPTISM_SOURCE_ZONE_MONTH!$A$1:$Z$1,0)),"")</f>
        <v/>
      </c>
      <c r="H9" s="11" t="str">
        <f>IFERROR(INDEX(BAPTISM_SOURCE_ZONE_MONTH!$A:$Z,TAOYUAN_GRAPH_DATA!$F9,MATCH(H$2,BAPTISM_SOURCE_ZONE_MONTH!$A$1:$Z$1,0)),"")</f>
        <v/>
      </c>
      <c r="I9" s="11" t="str">
        <f>IFERROR(INDEX(BAPTISM_SOURCE_ZONE_MONTH!$A:$Z,TAOYUAN_GRAPH_DATA!$F9,MATCH(I$2,BAPTISM_SOURCE_ZONE_MONTH!$A$1:$Z$1,0)),"")</f>
        <v/>
      </c>
      <c r="J9" s="11" t="str">
        <f>IFERROR(INDEX(BAPTISM_SOURCE_ZONE_MONTH!$A:$Z,TAOYUAN_GRAPH_DATA!$F9,MATCH(J$2,BAPTISM_SOURCE_ZONE_MONTH!$A$1:$Z$1,0)),"")</f>
        <v/>
      </c>
      <c r="K9" s="11" t="str">
        <f>IFERROR(INDEX(BAPTISM_SOURCE_ZONE_MONTH!$A:$Z,TAOYUAN_GRAPH_DATA!$F9,MATCH(K$2,BAPTISM_SOURCE_ZONE_MONTH!$A$1:$Z$1,0)),"")</f>
        <v/>
      </c>
      <c r="L9" s="11" t="str">
        <f>IFERROR(INDEX(BAPTISM_SOURCE_ZONE_MONTH!$A:$Z,TAOYUAN_GRAPH_DATA!$F9,MATCH(L$2,BAPTISM_SOURCE_ZONE_MONTH!$A$1:$Z$1,0)),"")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16</v>
      </c>
      <c r="Q9" s="40" t="str">
        <f>IFERROR(INDEX(REPORT_DATA_BY_ZONE_MONTH!$A:$AG,$N9,MATCH(Q$2,REPORT_DATA_BY_ZONE_MONTH!$A$1:$AG$1,0)), "")</f>
        <v/>
      </c>
      <c r="R9" s="40">
        <f t="shared" si="4"/>
        <v>384</v>
      </c>
      <c r="S9" s="40" t="str">
        <f>IFERROR(INDEX(REPORT_DATA_BY_ZONE_MONTH!$A:$AG,$N9,MATCH(S$2,REPORT_DATA_BY_ZONE_MONTH!$A$1:$AG$1,0)), "")</f>
        <v/>
      </c>
      <c r="T9" s="40">
        <f t="shared" si="5"/>
        <v>192</v>
      </c>
      <c r="U9" s="40" t="str">
        <f>IFERROR(INDEX(REPORT_DATA_BY_ZONE_MONTH!$A:$AG,$N9,MATCH(U$2,REPORT_DATA_BY_ZONE_MONTH!$A$1:$AG$1,0)), "")</f>
        <v/>
      </c>
      <c r="V9" s="40">
        <f t="shared" si="6"/>
        <v>320</v>
      </c>
      <c r="W9" s="40" t="str">
        <f>IFERROR(INDEX(REPORT_DATA_BY_ZONE_MONTH!$A:$AG,$N9,MATCH(W$2,REPORT_DATA_BY_ZONE_MONTH!$A$1:$AG$1,0)), "")</f>
        <v/>
      </c>
      <c r="X9" s="40">
        <f t="shared" si="7"/>
        <v>64</v>
      </c>
    </row>
    <row r="10" spans="1:24" x14ac:dyDescent="0.25">
      <c r="A10" s="53" t="s">
        <v>48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2015:9:0:0:TAOYUAN</v>
      </c>
      <c r="F10" s="53" t="e">
        <f>MATCH($E10,BAPTISM_SOURCE_ZONE_MONTH!$A:$A, 0)</f>
        <v>#N/A</v>
      </c>
      <c r="G10" s="11" t="str">
        <f>IFERROR(INDEX(BAPTISM_SOURCE_ZONE_MONTH!$A:$Z,TAOYUAN_GRAPH_DATA!$F10,MATCH(G$2,BAPTISM_SOURCE_ZONE_MONTH!$A$1:$Z$1,0)),"")</f>
        <v/>
      </c>
      <c r="H10" s="11" t="str">
        <f>IFERROR(INDEX(BAPTISM_SOURCE_ZONE_MONTH!$A:$Z,TAOYUAN_GRAPH_DATA!$F10,MATCH(H$2,BAPTISM_SOURCE_ZONE_MONTH!$A$1:$Z$1,0)),"")</f>
        <v/>
      </c>
      <c r="I10" s="11" t="str">
        <f>IFERROR(INDEX(BAPTISM_SOURCE_ZONE_MONTH!$A:$Z,TAOYUAN_GRAPH_DATA!$F10,MATCH(I$2,BAPTISM_SOURCE_ZONE_MONTH!$A$1:$Z$1,0)),"")</f>
        <v/>
      </c>
      <c r="J10" s="11" t="str">
        <f>IFERROR(INDEX(BAPTISM_SOURCE_ZONE_MONTH!$A:$Z,TAOYUAN_GRAPH_DATA!$F10,MATCH(J$2,BAPTISM_SOURCE_ZONE_MONTH!$A$1:$Z$1,0)),"")</f>
        <v/>
      </c>
      <c r="K10" s="11" t="str">
        <f>IFERROR(INDEX(BAPTISM_SOURCE_ZONE_MONTH!$A:$Z,TAOYUAN_GRAPH_DATA!$F10,MATCH(K$2,BAPTISM_SOURCE_ZONE_MONTH!$A$1:$Z$1,0)),"")</f>
        <v/>
      </c>
      <c r="L10" s="11" t="str">
        <f>IFERROR(INDEX(BAPTISM_SOURCE_ZONE_MONTH!$A:$Z,TAOYUAN_GRAPH_DATA!$F10,MATCH(L$2,BAPTISM_SOURCE_ZONE_MONTH!$A$1:$Z$1,0)),"")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16</v>
      </c>
      <c r="Q10" s="40" t="str">
        <f>IFERROR(INDEX(REPORT_DATA_BY_ZONE_MONTH!$A:$AG,$N10,MATCH(Q$2,REPORT_DATA_BY_ZONE_MONTH!$A$1:$AG$1,0)), "")</f>
        <v/>
      </c>
      <c r="R10" s="40">
        <f t="shared" si="4"/>
        <v>384</v>
      </c>
      <c r="S10" s="40" t="str">
        <f>IFERROR(INDEX(REPORT_DATA_BY_ZONE_MONTH!$A:$AG,$N10,MATCH(S$2,REPORT_DATA_BY_ZONE_MONTH!$A$1:$AG$1,0)), "")</f>
        <v/>
      </c>
      <c r="T10" s="40">
        <f t="shared" si="5"/>
        <v>192</v>
      </c>
      <c r="U10" s="40" t="str">
        <f>IFERROR(INDEX(REPORT_DATA_BY_ZONE_MONTH!$A:$AG,$N10,MATCH(U$2,REPORT_DATA_BY_ZONE_MONTH!$A$1:$AG$1,0)), "")</f>
        <v/>
      </c>
      <c r="V10" s="40">
        <f t="shared" si="6"/>
        <v>320</v>
      </c>
      <c r="W10" s="40" t="str">
        <f>IFERROR(INDEX(REPORT_DATA_BY_ZONE_MONTH!$A:$AG,$N10,MATCH(W$2,REPORT_DATA_BY_ZONE_MONTH!$A$1:$AG$1,0)), "")</f>
        <v/>
      </c>
      <c r="X10" s="40">
        <f t="shared" si="7"/>
        <v>64</v>
      </c>
    </row>
    <row r="11" spans="1:24" x14ac:dyDescent="0.25">
      <c r="A11" s="53" t="s">
        <v>48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2015:10:0:0:TAOYUAN</v>
      </c>
      <c r="F11" s="53" t="e">
        <f>MATCH($E11,BAPTISM_SOURCE_ZONE_MONTH!$A:$A, 0)</f>
        <v>#N/A</v>
      </c>
      <c r="G11" s="11" t="str">
        <f>IFERROR(INDEX(BAPTISM_SOURCE_ZONE_MONTH!$A:$Z,TAOYUAN_GRAPH_DATA!$F11,MATCH(G$2,BAPTISM_SOURCE_ZONE_MONTH!$A$1:$Z$1,0)),"")</f>
        <v/>
      </c>
      <c r="H11" s="11" t="str">
        <f>IFERROR(INDEX(BAPTISM_SOURCE_ZONE_MONTH!$A:$Z,TAOYUAN_GRAPH_DATA!$F11,MATCH(H$2,BAPTISM_SOURCE_ZONE_MONTH!$A$1:$Z$1,0)),"")</f>
        <v/>
      </c>
      <c r="I11" s="11" t="str">
        <f>IFERROR(INDEX(BAPTISM_SOURCE_ZONE_MONTH!$A:$Z,TAOYUAN_GRAPH_DATA!$F11,MATCH(I$2,BAPTISM_SOURCE_ZONE_MONTH!$A$1:$Z$1,0)),"")</f>
        <v/>
      </c>
      <c r="J11" s="11" t="str">
        <f>IFERROR(INDEX(BAPTISM_SOURCE_ZONE_MONTH!$A:$Z,TAOYUAN_GRAPH_DATA!$F11,MATCH(J$2,BAPTISM_SOURCE_ZONE_MONTH!$A$1:$Z$1,0)),"")</f>
        <v/>
      </c>
      <c r="K11" s="11" t="str">
        <f>IFERROR(INDEX(BAPTISM_SOURCE_ZONE_MONTH!$A:$Z,TAOYUAN_GRAPH_DATA!$F11,MATCH(K$2,BAPTISM_SOURCE_ZONE_MONTH!$A$1:$Z$1,0)),"")</f>
        <v/>
      </c>
      <c r="L11" s="11" t="str">
        <f>IFERROR(INDEX(BAPTISM_SOURCE_ZONE_MONTH!$A:$Z,TAOYUAN_GRAPH_DATA!$F11,MATCH(L$2,BAPTISM_SOURCE_ZONE_MONTH!$A$1:$Z$1,0)),"")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16</v>
      </c>
      <c r="Q11" s="40" t="str">
        <f>IFERROR(INDEX(REPORT_DATA_BY_ZONE_MONTH!$A:$AG,$N11,MATCH(Q$2,REPORT_DATA_BY_ZONE_MONTH!$A$1:$AG$1,0)), "")</f>
        <v/>
      </c>
      <c r="R11" s="40">
        <f t="shared" si="4"/>
        <v>384</v>
      </c>
      <c r="S11" s="40" t="str">
        <f>IFERROR(INDEX(REPORT_DATA_BY_ZONE_MONTH!$A:$AG,$N11,MATCH(S$2,REPORT_DATA_BY_ZONE_MONTH!$A$1:$AG$1,0)), "")</f>
        <v/>
      </c>
      <c r="T11" s="40">
        <f t="shared" si="5"/>
        <v>192</v>
      </c>
      <c r="U11" s="40" t="str">
        <f>IFERROR(INDEX(REPORT_DATA_BY_ZONE_MONTH!$A:$AG,$N11,MATCH(U$2,REPORT_DATA_BY_ZONE_MONTH!$A$1:$AG$1,0)), "")</f>
        <v/>
      </c>
      <c r="V11" s="40">
        <f t="shared" si="6"/>
        <v>320</v>
      </c>
      <c r="W11" s="40" t="str">
        <f>IFERROR(INDEX(REPORT_DATA_BY_ZONE_MONTH!$A:$AG,$N11,MATCH(W$2,REPORT_DATA_BY_ZONE_MONTH!$A$1:$AG$1,0)), "")</f>
        <v/>
      </c>
      <c r="X11" s="40">
        <f t="shared" si="7"/>
        <v>64</v>
      </c>
    </row>
    <row r="12" spans="1:24" x14ac:dyDescent="0.25">
      <c r="A12" s="53" t="s">
        <v>48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2015:11:0:0:TAOYUAN</v>
      </c>
      <c r="F12" s="53" t="e">
        <f>MATCH($E12,BAPTISM_SOURCE_ZONE_MONTH!$A:$A, 0)</f>
        <v>#N/A</v>
      </c>
      <c r="G12" s="11" t="str">
        <f>IFERROR(INDEX(BAPTISM_SOURCE_ZONE_MONTH!$A:$Z,TAOYUAN_GRAPH_DATA!$F12,MATCH(G$2,BAPTISM_SOURCE_ZONE_MONTH!$A$1:$Z$1,0)),"")</f>
        <v/>
      </c>
      <c r="H12" s="11" t="str">
        <f>IFERROR(INDEX(BAPTISM_SOURCE_ZONE_MONTH!$A:$Z,TAOYUAN_GRAPH_DATA!$F12,MATCH(H$2,BAPTISM_SOURCE_ZONE_MONTH!$A$1:$Z$1,0)),"")</f>
        <v/>
      </c>
      <c r="I12" s="11" t="str">
        <f>IFERROR(INDEX(BAPTISM_SOURCE_ZONE_MONTH!$A:$Z,TAOYUAN_GRAPH_DATA!$F12,MATCH(I$2,BAPTISM_SOURCE_ZONE_MONTH!$A$1:$Z$1,0)),"")</f>
        <v/>
      </c>
      <c r="J12" s="11" t="str">
        <f>IFERROR(INDEX(BAPTISM_SOURCE_ZONE_MONTH!$A:$Z,TAOYUAN_GRAPH_DATA!$F12,MATCH(J$2,BAPTISM_SOURCE_ZONE_MONTH!$A$1:$Z$1,0)),"")</f>
        <v/>
      </c>
      <c r="K12" s="11" t="str">
        <f>IFERROR(INDEX(BAPTISM_SOURCE_ZONE_MONTH!$A:$Z,TAOYUAN_GRAPH_DATA!$F12,MATCH(K$2,BAPTISM_SOURCE_ZONE_MONTH!$A$1:$Z$1,0)),"")</f>
        <v/>
      </c>
      <c r="L12" s="11" t="str">
        <f>IFERROR(INDEX(BAPTISM_SOURCE_ZONE_MONTH!$A:$Z,TAOYUAN_GRAPH_DATA!$F12,MATCH(L$2,BAPTISM_SOURCE_ZONE_MONTH!$A$1:$Z$1,0)),"")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16</v>
      </c>
      <c r="Q12" s="40" t="str">
        <f>IFERROR(INDEX(REPORT_DATA_BY_ZONE_MONTH!$A:$AG,$N12,MATCH(Q$2,REPORT_DATA_BY_ZONE_MONTH!$A$1:$AG$1,0)), "")</f>
        <v/>
      </c>
      <c r="R12" s="40">
        <f t="shared" si="4"/>
        <v>384</v>
      </c>
      <c r="S12" s="40" t="str">
        <f>IFERROR(INDEX(REPORT_DATA_BY_ZONE_MONTH!$A:$AG,$N12,MATCH(S$2,REPORT_DATA_BY_ZONE_MONTH!$A$1:$AG$1,0)), "")</f>
        <v/>
      </c>
      <c r="T12" s="40">
        <f t="shared" si="5"/>
        <v>192</v>
      </c>
      <c r="U12" s="40" t="str">
        <f>IFERROR(INDEX(REPORT_DATA_BY_ZONE_MONTH!$A:$AG,$N12,MATCH(U$2,REPORT_DATA_BY_ZONE_MONTH!$A$1:$AG$1,0)), "")</f>
        <v/>
      </c>
      <c r="V12" s="40">
        <f t="shared" si="6"/>
        <v>320</v>
      </c>
      <c r="W12" s="40" t="str">
        <f>IFERROR(INDEX(REPORT_DATA_BY_ZONE_MONTH!$A:$AG,$N12,MATCH(W$2,REPORT_DATA_BY_ZONE_MONTH!$A$1:$AG$1,0)), "")</f>
        <v/>
      </c>
      <c r="X12" s="40">
        <f t="shared" si="7"/>
        <v>64</v>
      </c>
    </row>
    <row r="13" spans="1:24" x14ac:dyDescent="0.25">
      <c r="A13" s="53" t="s">
        <v>48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2015:12:0:0:TAOYUAN</v>
      </c>
      <c r="F13" s="53" t="e">
        <f>MATCH($E13,BAPTISM_SOURCE_ZONE_MONTH!$A:$A, 0)</f>
        <v>#N/A</v>
      </c>
      <c r="G13" s="11" t="str">
        <f>IFERROR(INDEX(BAPTISM_SOURCE_ZONE_MONTH!$A:$Z,TAOYUAN_GRAPH_DATA!$F13,MATCH(G$2,BAPTISM_SOURCE_ZONE_MONTH!$A$1:$Z$1,0)),"")</f>
        <v/>
      </c>
      <c r="H13" s="11" t="str">
        <f>IFERROR(INDEX(BAPTISM_SOURCE_ZONE_MONTH!$A:$Z,TAOYUAN_GRAPH_DATA!$F13,MATCH(H$2,BAPTISM_SOURCE_ZONE_MONTH!$A$1:$Z$1,0)),"")</f>
        <v/>
      </c>
      <c r="I13" s="11" t="str">
        <f>IFERROR(INDEX(BAPTISM_SOURCE_ZONE_MONTH!$A:$Z,TAOYUAN_GRAPH_DATA!$F13,MATCH(I$2,BAPTISM_SOURCE_ZONE_MONTH!$A$1:$Z$1,0)),"")</f>
        <v/>
      </c>
      <c r="J13" s="11" t="str">
        <f>IFERROR(INDEX(BAPTISM_SOURCE_ZONE_MONTH!$A:$Z,TAOYUAN_GRAPH_DATA!$F13,MATCH(J$2,BAPTISM_SOURCE_ZONE_MONTH!$A$1:$Z$1,0)),"")</f>
        <v/>
      </c>
      <c r="K13" s="11" t="str">
        <f>IFERROR(INDEX(BAPTISM_SOURCE_ZONE_MONTH!$A:$Z,TAOYUAN_GRAPH_DATA!$F13,MATCH(K$2,BAPTISM_SOURCE_ZONE_MONTH!$A$1:$Z$1,0)),"")</f>
        <v/>
      </c>
      <c r="L13" s="11" t="str">
        <f>IFERROR(INDEX(BAPTISM_SOURCE_ZONE_MONTH!$A:$Z,TAOYUAN_GRAPH_DATA!$F13,MATCH(L$2,BAPTISM_SOURCE_ZONE_MONTH!$A$1:$Z$1,0)),"")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16</v>
      </c>
      <c r="Q13" s="40" t="str">
        <f>IFERROR(INDEX(REPORT_DATA_BY_ZONE_MONTH!$A:$AG,$N13,MATCH(Q$2,REPORT_DATA_BY_ZONE_MONTH!$A$1:$AG$1,0)), "")</f>
        <v/>
      </c>
      <c r="R13" s="40">
        <f t="shared" si="4"/>
        <v>384</v>
      </c>
      <c r="S13" s="40" t="str">
        <f>IFERROR(INDEX(REPORT_DATA_BY_ZONE_MONTH!$A:$AG,$N13,MATCH(S$2,REPORT_DATA_BY_ZONE_MONTH!$A$1:$AG$1,0)), "")</f>
        <v/>
      </c>
      <c r="T13" s="40">
        <f t="shared" si="5"/>
        <v>192</v>
      </c>
      <c r="U13" s="40" t="str">
        <f>IFERROR(INDEX(REPORT_DATA_BY_ZONE_MONTH!$A:$AG,$N13,MATCH(U$2,REPORT_DATA_BY_ZONE_MONTH!$A$1:$AG$1,0)), "")</f>
        <v/>
      </c>
      <c r="V13" s="40">
        <f t="shared" si="6"/>
        <v>320</v>
      </c>
      <c r="W13" s="40" t="str">
        <f>IFERROR(INDEX(REPORT_DATA_BY_ZONE_MONTH!$A:$AG,$N13,MATCH(W$2,REPORT_DATA_BY_ZONE_MONTH!$A$1:$AG$1,0)), "")</f>
        <v/>
      </c>
      <c r="X13" s="40">
        <f t="shared" si="7"/>
        <v>64</v>
      </c>
    </row>
    <row r="14" spans="1:24" x14ac:dyDescent="0.25">
      <c r="A14" s="53" t="s">
        <v>48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2016:1:0:0:TAOYUAN</v>
      </c>
      <c r="F14" s="53" t="e">
        <f>MATCH($E14,BAPTISM_SOURCE_ZONE_MONTH!$A:$A, 0)</f>
        <v>#N/A</v>
      </c>
      <c r="G14" s="11" t="str">
        <f>IFERROR(INDEX(BAPTISM_SOURCE_ZONE_MONTH!$A:$Z,TAOYUAN_GRAPH_DATA!$F14,MATCH(G$2,BAPTISM_SOURCE_ZONE_MONTH!$A$1:$Z$1,0)),"")</f>
        <v/>
      </c>
      <c r="H14" s="11" t="str">
        <f>IFERROR(INDEX(BAPTISM_SOURCE_ZONE_MONTH!$A:$Z,TAOYUAN_GRAPH_DATA!$F14,MATCH(H$2,BAPTISM_SOURCE_ZONE_MONTH!$A$1:$Z$1,0)),"")</f>
        <v/>
      </c>
      <c r="I14" s="11" t="str">
        <f>IFERROR(INDEX(BAPTISM_SOURCE_ZONE_MONTH!$A:$Z,TAOYUAN_GRAPH_DATA!$F14,MATCH(I$2,BAPTISM_SOURCE_ZONE_MONTH!$A$1:$Z$1,0)),"")</f>
        <v/>
      </c>
      <c r="J14" s="11" t="str">
        <f>IFERROR(INDEX(BAPTISM_SOURCE_ZONE_MONTH!$A:$Z,TAOYUAN_GRAPH_DATA!$F14,MATCH(J$2,BAPTISM_SOURCE_ZONE_MONTH!$A$1:$Z$1,0)),"")</f>
        <v/>
      </c>
      <c r="K14" s="11" t="str">
        <f>IFERROR(INDEX(BAPTISM_SOURCE_ZONE_MONTH!$A:$Z,TAOYUAN_GRAPH_DATA!$F14,MATCH(K$2,BAPTISM_SOURCE_ZONE_MONTH!$A$1:$Z$1,0)),"")</f>
        <v/>
      </c>
      <c r="L14" s="11" t="str">
        <f>IFERROR(INDEX(BAPTISM_SOURCE_ZONE_MONTH!$A:$Z,TAOYUAN_GRAPH_DATA!$F14,MATCH(L$2,BAPTISM_SOURCE_ZONE_MONTH!$A$1:$Z$1,0)),"")</f>
        <v/>
      </c>
      <c r="N14" s="53">
        <f>MATCH($E14,REPORT_DATA_BY_ZONE_MONTH!$A:$A, 0)</f>
        <v>9</v>
      </c>
      <c r="O14" s="40">
        <f>IFERROR(INDEX(REPORT_DATA_BY_ZONE_MONTH!$A:$AG,$N14,MATCH(O$2,REPORT_DATA_BY_ZONE_MONTH!$A$1:$AG$1,0)), "")</f>
        <v>4</v>
      </c>
      <c r="P14" s="40">
        <f t="shared" si="3"/>
        <v>16</v>
      </c>
      <c r="Q14" s="40">
        <f>IFERROR(INDEX(REPORT_DATA_BY_ZONE_MONTH!$A:$AG,$N14,MATCH(Q$2,REPORT_DATA_BY_ZONE_MONTH!$A$1:$AG$1,0)), "")</f>
        <v>249</v>
      </c>
      <c r="R14" s="40">
        <f t="shared" si="4"/>
        <v>384</v>
      </c>
      <c r="S14" s="40">
        <f>IFERROR(INDEX(REPORT_DATA_BY_ZONE_MONTH!$A:$AG,$N14,MATCH(S$2,REPORT_DATA_BY_ZONE_MONTH!$A$1:$AG$1,0)), "")</f>
        <v>36</v>
      </c>
      <c r="T14" s="40">
        <f t="shared" si="5"/>
        <v>192</v>
      </c>
      <c r="U14" s="40">
        <f>IFERROR(INDEX(REPORT_DATA_BY_ZONE_MONTH!$A:$AG,$N14,MATCH(U$2,REPORT_DATA_BY_ZONE_MONTH!$A$1:$AG$1,0)), "")</f>
        <v>155</v>
      </c>
      <c r="V14" s="40">
        <f t="shared" si="6"/>
        <v>320</v>
      </c>
      <c r="W14" s="40">
        <f>IFERROR(INDEX(REPORT_DATA_BY_ZONE_MONTH!$A:$AG,$N14,MATCH(W$2,REPORT_DATA_BY_ZONE_MONTH!$A$1:$AG$1,0)), "")</f>
        <v>0</v>
      </c>
      <c r="X14" s="40">
        <f t="shared" si="7"/>
        <v>64</v>
      </c>
    </row>
    <row r="15" spans="1:24" x14ac:dyDescent="0.25">
      <c r="A15" s="53" t="s">
        <v>48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2016:2:0:0:TAOYUAN</v>
      </c>
      <c r="F15" s="53" t="e">
        <f>MATCH($E15,BAPTISM_SOURCE_ZONE_MONTH!$A:$A, 0)</f>
        <v>#N/A</v>
      </c>
      <c r="G15" s="11" t="str">
        <f>IFERROR(INDEX(BAPTISM_SOURCE_ZONE_MONTH!$A:$Z,TAOYUAN_GRAPH_DATA!$F15,MATCH(G$2,BAPTISM_SOURCE_ZONE_MONTH!$A$1:$Z$1,0)),"")</f>
        <v/>
      </c>
      <c r="H15" s="11" t="str">
        <f>IFERROR(INDEX(BAPTISM_SOURCE_ZONE_MONTH!$A:$Z,TAOYUAN_GRAPH_DATA!$F15,MATCH(H$2,BAPTISM_SOURCE_ZONE_MONTH!$A$1:$Z$1,0)),"")</f>
        <v/>
      </c>
      <c r="I15" s="11" t="str">
        <f>IFERROR(INDEX(BAPTISM_SOURCE_ZONE_MONTH!$A:$Z,TAOYUAN_GRAPH_DATA!$F15,MATCH(I$2,BAPTISM_SOURCE_ZONE_MONTH!$A$1:$Z$1,0)),"")</f>
        <v/>
      </c>
      <c r="J15" s="11" t="str">
        <f>IFERROR(INDEX(BAPTISM_SOURCE_ZONE_MONTH!$A:$Z,TAOYUAN_GRAPH_DATA!$F15,MATCH(J$2,BAPTISM_SOURCE_ZONE_MONTH!$A$1:$Z$1,0)),"")</f>
        <v/>
      </c>
      <c r="K15" s="11" t="str">
        <f>IFERROR(INDEX(BAPTISM_SOURCE_ZONE_MONTH!$A:$Z,TAOYUAN_GRAPH_DATA!$F15,MATCH(K$2,BAPTISM_SOURCE_ZONE_MONTH!$A$1:$Z$1,0)),"")</f>
        <v/>
      </c>
      <c r="L15" s="11" t="str">
        <f>IFERROR(INDEX(BAPTISM_SOURCE_ZONE_MONTH!$A:$Z,TAOYUAN_GRAPH_DATA!$F15,MATCH(L$2,BAPTISM_SOURCE_ZONE_MONTH!$A$1:$Z$1,0)),"")</f>
        <v/>
      </c>
      <c r="N15" s="53">
        <f>MATCH($E15,REPORT_DATA_BY_ZONE_MONTH!$A:$A, 0)</f>
        <v>20</v>
      </c>
      <c r="O15" s="40">
        <f>IFERROR(INDEX(REPORT_DATA_BY_ZONE_MONTH!$A:$AG,$N15,MATCH(O$2,REPORT_DATA_BY_ZONE_MONTH!$A$1:$AG$1,0)), "")</f>
        <v>1</v>
      </c>
      <c r="P15" s="40">
        <f t="shared" si="3"/>
        <v>16</v>
      </c>
      <c r="Q15" s="40">
        <f>IFERROR(INDEX(REPORT_DATA_BY_ZONE_MONTH!$A:$AG,$N15,MATCH(Q$2,REPORT_DATA_BY_ZONE_MONTH!$A$1:$AG$1,0)), "")</f>
        <v>82</v>
      </c>
      <c r="R15" s="40">
        <f t="shared" si="4"/>
        <v>384</v>
      </c>
      <c r="S15" s="40">
        <f>IFERROR(INDEX(REPORT_DATA_BY_ZONE_MONTH!$A:$AG,$N15,MATCH(S$2,REPORT_DATA_BY_ZONE_MONTH!$A$1:$AG$1,0)), "")</f>
        <v>15</v>
      </c>
      <c r="T15" s="40">
        <f t="shared" si="5"/>
        <v>192</v>
      </c>
      <c r="U15" s="40">
        <f>IFERROR(INDEX(REPORT_DATA_BY_ZONE_MONTH!$A:$AG,$N15,MATCH(U$2,REPORT_DATA_BY_ZONE_MONTH!$A$1:$AG$1,0)), "")</f>
        <v>57</v>
      </c>
      <c r="V15" s="40">
        <f t="shared" si="6"/>
        <v>320</v>
      </c>
      <c r="W15" s="40">
        <f>IFERROR(INDEX(REPORT_DATA_BY_ZONE_MONTH!$A:$AG,$N15,MATCH(W$2,REPORT_DATA_BY_ZONE_MONTH!$A$1:$AG$1,0)), "")</f>
        <v>0</v>
      </c>
      <c r="X15" s="40">
        <f t="shared" si="7"/>
        <v>64</v>
      </c>
    </row>
    <row r="16" spans="1:24" x14ac:dyDescent="0.25">
      <c r="A16" s="8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16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x14ac:dyDescent="0.25">
      <c r="E20" s="8" t="s">
        <v>651</v>
      </c>
      <c r="F20" s="55" t="e">
        <f>CONCATENATE("Member Referral Goal 成員回條目標:     50%+ 
Member Referral Actual 成員回條實際:  ",$H$20)</f>
        <v>#DIV/0!</v>
      </c>
      <c r="G20" s="57" t="e">
        <f>F19/SUM(F18:F19)</f>
        <v>#DIV/0!</v>
      </c>
      <c r="H20" s="8" t="e">
        <f>TEXT(G20,"00%")</f>
        <v>#DIV/0!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9</v>
      </c>
      <c r="G22" s="8">
        <f>TAOYUAN!D3</f>
        <v>805</v>
      </c>
      <c r="H22" s="8">
        <f>TAOYUAN!G5</f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topLeftCell="B2" zoomScaleNormal="100" zoomScaleSheetLayoutView="115" workbookViewId="0">
      <selection activeCell="X26" sqref="X26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59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59"/>
      <c r="B3" s="67" t="s">
        <v>726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59"/>
      <c r="B4" s="68" t="s">
        <v>727</v>
      </c>
      <c r="C4" s="46" t="s">
        <v>66</v>
      </c>
      <c r="D4" s="47"/>
      <c r="E4" s="47"/>
      <c r="F4" s="47"/>
      <c r="G4" s="89">
        <v>88</v>
      </c>
      <c r="H4" s="90"/>
      <c r="I4" s="90"/>
      <c r="J4" s="91"/>
      <c r="K4" s="39">
        <f>ROUND(G4/12,0)</f>
        <v>7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728</v>
      </c>
      <c r="C5" s="46" t="s">
        <v>80</v>
      </c>
      <c r="D5" s="47"/>
      <c r="E5" s="47"/>
      <c r="F5" s="47"/>
      <c r="G5" s="89">
        <v>9</v>
      </c>
      <c r="H5" s="90"/>
      <c r="I5" s="90"/>
      <c r="J5" s="91"/>
      <c r="K5" s="39">
        <f>L36</f>
        <v>1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69"/>
      <c r="B8" s="5" t="s">
        <v>729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70" t="s">
        <v>730</v>
      </c>
      <c r="B9" s="64" t="s">
        <v>731</v>
      </c>
      <c r="C9" s="4" t="s">
        <v>759</v>
      </c>
      <c r="D9" s="4" t="s">
        <v>760</v>
      </c>
      <c r="E9" s="4" t="str">
        <f>CONCATENATE(YEAR,":",MONTH,":",WEEK,":",DAY,":",$A9)</f>
        <v>2016:2:1:7:SONGSHAN_E</v>
      </c>
      <c r="F9" s="4">
        <f>MATCH($E9,REPORT_DATA_BY_COMP!$A:$A,0)</f>
        <v>330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1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12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14</v>
      </c>
      <c r="Q9" s="11">
        <f>IFERROR(INDEX(REPORT_DATA_BY_COMP!$A:$AH,$F9,MATCH(Q$7,REPORT_DATA_BY_COMP!$A$1:$AH$1,0)), "")</f>
        <v>16</v>
      </c>
      <c r="R9" s="11">
        <f>IFERROR(INDEX(REPORT_DATA_BY_COMP!$A:$AH,$F9,MATCH(R$7,REPORT_DATA_BY_COMP!$A$1:$AH$1,0)), "")</f>
        <v>8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6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70" t="s">
        <v>732</v>
      </c>
      <c r="B10" s="64" t="s">
        <v>733</v>
      </c>
      <c r="C10" s="4" t="s">
        <v>761</v>
      </c>
      <c r="D10" s="4" t="s">
        <v>762</v>
      </c>
      <c r="E10" s="4" t="str">
        <f>CONCATENATE(YEAR,":",MONTH,":",WEEK,":",DAY,":",$A10)</f>
        <v>2016:2:1:7:SONGSHAN_S</v>
      </c>
      <c r="F10" s="4">
        <f>MATCH($E10,REPORT_DATA_BY_COMP!$A:$A,0)</f>
        <v>331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3</v>
      </c>
      <c r="J10" s="11">
        <f>IFERROR(INDEX(REPORT_DATA_BY_COMP!$A:$AH,$F10,MATCH(J$7,REPORT_DATA_BY_COMP!$A$1:$AH$1,0)), "")</f>
        <v>5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8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9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7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1</v>
      </c>
    </row>
    <row r="11" spans="1:22" x14ac:dyDescent="0.25">
      <c r="A11" s="70" t="s">
        <v>734</v>
      </c>
      <c r="B11" s="64" t="s">
        <v>735</v>
      </c>
      <c r="C11" s="4" t="s">
        <v>763</v>
      </c>
      <c r="D11" s="4" t="s">
        <v>764</v>
      </c>
      <c r="E11" s="4" t="str">
        <f>CONCATENATE(YEAR,":",MONTH,":",WEEK,":",DAY,":",$A11)</f>
        <v>2016:2:1:7:NEIHU_E</v>
      </c>
      <c r="F11" s="4">
        <f>MATCH($E11,REPORT_DATA_BY_COMP!$A:$A,0)</f>
        <v>319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4</v>
      </c>
      <c r="Q11" s="11">
        <f>IFERROR(INDEX(REPORT_DATA_BY_COMP!$A:$AH,$F11,MATCH(Q$7,REPORT_DATA_BY_COMP!$A$1:$AH$1,0)), "")</f>
        <v>7</v>
      </c>
      <c r="R11" s="11">
        <f>IFERROR(INDEX(REPORT_DATA_BY_COMP!$A:$AH,$F11,MATCH(R$7,REPORT_DATA_BY_COMP!$A$1:$AH$1,0)), "")</f>
        <v>2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 x14ac:dyDescent="0.25">
      <c r="A12" s="70" t="s">
        <v>736</v>
      </c>
      <c r="B12" s="64" t="s">
        <v>737</v>
      </c>
      <c r="C12" s="4" t="s">
        <v>765</v>
      </c>
      <c r="D12" s="4" t="s">
        <v>766</v>
      </c>
      <c r="E12" s="4" t="str">
        <f>CONCATENATE(YEAR,":",MONTH,":",WEEK,":",DAY,":",$A12)</f>
        <v>2016:2:1:7:NEIHU_S</v>
      </c>
      <c r="F12" s="4">
        <f>MATCH($E12,REPORT_DATA_BY_COMP!$A:$A,0)</f>
        <v>320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10</v>
      </c>
      <c r="R12" s="11">
        <f>IFERROR(INDEX(REPORT_DATA_BY_COMP!$A:$AH,$F12,MATCH(R$7,REPORT_DATA_BY_COMP!$A$1:$AH$1,0)), "")</f>
        <v>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70"/>
      <c r="B13" s="9" t="s">
        <v>22</v>
      </c>
      <c r="C13" s="10"/>
      <c r="D13" s="10"/>
      <c r="E13" s="10"/>
      <c r="F13" s="10"/>
      <c r="G13" s="12">
        <f>SUM(G9:G12)</f>
        <v>0</v>
      </c>
      <c r="H13" s="12">
        <f t="shared" ref="H13:V13" si="0">SUM(H9:H12)</f>
        <v>0</v>
      </c>
      <c r="I13" s="12">
        <f t="shared" si="0"/>
        <v>12</v>
      </c>
      <c r="J13" s="12">
        <f t="shared" si="0"/>
        <v>14</v>
      </c>
      <c r="K13" s="12">
        <f t="shared" si="0"/>
        <v>0</v>
      </c>
      <c r="L13" s="12">
        <f t="shared" si="0"/>
        <v>1</v>
      </c>
      <c r="M13" s="12">
        <f t="shared" si="0"/>
        <v>0</v>
      </c>
      <c r="N13" s="12">
        <f t="shared" si="0"/>
        <v>26</v>
      </c>
      <c r="O13" s="12">
        <f t="shared" si="0"/>
        <v>4</v>
      </c>
      <c r="P13" s="12">
        <f t="shared" si="0"/>
        <v>30</v>
      </c>
      <c r="Q13" s="12">
        <f t="shared" si="0"/>
        <v>39</v>
      </c>
      <c r="R13" s="12">
        <f t="shared" si="0"/>
        <v>19</v>
      </c>
      <c r="S13" s="12">
        <f t="shared" si="0"/>
        <v>0</v>
      </c>
      <c r="T13" s="12">
        <f t="shared" si="0"/>
        <v>15</v>
      </c>
      <c r="U13" s="12">
        <f t="shared" si="0"/>
        <v>1</v>
      </c>
      <c r="V13" s="12">
        <f t="shared" si="0"/>
        <v>1</v>
      </c>
    </row>
    <row r="14" spans="1:22" x14ac:dyDescent="0.25">
      <c r="A14" s="69"/>
      <c r="B14" s="71" t="s">
        <v>738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70" t="s">
        <v>739</v>
      </c>
      <c r="B15" s="64" t="s">
        <v>740</v>
      </c>
      <c r="C15" s="4" t="s">
        <v>767</v>
      </c>
      <c r="D15" s="4" t="s">
        <v>768</v>
      </c>
      <c r="E15" s="4" t="str">
        <f>CONCATENATE(YEAR,":",MONTH,":",WEEK,":",DAY,":",$A15)</f>
        <v>2016:2:1:7:JILONG_A_E</v>
      </c>
      <c r="F15" s="4">
        <f>MATCH($E15,REPORT_DATA_BY_COMP!$A:$A,0)</f>
        <v>306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1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6</v>
      </c>
      <c r="O15" s="11">
        <f>IFERROR(INDEX(REPORT_DATA_BY_COMP!$A:$AH,$F15,MATCH(O$7,REPORT_DATA_BY_COMP!$A$1:$AH$1,0)), "")</f>
        <v>4</v>
      </c>
      <c r="P15" s="11">
        <f>IFERROR(INDEX(REPORT_DATA_BY_COMP!$A:$AH,$F15,MATCH(P$7,REPORT_DATA_BY_COMP!$A$1:$AH$1,0)), "")</f>
        <v>9</v>
      </c>
      <c r="Q15" s="11">
        <f>IFERROR(INDEX(REPORT_DATA_BY_COMP!$A:$AH,$F15,MATCH(Q$7,REPORT_DATA_BY_COMP!$A$1:$AH$1,0)), "")</f>
        <v>3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10</v>
      </c>
      <c r="U15" s="11">
        <f>IFERROR(INDEX(REPORT_DATA_BY_COMP!$A:$AH,$F15,MATCH(U$7,REPORT_DATA_BY_COMP!$A$1:$AH$1,0)), "")</f>
        <v>4</v>
      </c>
      <c r="V15" s="11">
        <f>IFERROR(INDEX(REPORT_DATA_BY_COMP!$A:$AH,$F15,MATCH(V$7,REPORT_DATA_BY_COMP!$A$1:$AH$1,0)), "")</f>
        <v>0</v>
      </c>
    </row>
    <row r="16" spans="1:22" x14ac:dyDescent="0.25">
      <c r="A16" s="70" t="s">
        <v>741</v>
      </c>
      <c r="B16" s="64" t="s">
        <v>742</v>
      </c>
      <c r="C16" s="4" t="s">
        <v>769</v>
      </c>
      <c r="D16" s="4" t="s">
        <v>770</v>
      </c>
      <c r="E16" s="4" t="str">
        <f>CONCATENATE(YEAR,":",MONTH,":",WEEK,":",DAY,":",$A16)</f>
        <v>2016:2:1:7:JILONG_B_E</v>
      </c>
      <c r="F16" s="4">
        <f>MATCH($E16,REPORT_DATA_BY_COMP!$A:$A,0)</f>
        <v>307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7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5</v>
      </c>
      <c r="P16" s="11">
        <f>IFERROR(INDEX(REPORT_DATA_BY_COMP!$A:$AH,$F16,MATCH(P$7,REPORT_DATA_BY_COMP!$A$1:$AH$1,0)), "")</f>
        <v>4</v>
      </c>
      <c r="Q16" s="11">
        <f>IFERROR(INDEX(REPORT_DATA_BY_COMP!$A:$AH,$F16,MATCH(Q$7,REPORT_DATA_BY_COMP!$A$1:$AH$1,0)), "")</f>
        <v>8</v>
      </c>
      <c r="R16" s="11">
        <f>IFERROR(INDEX(REPORT_DATA_BY_COMP!$A:$AH,$F16,MATCH(R$7,REPORT_DATA_BY_COMP!$A$1:$AH$1,0)), "")</f>
        <v>6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 x14ac:dyDescent="0.25">
      <c r="A17" s="69"/>
      <c r="B17" s="9" t="s">
        <v>22</v>
      </c>
      <c r="C17" s="10"/>
      <c r="D17" s="10"/>
      <c r="E17" s="10"/>
      <c r="F17" s="10"/>
      <c r="G17" s="12">
        <f>SUM(G15:G16)</f>
        <v>0</v>
      </c>
      <c r="H17" s="12">
        <f t="shared" ref="H17:V17" si="1">SUM(H15:H16)</f>
        <v>1</v>
      </c>
      <c r="I17" s="12">
        <f t="shared" si="1"/>
        <v>1</v>
      </c>
      <c r="J17" s="12">
        <f t="shared" si="1"/>
        <v>11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13</v>
      </c>
      <c r="O17" s="12">
        <f t="shared" si="1"/>
        <v>9</v>
      </c>
      <c r="P17" s="12">
        <f t="shared" si="1"/>
        <v>13</v>
      </c>
      <c r="Q17" s="12">
        <f t="shared" si="1"/>
        <v>11</v>
      </c>
      <c r="R17" s="12">
        <f t="shared" si="1"/>
        <v>8</v>
      </c>
      <c r="S17" s="12">
        <f t="shared" si="1"/>
        <v>0</v>
      </c>
      <c r="T17" s="12">
        <f t="shared" si="1"/>
        <v>15</v>
      </c>
      <c r="U17" s="12">
        <f t="shared" si="1"/>
        <v>7</v>
      </c>
      <c r="V17" s="12">
        <f t="shared" si="1"/>
        <v>0</v>
      </c>
    </row>
    <row r="18" spans="1:22" x14ac:dyDescent="0.25">
      <c r="A18" s="69"/>
      <c r="B18" s="71" t="s">
        <v>743</v>
      </c>
      <c r="C18" s="6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70" t="s">
        <v>744</v>
      </c>
      <c r="B19" s="64" t="s">
        <v>745</v>
      </c>
      <c r="C19" s="4" t="s">
        <v>771</v>
      </c>
      <c r="D19" s="4" t="s">
        <v>772</v>
      </c>
      <c r="E19" s="4" t="str">
        <f>CONCATENATE(YEAR,":",MONTH,":",WEEK,":",DAY,":",$A19)</f>
        <v>2016:2:1:7:XIZHI_A_E</v>
      </c>
      <c r="F19" s="4">
        <f>MATCH($E19,REPORT_DATA_BY_COMP!$A:$A,0)</f>
        <v>366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1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2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6</v>
      </c>
      <c r="Q19" s="11">
        <f>IFERROR(INDEX(REPORT_DATA_BY_COMP!$A:$AH,$F19,MATCH(Q$7,REPORT_DATA_BY_COMP!$A$1:$AH$1,0)), "")</f>
        <v>17</v>
      </c>
      <c r="R19" s="11">
        <f>IFERROR(INDEX(REPORT_DATA_BY_COMP!$A:$AH,$F19,MATCH(R$7,REPORT_DATA_BY_COMP!$A$1:$AH$1,0)), "")</f>
        <v>5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4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70" t="s">
        <v>746</v>
      </c>
      <c r="B20" s="64" t="s">
        <v>747</v>
      </c>
      <c r="C20" s="4" t="s">
        <v>773</v>
      </c>
      <c r="D20" s="4" t="s">
        <v>774</v>
      </c>
      <c r="E20" s="4" t="str">
        <f>CONCATENATE(YEAR,":",MONTH,":",WEEK,":",DAY,":",$A20)</f>
        <v>2016:2:1:7:XIZHI_B_E</v>
      </c>
      <c r="F20" s="4">
        <f>MATCH($E20,REPORT_DATA_BY_COMP!$A:$A,0)</f>
        <v>367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4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5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7</v>
      </c>
      <c r="Q20" s="11">
        <f>IFERROR(INDEX(REPORT_DATA_BY_COMP!$A:$AH,$F20,MATCH(Q$7,REPORT_DATA_BY_COMP!$A$1:$AH$1,0)), "")</f>
        <v>14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0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70" t="s">
        <v>748</v>
      </c>
      <c r="B21" s="64" t="s">
        <v>749</v>
      </c>
      <c r="C21" s="4" t="s">
        <v>775</v>
      </c>
      <c r="D21" s="4" t="s">
        <v>776</v>
      </c>
      <c r="E21" s="4" t="str">
        <f>CONCATENATE(YEAR,":",MONTH,":",WEEK,":",DAY,":",$A21)</f>
        <v>2016:2:1:7:XIZHI_S</v>
      </c>
      <c r="F21" s="4">
        <f>MATCH($E21,REPORT_DATA_BY_COMP!$A:$A,0)</f>
        <v>368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3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3</v>
      </c>
      <c r="P21" s="11">
        <f>IFERROR(INDEX(REPORT_DATA_BY_COMP!$A:$AH,$F21,MATCH(P$7,REPORT_DATA_BY_COMP!$A$1:$AH$1,0)), "")</f>
        <v>5</v>
      </c>
      <c r="Q21" s="11">
        <f>IFERROR(INDEX(REPORT_DATA_BY_COMP!$A:$AH,$F21,MATCH(Q$7,REPORT_DATA_BY_COMP!$A$1:$AH$1,0)), "")</f>
        <v>26</v>
      </c>
      <c r="R21" s="11">
        <f>IFERROR(INDEX(REPORT_DATA_BY_COMP!$A:$AH,$F21,MATCH(R$7,REPORT_DATA_BY_COMP!$A$1:$AH$1,0)), "")</f>
        <v>8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4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69"/>
      <c r="B22" s="9" t="s">
        <v>22</v>
      </c>
      <c r="C22" s="10"/>
      <c r="D22" s="10"/>
      <c r="E22" s="10"/>
      <c r="F22" s="10"/>
      <c r="G22" s="12">
        <f>SUM(G19:G21)</f>
        <v>0</v>
      </c>
      <c r="H22" s="12">
        <f t="shared" ref="H22:V22" si="2">SUM(H19:H21)</f>
        <v>0</v>
      </c>
      <c r="I22" s="12">
        <f t="shared" si="2"/>
        <v>3</v>
      </c>
      <c r="J22" s="12">
        <f t="shared" si="2"/>
        <v>8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13</v>
      </c>
      <c r="O22" s="12">
        <f t="shared" si="2"/>
        <v>4</v>
      </c>
      <c r="P22" s="12">
        <f t="shared" si="2"/>
        <v>18</v>
      </c>
      <c r="Q22" s="12">
        <f t="shared" si="2"/>
        <v>57</v>
      </c>
      <c r="R22" s="12">
        <f t="shared" si="2"/>
        <v>18</v>
      </c>
      <c r="S22" s="12">
        <f t="shared" si="2"/>
        <v>0</v>
      </c>
      <c r="T22" s="12">
        <f t="shared" si="2"/>
        <v>8</v>
      </c>
      <c r="U22" s="12">
        <f t="shared" si="2"/>
        <v>0</v>
      </c>
      <c r="V22" s="12">
        <f t="shared" si="2"/>
        <v>0</v>
      </c>
    </row>
    <row r="23" spans="1:22" x14ac:dyDescent="0.25">
      <c r="A23" s="69"/>
      <c r="B23" s="5" t="s">
        <v>750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</row>
    <row r="24" spans="1:22" x14ac:dyDescent="0.25">
      <c r="A24" s="70" t="s">
        <v>751</v>
      </c>
      <c r="B24" s="64" t="s">
        <v>752</v>
      </c>
      <c r="C24" s="4" t="s">
        <v>777</v>
      </c>
      <c r="D24" s="4" t="s">
        <v>778</v>
      </c>
      <c r="E24" s="4" t="str">
        <f>CONCATENATE(YEAR,":",MONTH,":",WEEK,":",DAY,":",$A24)</f>
        <v>2016:2:1:7:YILAN_E</v>
      </c>
      <c r="F24" s="4">
        <f>MATCH($E24,REPORT_DATA_BY_COMP!$A:$A,0)</f>
        <v>369</v>
      </c>
      <c r="G24" s="11">
        <f>IFERROR(INDEX(REPORT_DATA_BY_COMP!$A:$AH,$F24,MATCH(G$7,REPORT_DATA_BY_COMP!$A$1:$AH$1,0)), "")</f>
        <v>0</v>
      </c>
      <c r="H24" s="11">
        <f>IFERROR(INDEX(REPORT_DATA_BY_COMP!$A:$AH,$F24,MATCH(H$7,REPORT_DATA_BY_COMP!$A$1:$AH$1,0)), "")</f>
        <v>0</v>
      </c>
      <c r="I24" s="11">
        <f>IFERROR(INDEX(REPORT_DATA_BY_COMP!$A:$AH,$F24,MATCH(I$7,REPORT_DATA_BY_COMP!$A$1:$AH$1,0)), "")</f>
        <v>1</v>
      </c>
      <c r="J24" s="11">
        <f>IFERROR(INDEX(REPORT_DATA_BY_COMP!$A:$AH,$F24,MATCH(J$7,REPORT_DATA_BY_COMP!$A$1:$AH$1,0)), "")</f>
        <v>0</v>
      </c>
      <c r="K24" s="11">
        <f>IFERROR(INDEX(REPORT_DATA_BY_COMP!$A:$AH,$F24,MATCH(K$7,REPORT_DATA_BY_COMP!$A$1:$AH$1,0)), "")</f>
        <v>0</v>
      </c>
      <c r="L24" s="11">
        <f>IFERROR(INDEX(REPORT_DATA_BY_COMP!$A:$AH,$F24,MATCH(L$7,REPORT_DATA_BY_COMP!$A$1:$AH$1,0)), "")</f>
        <v>0</v>
      </c>
      <c r="M24" s="11">
        <f>IFERROR(INDEX(REPORT_DATA_BY_COMP!$A:$AH,$F24,MATCH(M$7,REPORT_DATA_BY_COMP!$A$1:$AH$1,0)), "")</f>
        <v>0</v>
      </c>
      <c r="N24" s="11">
        <f>IFERROR(INDEX(REPORT_DATA_BY_COMP!$A:$AH,$F24,MATCH(N$7,REPORT_DATA_BY_COMP!$A$1:$AH$1,0)), "")</f>
        <v>4</v>
      </c>
      <c r="O24" s="11">
        <f>IFERROR(INDEX(REPORT_DATA_BY_COMP!$A:$AH,$F24,MATCH(O$7,REPORT_DATA_BY_COMP!$A$1:$AH$1,0)), "")</f>
        <v>1</v>
      </c>
      <c r="P24" s="11">
        <f>IFERROR(INDEX(REPORT_DATA_BY_COMP!$A:$AH,$F24,MATCH(P$7,REPORT_DATA_BY_COMP!$A$1:$AH$1,0)), "")</f>
        <v>7</v>
      </c>
      <c r="Q24" s="11">
        <f>IFERROR(INDEX(REPORT_DATA_BY_COMP!$A:$AH,$F24,MATCH(Q$7,REPORT_DATA_BY_COMP!$A$1:$AH$1,0)), "")</f>
        <v>21</v>
      </c>
      <c r="R24" s="11">
        <f>IFERROR(INDEX(REPORT_DATA_BY_COMP!$A:$AH,$F24,MATCH(R$7,REPORT_DATA_BY_COMP!$A$1:$AH$1,0)), "")</f>
        <v>12</v>
      </c>
      <c r="S24" s="11">
        <f>IFERROR(INDEX(REPORT_DATA_BY_COMP!$A:$AH,$F24,MATCH(S$7,REPORT_DATA_BY_COMP!$A$1:$AH$1,0)), "")</f>
        <v>0</v>
      </c>
      <c r="T24" s="11">
        <f>IFERROR(INDEX(REPORT_DATA_BY_COMP!$A:$AH,$F24,MATCH(T$7,REPORT_DATA_BY_COMP!$A$1:$AH$1,0)), "")</f>
        <v>4</v>
      </c>
      <c r="U24" s="11">
        <f>IFERROR(INDEX(REPORT_DATA_BY_COMP!$A:$AH,$F24,MATCH(U$7,REPORT_DATA_BY_COMP!$A$1:$AH$1,0)), "")</f>
        <v>0</v>
      </c>
      <c r="V24" s="11">
        <f>IFERROR(INDEX(REPORT_DATA_BY_COMP!$A:$AH,$F24,MATCH(V$7,REPORT_DATA_BY_COMP!$A$1:$AH$1,0)), "")</f>
        <v>0</v>
      </c>
    </row>
    <row r="25" spans="1:22" x14ac:dyDescent="0.25">
      <c r="A25" s="70" t="s">
        <v>753</v>
      </c>
      <c r="B25" s="64" t="s">
        <v>754</v>
      </c>
      <c r="C25" s="4" t="s">
        <v>779</v>
      </c>
      <c r="D25" s="4" t="s">
        <v>780</v>
      </c>
      <c r="E25" s="4" t="str">
        <f>CONCATENATE(YEAR,":",MONTH,":",WEEK,":",DAY,":",$A25)</f>
        <v>2016:2:1:7:YILAN_S</v>
      </c>
      <c r="F25" s="4">
        <f>MATCH($E25,REPORT_DATA_BY_COMP!$A:$A,0)</f>
        <v>370</v>
      </c>
      <c r="G25" s="11">
        <f>IFERROR(INDEX(REPORT_DATA_BY_COMP!$A:$AH,$F25,MATCH(G$7,REPORT_DATA_BY_COMP!$A$1:$AH$1,0)), "")</f>
        <v>0</v>
      </c>
      <c r="H25" s="11">
        <f>IFERROR(INDEX(REPORT_DATA_BY_COMP!$A:$AH,$F25,MATCH(H$7,REPORT_DATA_BY_COMP!$A$1:$AH$1,0)), "")</f>
        <v>0</v>
      </c>
      <c r="I25" s="11">
        <f>IFERROR(INDEX(REPORT_DATA_BY_COMP!$A:$AH,$F25,MATCH(I$7,REPORT_DATA_BY_COMP!$A$1:$AH$1,0)), "")</f>
        <v>1</v>
      </c>
      <c r="J25" s="11">
        <f>IFERROR(INDEX(REPORT_DATA_BY_COMP!$A:$AH,$F25,MATCH(J$7,REPORT_DATA_BY_COMP!$A$1:$AH$1,0)), "")</f>
        <v>1</v>
      </c>
      <c r="K25" s="11">
        <f>IFERROR(INDEX(REPORT_DATA_BY_COMP!$A:$AH,$F25,MATCH(K$7,REPORT_DATA_BY_COMP!$A$1:$AH$1,0)), "")</f>
        <v>0</v>
      </c>
      <c r="L25" s="11">
        <f>IFERROR(INDEX(REPORT_DATA_BY_COMP!$A:$AH,$F25,MATCH(L$7,REPORT_DATA_BY_COMP!$A$1:$AH$1,0)), "")</f>
        <v>0</v>
      </c>
      <c r="M25" s="11">
        <f>IFERROR(INDEX(REPORT_DATA_BY_COMP!$A:$AH,$F25,MATCH(M$7,REPORT_DATA_BY_COMP!$A$1:$AH$1,0)), "")</f>
        <v>0</v>
      </c>
      <c r="N25" s="11">
        <f>IFERROR(INDEX(REPORT_DATA_BY_COMP!$A:$AH,$F25,MATCH(N$7,REPORT_DATA_BY_COMP!$A$1:$AH$1,0)), "")</f>
        <v>4</v>
      </c>
      <c r="O25" s="11">
        <f>IFERROR(INDEX(REPORT_DATA_BY_COMP!$A:$AH,$F25,MATCH(O$7,REPORT_DATA_BY_COMP!$A$1:$AH$1,0)), "")</f>
        <v>2</v>
      </c>
      <c r="P25" s="11">
        <f>IFERROR(INDEX(REPORT_DATA_BY_COMP!$A:$AH,$F25,MATCH(P$7,REPORT_DATA_BY_COMP!$A$1:$AH$1,0)), "")</f>
        <v>5</v>
      </c>
      <c r="Q25" s="11">
        <f>IFERROR(INDEX(REPORT_DATA_BY_COMP!$A:$AH,$F25,MATCH(Q$7,REPORT_DATA_BY_COMP!$A$1:$AH$1,0)), "")</f>
        <v>19</v>
      </c>
      <c r="R25" s="11">
        <f>IFERROR(INDEX(REPORT_DATA_BY_COMP!$A:$AH,$F25,MATCH(R$7,REPORT_DATA_BY_COMP!$A$1:$AH$1,0)), "")</f>
        <v>4</v>
      </c>
      <c r="S25" s="11">
        <f>IFERROR(INDEX(REPORT_DATA_BY_COMP!$A:$AH,$F25,MATCH(S$7,REPORT_DATA_BY_COMP!$A$1:$AH$1,0)), "")</f>
        <v>0</v>
      </c>
      <c r="T25" s="11">
        <f>IFERROR(INDEX(REPORT_DATA_BY_COMP!$A:$AH,$F25,MATCH(T$7,REPORT_DATA_BY_COMP!$A$1:$AH$1,0)), "")</f>
        <v>0</v>
      </c>
      <c r="U25" s="11">
        <f>IFERROR(INDEX(REPORT_DATA_BY_COMP!$A:$AH,$F25,MATCH(U$7,REPORT_DATA_BY_COMP!$A$1:$AH$1,0)), "")</f>
        <v>0</v>
      </c>
      <c r="V25" s="11">
        <f>IFERROR(INDEX(REPORT_DATA_BY_COMP!$A:$AH,$F25,MATCH(V$7,REPORT_DATA_BY_COMP!$A$1:$AH$1,0)), "")</f>
        <v>0</v>
      </c>
    </row>
    <row r="26" spans="1:22" x14ac:dyDescent="0.25">
      <c r="A26" s="70" t="s">
        <v>755</v>
      </c>
      <c r="B26" s="64" t="s">
        <v>756</v>
      </c>
      <c r="C26" s="4" t="s">
        <v>781</v>
      </c>
      <c r="D26" s="4" t="s">
        <v>782</v>
      </c>
      <c r="E26" s="4" t="str">
        <f>CONCATENATE(YEAR,":",MONTH,":",WEEK,":",DAY,":",$A26)</f>
        <v>2016:2:1:7:LUODONG_A_E</v>
      </c>
      <c r="F26" s="4">
        <f>MATCH($E26,REPORT_DATA_BY_COMP!$A:$A,0)</f>
        <v>311</v>
      </c>
      <c r="G26" s="11">
        <f>IFERROR(INDEX(REPORT_DATA_BY_COMP!$A:$AH,$F26,MATCH(G$7,REPORT_DATA_BY_COMP!$A$1:$AH$1,0)), "")</f>
        <v>0</v>
      </c>
      <c r="H26" s="11">
        <f>IFERROR(INDEX(REPORT_DATA_BY_COMP!$A:$AH,$F26,MATCH(H$7,REPORT_DATA_BY_COMP!$A$1:$AH$1,0)), "")</f>
        <v>0</v>
      </c>
      <c r="I26" s="11">
        <f>IFERROR(INDEX(REPORT_DATA_BY_COMP!$A:$AH,$F26,MATCH(I$7,REPORT_DATA_BY_COMP!$A$1:$AH$1,0)), "")</f>
        <v>0</v>
      </c>
      <c r="J26" s="11">
        <f>IFERROR(INDEX(REPORT_DATA_BY_COMP!$A:$AH,$F26,MATCH(J$7,REPORT_DATA_BY_COMP!$A$1:$AH$1,0)), "")</f>
        <v>1</v>
      </c>
      <c r="K26" s="11">
        <f>IFERROR(INDEX(REPORT_DATA_BY_COMP!$A:$AH,$F26,MATCH(K$7,REPORT_DATA_BY_COMP!$A$1:$AH$1,0)), "")</f>
        <v>0</v>
      </c>
      <c r="L26" s="11">
        <f>IFERROR(INDEX(REPORT_DATA_BY_COMP!$A:$AH,$F26,MATCH(L$7,REPORT_DATA_BY_COMP!$A$1:$AH$1,0)), "")</f>
        <v>0</v>
      </c>
      <c r="M26" s="11">
        <f>IFERROR(INDEX(REPORT_DATA_BY_COMP!$A:$AH,$F26,MATCH(M$7,REPORT_DATA_BY_COMP!$A$1:$AH$1,0)), "")</f>
        <v>0</v>
      </c>
      <c r="N26" s="11">
        <f>IFERROR(INDEX(REPORT_DATA_BY_COMP!$A:$AH,$F26,MATCH(N$7,REPORT_DATA_BY_COMP!$A$1:$AH$1,0)), "")</f>
        <v>3</v>
      </c>
      <c r="O26" s="11">
        <f>IFERROR(INDEX(REPORT_DATA_BY_COMP!$A:$AH,$F26,MATCH(O$7,REPORT_DATA_BY_COMP!$A$1:$AH$1,0)), "")</f>
        <v>3</v>
      </c>
      <c r="P26" s="11">
        <f>IFERROR(INDEX(REPORT_DATA_BY_COMP!$A:$AH,$F26,MATCH(P$7,REPORT_DATA_BY_COMP!$A$1:$AH$1,0)), "")</f>
        <v>7</v>
      </c>
      <c r="Q26" s="11">
        <f>IFERROR(INDEX(REPORT_DATA_BY_COMP!$A:$AH,$F26,MATCH(Q$7,REPORT_DATA_BY_COMP!$A$1:$AH$1,0)), "")</f>
        <v>5</v>
      </c>
      <c r="R26" s="11">
        <f>IFERROR(INDEX(REPORT_DATA_BY_COMP!$A:$AH,$F26,MATCH(R$7,REPORT_DATA_BY_COMP!$A$1:$AH$1,0)), "")</f>
        <v>3</v>
      </c>
      <c r="S26" s="11">
        <f>IFERROR(INDEX(REPORT_DATA_BY_COMP!$A:$AH,$F26,MATCH(S$7,REPORT_DATA_BY_COMP!$A$1:$AH$1,0)), "")</f>
        <v>0</v>
      </c>
      <c r="T26" s="11">
        <f>IFERROR(INDEX(REPORT_DATA_BY_COMP!$A:$AH,$F26,MATCH(T$7,REPORT_DATA_BY_COMP!$A$1:$AH$1,0)), "")</f>
        <v>3</v>
      </c>
      <c r="U26" s="11">
        <f>IFERROR(INDEX(REPORT_DATA_BY_COMP!$A:$AH,$F26,MATCH(U$7,REPORT_DATA_BY_COMP!$A$1:$AH$1,0)), "")</f>
        <v>1</v>
      </c>
      <c r="V26" s="11">
        <f>IFERROR(INDEX(REPORT_DATA_BY_COMP!$A:$AH,$F26,MATCH(V$7,REPORT_DATA_BY_COMP!$A$1:$AH$1,0)), "")</f>
        <v>0</v>
      </c>
    </row>
    <row r="27" spans="1:22" x14ac:dyDescent="0.25">
      <c r="A27" s="70" t="s">
        <v>757</v>
      </c>
      <c r="B27" s="64" t="s">
        <v>758</v>
      </c>
      <c r="C27" s="4" t="s">
        <v>783</v>
      </c>
      <c r="D27" s="4" t="s">
        <v>784</v>
      </c>
      <c r="E27" s="4" t="str">
        <f>CONCATENATE(YEAR,":",MONTH,":",WEEK,":",DAY,":",$A27)</f>
        <v>2016:2:1:7:LUODONG_B_E</v>
      </c>
      <c r="F27" s="4">
        <f>MATCH($E27,REPORT_DATA_BY_COMP!$A:$A,0)</f>
        <v>312</v>
      </c>
      <c r="G27" s="11">
        <f>IFERROR(INDEX(REPORT_DATA_BY_COMP!$A:$AH,$F27,MATCH(G$7,REPORT_DATA_BY_COMP!$A$1:$AH$1,0)), "")</f>
        <v>0</v>
      </c>
      <c r="H27" s="11">
        <f>IFERROR(INDEX(REPORT_DATA_BY_COMP!$A:$AH,$F27,MATCH(H$7,REPORT_DATA_BY_COMP!$A$1:$AH$1,0)), "")</f>
        <v>1</v>
      </c>
      <c r="I27" s="11">
        <f>IFERROR(INDEX(REPORT_DATA_BY_COMP!$A:$AH,$F27,MATCH(I$7,REPORT_DATA_BY_COMP!$A$1:$AH$1,0)), "")</f>
        <v>0</v>
      </c>
      <c r="J27" s="11">
        <f>IFERROR(INDEX(REPORT_DATA_BY_COMP!$A:$AH,$F27,MATCH(J$7,REPORT_DATA_BY_COMP!$A$1:$AH$1,0)), "")</f>
        <v>5</v>
      </c>
      <c r="K27" s="11">
        <f>IFERROR(INDEX(REPORT_DATA_BY_COMP!$A:$AH,$F27,MATCH(K$7,REPORT_DATA_BY_COMP!$A$1:$AH$1,0)), "")</f>
        <v>0</v>
      </c>
      <c r="L27" s="11">
        <f>IFERROR(INDEX(REPORT_DATA_BY_COMP!$A:$AH,$F27,MATCH(L$7,REPORT_DATA_BY_COMP!$A$1:$AH$1,0)), "")</f>
        <v>0</v>
      </c>
      <c r="M27" s="11">
        <f>IFERROR(INDEX(REPORT_DATA_BY_COMP!$A:$AH,$F27,MATCH(M$7,REPORT_DATA_BY_COMP!$A$1:$AH$1,0)), "")</f>
        <v>0</v>
      </c>
      <c r="N27" s="11">
        <f>IFERROR(INDEX(REPORT_DATA_BY_COMP!$A:$AH,$F27,MATCH(N$7,REPORT_DATA_BY_COMP!$A$1:$AH$1,0)), "")</f>
        <v>7</v>
      </c>
      <c r="O27" s="11">
        <f>IFERROR(INDEX(REPORT_DATA_BY_COMP!$A:$AH,$F27,MATCH(O$7,REPORT_DATA_BY_COMP!$A$1:$AH$1,0)), "")</f>
        <v>1</v>
      </c>
      <c r="P27" s="11">
        <f>IFERROR(INDEX(REPORT_DATA_BY_COMP!$A:$AH,$F27,MATCH(P$7,REPORT_DATA_BY_COMP!$A$1:$AH$1,0)), "")</f>
        <v>12</v>
      </c>
      <c r="Q27" s="11">
        <f>IFERROR(INDEX(REPORT_DATA_BY_COMP!$A:$AH,$F27,MATCH(Q$7,REPORT_DATA_BY_COMP!$A$1:$AH$1,0)), "")</f>
        <v>11</v>
      </c>
      <c r="R27" s="11">
        <f>IFERROR(INDEX(REPORT_DATA_BY_COMP!$A:$AH,$F27,MATCH(R$7,REPORT_DATA_BY_COMP!$A$1:$AH$1,0)), "")</f>
        <v>4</v>
      </c>
      <c r="S27" s="11">
        <f>IFERROR(INDEX(REPORT_DATA_BY_COMP!$A:$AH,$F27,MATCH(S$7,REPORT_DATA_BY_COMP!$A$1:$AH$1,0)), "")</f>
        <v>0</v>
      </c>
      <c r="T27" s="11">
        <f>IFERROR(INDEX(REPORT_DATA_BY_COMP!$A:$AH,$F27,MATCH(T$7,REPORT_DATA_BY_COMP!$A$1:$AH$1,0)), "")</f>
        <v>4</v>
      </c>
      <c r="U27" s="11">
        <f>IFERROR(INDEX(REPORT_DATA_BY_COMP!$A:$AH,$F27,MATCH(U$7,REPORT_DATA_BY_COMP!$A$1:$AH$1,0)), "")</f>
        <v>2</v>
      </c>
      <c r="V27" s="11">
        <f>IFERROR(INDEX(REPORT_DATA_BY_COMP!$A:$AH,$F27,MATCH(V$7,REPORT_DATA_BY_COMP!$A$1:$AH$1,0)), "")</f>
        <v>0</v>
      </c>
    </row>
    <row r="28" spans="1:22" x14ac:dyDescent="0.25">
      <c r="A28" s="70"/>
      <c r="B28" s="9" t="s">
        <v>22</v>
      </c>
      <c r="C28" s="10"/>
      <c r="D28" s="10"/>
      <c r="E28" s="10"/>
      <c r="F28" s="10"/>
      <c r="G28" s="12">
        <f>SUM(G24:G27)</f>
        <v>0</v>
      </c>
      <c r="H28" s="12">
        <f t="shared" ref="H28:V28" si="3">SUM(H24:H27)</f>
        <v>1</v>
      </c>
      <c r="I28" s="12">
        <f t="shared" si="3"/>
        <v>2</v>
      </c>
      <c r="J28" s="12">
        <f t="shared" si="3"/>
        <v>7</v>
      </c>
      <c r="K28" s="12">
        <f t="shared" si="3"/>
        <v>0</v>
      </c>
      <c r="L28" s="12">
        <f t="shared" si="3"/>
        <v>0</v>
      </c>
      <c r="M28" s="12">
        <f t="shared" si="3"/>
        <v>0</v>
      </c>
      <c r="N28" s="12">
        <f t="shared" si="3"/>
        <v>18</v>
      </c>
      <c r="O28" s="12">
        <f t="shared" si="3"/>
        <v>7</v>
      </c>
      <c r="P28" s="12">
        <f t="shared" si="3"/>
        <v>31</v>
      </c>
      <c r="Q28" s="12">
        <f t="shared" si="3"/>
        <v>56</v>
      </c>
      <c r="R28" s="12">
        <f t="shared" si="3"/>
        <v>23</v>
      </c>
      <c r="S28" s="12">
        <f t="shared" si="3"/>
        <v>0</v>
      </c>
      <c r="T28" s="12">
        <f t="shared" si="3"/>
        <v>11</v>
      </c>
      <c r="U28" s="12">
        <f t="shared" si="3"/>
        <v>3</v>
      </c>
      <c r="V28" s="12">
        <f t="shared" si="3"/>
        <v>0</v>
      </c>
    </row>
    <row r="29" spans="1:22" x14ac:dyDescent="0.25">
      <c r="A29" s="59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50"/>
    </row>
    <row r="30" spans="1:22" x14ac:dyDescent="0.25">
      <c r="A30" s="59"/>
      <c r="B30" s="13" t="s">
        <v>52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</row>
    <row r="31" spans="1:22" x14ac:dyDescent="0.25">
      <c r="A31" s="8" t="s">
        <v>55</v>
      </c>
      <c r="B31" s="30" t="s">
        <v>42</v>
      </c>
      <c r="C31" s="14"/>
      <c r="D31" s="14"/>
      <c r="E31" s="14" t="str">
        <f>CONCATENATE(YEAR,":",MONTH,":1:",WEEKLY_REPORT_DAY,":", $A31)</f>
        <v>2016:2:1:7:EAST</v>
      </c>
      <c r="F31" s="14">
        <f>MATCH($E31,REPORT_DATA_BY_ZONE!$A:$A, 0)</f>
        <v>36</v>
      </c>
      <c r="G31" s="11">
        <f>IFERROR(INDEX(REPORT_DATA_BY_ZONE!$A:$AG,$F31,MATCH(G$7,REPORT_DATA_BY_ZONE!$A$1:$AG$1,0)), "")</f>
        <v>0</v>
      </c>
      <c r="H31" s="11">
        <f>IFERROR(INDEX(REPORT_DATA_BY_ZONE!$A:$AG,$F31,MATCH(H$7,REPORT_DATA_BY_ZONE!$A$1:$AG$1,0)), "")</f>
        <v>2</v>
      </c>
      <c r="I31" s="11">
        <f>IFERROR(INDEX(REPORT_DATA_BY_ZONE!$A:$AG,$F31,MATCH(I$7,REPORT_DATA_BY_ZONE!$A$1:$AG$1,0)), "")</f>
        <v>18</v>
      </c>
      <c r="J31" s="11">
        <f>IFERROR(INDEX(REPORT_DATA_BY_ZONE!$A:$AG,$F31,MATCH(J$7,REPORT_DATA_BY_ZONE!$A$1:$AG$1,0)), "")</f>
        <v>40</v>
      </c>
      <c r="K31" s="11">
        <f>IFERROR(INDEX(REPORT_DATA_BY_ZONE!$A:$AG,$F31,MATCH(K$7,REPORT_DATA_BY_ZONE!$A$1:$AG$1,0)), "")</f>
        <v>0</v>
      </c>
      <c r="L31" s="19">
        <f>IFERROR(INDEX(REPORT_DATA_BY_ZONE!$A:$AG,$F31,MATCH(L$7,REPORT_DATA_BY_ZONE!$A$1:$AG$1,0)), "")</f>
        <v>1</v>
      </c>
      <c r="M31" s="19">
        <f>IFERROR(INDEX(REPORT_DATA_BY_ZONE!$A:$AG,$F31,MATCH(M$7,REPORT_DATA_BY_ZONE!$A$1:$AG$1,0)), "")</f>
        <v>0</v>
      </c>
      <c r="N31" s="19">
        <f>IFERROR(INDEX(REPORT_DATA_BY_ZONE!$A:$AG,$F31,MATCH(N$7,REPORT_DATA_BY_ZONE!$A$1:$AG$1,0)), "")</f>
        <v>70</v>
      </c>
      <c r="O31" s="19">
        <f>IFERROR(INDEX(REPORT_DATA_BY_ZONE!$A:$AG,$F31,MATCH(O$7,REPORT_DATA_BY_ZONE!$A$1:$AG$1,0)), "")</f>
        <v>24</v>
      </c>
      <c r="P31" s="19">
        <f>IFERROR(INDEX(REPORT_DATA_BY_ZONE!$A:$AG,$F31,MATCH(P$7,REPORT_DATA_BY_ZONE!$A$1:$AG$1,0)), "")</f>
        <v>92</v>
      </c>
      <c r="Q31" s="19">
        <f>IFERROR(INDEX(REPORT_DATA_BY_ZONE!$A:$AG,$F31,MATCH(Q$7,REPORT_DATA_BY_ZONE!$A$1:$AG$1,0)), "")</f>
        <v>163</v>
      </c>
      <c r="R31" s="19">
        <f>IFERROR(INDEX(REPORT_DATA_BY_ZONE!$A:$AG,$F31,MATCH(R$7,REPORT_DATA_BY_ZONE!$A$1:$AG$1,0)), "")</f>
        <v>68</v>
      </c>
      <c r="S31" s="19">
        <f>IFERROR(INDEX(REPORT_DATA_BY_ZONE!$A:$AG,$F31,MATCH(S$7,REPORT_DATA_BY_ZONE!$A$1:$AG$1,0)), "")</f>
        <v>0</v>
      </c>
      <c r="T31" s="19">
        <f>IFERROR(INDEX(REPORT_DATA_BY_ZONE!$A:$AG,$F31,MATCH(T$7,REPORT_DATA_BY_ZONE!$A$1:$AG$1,0)), "")</f>
        <v>49</v>
      </c>
      <c r="U31" s="19">
        <f>IFERROR(INDEX(REPORT_DATA_BY_ZONE!$A:$AG,$F31,MATCH(U$7,REPORT_DATA_BY_ZONE!$A$1:$AG$1,0)), "")</f>
        <v>11</v>
      </c>
      <c r="V31" s="19">
        <f>IFERROR(INDEX(REPORT_DATA_BY_ZONE!$A:$AG,$F31,MATCH(V$7,REPORT_DATA_BY_ZONE!$A$1:$AG$1,0)), "")</f>
        <v>1</v>
      </c>
    </row>
    <row r="32" spans="1:22" x14ac:dyDescent="0.25">
      <c r="A32" s="8" t="s">
        <v>55</v>
      </c>
      <c r="B32" s="30" t="s">
        <v>43</v>
      </c>
      <c r="C32" s="14"/>
      <c r="D32" s="14"/>
      <c r="E32" s="14" t="str">
        <f>CONCATENATE(YEAR,":",MONTH,":2:",WEEKLY_REPORT_DAY,":", $A32)</f>
        <v>2016:2:2:7:EAST</v>
      </c>
      <c r="F32" s="14" t="e">
        <f>MATCH($E32,REPORT_DATA_BY_ZONE!$A:$A, 0)</f>
        <v>#N/A</v>
      </c>
      <c r="G32" s="11" t="str">
        <f>IFERROR(INDEX(REPORT_DATA_BY_ZONE!$A:$AG,$F32,MATCH(G$7,REPORT_DATA_BY_ZONE!$A$1:$AG$1,0)), "")</f>
        <v/>
      </c>
      <c r="H32" s="11" t="str">
        <f>IFERROR(INDEX(REPORT_DATA_BY_ZONE!$A:$AG,$F32,MATCH(H$7,REPORT_DATA_BY_ZONE!$A$1:$AG$1,0)), "")</f>
        <v/>
      </c>
      <c r="I32" s="11" t="str">
        <f>IFERROR(INDEX(REPORT_DATA_BY_ZONE!$A:$AG,$F32,MATCH(I$7,REPORT_DATA_BY_ZONE!$A$1:$AG$1,0)), "")</f>
        <v/>
      </c>
      <c r="J32" s="11" t="str">
        <f>IFERROR(INDEX(REPORT_DATA_BY_ZONE!$A:$AG,$F32,MATCH(J$7,REPORT_DATA_BY_ZONE!$A$1:$AG$1,0)), "")</f>
        <v/>
      </c>
      <c r="K32" s="11" t="str">
        <f>IFERROR(INDEX(REPORT_DATA_BY_ZONE!$A:$AG,$F32,MATCH(K$7,REPORT_DATA_BY_ZONE!$A$1:$AG$1,0)), "")</f>
        <v/>
      </c>
      <c r="L32" s="19" t="str">
        <f>IFERROR(INDEX(REPORT_DATA_BY_ZONE!$A:$AG,$F32,MATCH(L$7,REPORT_DATA_BY_ZONE!$A$1:$AG$1,0)), "")</f>
        <v/>
      </c>
      <c r="M32" s="19" t="str">
        <f>IFERROR(INDEX(REPORT_DATA_BY_ZONE!$A:$AG,$F32,MATCH(M$7,REPORT_DATA_BY_ZONE!$A$1:$AG$1,0)), "")</f>
        <v/>
      </c>
      <c r="N32" s="19" t="str">
        <f>IFERROR(INDEX(REPORT_DATA_BY_ZONE!$A:$AG,$F32,MATCH(N$7,REPORT_DATA_BY_ZONE!$A$1:$AG$1,0)), "")</f>
        <v/>
      </c>
      <c r="O32" s="19" t="str">
        <f>IFERROR(INDEX(REPORT_DATA_BY_ZONE!$A:$AG,$F32,MATCH(O$7,REPORT_DATA_BY_ZONE!$A$1:$AG$1,0)), "")</f>
        <v/>
      </c>
      <c r="P32" s="19" t="str">
        <f>IFERROR(INDEX(REPORT_DATA_BY_ZONE!$A:$AG,$F32,MATCH(P$7,REPORT_DATA_BY_ZONE!$A$1:$AG$1,0)), "")</f>
        <v/>
      </c>
      <c r="Q32" s="19" t="str">
        <f>IFERROR(INDEX(REPORT_DATA_BY_ZONE!$A:$AG,$F32,MATCH(Q$7,REPORT_DATA_BY_ZONE!$A$1:$AG$1,0)), "")</f>
        <v/>
      </c>
      <c r="R32" s="19" t="str">
        <f>IFERROR(INDEX(REPORT_DATA_BY_ZONE!$A:$AG,$F32,MATCH(R$7,REPORT_DATA_BY_ZONE!$A$1:$AG$1,0)), "")</f>
        <v/>
      </c>
      <c r="S32" s="19" t="str">
        <f>IFERROR(INDEX(REPORT_DATA_BY_ZONE!$A:$AG,$F32,MATCH(S$7,REPORT_DATA_BY_ZONE!$A$1:$AG$1,0)), "")</f>
        <v/>
      </c>
      <c r="T32" s="19" t="str">
        <f>IFERROR(INDEX(REPORT_DATA_BY_ZONE!$A:$AG,$F32,MATCH(T$7,REPORT_DATA_BY_ZONE!$A$1:$AG$1,0)), "")</f>
        <v/>
      </c>
      <c r="U32" s="19" t="str">
        <f>IFERROR(INDEX(REPORT_DATA_BY_ZONE!$A:$AG,$F32,MATCH(U$7,REPORT_DATA_BY_ZONE!$A$1:$AG$1,0)), "")</f>
        <v/>
      </c>
      <c r="V32" s="19" t="str">
        <f>IFERROR(INDEX(REPORT_DATA_BY_ZONE!$A:$AG,$F32,MATCH(V$7,REPORT_DATA_BY_ZONE!$A$1:$AG$1,0)), "")</f>
        <v/>
      </c>
    </row>
    <row r="33" spans="1:22" x14ac:dyDescent="0.25">
      <c r="A33" s="8" t="s">
        <v>55</v>
      </c>
      <c r="B33" s="30" t="s">
        <v>44</v>
      </c>
      <c r="C33" s="14"/>
      <c r="D33" s="14"/>
      <c r="E33" s="14" t="str">
        <f>CONCATENATE(YEAR,":",MONTH,":3:",WEEKLY_REPORT_DAY,":", $A33)</f>
        <v>2016:2:3:7:EAST</v>
      </c>
      <c r="F33" s="14" t="e">
        <f>MATCH($E33,REPORT_DATA_BY_ZONE!$A:$A, 0)</f>
        <v>#N/A</v>
      </c>
      <c r="G33" s="11" t="str">
        <f>IFERROR(INDEX(REPORT_DATA_BY_ZONE!$A:$AG,$F33,MATCH(G$7,REPORT_DATA_BY_ZONE!$A$1:$AG$1,0)), "")</f>
        <v/>
      </c>
      <c r="H33" s="11" t="str">
        <f>IFERROR(INDEX(REPORT_DATA_BY_ZONE!$A:$AG,$F33,MATCH(H$7,REPORT_DATA_BY_ZONE!$A$1:$AG$1,0)), "")</f>
        <v/>
      </c>
      <c r="I33" s="11" t="str">
        <f>IFERROR(INDEX(REPORT_DATA_BY_ZONE!$A:$AG,$F33,MATCH(I$7,REPORT_DATA_BY_ZONE!$A$1:$AG$1,0)), "")</f>
        <v/>
      </c>
      <c r="J33" s="11" t="str">
        <f>IFERROR(INDEX(REPORT_DATA_BY_ZONE!$A:$AG,$F33,MATCH(J$7,REPORT_DATA_BY_ZONE!$A$1:$AG$1,0)), "")</f>
        <v/>
      </c>
      <c r="K33" s="11" t="str">
        <f>IFERROR(INDEX(REPORT_DATA_BY_ZONE!$A:$AG,$F33,MATCH(K$7,REPORT_DATA_BY_ZONE!$A$1:$AG$1,0)), "")</f>
        <v/>
      </c>
      <c r="L33" s="19" t="str">
        <f>IFERROR(INDEX(REPORT_DATA_BY_ZONE!$A:$AG,$F33,MATCH(L$7,REPORT_DATA_BY_ZONE!$A$1:$AG$1,0)), "")</f>
        <v/>
      </c>
      <c r="M33" s="19" t="str">
        <f>IFERROR(INDEX(REPORT_DATA_BY_ZONE!$A:$AG,$F33,MATCH(M$7,REPORT_DATA_BY_ZONE!$A$1:$AG$1,0)), "")</f>
        <v/>
      </c>
      <c r="N33" s="19" t="str">
        <f>IFERROR(INDEX(REPORT_DATA_BY_ZONE!$A:$AG,$F33,MATCH(N$7,REPORT_DATA_BY_ZONE!$A$1:$AG$1,0)), "")</f>
        <v/>
      </c>
      <c r="O33" s="19" t="str">
        <f>IFERROR(INDEX(REPORT_DATA_BY_ZONE!$A:$AG,$F33,MATCH(O$7,REPORT_DATA_BY_ZONE!$A$1:$AG$1,0)), "")</f>
        <v/>
      </c>
      <c r="P33" s="19" t="str">
        <f>IFERROR(INDEX(REPORT_DATA_BY_ZONE!$A:$AG,$F33,MATCH(P$7,REPORT_DATA_BY_ZONE!$A$1:$AG$1,0)), "")</f>
        <v/>
      </c>
      <c r="Q33" s="19" t="str">
        <f>IFERROR(INDEX(REPORT_DATA_BY_ZONE!$A:$AG,$F33,MATCH(Q$7,REPORT_DATA_BY_ZONE!$A$1:$AG$1,0)), "")</f>
        <v/>
      </c>
      <c r="R33" s="19" t="str">
        <f>IFERROR(INDEX(REPORT_DATA_BY_ZONE!$A:$AG,$F33,MATCH(R$7,REPORT_DATA_BY_ZONE!$A$1:$AG$1,0)), "")</f>
        <v/>
      </c>
      <c r="S33" s="19" t="str">
        <f>IFERROR(INDEX(REPORT_DATA_BY_ZONE!$A:$AG,$F33,MATCH(S$7,REPORT_DATA_BY_ZONE!$A$1:$AG$1,0)), "")</f>
        <v/>
      </c>
      <c r="T33" s="19" t="str">
        <f>IFERROR(INDEX(REPORT_DATA_BY_ZONE!$A:$AG,$F33,MATCH(T$7,REPORT_DATA_BY_ZONE!$A$1:$AG$1,0)), "")</f>
        <v/>
      </c>
      <c r="U33" s="19" t="str">
        <f>IFERROR(INDEX(REPORT_DATA_BY_ZONE!$A:$AG,$F33,MATCH(U$7,REPORT_DATA_BY_ZONE!$A$1:$AG$1,0)), "")</f>
        <v/>
      </c>
      <c r="V33" s="19" t="str">
        <f>IFERROR(INDEX(REPORT_DATA_BY_ZONE!$A:$AG,$F33,MATCH(V$7,REPORT_DATA_BY_ZONE!$A$1:$AG$1,0)), "")</f>
        <v/>
      </c>
    </row>
    <row r="34" spans="1:22" x14ac:dyDescent="0.25">
      <c r="A34" s="8" t="s">
        <v>55</v>
      </c>
      <c r="B34" s="30" t="s">
        <v>45</v>
      </c>
      <c r="C34" s="14"/>
      <c r="D34" s="14"/>
      <c r="E34" s="14" t="str">
        <f>CONCATENATE(YEAR,":",MONTH,":4:",WEEKLY_REPORT_DAY,":", $A34)</f>
        <v>2016:2:4:7:EAST</v>
      </c>
      <c r="F34" s="14" t="e">
        <f>MATCH($E34,REPORT_DATA_BY_ZONE!$A:$A, 0)</f>
        <v>#N/A</v>
      </c>
      <c r="G34" s="11" t="str">
        <f>IFERROR(INDEX(REPORT_DATA_BY_ZONE!$A:$AG,$F34,MATCH(G$7,REPORT_DATA_BY_ZONE!$A$1:$AG$1,0)), "")</f>
        <v/>
      </c>
      <c r="H34" s="11" t="str">
        <f>IFERROR(INDEX(REPORT_DATA_BY_ZONE!$A:$AG,$F34,MATCH(H$7,REPORT_DATA_BY_ZONE!$A$1:$AG$1,0)), "")</f>
        <v/>
      </c>
      <c r="I34" s="11" t="str">
        <f>IFERROR(INDEX(REPORT_DATA_BY_ZONE!$A:$AG,$F34,MATCH(I$7,REPORT_DATA_BY_ZONE!$A$1:$AG$1,0)), "")</f>
        <v/>
      </c>
      <c r="J34" s="11" t="str">
        <f>IFERROR(INDEX(REPORT_DATA_BY_ZONE!$A:$AG,$F34,MATCH(J$7,REPORT_DATA_BY_ZONE!$A$1:$AG$1,0)), "")</f>
        <v/>
      </c>
      <c r="K34" s="11" t="str">
        <f>IFERROR(INDEX(REPORT_DATA_BY_ZONE!$A:$AG,$F34,MATCH(K$7,REPORT_DATA_BY_ZONE!$A$1:$AG$1,0)), "")</f>
        <v/>
      </c>
      <c r="L34" s="19" t="str">
        <f>IFERROR(INDEX(REPORT_DATA_BY_ZONE!$A:$AG,$F34,MATCH(L$7,REPORT_DATA_BY_ZONE!$A$1:$AG$1,0)), "")</f>
        <v/>
      </c>
      <c r="M34" s="19" t="str">
        <f>IFERROR(INDEX(REPORT_DATA_BY_ZONE!$A:$AG,$F34,MATCH(M$7,REPORT_DATA_BY_ZONE!$A$1:$AG$1,0)), "")</f>
        <v/>
      </c>
      <c r="N34" s="19" t="str">
        <f>IFERROR(INDEX(REPORT_DATA_BY_ZONE!$A:$AG,$F34,MATCH(N$7,REPORT_DATA_BY_ZONE!$A$1:$AG$1,0)), "")</f>
        <v/>
      </c>
      <c r="O34" s="19" t="str">
        <f>IFERROR(INDEX(REPORT_DATA_BY_ZONE!$A:$AG,$F34,MATCH(O$7,REPORT_DATA_BY_ZONE!$A$1:$AG$1,0)), "")</f>
        <v/>
      </c>
      <c r="P34" s="19" t="str">
        <f>IFERROR(INDEX(REPORT_DATA_BY_ZONE!$A:$AG,$F34,MATCH(P$7,REPORT_DATA_BY_ZONE!$A$1:$AG$1,0)), "")</f>
        <v/>
      </c>
      <c r="Q34" s="19" t="str">
        <f>IFERROR(INDEX(REPORT_DATA_BY_ZONE!$A:$AG,$F34,MATCH(Q$7,REPORT_DATA_BY_ZONE!$A$1:$AG$1,0)), "")</f>
        <v/>
      </c>
      <c r="R34" s="19" t="str">
        <f>IFERROR(INDEX(REPORT_DATA_BY_ZONE!$A:$AG,$F34,MATCH(R$7,REPORT_DATA_BY_ZONE!$A$1:$AG$1,0)), "")</f>
        <v/>
      </c>
      <c r="S34" s="19" t="str">
        <f>IFERROR(INDEX(REPORT_DATA_BY_ZONE!$A:$AG,$F34,MATCH(S$7,REPORT_DATA_BY_ZONE!$A$1:$AG$1,0)), "")</f>
        <v/>
      </c>
      <c r="T34" s="19" t="str">
        <f>IFERROR(INDEX(REPORT_DATA_BY_ZONE!$A:$AG,$F34,MATCH(T$7,REPORT_DATA_BY_ZONE!$A$1:$AG$1,0)), "")</f>
        <v/>
      </c>
      <c r="U34" s="19" t="str">
        <f>IFERROR(INDEX(REPORT_DATA_BY_ZONE!$A:$AG,$F34,MATCH(U$7,REPORT_DATA_BY_ZONE!$A$1:$AG$1,0)), "")</f>
        <v/>
      </c>
      <c r="V34" s="19" t="str">
        <f>IFERROR(INDEX(REPORT_DATA_BY_ZONE!$A:$AG,$F34,MATCH(V$7,REPORT_DATA_BY_ZONE!$A$1:$AG$1,0)), "")</f>
        <v/>
      </c>
    </row>
    <row r="35" spans="1:22" x14ac:dyDescent="0.25">
      <c r="A35" s="8" t="s">
        <v>55</v>
      </c>
      <c r="B35" s="30" t="s">
        <v>46</v>
      </c>
      <c r="C35" s="14"/>
      <c r="D35" s="14"/>
      <c r="E35" s="14" t="str">
        <f>CONCATENATE(YEAR,":",MONTH,":5:",WEEKLY_REPORT_DAY,":", $A35)</f>
        <v>2016:2:5:7:EAST</v>
      </c>
      <c r="F35" s="14" t="e">
        <f>MATCH($E35,REPORT_DATA_BY_ZONE!$A:$A, 0)</f>
        <v>#N/A</v>
      </c>
      <c r="G35" s="11" t="str">
        <f>IFERROR(INDEX(REPORT_DATA_BY_ZONE!$A:$AG,$F35,MATCH(G$7,REPORT_DATA_BY_ZONE!$A$1:$AG$1,0)), "")</f>
        <v/>
      </c>
      <c r="H35" s="11" t="str">
        <f>IFERROR(INDEX(REPORT_DATA_BY_ZONE!$A:$AG,$F35,MATCH(H$7,REPORT_DATA_BY_ZONE!$A$1:$AG$1,0)), "")</f>
        <v/>
      </c>
      <c r="I35" s="11" t="str">
        <f>IFERROR(INDEX(REPORT_DATA_BY_ZONE!$A:$AG,$F35,MATCH(I$7,REPORT_DATA_BY_ZONE!$A$1:$AG$1,0)), "")</f>
        <v/>
      </c>
      <c r="J35" s="11" t="str">
        <f>IFERROR(INDEX(REPORT_DATA_BY_ZONE!$A:$AG,$F35,MATCH(J$7,REPORT_DATA_BY_ZONE!$A$1:$AG$1,0)), "")</f>
        <v/>
      </c>
      <c r="K35" s="11" t="str">
        <f>IFERROR(INDEX(REPORT_DATA_BY_ZONE!$A:$AG,$F35,MATCH(K$7,REPORT_DATA_BY_ZONE!$A$1:$AG$1,0)), "")</f>
        <v/>
      </c>
      <c r="L35" s="19" t="str">
        <f>IFERROR(INDEX(REPORT_DATA_BY_ZONE!$A:$AG,$F35,MATCH(L$7,REPORT_DATA_BY_ZONE!$A$1:$AG$1,0)), "")</f>
        <v/>
      </c>
      <c r="M35" s="19" t="str">
        <f>IFERROR(INDEX(REPORT_DATA_BY_ZONE!$A:$AG,$F35,MATCH(M$7,REPORT_DATA_BY_ZONE!$A$1:$AG$1,0)), "")</f>
        <v/>
      </c>
      <c r="N35" s="19" t="str">
        <f>IFERROR(INDEX(REPORT_DATA_BY_ZONE!$A:$AG,$F35,MATCH(N$7,REPORT_DATA_BY_ZONE!$A$1:$AG$1,0)), "")</f>
        <v/>
      </c>
      <c r="O35" s="19" t="str">
        <f>IFERROR(INDEX(REPORT_DATA_BY_ZONE!$A:$AG,$F35,MATCH(O$7,REPORT_DATA_BY_ZONE!$A$1:$AG$1,0)), "")</f>
        <v/>
      </c>
      <c r="P35" s="19" t="str">
        <f>IFERROR(INDEX(REPORT_DATA_BY_ZONE!$A:$AG,$F35,MATCH(P$7,REPORT_DATA_BY_ZONE!$A$1:$AG$1,0)), "")</f>
        <v/>
      </c>
      <c r="Q35" s="19" t="str">
        <f>IFERROR(INDEX(REPORT_DATA_BY_ZONE!$A:$AG,$F35,MATCH(Q$7,REPORT_DATA_BY_ZONE!$A$1:$AG$1,0)), "")</f>
        <v/>
      </c>
      <c r="R35" s="19" t="str">
        <f>IFERROR(INDEX(REPORT_DATA_BY_ZONE!$A:$AG,$F35,MATCH(R$7,REPORT_DATA_BY_ZONE!$A$1:$AG$1,0)), "")</f>
        <v/>
      </c>
      <c r="S35" s="19" t="str">
        <f>IFERROR(INDEX(REPORT_DATA_BY_ZONE!$A:$AG,$F35,MATCH(S$7,REPORT_DATA_BY_ZONE!$A$1:$AG$1,0)), "")</f>
        <v/>
      </c>
      <c r="T35" s="19" t="str">
        <f>IFERROR(INDEX(REPORT_DATA_BY_ZONE!$A:$AG,$F35,MATCH(T$7,REPORT_DATA_BY_ZONE!$A$1:$AG$1,0)), "")</f>
        <v/>
      </c>
      <c r="U35" s="19" t="str">
        <f>IFERROR(INDEX(REPORT_DATA_BY_ZONE!$A:$AG,$F35,MATCH(U$7,REPORT_DATA_BY_ZONE!$A$1:$AG$1,0)), "")</f>
        <v/>
      </c>
      <c r="V35" s="19" t="str">
        <f>IFERROR(INDEX(REPORT_DATA_BY_ZONE!$A:$AG,$F35,MATCH(V$7,REPORT_DATA_BY_ZONE!$A$1:$AG$1,0)), "")</f>
        <v/>
      </c>
    </row>
    <row r="36" spans="1:22" x14ac:dyDescent="0.25">
      <c r="A36" s="60"/>
      <c r="B36" s="18" t="s">
        <v>22</v>
      </c>
      <c r="C36" s="15"/>
      <c r="D36" s="15"/>
      <c r="E36" s="15"/>
      <c r="F36" s="15"/>
      <c r="G36" s="20">
        <f>SUM(G31:G35)</f>
        <v>0</v>
      </c>
      <c r="H36" s="20">
        <f t="shared" ref="H36:V36" si="4">SUM(H31:H35)</f>
        <v>2</v>
      </c>
      <c r="I36" s="20">
        <f t="shared" si="4"/>
        <v>18</v>
      </c>
      <c r="J36" s="20">
        <f t="shared" si="4"/>
        <v>40</v>
      </c>
      <c r="K36" s="20">
        <f t="shared" si="4"/>
        <v>0</v>
      </c>
      <c r="L36" s="20">
        <f t="shared" si="4"/>
        <v>1</v>
      </c>
      <c r="M36" s="20">
        <f t="shared" si="4"/>
        <v>0</v>
      </c>
      <c r="N36" s="20">
        <f t="shared" si="4"/>
        <v>70</v>
      </c>
      <c r="O36" s="20">
        <f t="shared" si="4"/>
        <v>24</v>
      </c>
      <c r="P36" s="20">
        <f t="shared" si="4"/>
        <v>92</v>
      </c>
      <c r="Q36" s="20">
        <f t="shared" si="4"/>
        <v>163</v>
      </c>
      <c r="R36" s="20">
        <f t="shared" si="4"/>
        <v>68</v>
      </c>
      <c r="S36" s="20">
        <f t="shared" si="4"/>
        <v>0</v>
      </c>
      <c r="T36" s="20">
        <f t="shared" si="4"/>
        <v>49</v>
      </c>
      <c r="U36" s="20">
        <f t="shared" si="4"/>
        <v>11</v>
      </c>
      <c r="V36" s="20">
        <f t="shared" si="4"/>
        <v>1</v>
      </c>
    </row>
    <row r="39" spans="1:22" x14ac:dyDescent="0.25">
      <c r="F39" s="3"/>
      <c r="G39" s="3"/>
    </row>
    <row r="40" spans="1:22" x14ac:dyDescent="0.25">
      <c r="F40" s="3"/>
      <c r="G40" s="3"/>
    </row>
    <row r="41" spans="1:22" x14ac:dyDescent="0.25">
      <c r="F41" s="3"/>
      <c r="G4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215" priority="250" operator="lessThan">
      <formula>0.5</formula>
    </cfRule>
    <cfRule type="cellIs" dxfId="1214" priority="251" operator="greaterThan">
      <formula>0.5</formula>
    </cfRule>
  </conditionalFormatting>
  <conditionalFormatting sqref="N9:N10">
    <cfRule type="cellIs" dxfId="1213" priority="248" operator="lessThan">
      <formula>4.5</formula>
    </cfRule>
    <cfRule type="cellIs" dxfId="1212" priority="249" operator="greaterThan">
      <formula>5.5</formula>
    </cfRule>
  </conditionalFormatting>
  <conditionalFormatting sqref="O9:O10">
    <cfRule type="cellIs" dxfId="1211" priority="246" operator="lessThan">
      <formula>1.5</formula>
    </cfRule>
    <cfRule type="cellIs" dxfId="1210" priority="247" operator="greaterThan">
      <formula>2.5</formula>
    </cfRule>
  </conditionalFormatting>
  <conditionalFormatting sqref="P9:P10">
    <cfRule type="cellIs" dxfId="1209" priority="244" operator="lessThan">
      <formula>4.5</formula>
    </cfRule>
    <cfRule type="cellIs" dxfId="1208" priority="245" operator="greaterThan">
      <formula>7.5</formula>
    </cfRule>
  </conditionalFormatting>
  <conditionalFormatting sqref="R9:S10">
    <cfRule type="cellIs" dxfId="1207" priority="242" operator="lessThan">
      <formula>2.5</formula>
    </cfRule>
    <cfRule type="cellIs" dxfId="1206" priority="243" operator="greaterThan">
      <formula>4.5</formula>
    </cfRule>
  </conditionalFormatting>
  <conditionalFormatting sqref="T9:T10">
    <cfRule type="cellIs" dxfId="1205" priority="240" operator="lessThan">
      <formula>2.5</formula>
    </cfRule>
    <cfRule type="cellIs" dxfId="1204" priority="241" operator="greaterThan">
      <formula>4.5</formula>
    </cfRule>
  </conditionalFormatting>
  <conditionalFormatting sqref="U9:U10">
    <cfRule type="cellIs" dxfId="1203" priority="239" operator="greaterThan">
      <formula>1.5</formula>
    </cfRule>
  </conditionalFormatting>
  <conditionalFormatting sqref="M10">
    <cfRule type="cellIs" dxfId="1202" priority="237" operator="lessThan">
      <formula>0.5</formula>
    </cfRule>
    <cfRule type="cellIs" dxfId="1201" priority="238" operator="greaterThan">
      <formula>0.5</formula>
    </cfRule>
  </conditionalFormatting>
  <conditionalFormatting sqref="N10">
    <cfRule type="cellIs" dxfId="1200" priority="235" operator="lessThan">
      <formula>4.5</formula>
    </cfRule>
    <cfRule type="cellIs" dxfId="1199" priority="236" operator="greaterThan">
      <formula>5.5</formula>
    </cfRule>
  </conditionalFormatting>
  <conditionalFormatting sqref="O10">
    <cfRule type="cellIs" dxfId="1198" priority="233" operator="lessThan">
      <formula>1.5</formula>
    </cfRule>
    <cfRule type="cellIs" dxfId="1197" priority="234" operator="greaterThan">
      <formula>2.5</formula>
    </cfRule>
  </conditionalFormatting>
  <conditionalFormatting sqref="P10">
    <cfRule type="cellIs" dxfId="1196" priority="231" operator="lessThan">
      <formula>4.5</formula>
    </cfRule>
    <cfRule type="cellIs" dxfId="1195" priority="232" operator="greaterThan">
      <formula>7.5</formula>
    </cfRule>
  </conditionalFormatting>
  <conditionalFormatting sqref="R10:S10">
    <cfRule type="cellIs" dxfId="1194" priority="229" operator="lessThan">
      <formula>2.5</formula>
    </cfRule>
    <cfRule type="cellIs" dxfId="1193" priority="230" operator="greaterThan">
      <formula>4.5</formula>
    </cfRule>
  </conditionalFormatting>
  <conditionalFormatting sqref="T10">
    <cfRule type="cellIs" dxfId="1192" priority="227" operator="lessThan">
      <formula>2.5</formula>
    </cfRule>
    <cfRule type="cellIs" dxfId="1191" priority="228" operator="greaterThan">
      <formula>4.5</formula>
    </cfRule>
  </conditionalFormatting>
  <conditionalFormatting sqref="U10">
    <cfRule type="cellIs" dxfId="1190" priority="226" operator="greaterThan">
      <formula>1.5</formula>
    </cfRule>
  </conditionalFormatting>
  <conditionalFormatting sqref="L9:V10">
    <cfRule type="expression" dxfId="1189" priority="223">
      <formula>L9=""</formula>
    </cfRule>
  </conditionalFormatting>
  <conditionalFormatting sqref="S9:S10">
    <cfRule type="cellIs" dxfId="1188" priority="224" operator="greaterThan">
      <formula>0.5</formula>
    </cfRule>
    <cfRule type="cellIs" dxfId="1187" priority="225" operator="lessThan">
      <formula>0.5</formula>
    </cfRule>
  </conditionalFormatting>
  <conditionalFormatting sqref="L11:M12">
    <cfRule type="cellIs" dxfId="1186" priority="221" operator="lessThan">
      <formula>0.5</formula>
    </cfRule>
    <cfRule type="cellIs" dxfId="1185" priority="222" operator="greaterThan">
      <formula>0.5</formula>
    </cfRule>
  </conditionalFormatting>
  <conditionalFormatting sqref="N11:N12">
    <cfRule type="cellIs" dxfId="1184" priority="219" operator="lessThan">
      <formula>4.5</formula>
    </cfRule>
    <cfRule type="cellIs" dxfId="1183" priority="220" operator="greaterThan">
      <formula>5.5</formula>
    </cfRule>
  </conditionalFormatting>
  <conditionalFormatting sqref="O11:O12">
    <cfRule type="cellIs" dxfId="1182" priority="217" operator="lessThan">
      <formula>1.5</formula>
    </cfRule>
    <cfRule type="cellIs" dxfId="1181" priority="218" operator="greaterThan">
      <formula>2.5</formula>
    </cfRule>
  </conditionalFormatting>
  <conditionalFormatting sqref="P11:P12">
    <cfRule type="cellIs" dxfId="1180" priority="215" operator="lessThan">
      <formula>4.5</formula>
    </cfRule>
    <cfRule type="cellIs" dxfId="1179" priority="216" operator="greaterThan">
      <formula>7.5</formula>
    </cfRule>
  </conditionalFormatting>
  <conditionalFormatting sqref="R11:S12">
    <cfRule type="cellIs" dxfId="1178" priority="213" operator="lessThan">
      <formula>2.5</formula>
    </cfRule>
    <cfRule type="cellIs" dxfId="1177" priority="214" operator="greaterThan">
      <formula>4.5</formula>
    </cfRule>
  </conditionalFormatting>
  <conditionalFormatting sqref="T11:T12">
    <cfRule type="cellIs" dxfId="1176" priority="211" operator="lessThan">
      <formula>2.5</formula>
    </cfRule>
    <cfRule type="cellIs" dxfId="1175" priority="212" operator="greaterThan">
      <formula>4.5</formula>
    </cfRule>
  </conditionalFormatting>
  <conditionalFormatting sqref="U11:U12">
    <cfRule type="cellIs" dxfId="1174" priority="210" operator="greaterThan">
      <formula>1.5</formula>
    </cfRule>
  </conditionalFormatting>
  <conditionalFormatting sqref="M12">
    <cfRule type="cellIs" dxfId="1173" priority="208" operator="lessThan">
      <formula>0.5</formula>
    </cfRule>
    <cfRule type="cellIs" dxfId="1172" priority="209" operator="greaterThan">
      <formula>0.5</formula>
    </cfRule>
  </conditionalFormatting>
  <conditionalFormatting sqref="N12">
    <cfRule type="cellIs" dxfId="1171" priority="206" operator="lessThan">
      <formula>4.5</formula>
    </cfRule>
    <cfRule type="cellIs" dxfId="1170" priority="207" operator="greaterThan">
      <formula>5.5</formula>
    </cfRule>
  </conditionalFormatting>
  <conditionalFormatting sqref="O12">
    <cfRule type="cellIs" dxfId="1169" priority="204" operator="lessThan">
      <formula>1.5</formula>
    </cfRule>
    <cfRule type="cellIs" dxfId="1168" priority="205" operator="greaterThan">
      <formula>2.5</formula>
    </cfRule>
  </conditionalFormatting>
  <conditionalFormatting sqref="P12">
    <cfRule type="cellIs" dxfId="1167" priority="202" operator="lessThan">
      <formula>4.5</formula>
    </cfRule>
    <cfRule type="cellIs" dxfId="1166" priority="203" operator="greaterThan">
      <formula>7.5</formula>
    </cfRule>
  </conditionalFormatting>
  <conditionalFormatting sqref="R12:S12">
    <cfRule type="cellIs" dxfId="1165" priority="200" operator="lessThan">
      <formula>2.5</formula>
    </cfRule>
    <cfRule type="cellIs" dxfId="1164" priority="201" operator="greaterThan">
      <formula>4.5</formula>
    </cfRule>
  </conditionalFormatting>
  <conditionalFormatting sqref="T12">
    <cfRule type="cellIs" dxfId="1163" priority="198" operator="lessThan">
      <formula>2.5</formula>
    </cfRule>
    <cfRule type="cellIs" dxfId="1162" priority="199" operator="greaterThan">
      <formula>4.5</formula>
    </cfRule>
  </conditionalFormatting>
  <conditionalFormatting sqref="U12">
    <cfRule type="cellIs" dxfId="1161" priority="197" operator="greaterThan">
      <formula>1.5</formula>
    </cfRule>
  </conditionalFormatting>
  <conditionalFormatting sqref="L11:V12">
    <cfRule type="expression" dxfId="1160" priority="194">
      <formula>L11=""</formula>
    </cfRule>
  </conditionalFormatting>
  <conditionalFormatting sqref="S11:S12">
    <cfRule type="cellIs" dxfId="1159" priority="195" operator="greaterThan">
      <formula>0.5</formula>
    </cfRule>
    <cfRule type="cellIs" dxfId="1158" priority="196" operator="lessThan">
      <formula>0.5</formula>
    </cfRule>
  </conditionalFormatting>
  <conditionalFormatting sqref="L15:M16">
    <cfRule type="cellIs" dxfId="1157" priority="192" operator="lessThan">
      <formula>0.5</formula>
    </cfRule>
    <cfRule type="cellIs" dxfId="1156" priority="193" operator="greaterThan">
      <formula>0.5</formula>
    </cfRule>
  </conditionalFormatting>
  <conditionalFormatting sqref="N15:N16">
    <cfRule type="cellIs" dxfId="1155" priority="190" operator="lessThan">
      <formula>4.5</formula>
    </cfRule>
    <cfRule type="cellIs" dxfId="1154" priority="191" operator="greaterThan">
      <formula>5.5</formula>
    </cfRule>
  </conditionalFormatting>
  <conditionalFormatting sqref="O15:O16">
    <cfRule type="cellIs" dxfId="1153" priority="188" operator="lessThan">
      <formula>1.5</formula>
    </cfRule>
    <cfRule type="cellIs" dxfId="1152" priority="189" operator="greaterThan">
      <formula>2.5</formula>
    </cfRule>
  </conditionalFormatting>
  <conditionalFormatting sqref="P15:P16">
    <cfRule type="cellIs" dxfId="1151" priority="186" operator="lessThan">
      <formula>4.5</formula>
    </cfRule>
    <cfRule type="cellIs" dxfId="1150" priority="187" operator="greaterThan">
      <formula>7.5</formula>
    </cfRule>
  </conditionalFormatting>
  <conditionalFormatting sqref="R15:S16">
    <cfRule type="cellIs" dxfId="1149" priority="184" operator="lessThan">
      <formula>2.5</formula>
    </cfRule>
    <cfRule type="cellIs" dxfId="1148" priority="185" operator="greaterThan">
      <formula>4.5</formula>
    </cfRule>
  </conditionalFormatting>
  <conditionalFormatting sqref="T15:T16">
    <cfRule type="cellIs" dxfId="1147" priority="182" operator="lessThan">
      <formula>2.5</formula>
    </cfRule>
    <cfRule type="cellIs" dxfId="1146" priority="183" operator="greaterThan">
      <formula>4.5</formula>
    </cfRule>
  </conditionalFormatting>
  <conditionalFormatting sqref="U15:U16">
    <cfRule type="cellIs" dxfId="1145" priority="181" operator="greaterThan">
      <formula>1.5</formula>
    </cfRule>
  </conditionalFormatting>
  <conditionalFormatting sqref="M16">
    <cfRule type="cellIs" dxfId="1144" priority="179" operator="lessThan">
      <formula>0.5</formula>
    </cfRule>
    <cfRule type="cellIs" dxfId="1143" priority="180" operator="greaterThan">
      <formula>0.5</formula>
    </cfRule>
  </conditionalFormatting>
  <conditionalFormatting sqref="N16">
    <cfRule type="cellIs" dxfId="1142" priority="177" operator="lessThan">
      <formula>4.5</formula>
    </cfRule>
    <cfRule type="cellIs" dxfId="1141" priority="178" operator="greaterThan">
      <formula>5.5</formula>
    </cfRule>
  </conditionalFormatting>
  <conditionalFormatting sqref="O16">
    <cfRule type="cellIs" dxfId="1140" priority="175" operator="lessThan">
      <formula>1.5</formula>
    </cfRule>
    <cfRule type="cellIs" dxfId="1139" priority="176" operator="greaterThan">
      <formula>2.5</formula>
    </cfRule>
  </conditionalFormatting>
  <conditionalFormatting sqref="P16">
    <cfRule type="cellIs" dxfId="1138" priority="173" operator="lessThan">
      <formula>4.5</formula>
    </cfRule>
    <cfRule type="cellIs" dxfId="1137" priority="174" operator="greaterThan">
      <formula>7.5</formula>
    </cfRule>
  </conditionalFormatting>
  <conditionalFormatting sqref="R16:S16">
    <cfRule type="cellIs" dxfId="1136" priority="171" operator="lessThan">
      <formula>2.5</formula>
    </cfRule>
    <cfRule type="cellIs" dxfId="1135" priority="172" operator="greaterThan">
      <formula>4.5</formula>
    </cfRule>
  </conditionalFormatting>
  <conditionalFormatting sqref="T16">
    <cfRule type="cellIs" dxfId="1134" priority="169" operator="lessThan">
      <formula>2.5</formula>
    </cfRule>
    <cfRule type="cellIs" dxfId="1133" priority="170" operator="greaterThan">
      <formula>4.5</formula>
    </cfRule>
  </conditionalFormatting>
  <conditionalFormatting sqref="U16">
    <cfRule type="cellIs" dxfId="1132" priority="168" operator="greaterThan">
      <formula>1.5</formula>
    </cfRule>
  </conditionalFormatting>
  <conditionalFormatting sqref="L15:V16">
    <cfRule type="expression" dxfId="1131" priority="165">
      <formula>L15=""</formula>
    </cfRule>
  </conditionalFormatting>
  <conditionalFormatting sqref="S15:S16">
    <cfRule type="cellIs" dxfId="1130" priority="166" operator="greaterThan">
      <formula>0.5</formula>
    </cfRule>
    <cfRule type="cellIs" dxfId="1129" priority="167" operator="lessThan">
      <formula>0.5</formula>
    </cfRule>
  </conditionalFormatting>
  <conditionalFormatting sqref="L19:M20">
    <cfRule type="cellIs" dxfId="1128" priority="118" operator="lessThan">
      <formula>0.5</formula>
    </cfRule>
    <cfRule type="cellIs" dxfId="1127" priority="119" operator="greaterThan">
      <formula>0.5</formula>
    </cfRule>
  </conditionalFormatting>
  <conditionalFormatting sqref="N19:N20">
    <cfRule type="cellIs" dxfId="1126" priority="116" operator="lessThan">
      <formula>4.5</formula>
    </cfRule>
    <cfRule type="cellIs" dxfId="1125" priority="117" operator="greaterThan">
      <formula>5.5</formula>
    </cfRule>
  </conditionalFormatting>
  <conditionalFormatting sqref="O19:O20">
    <cfRule type="cellIs" dxfId="1124" priority="114" operator="lessThan">
      <formula>1.5</formula>
    </cfRule>
    <cfRule type="cellIs" dxfId="1123" priority="115" operator="greaterThan">
      <formula>2.5</formula>
    </cfRule>
  </conditionalFormatting>
  <conditionalFormatting sqref="P19:P20">
    <cfRule type="cellIs" dxfId="1122" priority="112" operator="lessThan">
      <formula>4.5</formula>
    </cfRule>
    <cfRule type="cellIs" dxfId="1121" priority="113" operator="greaterThan">
      <formula>7.5</formula>
    </cfRule>
  </conditionalFormatting>
  <conditionalFormatting sqref="R19:S20">
    <cfRule type="cellIs" dxfId="1120" priority="110" operator="lessThan">
      <formula>2.5</formula>
    </cfRule>
    <cfRule type="cellIs" dxfId="1119" priority="111" operator="greaterThan">
      <formula>4.5</formula>
    </cfRule>
  </conditionalFormatting>
  <conditionalFormatting sqref="T19:T20">
    <cfRule type="cellIs" dxfId="1118" priority="108" operator="lessThan">
      <formula>2.5</formula>
    </cfRule>
    <cfRule type="cellIs" dxfId="1117" priority="109" operator="greaterThan">
      <formula>4.5</formula>
    </cfRule>
  </conditionalFormatting>
  <conditionalFormatting sqref="U19:U20">
    <cfRule type="cellIs" dxfId="1116" priority="107" operator="greaterThan">
      <formula>1.5</formula>
    </cfRule>
  </conditionalFormatting>
  <conditionalFormatting sqref="M20">
    <cfRule type="cellIs" dxfId="1115" priority="105" operator="lessThan">
      <formula>0.5</formula>
    </cfRule>
    <cfRule type="cellIs" dxfId="1114" priority="106" operator="greaterThan">
      <formula>0.5</formula>
    </cfRule>
  </conditionalFormatting>
  <conditionalFormatting sqref="N20">
    <cfRule type="cellIs" dxfId="1113" priority="103" operator="lessThan">
      <formula>4.5</formula>
    </cfRule>
    <cfRule type="cellIs" dxfId="1112" priority="104" operator="greaterThan">
      <formula>5.5</formula>
    </cfRule>
  </conditionalFormatting>
  <conditionalFormatting sqref="O20">
    <cfRule type="cellIs" dxfId="1111" priority="101" operator="lessThan">
      <formula>1.5</formula>
    </cfRule>
    <cfRule type="cellIs" dxfId="1110" priority="102" operator="greaterThan">
      <formula>2.5</formula>
    </cfRule>
  </conditionalFormatting>
  <conditionalFormatting sqref="P20">
    <cfRule type="cellIs" dxfId="1109" priority="99" operator="lessThan">
      <formula>4.5</formula>
    </cfRule>
    <cfRule type="cellIs" dxfId="1108" priority="100" operator="greaterThan">
      <formula>7.5</formula>
    </cfRule>
  </conditionalFormatting>
  <conditionalFormatting sqref="R20:S20">
    <cfRule type="cellIs" dxfId="1107" priority="97" operator="lessThan">
      <formula>2.5</formula>
    </cfRule>
    <cfRule type="cellIs" dxfId="1106" priority="98" operator="greaterThan">
      <formula>4.5</formula>
    </cfRule>
  </conditionalFormatting>
  <conditionalFormatting sqref="T20">
    <cfRule type="cellIs" dxfId="1105" priority="95" operator="lessThan">
      <formula>2.5</formula>
    </cfRule>
    <cfRule type="cellIs" dxfId="1104" priority="96" operator="greaterThan">
      <formula>4.5</formula>
    </cfRule>
  </conditionalFormatting>
  <conditionalFormatting sqref="U20">
    <cfRule type="cellIs" dxfId="1103" priority="94" operator="greaterThan">
      <formula>1.5</formula>
    </cfRule>
  </conditionalFormatting>
  <conditionalFormatting sqref="L19:V20">
    <cfRule type="expression" dxfId="1102" priority="91">
      <formula>L19=""</formula>
    </cfRule>
  </conditionalFormatting>
  <conditionalFormatting sqref="S19:S20">
    <cfRule type="cellIs" dxfId="1101" priority="92" operator="greaterThan">
      <formula>0.5</formula>
    </cfRule>
    <cfRule type="cellIs" dxfId="1100" priority="93" operator="lessThan">
      <formula>0.5</formula>
    </cfRule>
  </conditionalFormatting>
  <conditionalFormatting sqref="L21:M21">
    <cfRule type="cellIs" dxfId="1099" priority="89" operator="lessThan">
      <formula>0.5</formula>
    </cfRule>
    <cfRule type="cellIs" dxfId="1098" priority="90" operator="greaterThan">
      <formula>0.5</formula>
    </cfRule>
  </conditionalFormatting>
  <conditionalFormatting sqref="N21">
    <cfRule type="cellIs" dxfId="1097" priority="87" operator="lessThan">
      <formula>4.5</formula>
    </cfRule>
    <cfRule type="cellIs" dxfId="1096" priority="88" operator="greaterThan">
      <formula>5.5</formula>
    </cfRule>
  </conditionalFormatting>
  <conditionalFormatting sqref="O21">
    <cfRule type="cellIs" dxfId="1095" priority="85" operator="lessThan">
      <formula>1.5</formula>
    </cfRule>
    <cfRule type="cellIs" dxfId="1094" priority="86" operator="greaterThan">
      <formula>2.5</formula>
    </cfRule>
  </conditionalFormatting>
  <conditionalFormatting sqref="P21">
    <cfRule type="cellIs" dxfId="1093" priority="83" operator="lessThan">
      <formula>4.5</formula>
    </cfRule>
    <cfRule type="cellIs" dxfId="1092" priority="84" operator="greaterThan">
      <formula>7.5</formula>
    </cfRule>
  </conditionalFormatting>
  <conditionalFormatting sqref="R21:S21">
    <cfRule type="cellIs" dxfId="1091" priority="81" operator="lessThan">
      <formula>2.5</formula>
    </cfRule>
    <cfRule type="cellIs" dxfId="1090" priority="82" operator="greaterThan">
      <formula>4.5</formula>
    </cfRule>
  </conditionalFormatting>
  <conditionalFormatting sqref="T21">
    <cfRule type="cellIs" dxfId="1089" priority="79" operator="lessThan">
      <formula>2.5</formula>
    </cfRule>
    <cfRule type="cellIs" dxfId="1088" priority="80" operator="greaterThan">
      <formula>4.5</formula>
    </cfRule>
  </conditionalFormatting>
  <conditionalFormatting sqref="U21">
    <cfRule type="cellIs" dxfId="1087" priority="78" operator="greaterThan">
      <formula>1.5</formula>
    </cfRule>
  </conditionalFormatting>
  <conditionalFormatting sqref="L24:M25">
    <cfRule type="cellIs" dxfId="1086" priority="60" operator="lessThan">
      <formula>0.5</formula>
    </cfRule>
    <cfRule type="cellIs" dxfId="1085" priority="61" operator="greaterThan">
      <formula>0.5</formula>
    </cfRule>
  </conditionalFormatting>
  <conditionalFormatting sqref="N24:N25">
    <cfRule type="cellIs" dxfId="1084" priority="58" operator="lessThan">
      <formula>4.5</formula>
    </cfRule>
    <cfRule type="cellIs" dxfId="1083" priority="59" operator="greaterThan">
      <formula>5.5</formula>
    </cfRule>
  </conditionalFormatting>
  <conditionalFormatting sqref="O24:O25">
    <cfRule type="cellIs" dxfId="1082" priority="56" operator="lessThan">
      <formula>1.5</formula>
    </cfRule>
    <cfRule type="cellIs" dxfId="1081" priority="57" operator="greaterThan">
      <formula>2.5</formula>
    </cfRule>
  </conditionalFormatting>
  <conditionalFormatting sqref="P24:P25">
    <cfRule type="cellIs" dxfId="1080" priority="54" operator="lessThan">
      <formula>4.5</formula>
    </cfRule>
    <cfRule type="cellIs" dxfId="1079" priority="55" operator="greaterThan">
      <formula>7.5</formula>
    </cfRule>
  </conditionalFormatting>
  <conditionalFormatting sqref="R24:S25">
    <cfRule type="cellIs" dxfId="1078" priority="52" operator="lessThan">
      <formula>2.5</formula>
    </cfRule>
    <cfRule type="cellIs" dxfId="1077" priority="53" operator="greaterThan">
      <formula>4.5</formula>
    </cfRule>
  </conditionalFormatting>
  <conditionalFormatting sqref="T24:T25">
    <cfRule type="cellIs" dxfId="1076" priority="50" operator="lessThan">
      <formula>2.5</formula>
    </cfRule>
    <cfRule type="cellIs" dxfId="1075" priority="51" operator="greaterThan">
      <formula>4.5</formula>
    </cfRule>
  </conditionalFormatting>
  <conditionalFormatting sqref="U24:U25">
    <cfRule type="cellIs" dxfId="1074" priority="49" operator="greaterThan">
      <formula>1.5</formula>
    </cfRule>
  </conditionalFormatting>
  <conditionalFormatting sqref="L21:V21">
    <cfRule type="expression" dxfId="1073" priority="62">
      <formula>L21=""</formula>
    </cfRule>
  </conditionalFormatting>
  <conditionalFormatting sqref="S21">
    <cfRule type="cellIs" dxfId="1072" priority="63" operator="greaterThan">
      <formula>0.5</formula>
    </cfRule>
    <cfRule type="cellIs" dxfId="1071" priority="64" operator="lessThan">
      <formula>0.5</formula>
    </cfRule>
  </conditionalFormatting>
  <conditionalFormatting sqref="M25">
    <cfRule type="cellIs" dxfId="1070" priority="47" operator="lessThan">
      <formula>0.5</formula>
    </cfRule>
    <cfRule type="cellIs" dxfId="1069" priority="48" operator="greaterThan">
      <formula>0.5</formula>
    </cfRule>
  </conditionalFormatting>
  <conditionalFormatting sqref="N25">
    <cfRule type="cellIs" dxfId="1068" priority="45" operator="lessThan">
      <formula>4.5</formula>
    </cfRule>
    <cfRule type="cellIs" dxfId="1067" priority="46" operator="greaterThan">
      <formula>5.5</formula>
    </cfRule>
  </conditionalFormatting>
  <conditionalFormatting sqref="O25">
    <cfRule type="cellIs" dxfId="1066" priority="43" operator="lessThan">
      <formula>1.5</formula>
    </cfRule>
    <cfRule type="cellIs" dxfId="1065" priority="44" operator="greaterThan">
      <formula>2.5</formula>
    </cfRule>
  </conditionalFormatting>
  <conditionalFormatting sqref="P25">
    <cfRule type="cellIs" dxfId="1064" priority="41" operator="lessThan">
      <formula>4.5</formula>
    </cfRule>
    <cfRule type="cellIs" dxfId="1063" priority="42" operator="greaterThan">
      <formula>7.5</formula>
    </cfRule>
  </conditionalFormatting>
  <conditionalFormatting sqref="R25:S25">
    <cfRule type="cellIs" dxfId="1062" priority="39" operator="lessThan">
      <formula>2.5</formula>
    </cfRule>
    <cfRule type="cellIs" dxfId="1061" priority="40" operator="greaterThan">
      <formula>4.5</formula>
    </cfRule>
  </conditionalFormatting>
  <conditionalFormatting sqref="T25">
    <cfRule type="cellIs" dxfId="1060" priority="37" operator="lessThan">
      <formula>2.5</formula>
    </cfRule>
    <cfRule type="cellIs" dxfId="1059" priority="38" operator="greaterThan">
      <formula>4.5</formula>
    </cfRule>
  </conditionalFormatting>
  <conditionalFormatting sqref="U25">
    <cfRule type="cellIs" dxfId="1058" priority="36" operator="greaterThan">
      <formula>1.5</formula>
    </cfRule>
  </conditionalFormatting>
  <conditionalFormatting sqref="L24:V25">
    <cfRule type="expression" dxfId="1057" priority="33">
      <formula>L24=""</formula>
    </cfRule>
  </conditionalFormatting>
  <conditionalFormatting sqref="S24:S25">
    <cfRule type="cellIs" dxfId="1056" priority="34" operator="greaterThan">
      <formula>0.5</formula>
    </cfRule>
    <cfRule type="cellIs" dxfId="1055" priority="35" operator="lessThan">
      <formula>0.5</formula>
    </cfRule>
  </conditionalFormatting>
  <conditionalFormatting sqref="L26:M26">
    <cfRule type="cellIs" dxfId="1054" priority="31" operator="lessThan">
      <formula>0.5</formula>
    </cfRule>
    <cfRule type="cellIs" dxfId="1053" priority="32" operator="greaterThan">
      <formula>0.5</formula>
    </cfRule>
  </conditionalFormatting>
  <conditionalFormatting sqref="N26">
    <cfRule type="cellIs" dxfId="1052" priority="29" operator="lessThan">
      <formula>4.5</formula>
    </cfRule>
    <cfRule type="cellIs" dxfId="1051" priority="30" operator="greaterThan">
      <formula>5.5</formula>
    </cfRule>
  </conditionalFormatting>
  <conditionalFormatting sqref="O26">
    <cfRule type="cellIs" dxfId="1050" priority="27" operator="lessThan">
      <formula>1.5</formula>
    </cfRule>
    <cfRule type="cellIs" dxfId="1049" priority="28" operator="greaterThan">
      <formula>2.5</formula>
    </cfRule>
  </conditionalFormatting>
  <conditionalFormatting sqref="P26">
    <cfRule type="cellIs" dxfId="1048" priority="25" operator="lessThan">
      <formula>4.5</formula>
    </cfRule>
    <cfRule type="cellIs" dxfId="1047" priority="26" operator="greaterThan">
      <formula>7.5</formula>
    </cfRule>
  </conditionalFormatting>
  <conditionalFormatting sqref="R26:S26">
    <cfRule type="cellIs" dxfId="1046" priority="23" operator="lessThan">
      <formula>2.5</formula>
    </cfRule>
    <cfRule type="cellIs" dxfId="1045" priority="24" operator="greaterThan">
      <formula>4.5</formula>
    </cfRule>
  </conditionalFormatting>
  <conditionalFormatting sqref="T26">
    <cfRule type="cellIs" dxfId="1044" priority="21" operator="lessThan">
      <formula>2.5</formula>
    </cfRule>
    <cfRule type="cellIs" dxfId="1043" priority="22" operator="greaterThan">
      <formula>4.5</formula>
    </cfRule>
  </conditionalFormatting>
  <conditionalFormatting sqref="U26">
    <cfRule type="cellIs" dxfId="1042" priority="20" operator="greaterThan">
      <formula>1.5</formula>
    </cfRule>
  </conditionalFormatting>
  <conditionalFormatting sqref="L26:V26">
    <cfRule type="expression" dxfId="1041" priority="17">
      <formula>L26=""</formula>
    </cfRule>
  </conditionalFormatting>
  <conditionalFormatting sqref="S26">
    <cfRule type="cellIs" dxfId="1040" priority="18" operator="greaterThan">
      <formula>0.5</formula>
    </cfRule>
    <cfRule type="cellIs" dxfId="1039" priority="19" operator="lessThan">
      <formula>0.5</formula>
    </cfRule>
  </conditionalFormatting>
  <conditionalFormatting sqref="L27:M27">
    <cfRule type="cellIs" dxfId="1038" priority="15" operator="lessThan">
      <formula>0.5</formula>
    </cfRule>
    <cfRule type="cellIs" dxfId="1037" priority="16" operator="greaterThan">
      <formula>0.5</formula>
    </cfRule>
  </conditionalFormatting>
  <conditionalFormatting sqref="N27">
    <cfRule type="cellIs" dxfId="1036" priority="13" operator="lessThan">
      <formula>4.5</formula>
    </cfRule>
    <cfRule type="cellIs" dxfId="1035" priority="14" operator="greaterThan">
      <formula>5.5</formula>
    </cfRule>
  </conditionalFormatting>
  <conditionalFormatting sqref="O27">
    <cfRule type="cellIs" dxfId="1034" priority="11" operator="lessThan">
      <formula>1.5</formula>
    </cfRule>
    <cfRule type="cellIs" dxfId="1033" priority="12" operator="greaterThan">
      <formula>2.5</formula>
    </cfRule>
  </conditionalFormatting>
  <conditionalFormatting sqref="P27">
    <cfRule type="cellIs" dxfId="1032" priority="9" operator="lessThan">
      <formula>4.5</formula>
    </cfRule>
    <cfRule type="cellIs" dxfId="1031" priority="10" operator="greaterThan">
      <formula>7.5</formula>
    </cfRule>
  </conditionalFormatting>
  <conditionalFormatting sqref="R27:S27">
    <cfRule type="cellIs" dxfId="1030" priority="7" operator="lessThan">
      <formula>2.5</formula>
    </cfRule>
    <cfRule type="cellIs" dxfId="1029" priority="8" operator="greaterThan">
      <formula>4.5</formula>
    </cfRule>
  </conditionalFormatting>
  <conditionalFormatting sqref="T27">
    <cfRule type="cellIs" dxfId="1028" priority="5" operator="lessThan">
      <formula>2.5</formula>
    </cfRule>
    <cfRule type="cellIs" dxfId="1027" priority="6" operator="greaterThan">
      <formula>4.5</formula>
    </cfRule>
  </conditionalFormatting>
  <conditionalFormatting sqref="U27">
    <cfRule type="cellIs" dxfId="1026" priority="4" operator="greaterThan">
      <formula>1.5</formula>
    </cfRule>
  </conditionalFormatting>
  <conditionalFormatting sqref="L27:V27">
    <cfRule type="expression" dxfId="1025" priority="1">
      <formula>L27=""</formula>
    </cfRule>
  </conditionalFormatting>
  <conditionalFormatting sqref="S27">
    <cfRule type="cellIs" dxfId="1024" priority="2" operator="greaterThan">
      <formula>0.5</formula>
    </cfRule>
    <cfRule type="cellIs" dxfId="1023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W36" sqref="W36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I20" sqref="I20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55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2015:2:0:0:EAST</v>
      </c>
      <c r="F3" s="53" t="e">
        <f>MATCH($E3,BAPTISM_SOURCE_ZONE_MONTH!$A:$A, 0)</f>
        <v>#N/A</v>
      </c>
      <c r="G3" s="11" t="str">
        <f>IFERROR(INDEX(BAPTISM_SOURCE_ZONE_MONTH!$A:$Z,EAST_GRAPH_DATA!$F3,MATCH(G$2,BAPTISM_SOURCE_ZONE_MONTH!$A$1:$Z$1,0)),"")</f>
        <v/>
      </c>
      <c r="H3" s="11" t="str">
        <f>IFERROR(INDEX(BAPTISM_SOURCE_ZONE_MONTH!$A:$Z,EAST_GRAPH_DATA!$F3,MATCH(H$2,BAPTISM_SOURCE_ZONE_MONTH!$A$1:$Z$1,0)),"")</f>
        <v/>
      </c>
      <c r="I3" s="11" t="str">
        <f>IFERROR(INDEX(BAPTISM_SOURCE_ZONE_MONTH!$A:$Z,EAST_GRAPH_DATA!$F3,MATCH(I$2,BAPTISM_SOURCE_ZONE_MONTH!$A$1:$Z$1,0)),"")</f>
        <v/>
      </c>
      <c r="J3" s="11" t="str">
        <f>IFERROR(INDEX(BAPTISM_SOURCE_ZONE_MONTH!$A:$Z,EAST_GRAPH_DATA!$F3,MATCH(J$2,BAPTISM_SOURCE_ZONE_MONTH!$A$1:$Z$1,0)),"")</f>
        <v/>
      </c>
      <c r="K3" s="11" t="str">
        <f>IFERROR(INDEX(BAPTISM_SOURCE_ZONE_MONTH!$A:$Z,EAST_GRAPH_DATA!$F3,MATCH(K$2,BAPTISM_SOURCE_ZONE_MONTH!$A$1:$Z$1,0)),"")</f>
        <v/>
      </c>
      <c r="L3" s="11" t="str">
        <f>IFERROR(INDEX(BAPTISM_SOURCE_ZONE_MONTH!$A:$Z,EAST_GRAPH_DATA!$F3,MATCH(L$2,BAPTISM_SOURCE_ZONE_MONTH!$A$1:$Z$1,0)),"")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13</v>
      </c>
      <c r="Q3" s="40" t="str">
        <f>IFERROR(INDEX(REPORT_DATA_BY_ZONE_MONTH!$A:$AG,$N3,MATCH(Q$2,REPORT_DATA_BY_ZONE_MONTH!$A$1:$AG$1,0)), "")</f>
        <v/>
      </c>
      <c r="R3" s="40">
        <f>6*$B$18*$B$19</f>
        <v>312</v>
      </c>
      <c r="S3" s="40" t="str">
        <f>IFERROR(INDEX(REPORT_DATA_BY_ZONE_MONTH!$A:$AG,$N3,MATCH(S$2,REPORT_DATA_BY_ZONE_MONTH!$A$1:$AG$1,0)), "")</f>
        <v/>
      </c>
      <c r="T3" s="40">
        <f>3*$B$18*$B$19</f>
        <v>156</v>
      </c>
      <c r="U3" s="40" t="str">
        <f>IFERROR(INDEX(REPORT_DATA_BY_ZONE_MONTH!$A:$AG,$N3,MATCH(U$2,REPORT_DATA_BY_ZONE_MONTH!$A$1:$AG$1,0)), "")</f>
        <v/>
      </c>
      <c r="V3" s="40">
        <f>5*$B$18*$B$19</f>
        <v>260</v>
      </c>
      <c r="W3" s="40" t="str">
        <f>IFERROR(INDEX(REPORT_DATA_BY_ZONE_MONTH!$A:$AG,$N3,MATCH(W$2,REPORT_DATA_BY_ZONE_MONTH!$A$1:$AG$1,0)), "")</f>
        <v/>
      </c>
      <c r="X3" s="40">
        <f>1*$B$18*$B$19</f>
        <v>52</v>
      </c>
    </row>
    <row r="4" spans="1:24" x14ac:dyDescent="0.25">
      <c r="A4" s="53" t="s">
        <v>55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2015:3:0:0:EAST</v>
      </c>
      <c r="F4" s="53" t="e">
        <f>MATCH($E4,BAPTISM_SOURCE_ZONE_MONTH!$A:$A, 0)</f>
        <v>#N/A</v>
      </c>
      <c r="G4" s="11" t="str">
        <f>IFERROR(INDEX(BAPTISM_SOURCE_ZONE_MONTH!$A:$Z,EAST_GRAPH_DATA!$F4,MATCH(G$2,BAPTISM_SOURCE_ZONE_MONTH!$A$1:$Z$1,0)),"")</f>
        <v/>
      </c>
      <c r="H4" s="11" t="str">
        <f>IFERROR(INDEX(BAPTISM_SOURCE_ZONE_MONTH!$A:$Z,EAST_GRAPH_DATA!$F4,MATCH(H$2,BAPTISM_SOURCE_ZONE_MONTH!$A$1:$Z$1,0)),"")</f>
        <v/>
      </c>
      <c r="I4" s="11" t="str">
        <f>IFERROR(INDEX(BAPTISM_SOURCE_ZONE_MONTH!$A:$Z,EAST_GRAPH_DATA!$F4,MATCH(I$2,BAPTISM_SOURCE_ZONE_MONTH!$A$1:$Z$1,0)),"")</f>
        <v/>
      </c>
      <c r="J4" s="11" t="str">
        <f>IFERROR(INDEX(BAPTISM_SOURCE_ZONE_MONTH!$A:$Z,EAST_GRAPH_DATA!$F4,MATCH(J$2,BAPTISM_SOURCE_ZONE_MONTH!$A$1:$Z$1,0)),"")</f>
        <v/>
      </c>
      <c r="K4" s="11" t="str">
        <f>IFERROR(INDEX(BAPTISM_SOURCE_ZONE_MONTH!$A:$Z,EAST_GRAPH_DATA!$F4,MATCH(K$2,BAPTISM_SOURCE_ZONE_MONTH!$A$1:$Z$1,0)),"")</f>
        <v/>
      </c>
      <c r="L4" s="11" t="str">
        <f>IFERROR(INDEX(BAPTISM_SOURCE_ZONE_MONTH!$A:$Z,EAST_GRAPH_DATA!$F4,MATCH(L$2,BAPTISM_SOURCE_ZONE_MONTH!$A$1:$Z$1,0)),"")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13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312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156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260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52</v>
      </c>
    </row>
    <row r="5" spans="1:24" x14ac:dyDescent="0.25">
      <c r="A5" s="53" t="s">
        <v>55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2015:4:0:0:EAST</v>
      </c>
      <c r="F5" s="53" t="e">
        <f>MATCH($E5,BAPTISM_SOURCE_ZONE_MONTH!$A:$A, 0)</f>
        <v>#N/A</v>
      </c>
      <c r="G5" s="11" t="str">
        <f>IFERROR(INDEX(BAPTISM_SOURCE_ZONE_MONTH!$A:$Z,EAST_GRAPH_DATA!$F5,MATCH(G$2,BAPTISM_SOURCE_ZONE_MONTH!$A$1:$Z$1,0)),"")</f>
        <v/>
      </c>
      <c r="H5" s="11" t="str">
        <f>IFERROR(INDEX(BAPTISM_SOURCE_ZONE_MONTH!$A:$Z,EAST_GRAPH_DATA!$F5,MATCH(H$2,BAPTISM_SOURCE_ZONE_MONTH!$A$1:$Z$1,0)),"")</f>
        <v/>
      </c>
      <c r="I5" s="11" t="str">
        <f>IFERROR(INDEX(BAPTISM_SOURCE_ZONE_MONTH!$A:$Z,EAST_GRAPH_DATA!$F5,MATCH(I$2,BAPTISM_SOURCE_ZONE_MONTH!$A$1:$Z$1,0)),"")</f>
        <v/>
      </c>
      <c r="J5" s="11" t="str">
        <f>IFERROR(INDEX(BAPTISM_SOURCE_ZONE_MONTH!$A:$Z,EAST_GRAPH_DATA!$F5,MATCH(J$2,BAPTISM_SOURCE_ZONE_MONTH!$A$1:$Z$1,0)),"")</f>
        <v/>
      </c>
      <c r="K5" s="11" t="str">
        <f>IFERROR(INDEX(BAPTISM_SOURCE_ZONE_MONTH!$A:$Z,EAST_GRAPH_DATA!$F5,MATCH(K$2,BAPTISM_SOURCE_ZONE_MONTH!$A$1:$Z$1,0)),"")</f>
        <v/>
      </c>
      <c r="L5" s="11" t="str">
        <f>IFERROR(INDEX(BAPTISM_SOURCE_ZONE_MONTH!$A:$Z,EAST_GRAPH_DATA!$F5,MATCH(L$2,BAPTISM_SOURCE_ZONE_MONTH!$A$1:$Z$1,0)),"")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13</v>
      </c>
      <c r="Q5" s="40" t="str">
        <f>IFERROR(INDEX(REPORT_DATA_BY_ZONE_MONTH!$A:$AG,$N5,MATCH(Q$2,REPORT_DATA_BY_ZONE_MONTH!$A$1:$AG$1,0)), "")</f>
        <v/>
      </c>
      <c r="R5" s="40">
        <f t="shared" si="4"/>
        <v>312</v>
      </c>
      <c r="S5" s="40" t="str">
        <f>IFERROR(INDEX(REPORT_DATA_BY_ZONE_MONTH!$A:$AG,$N5,MATCH(S$2,REPORT_DATA_BY_ZONE_MONTH!$A$1:$AG$1,0)), "")</f>
        <v/>
      </c>
      <c r="T5" s="40">
        <f t="shared" si="5"/>
        <v>156</v>
      </c>
      <c r="U5" s="40" t="str">
        <f>IFERROR(INDEX(REPORT_DATA_BY_ZONE_MONTH!$A:$AG,$N5,MATCH(U$2,REPORT_DATA_BY_ZONE_MONTH!$A$1:$AG$1,0)), "")</f>
        <v/>
      </c>
      <c r="V5" s="40">
        <f t="shared" si="6"/>
        <v>260</v>
      </c>
      <c r="W5" s="40" t="str">
        <f>IFERROR(INDEX(REPORT_DATA_BY_ZONE_MONTH!$A:$AG,$N5,MATCH(W$2,REPORT_DATA_BY_ZONE_MONTH!$A$1:$AG$1,0)), "")</f>
        <v/>
      </c>
      <c r="X5" s="40">
        <f t="shared" si="7"/>
        <v>52</v>
      </c>
    </row>
    <row r="6" spans="1:24" x14ac:dyDescent="0.25">
      <c r="A6" s="53" t="s">
        <v>55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2015:5:0:0:EAST</v>
      </c>
      <c r="F6" s="53" t="e">
        <f>MATCH($E6,BAPTISM_SOURCE_ZONE_MONTH!$A:$A, 0)</f>
        <v>#N/A</v>
      </c>
      <c r="G6" s="11" t="str">
        <f>IFERROR(INDEX(BAPTISM_SOURCE_ZONE_MONTH!$A:$Z,EAST_GRAPH_DATA!$F6,MATCH(G$2,BAPTISM_SOURCE_ZONE_MONTH!$A$1:$Z$1,0)),"")</f>
        <v/>
      </c>
      <c r="H6" s="11" t="str">
        <f>IFERROR(INDEX(BAPTISM_SOURCE_ZONE_MONTH!$A:$Z,EAST_GRAPH_DATA!$F6,MATCH(H$2,BAPTISM_SOURCE_ZONE_MONTH!$A$1:$Z$1,0)),"")</f>
        <v/>
      </c>
      <c r="I6" s="11" t="str">
        <f>IFERROR(INDEX(BAPTISM_SOURCE_ZONE_MONTH!$A:$Z,EAST_GRAPH_DATA!$F6,MATCH(I$2,BAPTISM_SOURCE_ZONE_MONTH!$A$1:$Z$1,0)),"")</f>
        <v/>
      </c>
      <c r="J6" s="11" t="str">
        <f>IFERROR(INDEX(BAPTISM_SOURCE_ZONE_MONTH!$A:$Z,EAST_GRAPH_DATA!$F6,MATCH(J$2,BAPTISM_SOURCE_ZONE_MONTH!$A$1:$Z$1,0)),"")</f>
        <v/>
      </c>
      <c r="K6" s="11" t="str">
        <f>IFERROR(INDEX(BAPTISM_SOURCE_ZONE_MONTH!$A:$Z,EAST_GRAPH_DATA!$F6,MATCH(K$2,BAPTISM_SOURCE_ZONE_MONTH!$A$1:$Z$1,0)),"")</f>
        <v/>
      </c>
      <c r="L6" s="11" t="str">
        <f>IFERROR(INDEX(BAPTISM_SOURCE_ZONE_MONTH!$A:$Z,EAST_GRAPH_DATA!$F6,MATCH(L$2,BAPTISM_SOURCE_ZONE_MONTH!$A$1:$Z$1,0)),"")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13</v>
      </c>
      <c r="Q6" s="40" t="str">
        <f>IFERROR(INDEX(REPORT_DATA_BY_ZONE_MONTH!$A:$AG,$N6,MATCH(Q$2,REPORT_DATA_BY_ZONE_MONTH!$A$1:$AG$1,0)), "")</f>
        <v/>
      </c>
      <c r="R6" s="40">
        <f t="shared" si="4"/>
        <v>312</v>
      </c>
      <c r="S6" s="40" t="str">
        <f>IFERROR(INDEX(REPORT_DATA_BY_ZONE_MONTH!$A:$AG,$N6,MATCH(S$2,REPORT_DATA_BY_ZONE_MONTH!$A$1:$AG$1,0)), "")</f>
        <v/>
      </c>
      <c r="T6" s="40">
        <f t="shared" si="5"/>
        <v>156</v>
      </c>
      <c r="U6" s="40" t="str">
        <f>IFERROR(INDEX(REPORT_DATA_BY_ZONE_MONTH!$A:$AG,$N6,MATCH(U$2,REPORT_DATA_BY_ZONE_MONTH!$A$1:$AG$1,0)), "")</f>
        <v/>
      </c>
      <c r="V6" s="40">
        <f t="shared" si="6"/>
        <v>260</v>
      </c>
      <c r="W6" s="40" t="str">
        <f>IFERROR(INDEX(REPORT_DATA_BY_ZONE_MONTH!$A:$AG,$N6,MATCH(W$2,REPORT_DATA_BY_ZONE_MONTH!$A$1:$AG$1,0)), "")</f>
        <v/>
      </c>
      <c r="X6" s="40">
        <f t="shared" si="7"/>
        <v>52</v>
      </c>
    </row>
    <row r="7" spans="1:24" x14ac:dyDescent="0.25">
      <c r="A7" s="53" t="s">
        <v>55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2015:6:0:0:EAST</v>
      </c>
      <c r="F7" s="53" t="e">
        <f>MATCH($E7,BAPTISM_SOURCE_ZONE_MONTH!$A:$A, 0)</f>
        <v>#N/A</v>
      </c>
      <c r="G7" s="11" t="str">
        <f>IFERROR(INDEX(BAPTISM_SOURCE_ZONE_MONTH!$A:$Z,EAST_GRAPH_DATA!$F7,MATCH(G$2,BAPTISM_SOURCE_ZONE_MONTH!$A$1:$Z$1,0)),"")</f>
        <v/>
      </c>
      <c r="H7" s="11" t="str">
        <f>IFERROR(INDEX(BAPTISM_SOURCE_ZONE_MONTH!$A:$Z,EAST_GRAPH_DATA!$F7,MATCH(H$2,BAPTISM_SOURCE_ZONE_MONTH!$A$1:$Z$1,0)),"")</f>
        <v/>
      </c>
      <c r="I7" s="11" t="str">
        <f>IFERROR(INDEX(BAPTISM_SOURCE_ZONE_MONTH!$A:$Z,EAST_GRAPH_DATA!$F7,MATCH(I$2,BAPTISM_SOURCE_ZONE_MONTH!$A$1:$Z$1,0)),"")</f>
        <v/>
      </c>
      <c r="J7" s="11" t="str">
        <f>IFERROR(INDEX(BAPTISM_SOURCE_ZONE_MONTH!$A:$Z,EAST_GRAPH_DATA!$F7,MATCH(J$2,BAPTISM_SOURCE_ZONE_MONTH!$A$1:$Z$1,0)),"")</f>
        <v/>
      </c>
      <c r="K7" s="11" t="str">
        <f>IFERROR(INDEX(BAPTISM_SOURCE_ZONE_MONTH!$A:$Z,EAST_GRAPH_DATA!$F7,MATCH(K$2,BAPTISM_SOURCE_ZONE_MONTH!$A$1:$Z$1,0)),"")</f>
        <v/>
      </c>
      <c r="L7" s="11" t="str">
        <f>IFERROR(INDEX(BAPTISM_SOURCE_ZONE_MONTH!$A:$Z,EAST_GRAPH_DATA!$F7,MATCH(L$2,BAPTISM_SOURCE_ZONE_MONTH!$A$1:$Z$1,0)),"")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13</v>
      </c>
      <c r="Q7" s="40" t="str">
        <f>IFERROR(INDEX(REPORT_DATA_BY_ZONE_MONTH!$A:$AG,$N7,MATCH(Q$2,REPORT_DATA_BY_ZONE_MONTH!$A$1:$AG$1,0)), "")</f>
        <v/>
      </c>
      <c r="R7" s="40">
        <f t="shared" si="4"/>
        <v>312</v>
      </c>
      <c r="S7" s="40" t="str">
        <f>IFERROR(INDEX(REPORT_DATA_BY_ZONE_MONTH!$A:$AG,$N7,MATCH(S$2,REPORT_DATA_BY_ZONE_MONTH!$A$1:$AG$1,0)), "")</f>
        <v/>
      </c>
      <c r="T7" s="40">
        <f t="shared" si="5"/>
        <v>156</v>
      </c>
      <c r="U7" s="40" t="str">
        <f>IFERROR(INDEX(REPORT_DATA_BY_ZONE_MONTH!$A:$AG,$N7,MATCH(U$2,REPORT_DATA_BY_ZONE_MONTH!$A$1:$AG$1,0)), "")</f>
        <v/>
      </c>
      <c r="V7" s="40">
        <f t="shared" si="6"/>
        <v>260</v>
      </c>
      <c r="W7" s="40" t="str">
        <f>IFERROR(INDEX(REPORT_DATA_BY_ZONE_MONTH!$A:$AG,$N7,MATCH(W$2,REPORT_DATA_BY_ZONE_MONTH!$A$1:$AG$1,0)), "")</f>
        <v/>
      </c>
      <c r="X7" s="40">
        <f t="shared" si="7"/>
        <v>52</v>
      </c>
    </row>
    <row r="8" spans="1:24" x14ac:dyDescent="0.25">
      <c r="A8" s="53" t="s">
        <v>55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2015:7:0:0:EAST</v>
      </c>
      <c r="F8" s="53" t="e">
        <f>MATCH($E8,BAPTISM_SOURCE_ZONE_MONTH!$A:$A, 0)</f>
        <v>#N/A</v>
      </c>
      <c r="G8" s="11" t="str">
        <f>IFERROR(INDEX(BAPTISM_SOURCE_ZONE_MONTH!$A:$Z,EAST_GRAPH_DATA!$F8,MATCH(G$2,BAPTISM_SOURCE_ZONE_MONTH!$A$1:$Z$1,0)),"")</f>
        <v/>
      </c>
      <c r="H8" s="11" t="str">
        <f>IFERROR(INDEX(BAPTISM_SOURCE_ZONE_MONTH!$A:$Z,EAST_GRAPH_DATA!$F8,MATCH(H$2,BAPTISM_SOURCE_ZONE_MONTH!$A$1:$Z$1,0)),"")</f>
        <v/>
      </c>
      <c r="I8" s="11" t="str">
        <f>IFERROR(INDEX(BAPTISM_SOURCE_ZONE_MONTH!$A:$Z,EAST_GRAPH_DATA!$F8,MATCH(I$2,BAPTISM_SOURCE_ZONE_MONTH!$A$1:$Z$1,0)),"")</f>
        <v/>
      </c>
      <c r="J8" s="11" t="str">
        <f>IFERROR(INDEX(BAPTISM_SOURCE_ZONE_MONTH!$A:$Z,EAST_GRAPH_DATA!$F8,MATCH(J$2,BAPTISM_SOURCE_ZONE_MONTH!$A$1:$Z$1,0)),"")</f>
        <v/>
      </c>
      <c r="K8" s="11" t="str">
        <f>IFERROR(INDEX(BAPTISM_SOURCE_ZONE_MONTH!$A:$Z,EAST_GRAPH_DATA!$F8,MATCH(K$2,BAPTISM_SOURCE_ZONE_MONTH!$A$1:$Z$1,0)),"")</f>
        <v/>
      </c>
      <c r="L8" s="11" t="str">
        <f>IFERROR(INDEX(BAPTISM_SOURCE_ZONE_MONTH!$A:$Z,EAST_GRAPH_DATA!$F8,MATCH(L$2,BAPTISM_SOURCE_ZONE_MONTH!$A$1:$Z$1,0)),"")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13</v>
      </c>
      <c r="Q8" s="40" t="str">
        <f>IFERROR(INDEX(REPORT_DATA_BY_ZONE_MONTH!$A:$AG,$N8,MATCH(Q$2,REPORT_DATA_BY_ZONE_MONTH!$A$1:$AG$1,0)), "")</f>
        <v/>
      </c>
      <c r="R8" s="40">
        <f t="shared" si="4"/>
        <v>312</v>
      </c>
      <c r="S8" s="40" t="str">
        <f>IFERROR(INDEX(REPORT_DATA_BY_ZONE_MONTH!$A:$AG,$N8,MATCH(S$2,REPORT_DATA_BY_ZONE_MONTH!$A$1:$AG$1,0)), "")</f>
        <v/>
      </c>
      <c r="T8" s="40">
        <f t="shared" si="5"/>
        <v>156</v>
      </c>
      <c r="U8" s="40" t="str">
        <f>IFERROR(INDEX(REPORT_DATA_BY_ZONE_MONTH!$A:$AG,$N8,MATCH(U$2,REPORT_DATA_BY_ZONE_MONTH!$A$1:$AG$1,0)), "")</f>
        <v/>
      </c>
      <c r="V8" s="40">
        <f t="shared" si="6"/>
        <v>260</v>
      </c>
      <c r="W8" s="40" t="str">
        <f>IFERROR(INDEX(REPORT_DATA_BY_ZONE_MONTH!$A:$AG,$N8,MATCH(W$2,REPORT_DATA_BY_ZONE_MONTH!$A$1:$AG$1,0)), "")</f>
        <v/>
      </c>
      <c r="X8" s="40">
        <f t="shared" si="7"/>
        <v>52</v>
      </c>
    </row>
    <row r="9" spans="1:24" x14ac:dyDescent="0.25">
      <c r="A9" s="53" t="s">
        <v>55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2015:8:0:0:EAST</v>
      </c>
      <c r="F9" s="53" t="e">
        <f>MATCH($E9,BAPTISM_SOURCE_ZONE_MONTH!$A:$A, 0)</f>
        <v>#N/A</v>
      </c>
      <c r="G9" s="11" t="str">
        <f>IFERROR(INDEX(BAPTISM_SOURCE_ZONE_MONTH!$A:$Z,EAST_GRAPH_DATA!$F9,MATCH(G$2,BAPTISM_SOURCE_ZONE_MONTH!$A$1:$Z$1,0)),"")</f>
        <v/>
      </c>
      <c r="H9" s="11" t="str">
        <f>IFERROR(INDEX(BAPTISM_SOURCE_ZONE_MONTH!$A:$Z,EAST_GRAPH_DATA!$F9,MATCH(H$2,BAPTISM_SOURCE_ZONE_MONTH!$A$1:$Z$1,0)),"")</f>
        <v/>
      </c>
      <c r="I9" s="11" t="str">
        <f>IFERROR(INDEX(BAPTISM_SOURCE_ZONE_MONTH!$A:$Z,EAST_GRAPH_DATA!$F9,MATCH(I$2,BAPTISM_SOURCE_ZONE_MONTH!$A$1:$Z$1,0)),"")</f>
        <v/>
      </c>
      <c r="J9" s="11" t="str">
        <f>IFERROR(INDEX(BAPTISM_SOURCE_ZONE_MONTH!$A:$Z,EAST_GRAPH_DATA!$F9,MATCH(J$2,BAPTISM_SOURCE_ZONE_MONTH!$A$1:$Z$1,0)),"")</f>
        <v/>
      </c>
      <c r="K9" s="11" t="str">
        <f>IFERROR(INDEX(BAPTISM_SOURCE_ZONE_MONTH!$A:$Z,EAST_GRAPH_DATA!$F9,MATCH(K$2,BAPTISM_SOURCE_ZONE_MONTH!$A$1:$Z$1,0)),"")</f>
        <v/>
      </c>
      <c r="L9" s="11" t="str">
        <f>IFERROR(INDEX(BAPTISM_SOURCE_ZONE_MONTH!$A:$Z,EAST_GRAPH_DATA!$F9,MATCH(L$2,BAPTISM_SOURCE_ZONE_MONTH!$A$1:$Z$1,0)),"")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13</v>
      </c>
      <c r="Q9" s="40" t="str">
        <f>IFERROR(INDEX(REPORT_DATA_BY_ZONE_MONTH!$A:$AG,$N9,MATCH(Q$2,REPORT_DATA_BY_ZONE_MONTH!$A$1:$AG$1,0)), "")</f>
        <v/>
      </c>
      <c r="R9" s="40">
        <f t="shared" si="4"/>
        <v>312</v>
      </c>
      <c r="S9" s="40" t="str">
        <f>IFERROR(INDEX(REPORT_DATA_BY_ZONE_MONTH!$A:$AG,$N9,MATCH(S$2,REPORT_DATA_BY_ZONE_MONTH!$A$1:$AG$1,0)), "")</f>
        <v/>
      </c>
      <c r="T9" s="40">
        <f t="shared" si="5"/>
        <v>156</v>
      </c>
      <c r="U9" s="40" t="str">
        <f>IFERROR(INDEX(REPORT_DATA_BY_ZONE_MONTH!$A:$AG,$N9,MATCH(U$2,REPORT_DATA_BY_ZONE_MONTH!$A$1:$AG$1,0)), "")</f>
        <v/>
      </c>
      <c r="V9" s="40">
        <f t="shared" si="6"/>
        <v>260</v>
      </c>
      <c r="W9" s="40" t="str">
        <f>IFERROR(INDEX(REPORT_DATA_BY_ZONE_MONTH!$A:$AG,$N9,MATCH(W$2,REPORT_DATA_BY_ZONE_MONTH!$A$1:$AG$1,0)), "")</f>
        <v/>
      </c>
      <c r="X9" s="40">
        <f t="shared" si="7"/>
        <v>52</v>
      </c>
    </row>
    <row r="10" spans="1:24" x14ac:dyDescent="0.25">
      <c r="A10" s="53" t="s">
        <v>55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2015:9:0:0:EAST</v>
      </c>
      <c r="F10" s="53" t="e">
        <f>MATCH($E10,BAPTISM_SOURCE_ZONE_MONTH!$A:$A, 0)</f>
        <v>#N/A</v>
      </c>
      <c r="G10" s="11" t="str">
        <f>IFERROR(INDEX(BAPTISM_SOURCE_ZONE_MONTH!$A:$Z,EAST_GRAPH_DATA!$F10,MATCH(G$2,BAPTISM_SOURCE_ZONE_MONTH!$A$1:$Z$1,0)),"")</f>
        <v/>
      </c>
      <c r="H10" s="11" t="str">
        <f>IFERROR(INDEX(BAPTISM_SOURCE_ZONE_MONTH!$A:$Z,EAST_GRAPH_DATA!$F10,MATCH(H$2,BAPTISM_SOURCE_ZONE_MONTH!$A$1:$Z$1,0)),"")</f>
        <v/>
      </c>
      <c r="I10" s="11" t="str">
        <f>IFERROR(INDEX(BAPTISM_SOURCE_ZONE_MONTH!$A:$Z,EAST_GRAPH_DATA!$F10,MATCH(I$2,BAPTISM_SOURCE_ZONE_MONTH!$A$1:$Z$1,0)),"")</f>
        <v/>
      </c>
      <c r="J10" s="11" t="str">
        <f>IFERROR(INDEX(BAPTISM_SOURCE_ZONE_MONTH!$A:$Z,EAST_GRAPH_DATA!$F10,MATCH(J$2,BAPTISM_SOURCE_ZONE_MONTH!$A$1:$Z$1,0)),"")</f>
        <v/>
      </c>
      <c r="K10" s="11" t="str">
        <f>IFERROR(INDEX(BAPTISM_SOURCE_ZONE_MONTH!$A:$Z,EAST_GRAPH_DATA!$F10,MATCH(K$2,BAPTISM_SOURCE_ZONE_MONTH!$A$1:$Z$1,0)),"")</f>
        <v/>
      </c>
      <c r="L10" s="11" t="str">
        <f>IFERROR(INDEX(BAPTISM_SOURCE_ZONE_MONTH!$A:$Z,EAST_GRAPH_DATA!$F10,MATCH(L$2,BAPTISM_SOURCE_ZONE_MONTH!$A$1:$Z$1,0)),"")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13</v>
      </c>
      <c r="Q10" s="40" t="str">
        <f>IFERROR(INDEX(REPORT_DATA_BY_ZONE_MONTH!$A:$AG,$N10,MATCH(Q$2,REPORT_DATA_BY_ZONE_MONTH!$A$1:$AG$1,0)), "")</f>
        <v/>
      </c>
      <c r="R10" s="40">
        <f t="shared" si="4"/>
        <v>312</v>
      </c>
      <c r="S10" s="40" t="str">
        <f>IFERROR(INDEX(REPORT_DATA_BY_ZONE_MONTH!$A:$AG,$N10,MATCH(S$2,REPORT_DATA_BY_ZONE_MONTH!$A$1:$AG$1,0)), "")</f>
        <v/>
      </c>
      <c r="T10" s="40">
        <f t="shared" si="5"/>
        <v>156</v>
      </c>
      <c r="U10" s="40" t="str">
        <f>IFERROR(INDEX(REPORT_DATA_BY_ZONE_MONTH!$A:$AG,$N10,MATCH(U$2,REPORT_DATA_BY_ZONE_MONTH!$A$1:$AG$1,0)), "")</f>
        <v/>
      </c>
      <c r="V10" s="40">
        <f t="shared" si="6"/>
        <v>260</v>
      </c>
      <c r="W10" s="40" t="str">
        <f>IFERROR(INDEX(REPORT_DATA_BY_ZONE_MONTH!$A:$AG,$N10,MATCH(W$2,REPORT_DATA_BY_ZONE_MONTH!$A$1:$AG$1,0)), "")</f>
        <v/>
      </c>
      <c r="X10" s="40">
        <f t="shared" si="7"/>
        <v>52</v>
      </c>
    </row>
    <row r="11" spans="1:24" x14ac:dyDescent="0.25">
      <c r="A11" s="53" t="s">
        <v>55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2015:10:0:0:EAST</v>
      </c>
      <c r="F11" s="53" t="e">
        <f>MATCH($E11,BAPTISM_SOURCE_ZONE_MONTH!$A:$A, 0)</f>
        <v>#N/A</v>
      </c>
      <c r="G11" s="11" t="str">
        <f>IFERROR(INDEX(BAPTISM_SOURCE_ZONE_MONTH!$A:$Z,EAST_GRAPH_DATA!$F11,MATCH(G$2,BAPTISM_SOURCE_ZONE_MONTH!$A$1:$Z$1,0)),"")</f>
        <v/>
      </c>
      <c r="H11" s="11" t="str">
        <f>IFERROR(INDEX(BAPTISM_SOURCE_ZONE_MONTH!$A:$Z,EAST_GRAPH_DATA!$F11,MATCH(H$2,BAPTISM_SOURCE_ZONE_MONTH!$A$1:$Z$1,0)),"")</f>
        <v/>
      </c>
      <c r="I11" s="11" t="str">
        <f>IFERROR(INDEX(BAPTISM_SOURCE_ZONE_MONTH!$A:$Z,EAST_GRAPH_DATA!$F11,MATCH(I$2,BAPTISM_SOURCE_ZONE_MONTH!$A$1:$Z$1,0)),"")</f>
        <v/>
      </c>
      <c r="J11" s="11" t="str">
        <f>IFERROR(INDEX(BAPTISM_SOURCE_ZONE_MONTH!$A:$Z,EAST_GRAPH_DATA!$F11,MATCH(J$2,BAPTISM_SOURCE_ZONE_MONTH!$A$1:$Z$1,0)),"")</f>
        <v/>
      </c>
      <c r="K11" s="11" t="str">
        <f>IFERROR(INDEX(BAPTISM_SOURCE_ZONE_MONTH!$A:$Z,EAST_GRAPH_DATA!$F11,MATCH(K$2,BAPTISM_SOURCE_ZONE_MONTH!$A$1:$Z$1,0)),"")</f>
        <v/>
      </c>
      <c r="L11" s="11" t="str">
        <f>IFERROR(INDEX(BAPTISM_SOURCE_ZONE_MONTH!$A:$Z,EAST_GRAPH_DATA!$F11,MATCH(L$2,BAPTISM_SOURCE_ZONE_MONTH!$A$1:$Z$1,0)),"")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13</v>
      </c>
      <c r="Q11" s="40" t="str">
        <f>IFERROR(INDEX(REPORT_DATA_BY_ZONE_MONTH!$A:$AG,$N11,MATCH(Q$2,REPORT_DATA_BY_ZONE_MONTH!$A$1:$AG$1,0)), "")</f>
        <v/>
      </c>
      <c r="R11" s="40">
        <f t="shared" si="4"/>
        <v>312</v>
      </c>
      <c r="S11" s="40" t="str">
        <f>IFERROR(INDEX(REPORT_DATA_BY_ZONE_MONTH!$A:$AG,$N11,MATCH(S$2,REPORT_DATA_BY_ZONE_MONTH!$A$1:$AG$1,0)), "")</f>
        <v/>
      </c>
      <c r="T11" s="40">
        <f t="shared" si="5"/>
        <v>156</v>
      </c>
      <c r="U11" s="40" t="str">
        <f>IFERROR(INDEX(REPORT_DATA_BY_ZONE_MONTH!$A:$AG,$N11,MATCH(U$2,REPORT_DATA_BY_ZONE_MONTH!$A$1:$AG$1,0)), "")</f>
        <v/>
      </c>
      <c r="V11" s="40">
        <f t="shared" si="6"/>
        <v>260</v>
      </c>
      <c r="W11" s="40" t="str">
        <f>IFERROR(INDEX(REPORT_DATA_BY_ZONE_MONTH!$A:$AG,$N11,MATCH(W$2,REPORT_DATA_BY_ZONE_MONTH!$A$1:$AG$1,0)), "")</f>
        <v/>
      </c>
      <c r="X11" s="40">
        <f t="shared" si="7"/>
        <v>52</v>
      </c>
    </row>
    <row r="12" spans="1:24" x14ac:dyDescent="0.25">
      <c r="A12" s="53" t="s">
        <v>55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2015:11:0:0:EAST</v>
      </c>
      <c r="F12" s="53" t="e">
        <f>MATCH($E12,BAPTISM_SOURCE_ZONE_MONTH!$A:$A, 0)</f>
        <v>#N/A</v>
      </c>
      <c r="G12" s="11" t="str">
        <f>IFERROR(INDEX(BAPTISM_SOURCE_ZONE_MONTH!$A:$Z,EAST_GRAPH_DATA!$F12,MATCH(G$2,BAPTISM_SOURCE_ZONE_MONTH!$A$1:$Z$1,0)),"")</f>
        <v/>
      </c>
      <c r="H12" s="11" t="str">
        <f>IFERROR(INDEX(BAPTISM_SOURCE_ZONE_MONTH!$A:$Z,EAST_GRAPH_DATA!$F12,MATCH(H$2,BAPTISM_SOURCE_ZONE_MONTH!$A$1:$Z$1,0)),"")</f>
        <v/>
      </c>
      <c r="I12" s="11" t="str">
        <f>IFERROR(INDEX(BAPTISM_SOURCE_ZONE_MONTH!$A:$Z,EAST_GRAPH_DATA!$F12,MATCH(I$2,BAPTISM_SOURCE_ZONE_MONTH!$A$1:$Z$1,0)),"")</f>
        <v/>
      </c>
      <c r="J12" s="11" t="str">
        <f>IFERROR(INDEX(BAPTISM_SOURCE_ZONE_MONTH!$A:$Z,EAST_GRAPH_DATA!$F12,MATCH(J$2,BAPTISM_SOURCE_ZONE_MONTH!$A$1:$Z$1,0)),"")</f>
        <v/>
      </c>
      <c r="K12" s="11" t="str">
        <f>IFERROR(INDEX(BAPTISM_SOURCE_ZONE_MONTH!$A:$Z,EAST_GRAPH_DATA!$F12,MATCH(K$2,BAPTISM_SOURCE_ZONE_MONTH!$A$1:$Z$1,0)),"")</f>
        <v/>
      </c>
      <c r="L12" s="11" t="str">
        <f>IFERROR(INDEX(BAPTISM_SOURCE_ZONE_MONTH!$A:$Z,EAST_GRAPH_DATA!$F12,MATCH(L$2,BAPTISM_SOURCE_ZONE_MONTH!$A$1:$Z$1,0)),"")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13</v>
      </c>
      <c r="Q12" s="40" t="str">
        <f>IFERROR(INDEX(REPORT_DATA_BY_ZONE_MONTH!$A:$AG,$N12,MATCH(Q$2,REPORT_DATA_BY_ZONE_MONTH!$A$1:$AG$1,0)), "")</f>
        <v/>
      </c>
      <c r="R12" s="40">
        <f t="shared" si="4"/>
        <v>312</v>
      </c>
      <c r="S12" s="40" t="str">
        <f>IFERROR(INDEX(REPORT_DATA_BY_ZONE_MONTH!$A:$AG,$N12,MATCH(S$2,REPORT_DATA_BY_ZONE_MONTH!$A$1:$AG$1,0)), "")</f>
        <v/>
      </c>
      <c r="T12" s="40">
        <f t="shared" si="5"/>
        <v>156</v>
      </c>
      <c r="U12" s="40" t="str">
        <f>IFERROR(INDEX(REPORT_DATA_BY_ZONE_MONTH!$A:$AG,$N12,MATCH(U$2,REPORT_DATA_BY_ZONE_MONTH!$A$1:$AG$1,0)), "")</f>
        <v/>
      </c>
      <c r="V12" s="40">
        <f t="shared" si="6"/>
        <v>260</v>
      </c>
      <c r="W12" s="40" t="str">
        <f>IFERROR(INDEX(REPORT_DATA_BY_ZONE_MONTH!$A:$AG,$N12,MATCH(W$2,REPORT_DATA_BY_ZONE_MONTH!$A$1:$AG$1,0)), "")</f>
        <v/>
      </c>
      <c r="X12" s="40">
        <f t="shared" si="7"/>
        <v>52</v>
      </c>
    </row>
    <row r="13" spans="1:24" x14ac:dyDescent="0.25">
      <c r="A13" s="53" t="s">
        <v>55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2015:12:0:0:EAST</v>
      </c>
      <c r="F13" s="53" t="e">
        <f>MATCH($E13,BAPTISM_SOURCE_ZONE_MONTH!$A:$A, 0)</f>
        <v>#N/A</v>
      </c>
      <c r="G13" s="11" t="str">
        <f>IFERROR(INDEX(BAPTISM_SOURCE_ZONE_MONTH!$A:$Z,EAST_GRAPH_DATA!$F13,MATCH(G$2,BAPTISM_SOURCE_ZONE_MONTH!$A$1:$Z$1,0)),"")</f>
        <v/>
      </c>
      <c r="H13" s="11" t="str">
        <f>IFERROR(INDEX(BAPTISM_SOURCE_ZONE_MONTH!$A:$Z,EAST_GRAPH_DATA!$F13,MATCH(H$2,BAPTISM_SOURCE_ZONE_MONTH!$A$1:$Z$1,0)),"")</f>
        <v/>
      </c>
      <c r="I13" s="11" t="str">
        <f>IFERROR(INDEX(BAPTISM_SOURCE_ZONE_MONTH!$A:$Z,EAST_GRAPH_DATA!$F13,MATCH(I$2,BAPTISM_SOURCE_ZONE_MONTH!$A$1:$Z$1,0)),"")</f>
        <v/>
      </c>
      <c r="J13" s="11" t="str">
        <f>IFERROR(INDEX(BAPTISM_SOURCE_ZONE_MONTH!$A:$Z,EAST_GRAPH_DATA!$F13,MATCH(J$2,BAPTISM_SOURCE_ZONE_MONTH!$A$1:$Z$1,0)),"")</f>
        <v/>
      </c>
      <c r="K13" s="11" t="str">
        <f>IFERROR(INDEX(BAPTISM_SOURCE_ZONE_MONTH!$A:$Z,EAST_GRAPH_DATA!$F13,MATCH(K$2,BAPTISM_SOURCE_ZONE_MONTH!$A$1:$Z$1,0)),"")</f>
        <v/>
      </c>
      <c r="L13" s="11" t="str">
        <f>IFERROR(INDEX(BAPTISM_SOURCE_ZONE_MONTH!$A:$Z,EAST_GRAPH_DATA!$F13,MATCH(L$2,BAPTISM_SOURCE_ZONE_MONTH!$A$1:$Z$1,0)),"")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13</v>
      </c>
      <c r="Q13" s="40" t="str">
        <f>IFERROR(INDEX(REPORT_DATA_BY_ZONE_MONTH!$A:$AG,$N13,MATCH(Q$2,REPORT_DATA_BY_ZONE_MONTH!$A$1:$AG$1,0)), "")</f>
        <v/>
      </c>
      <c r="R13" s="40">
        <f t="shared" si="4"/>
        <v>312</v>
      </c>
      <c r="S13" s="40" t="str">
        <f>IFERROR(INDEX(REPORT_DATA_BY_ZONE_MONTH!$A:$AG,$N13,MATCH(S$2,REPORT_DATA_BY_ZONE_MONTH!$A$1:$AG$1,0)), "")</f>
        <v/>
      </c>
      <c r="T13" s="40">
        <f t="shared" si="5"/>
        <v>156</v>
      </c>
      <c r="U13" s="40" t="str">
        <f>IFERROR(INDEX(REPORT_DATA_BY_ZONE_MONTH!$A:$AG,$N13,MATCH(U$2,REPORT_DATA_BY_ZONE_MONTH!$A$1:$AG$1,0)), "")</f>
        <v/>
      </c>
      <c r="V13" s="40">
        <f t="shared" si="6"/>
        <v>260</v>
      </c>
      <c r="W13" s="40" t="str">
        <f>IFERROR(INDEX(REPORT_DATA_BY_ZONE_MONTH!$A:$AG,$N13,MATCH(W$2,REPORT_DATA_BY_ZONE_MONTH!$A$1:$AG$1,0)), "")</f>
        <v/>
      </c>
      <c r="X13" s="40">
        <f t="shared" si="7"/>
        <v>52</v>
      </c>
    </row>
    <row r="14" spans="1:24" x14ac:dyDescent="0.25">
      <c r="A14" s="53" t="s">
        <v>55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2016:1:0:0:EAST</v>
      </c>
      <c r="F14" s="53" t="e">
        <f>MATCH($E14,BAPTISM_SOURCE_ZONE_MONTH!$A:$A, 0)</f>
        <v>#N/A</v>
      </c>
      <c r="G14" s="11" t="str">
        <f>IFERROR(INDEX(BAPTISM_SOURCE_ZONE_MONTH!$A:$Z,EAST_GRAPH_DATA!$F14,MATCH(G$2,BAPTISM_SOURCE_ZONE_MONTH!$A$1:$Z$1,0)),"")</f>
        <v/>
      </c>
      <c r="H14" s="11" t="str">
        <f>IFERROR(INDEX(BAPTISM_SOURCE_ZONE_MONTH!$A:$Z,EAST_GRAPH_DATA!$F14,MATCH(H$2,BAPTISM_SOURCE_ZONE_MONTH!$A$1:$Z$1,0)),"")</f>
        <v/>
      </c>
      <c r="I14" s="11" t="str">
        <f>IFERROR(INDEX(BAPTISM_SOURCE_ZONE_MONTH!$A:$Z,EAST_GRAPH_DATA!$F14,MATCH(I$2,BAPTISM_SOURCE_ZONE_MONTH!$A$1:$Z$1,0)),"")</f>
        <v/>
      </c>
      <c r="J14" s="11" t="str">
        <f>IFERROR(INDEX(BAPTISM_SOURCE_ZONE_MONTH!$A:$Z,EAST_GRAPH_DATA!$F14,MATCH(J$2,BAPTISM_SOURCE_ZONE_MONTH!$A$1:$Z$1,0)),"")</f>
        <v/>
      </c>
      <c r="K14" s="11" t="str">
        <f>IFERROR(INDEX(BAPTISM_SOURCE_ZONE_MONTH!$A:$Z,EAST_GRAPH_DATA!$F14,MATCH(K$2,BAPTISM_SOURCE_ZONE_MONTH!$A$1:$Z$1,0)),"")</f>
        <v/>
      </c>
      <c r="L14" s="11" t="str">
        <f>IFERROR(INDEX(BAPTISM_SOURCE_ZONE_MONTH!$A:$Z,EAST_GRAPH_DATA!$F14,MATCH(L$2,BAPTISM_SOURCE_ZONE_MONTH!$A$1:$Z$1,0)),"")</f>
        <v/>
      </c>
      <c r="N14" s="53">
        <f>MATCH($E14,REPORT_DATA_BY_ZONE_MONTH!$A:$A, 0)</f>
        <v>3</v>
      </c>
      <c r="O14" s="40">
        <f>IFERROR(INDEX(REPORT_DATA_BY_ZONE_MONTH!$A:$AG,$N14,MATCH(O$2,REPORT_DATA_BY_ZONE_MONTH!$A$1:$AG$1,0)), "")</f>
        <v>5</v>
      </c>
      <c r="P14" s="40">
        <f t="shared" si="3"/>
        <v>13</v>
      </c>
      <c r="Q14" s="40">
        <f>IFERROR(INDEX(REPORT_DATA_BY_ZONE_MONTH!$A:$AG,$N14,MATCH(Q$2,REPORT_DATA_BY_ZONE_MONTH!$A$1:$AG$1,0)), "")</f>
        <v>185</v>
      </c>
      <c r="R14" s="40">
        <f t="shared" si="4"/>
        <v>312</v>
      </c>
      <c r="S14" s="40">
        <f>IFERROR(INDEX(REPORT_DATA_BY_ZONE_MONTH!$A:$AG,$N14,MATCH(S$2,REPORT_DATA_BY_ZONE_MONTH!$A$1:$AG$1,0)), "")</f>
        <v>48</v>
      </c>
      <c r="T14" s="40">
        <f t="shared" si="5"/>
        <v>156</v>
      </c>
      <c r="U14" s="40">
        <f>IFERROR(INDEX(REPORT_DATA_BY_ZONE_MONTH!$A:$AG,$N14,MATCH(U$2,REPORT_DATA_BY_ZONE_MONTH!$A$1:$AG$1,0)), "")</f>
        <v>134</v>
      </c>
      <c r="V14" s="40">
        <f t="shared" si="6"/>
        <v>260</v>
      </c>
      <c r="W14" s="40">
        <f>IFERROR(INDEX(REPORT_DATA_BY_ZONE_MONTH!$A:$AG,$N14,MATCH(W$2,REPORT_DATA_BY_ZONE_MONTH!$A$1:$AG$1,0)), "")</f>
        <v>0</v>
      </c>
      <c r="X14" s="40">
        <f t="shared" si="7"/>
        <v>52</v>
      </c>
    </row>
    <row r="15" spans="1:24" x14ac:dyDescent="0.25">
      <c r="A15" s="53" t="s">
        <v>55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2016:2:0:0:EAST</v>
      </c>
      <c r="F15" s="53" t="e">
        <f>MATCH($E15,BAPTISM_SOURCE_ZONE_MONTH!$A:$A, 0)</f>
        <v>#N/A</v>
      </c>
      <c r="G15" s="11" t="str">
        <f>IFERROR(INDEX(BAPTISM_SOURCE_ZONE_MONTH!$A:$Z,EAST_GRAPH_DATA!$F15,MATCH(G$2,BAPTISM_SOURCE_ZONE_MONTH!$A$1:$Z$1,0)),"")</f>
        <v/>
      </c>
      <c r="H15" s="11" t="str">
        <f>IFERROR(INDEX(BAPTISM_SOURCE_ZONE_MONTH!$A:$Z,EAST_GRAPH_DATA!$F15,MATCH(H$2,BAPTISM_SOURCE_ZONE_MONTH!$A$1:$Z$1,0)),"")</f>
        <v/>
      </c>
      <c r="I15" s="11" t="str">
        <f>IFERROR(INDEX(BAPTISM_SOURCE_ZONE_MONTH!$A:$Z,EAST_GRAPH_DATA!$F15,MATCH(I$2,BAPTISM_SOURCE_ZONE_MONTH!$A$1:$Z$1,0)),"")</f>
        <v/>
      </c>
      <c r="J15" s="11" t="str">
        <f>IFERROR(INDEX(BAPTISM_SOURCE_ZONE_MONTH!$A:$Z,EAST_GRAPH_DATA!$F15,MATCH(J$2,BAPTISM_SOURCE_ZONE_MONTH!$A$1:$Z$1,0)),"")</f>
        <v/>
      </c>
      <c r="K15" s="11" t="str">
        <f>IFERROR(INDEX(BAPTISM_SOURCE_ZONE_MONTH!$A:$Z,EAST_GRAPH_DATA!$F15,MATCH(K$2,BAPTISM_SOURCE_ZONE_MONTH!$A$1:$Z$1,0)),"")</f>
        <v/>
      </c>
      <c r="L15" s="11" t="str">
        <f>IFERROR(INDEX(BAPTISM_SOURCE_ZONE_MONTH!$A:$Z,EAST_GRAPH_DATA!$F15,MATCH(L$2,BAPTISM_SOURCE_ZONE_MONTH!$A$1:$Z$1,0)),"")</f>
        <v/>
      </c>
      <c r="N15" s="53">
        <f>MATCH($E15,REPORT_DATA_BY_ZONE_MONTH!$A:$A, 0)</f>
        <v>14</v>
      </c>
      <c r="O15" s="40">
        <f>IFERROR(INDEX(REPORT_DATA_BY_ZONE_MONTH!$A:$AG,$N15,MATCH(O$2,REPORT_DATA_BY_ZONE_MONTH!$A$1:$AG$1,0)), "")</f>
        <v>1</v>
      </c>
      <c r="P15" s="40">
        <f t="shared" si="3"/>
        <v>13</v>
      </c>
      <c r="Q15" s="40">
        <f>IFERROR(INDEX(REPORT_DATA_BY_ZONE_MONTH!$A:$AG,$N15,MATCH(Q$2,REPORT_DATA_BY_ZONE_MONTH!$A$1:$AG$1,0)), "")</f>
        <v>70</v>
      </c>
      <c r="R15" s="40">
        <f t="shared" si="4"/>
        <v>312</v>
      </c>
      <c r="S15" s="40">
        <f>IFERROR(INDEX(REPORT_DATA_BY_ZONE_MONTH!$A:$AG,$N15,MATCH(S$2,REPORT_DATA_BY_ZONE_MONTH!$A$1:$AG$1,0)), "")</f>
        <v>24</v>
      </c>
      <c r="T15" s="40">
        <f t="shared" si="5"/>
        <v>156</v>
      </c>
      <c r="U15" s="40">
        <f>IFERROR(INDEX(REPORT_DATA_BY_ZONE_MONTH!$A:$AG,$N15,MATCH(U$2,REPORT_DATA_BY_ZONE_MONTH!$A$1:$AG$1,0)), "")</f>
        <v>68</v>
      </c>
      <c r="V15" s="40">
        <f t="shared" si="6"/>
        <v>260</v>
      </c>
      <c r="W15" s="40">
        <f>IFERROR(INDEX(REPORT_DATA_BY_ZONE_MONTH!$A:$AG,$N15,MATCH(W$2,REPORT_DATA_BY_ZONE_MONTH!$A$1:$AG$1,0)), "")</f>
        <v>0</v>
      </c>
      <c r="X15" s="40">
        <f t="shared" si="7"/>
        <v>52</v>
      </c>
    </row>
    <row r="16" spans="1:24" x14ac:dyDescent="0.25">
      <c r="A16" s="53" t="s">
        <v>55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6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13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9</v>
      </c>
      <c r="G22" s="8">
        <f>EAST!D3</f>
        <v>805</v>
      </c>
      <c r="H22" s="8">
        <f>EAST!G5</f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X16" sqref="X16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59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59"/>
      <c r="B3" s="67" t="s">
        <v>811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59"/>
      <c r="B4" s="68" t="s">
        <v>812</v>
      </c>
      <c r="C4" s="46" t="s">
        <v>66</v>
      </c>
      <c r="D4" s="47"/>
      <c r="E4" s="47"/>
      <c r="F4" s="47"/>
      <c r="G4" s="89">
        <v>63</v>
      </c>
      <c r="H4" s="90"/>
      <c r="I4" s="90"/>
      <c r="J4" s="91"/>
      <c r="K4" s="39">
        <f>ROUND(G4/12,0)</f>
        <v>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813</v>
      </c>
      <c r="C5" s="46" t="s">
        <v>80</v>
      </c>
      <c r="D5" s="47"/>
      <c r="E5" s="47"/>
      <c r="F5" s="47"/>
      <c r="G5" s="89">
        <v>5</v>
      </c>
      <c r="H5" s="90"/>
      <c r="I5" s="90"/>
      <c r="J5" s="91"/>
      <c r="K5" s="39">
        <f>L25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785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786</v>
      </c>
      <c r="B9" s="64" t="s">
        <v>787</v>
      </c>
      <c r="C9" s="4" t="s">
        <v>799</v>
      </c>
      <c r="D9" s="4" t="s">
        <v>800</v>
      </c>
      <c r="E9" s="4" t="str">
        <f>CONCATENATE(YEAR,":",MONTH,":",WEEK,":",DAY,":",$A9)</f>
        <v>2016:2:1:7:JIAN_E</v>
      </c>
      <c r="F9" s="4">
        <f>MATCH($E9,REPORT_DATA_BY_COMP!$A:$A,0)</f>
        <v>305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0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3</v>
      </c>
      <c r="O9" s="11">
        <f>IFERROR(INDEX(REPORT_DATA_BY_COMP!$A:$AH,$F9,MATCH(O$7,REPORT_DATA_BY_COMP!$A$1:$AH$1,0)), "")</f>
        <v>6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6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4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788</v>
      </c>
      <c r="B10" s="64" t="s">
        <v>789</v>
      </c>
      <c r="C10" s="4" t="s">
        <v>801</v>
      </c>
      <c r="D10" s="4" t="s">
        <v>802</v>
      </c>
      <c r="E10" s="4" t="str">
        <f>CONCATENATE(YEAR,":",MONTH,":",WEEK,":",DAY,":",$A10)</f>
        <v>2016:2:1:7:HUALIAN_1_E</v>
      </c>
      <c r="F10" s="4">
        <f>MATCH($E10,REPORT_DATA_BY_COMP!$A:$A,0)</f>
        <v>300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6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7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8</v>
      </c>
      <c r="Q10" s="11">
        <f>IFERROR(INDEX(REPORT_DATA_BY_COMP!$A:$AH,$F10,MATCH(Q$7,REPORT_DATA_BY_COMP!$A$1:$AH$1,0)), "")</f>
        <v>6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790</v>
      </c>
      <c r="B11" s="64" t="s">
        <v>791</v>
      </c>
      <c r="C11" s="4" t="s">
        <v>803</v>
      </c>
      <c r="D11" s="4" t="s">
        <v>804</v>
      </c>
      <c r="E11" s="4" t="str">
        <f>CONCATENATE(YEAR,":",MONTH,":",WEEK,":",DAY,":",$A11)</f>
        <v>2016:2:1:7:HUALIAN_3_S</v>
      </c>
      <c r="F11" s="4">
        <f>MATCH($E11,REPORT_DATA_BY_COMP!$A:$A,0)</f>
        <v>304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1</v>
      </c>
      <c r="I11" s="11">
        <f>IFERROR(INDEX(REPORT_DATA_BY_COMP!$A:$AH,$F11,MATCH(I$7,REPORT_DATA_BY_COMP!$A$1:$AH$1,0)), "")</f>
        <v>2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6</v>
      </c>
      <c r="O11" s="11">
        <f>IFERROR(INDEX(REPORT_DATA_BY_COMP!$A:$AH,$F11,MATCH(O$7,REPORT_DATA_BY_COMP!$A$1:$AH$1,0)), "")</f>
        <v>3</v>
      </c>
      <c r="P11" s="11">
        <f>IFERROR(INDEX(REPORT_DATA_BY_COMP!$A:$AH,$F11,MATCH(P$7,REPORT_DATA_BY_COMP!$A$1:$AH$1,0)), "")</f>
        <v>3</v>
      </c>
      <c r="Q11" s="11">
        <f>IFERROR(INDEX(REPORT_DATA_BY_COMP!$A:$AH,$F11,MATCH(Q$7,REPORT_DATA_BY_COMP!$A$1:$AH$1,0)), "")</f>
        <v>20</v>
      </c>
      <c r="R11" s="11">
        <f>IFERROR(INDEX(REPORT_DATA_BY_COMP!$A:$AH,$F11,MATCH(R$7,REPORT_DATA_BY_COMP!$A$1:$AH$1,0)), "")</f>
        <v>10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0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 x14ac:dyDescent="0.25">
      <c r="A12" s="27"/>
      <c r="B12" s="9" t="s">
        <v>22</v>
      </c>
      <c r="C12" s="10"/>
      <c r="D12" s="10"/>
      <c r="E12" s="12">
        <f>SUM(E9:E11)</f>
        <v>0</v>
      </c>
      <c r="F12" s="12">
        <f>SUM(F9:F11)</f>
        <v>909</v>
      </c>
      <c r="G12" s="12">
        <f>SUM(G9:G11)</f>
        <v>0</v>
      </c>
      <c r="H12" s="12">
        <f t="shared" ref="H12:V12" si="0">SUM(H9:H11)</f>
        <v>1</v>
      </c>
      <c r="I12" s="12">
        <f t="shared" si="0"/>
        <v>2</v>
      </c>
      <c r="J12" s="12">
        <f t="shared" si="0"/>
        <v>6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9</v>
      </c>
      <c r="P12" s="12">
        <f t="shared" si="0"/>
        <v>18</v>
      </c>
      <c r="Q12" s="12">
        <f t="shared" si="0"/>
        <v>32</v>
      </c>
      <c r="R12" s="12">
        <f t="shared" si="0"/>
        <v>17</v>
      </c>
      <c r="S12" s="12">
        <f t="shared" si="0"/>
        <v>1</v>
      </c>
      <c r="T12" s="12">
        <f t="shared" si="0"/>
        <v>7</v>
      </c>
      <c r="U12" s="12">
        <f t="shared" si="0"/>
        <v>2</v>
      </c>
      <c r="V12" s="12">
        <f t="shared" si="0"/>
        <v>0</v>
      </c>
    </row>
    <row r="13" spans="1:22" x14ac:dyDescent="0.25">
      <c r="A13" s="22"/>
      <c r="B13" s="5" t="s">
        <v>792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27" t="s">
        <v>793</v>
      </c>
      <c r="B14" s="64" t="s">
        <v>794</v>
      </c>
      <c r="C14" s="4" t="s">
        <v>805</v>
      </c>
      <c r="D14" s="4" t="s">
        <v>806</v>
      </c>
      <c r="E14" s="4" t="str">
        <f>CONCATENATE(YEAR,":",MONTH,":",WEEK,":",DAY,":",$A14)</f>
        <v>2016:2:1:7:HUALIAN_3_A_E</v>
      </c>
      <c r="F14" s="4">
        <f>MATCH($E14,REPORT_DATA_BY_COMP!$A:$A,0)</f>
        <v>302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0</v>
      </c>
      <c r="P14" s="11">
        <f>IFERROR(INDEX(REPORT_DATA_BY_COMP!$A:$AH,$F14,MATCH(P$7,REPORT_DATA_BY_COMP!$A$1:$AH$1,0)), "")</f>
        <v>4</v>
      </c>
      <c r="Q14" s="11">
        <f>IFERROR(INDEX(REPORT_DATA_BY_COMP!$A:$AH,$F14,MATCH(Q$7,REPORT_DATA_BY_COMP!$A$1:$AH$1,0)), "")</f>
        <v>9</v>
      </c>
      <c r="R14" s="11">
        <f>IFERROR(INDEX(REPORT_DATA_BY_COMP!$A:$AH,$F14,MATCH(R$7,REPORT_DATA_BY_COMP!$A$1:$AH$1,0)), "")</f>
        <v>3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2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27" t="s">
        <v>795</v>
      </c>
      <c r="B15" s="64" t="s">
        <v>796</v>
      </c>
      <c r="C15" s="4" t="s">
        <v>807</v>
      </c>
      <c r="D15" s="4" t="s">
        <v>808</v>
      </c>
      <c r="E15" s="4" t="str">
        <f>CONCATENATE(YEAR,":",MONTH,":",WEEK,":",DAY,":",$A15)</f>
        <v>2016:2:1:7:HUALIAN_3_B_E</v>
      </c>
      <c r="F15" s="4">
        <f>MATCH($E15,REPORT_DATA_BY_COMP!$A:$A,0)</f>
        <v>303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3</v>
      </c>
      <c r="J15" s="11">
        <f>IFERROR(INDEX(REPORT_DATA_BY_COMP!$A:$AH,$F15,MATCH(J$7,REPORT_DATA_BY_COMP!$A$1:$AH$1,0)), "")</f>
        <v>6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9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8</v>
      </c>
      <c r="Q15" s="11">
        <f>IFERROR(INDEX(REPORT_DATA_BY_COMP!$A:$AH,$F15,MATCH(Q$7,REPORT_DATA_BY_COMP!$A$1:$AH$1,0)), "")</f>
        <v>2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6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797</v>
      </c>
      <c r="B16" s="64" t="s">
        <v>798</v>
      </c>
      <c r="C16" s="4" t="s">
        <v>809</v>
      </c>
      <c r="D16" s="4" t="s">
        <v>810</v>
      </c>
      <c r="E16" s="4" t="str">
        <f>CONCATENATE(YEAR,":",MONTH,":",WEEK,":",DAY,":",$A16)</f>
        <v>2016:2:1:7:HUALIAN_1_S</v>
      </c>
      <c r="F16" s="4">
        <f>MATCH($E16,REPORT_DATA_BY_COMP!$A:$A,0)</f>
        <v>301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0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4</v>
      </c>
      <c r="O16" s="11">
        <f>IFERROR(INDEX(REPORT_DATA_BY_COMP!$A:$AH,$F16,MATCH(O$7,REPORT_DATA_BY_COMP!$A$1:$AH$1,0)), "")</f>
        <v>1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4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8"/>
      <c r="B17" s="9" t="s">
        <v>22</v>
      </c>
      <c r="C17" s="10"/>
      <c r="D17" s="10"/>
      <c r="E17" s="10"/>
      <c r="F17" s="10"/>
      <c r="G17" s="12">
        <f>SUM(G14:G16)</f>
        <v>0</v>
      </c>
      <c r="H17" s="12">
        <f t="shared" ref="H17:U17" si="1">SUM(H14:H16)</f>
        <v>0</v>
      </c>
      <c r="I17" s="12">
        <f t="shared" si="1"/>
        <v>6</v>
      </c>
      <c r="J17" s="12">
        <f t="shared" si="1"/>
        <v>9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18</v>
      </c>
      <c r="O17" s="12">
        <f t="shared" si="1"/>
        <v>1</v>
      </c>
      <c r="P17" s="12">
        <f t="shared" si="1"/>
        <v>17</v>
      </c>
      <c r="Q17" s="12">
        <f t="shared" si="1"/>
        <v>15</v>
      </c>
      <c r="R17" s="12">
        <f t="shared" si="1"/>
        <v>9</v>
      </c>
      <c r="S17" s="12">
        <f t="shared" si="1"/>
        <v>0</v>
      </c>
      <c r="T17" s="12">
        <f t="shared" si="1"/>
        <v>12</v>
      </c>
      <c r="U17" s="12">
        <f t="shared" si="1"/>
        <v>0</v>
      </c>
      <c r="V17" s="12">
        <f>SUM(V14:V16)</f>
        <v>0</v>
      </c>
    </row>
    <row r="18" spans="1:22" x14ac:dyDescent="0.25">
      <c r="A18" s="59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50"/>
    </row>
    <row r="19" spans="1:22" x14ac:dyDescent="0.25">
      <c r="A19" s="59"/>
      <c r="B19" s="13" t="s">
        <v>52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</row>
    <row r="20" spans="1:22" x14ac:dyDescent="0.25">
      <c r="A20" s="8" t="s">
        <v>53</v>
      </c>
      <c r="B20" s="30" t="s">
        <v>42</v>
      </c>
      <c r="C20" s="14"/>
      <c r="D20" s="14"/>
      <c r="E20" s="14" t="str">
        <f>CONCATENATE(YEAR,":",MONTH,":1:",WEEKLY_REPORT_DAY,":", $A20)</f>
        <v>2016:2:1:7:HUALIAN</v>
      </c>
      <c r="F20" s="14">
        <f>MATCH($E20,REPORT_DATA_BY_ZONE!$A:$A, 0)</f>
        <v>37</v>
      </c>
      <c r="G20" s="11">
        <f>IFERROR(INDEX(REPORT_DATA_BY_ZONE!$A:$AG,$F20,MATCH(G$7,REPORT_DATA_BY_ZONE!$A$1:$AG$1,0)), "")</f>
        <v>0</v>
      </c>
      <c r="H20" s="11">
        <f>IFERROR(INDEX(REPORT_DATA_BY_ZONE!$A:$AG,$F20,MATCH(H$7,REPORT_DATA_BY_ZONE!$A$1:$AG$1,0)), "")</f>
        <v>1</v>
      </c>
      <c r="I20" s="11">
        <f>IFERROR(INDEX(REPORT_DATA_BY_ZONE!$A:$AG,$F20,MATCH(I$7,REPORT_DATA_BY_ZONE!$A$1:$AG$1,0)), "")</f>
        <v>8</v>
      </c>
      <c r="J20" s="11">
        <f>IFERROR(INDEX(REPORT_DATA_BY_ZONE!$A:$AG,$F20,MATCH(J$7,REPORT_DATA_BY_ZONE!$A$1:$AG$1,0)), "")</f>
        <v>15</v>
      </c>
      <c r="K20" s="11">
        <f>IFERROR(INDEX(REPORT_DATA_BY_ZONE!$A:$AG,$F20,MATCH(K$7,REPORT_DATA_BY_ZONE!$A$1:$AG$1,0)), "")</f>
        <v>0</v>
      </c>
      <c r="L20" s="19">
        <f>IFERROR(INDEX(REPORT_DATA_BY_ZONE!$A:$AG,$F20,MATCH(L$7,REPORT_DATA_BY_ZONE!$A$1:$AG$1,0)), "")</f>
        <v>0</v>
      </c>
      <c r="M20" s="19">
        <f>IFERROR(INDEX(REPORT_DATA_BY_ZONE!$A:$AG,$F20,MATCH(M$7,REPORT_DATA_BY_ZONE!$A$1:$AG$1,0)), "")</f>
        <v>0</v>
      </c>
      <c r="N20" s="19">
        <f>IFERROR(INDEX(REPORT_DATA_BY_ZONE!$A:$AG,$F20,MATCH(N$7,REPORT_DATA_BY_ZONE!$A$1:$AG$1,0)), "")</f>
        <v>34</v>
      </c>
      <c r="O20" s="19">
        <f>IFERROR(INDEX(REPORT_DATA_BY_ZONE!$A:$AG,$F20,MATCH(O$7,REPORT_DATA_BY_ZONE!$A$1:$AG$1,0)), "")</f>
        <v>10</v>
      </c>
      <c r="P20" s="19">
        <f>IFERROR(INDEX(REPORT_DATA_BY_ZONE!$A:$AG,$F20,MATCH(P$7,REPORT_DATA_BY_ZONE!$A$1:$AG$1,0)), "")</f>
        <v>35</v>
      </c>
      <c r="Q20" s="19">
        <f>IFERROR(INDEX(REPORT_DATA_BY_ZONE!$A:$AG,$F20,MATCH(Q$7,REPORT_DATA_BY_ZONE!$A$1:$AG$1,0)), "")</f>
        <v>47</v>
      </c>
      <c r="R20" s="19">
        <f>IFERROR(INDEX(REPORT_DATA_BY_ZONE!$A:$AG,$F20,MATCH(R$7,REPORT_DATA_BY_ZONE!$A$1:$AG$1,0)), "")</f>
        <v>26</v>
      </c>
      <c r="S20" s="19">
        <f>IFERROR(INDEX(REPORT_DATA_BY_ZONE!$A:$AG,$F20,MATCH(S$7,REPORT_DATA_BY_ZONE!$A$1:$AG$1,0)), "")</f>
        <v>1</v>
      </c>
      <c r="T20" s="19">
        <f>IFERROR(INDEX(REPORT_DATA_BY_ZONE!$A:$AG,$F20,MATCH(T$7,REPORT_DATA_BY_ZONE!$A$1:$AG$1,0)), "")</f>
        <v>19</v>
      </c>
      <c r="U20" s="19">
        <f>IFERROR(INDEX(REPORT_DATA_BY_ZONE!$A:$AG,$F20,MATCH(U$7,REPORT_DATA_BY_ZONE!$A$1:$AG$1,0)), "")</f>
        <v>2</v>
      </c>
      <c r="V20" s="19">
        <f>IFERROR(INDEX(REPORT_DATA_BY_ZONE!$A:$AG,$F20,MATCH(V$7,REPORT_DATA_BY_ZONE!$A$1:$AG$1,0)), "")</f>
        <v>0</v>
      </c>
    </row>
    <row r="21" spans="1:22" x14ac:dyDescent="0.25">
      <c r="A21" s="8" t="s">
        <v>53</v>
      </c>
      <c r="B21" s="30" t="s">
        <v>43</v>
      </c>
      <c r="C21" s="14"/>
      <c r="D21" s="14"/>
      <c r="E21" s="14" t="str">
        <f>CONCATENATE(YEAR,":",MONTH,":2:",WEEKLY_REPORT_DAY,":", $A21)</f>
        <v>2016:2:2:7:HUALIAN</v>
      </c>
      <c r="F21" s="14" t="e">
        <f>MATCH($E21,REPORT_DATA_BY_ZONE!$A:$A, 0)</f>
        <v>#N/A</v>
      </c>
      <c r="G21" s="11" t="str">
        <f>IFERROR(INDEX(REPORT_DATA_BY_ZONE!$A:$AG,$F21,MATCH(G$7,REPORT_DATA_BY_ZONE!$A$1:$AG$1,0)), "")</f>
        <v/>
      </c>
      <c r="H21" s="11" t="str">
        <f>IFERROR(INDEX(REPORT_DATA_BY_ZONE!$A:$AG,$F21,MATCH(H$7,REPORT_DATA_BY_ZONE!$A$1:$AG$1,0)), "")</f>
        <v/>
      </c>
      <c r="I21" s="11" t="str">
        <f>IFERROR(INDEX(REPORT_DATA_BY_ZONE!$A:$AG,$F21,MATCH(I$7,REPORT_DATA_BY_ZONE!$A$1:$AG$1,0)), "")</f>
        <v/>
      </c>
      <c r="J21" s="11" t="str">
        <f>IFERROR(INDEX(REPORT_DATA_BY_ZONE!$A:$AG,$F21,MATCH(J$7,REPORT_DATA_BY_ZONE!$A$1:$AG$1,0)), "")</f>
        <v/>
      </c>
      <c r="K21" s="11" t="str">
        <f>IFERROR(INDEX(REPORT_DATA_BY_ZONE!$A:$AG,$F21,MATCH(K$7,REPORT_DATA_BY_ZONE!$A$1:$AG$1,0)), "")</f>
        <v/>
      </c>
      <c r="L21" s="19" t="str">
        <f>IFERROR(INDEX(REPORT_DATA_BY_ZONE!$A:$AG,$F21,MATCH(L$7,REPORT_DATA_BY_ZONE!$A$1:$AG$1,0)), "")</f>
        <v/>
      </c>
      <c r="M21" s="19" t="str">
        <f>IFERROR(INDEX(REPORT_DATA_BY_ZONE!$A:$AG,$F21,MATCH(M$7,REPORT_DATA_BY_ZONE!$A$1:$AG$1,0)), "")</f>
        <v/>
      </c>
      <c r="N21" s="19" t="str">
        <f>IFERROR(INDEX(REPORT_DATA_BY_ZONE!$A:$AG,$F21,MATCH(N$7,REPORT_DATA_BY_ZONE!$A$1:$AG$1,0)), "")</f>
        <v/>
      </c>
      <c r="O21" s="19" t="str">
        <f>IFERROR(INDEX(REPORT_DATA_BY_ZONE!$A:$AG,$F21,MATCH(O$7,REPORT_DATA_BY_ZONE!$A$1:$AG$1,0)), "")</f>
        <v/>
      </c>
      <c r="P21" s="19" t="str">
        <f>IFERROR(INDEX(REPORT_DATA_BY_ZONE!$A:$AG,$F21,MATCH(P$7,REPORT_DATA_BY_ZONE!$A$1:$AG$1,0)), "")</f>
        <v/>
      </c>
      <c r="Q21" s="19" t="str">
        <f>IFERROR(INDEX(REPORT_DATA_BY_ZONE!$A:$AG,$F21,MATCH(Q$7,REPORT_DATA_BY_ZONE!$A$1:$AG$1,0)), "")</f>
        <v/>
      </c>
      <c r="R21" s="19" t="str">
        <f>IFERROR(INDEX(REPORT_DATA_BY_ZONE!$A:$AG,$F21,MATCH(R$7,REPORT_DATA_BY_ZONE!$A$1:$AG$1,0)), "")</f>
        <v/>
      </c>
      <c r="S21" s="19" t="str">
        <f>IFERROR(INDEX(REPORT_DATA_BY_ZONE!$A:$AG,$F21,MATCH(S$7,REPORT_DATA_BY_ZONE!$A$1:$AG$1,0)), "")</f>
        <v/>
      </c>
      <c r="T21" s="19" t="str">
        <f>IFERROR(INDEX(REPORT_DATA_BY_ZONE!$A:$AG,$F21,MATCH(T$7,REPORT_DATA_BY_ZONE!$A$1:$AG$1,0)), "")</f>
        <v/>
      </c>
      <c r="U21" s="19" t="str">
        <f>IFERROR(INDEX(REPORT_DATA_BY_ZONE!$A:$AG,$F21,MATCH(U$7,REPORT_DATA_BY_ZONE!$A$1:$AG$1,0)), "")</f>
        <v/>
      </c>
      <c r="V21" s="19" t="str">
        <f>IFERROR(INDEX(REPORT_DATA_BY_ZONE!$A:$AG,$F21,MATCH(V$7,REPORT_DATA_BY_ZONE!$A$1:$AG$1,0)), "")</f>
        <v/>
      </c>
    </row>
    <row r="22" spans="1:22" x14ac:dyDescent="0.25">
      <c r="A22" s="8" t="s">
        <v>53</v>
      </c>
      <c r="B22" s="30" t="s">
        <v>44</v>
      </c>
      <c r="C22" s="14"/>
      <c r="D22" s="14"/>
      <c r="E22" s="14" t="str">
        <f>CONCATENATE(YEAR,":",MONTH,":3:",WEEKLY_REPORT_DAY,":", $A22)</f>
        <v>2016:2:3:7:HUALIAN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53</v>
      </c>
      <c r="B23" s="30" t="s">
        <v>45</v>
      </c>
      <c r="C23" s="14"/>
      <c r="D23" s="14"/>
      <c r="E23" s="14" t="str">
        <f>CONCATENATE(YEAR,":",MONTH,":4:",WEEKLY_REPORT_DAY,":", $A23)</f>
        <v>2016:2:4:7:HUALIAN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53</v>
      </c>
      <c r="B24" s="30" t="s">
        <v>46</v>
      </c>
      <c r="C24" s="14"/>
      <c r="D24" s="14"/>
      <c r="E24" s="14" t="str">
        <f>CONCATENATE(YEAR,":",MONTH,":5:",WEEKLY_REPORT_DAY,":", $A24)</f>
        <v>2016:2:5:7:HUALIAN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60"/>
      <c r="B25" s="18" t="s">
        <v>22</v>
      </c>
      <c r="C25" s="15"/>
      <c r="D25" s="15"/>
      <c r="E25" s="15"/>
      <c r="F25" s="15"/>
      <c r="G25" s="20">
        <f>SUM(G20:G24)</f>
        <v>0</v>
      </c>
      <c r="H25" s="20">
        <f t="shared" ref="H25:V25" si="2">SUM(H20:H24)</f>
        <v>1</v>
      </c>
      <c r="I25" s="20">
        <f t="shared" si="2"/>
        <v>8</v>
      </c>
      <c r="J25" s="20">
        <f t="shared" si="2"/>
        <v>15</v>
      </c>
      <c r="K25" s="20">
        <f t="shared" si="2"/>
        <v>0</v>
      </c>
      <c r="L25" s="20">
        <f t="shared" si="2"/>
        <v>0</v>
      </c>
      <c r="M25" s="20">
        <f t="shared" si="2"/>
        <v>0</v>
      </c>
      <c r="N25" s="20">
        <f t="shared" si="2"/>
        <v>34</v>
      </c>
      <c r="O25" s="20">
        <f t="shared" si="2"/>
        <v>10</v>
      </c>
      <c r="P25" s="20">
        <f t="shared" si="2"/>
        <v>35</v>
      </c>
      <c r="Q25" s="20">
        <f t="shared" si="2"/>
        <v>47</v>
      </c>
      <c r="R25" s="20">
        <f t="shared" si="2"/>
        <v>26</v>
      </c>
      <c r="S25" s="20">
        <f t="shared" si="2"/>
        <v>1</v>
      </c>
      <c r="T25" s="20">
        <f t="shared" si="2"/>
        <v>19</v>
      </c>
      <c r="U25" s="20">
        <f t="shared" si="2"/>
        <v>2</v>
      </c>
      <c r="V25" s="20">
        <f t="shared" si="2"/>
        <v>0</v>
      </c>
    </row>
    <row r="28" spans="1:22" x14ac:dyDescent="0.25">
      <c r="F28" s="3"/>
      <c r="G28" s="3"/>
    </row>
    <row r="29" spans="1:22" x14ac:dyDescent="0.25">
      <c r="F29" s="3"/>
      <c r="G29" s="3"/>
    </row>
    <row r="30" spans="1:22" x14ac:dyDescent="0.25">
      <c r="F30" s="3"/>
      <c r="G30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022" priority="192" operator="lessThan">
      <formula>0.5</formula>
    </cfRule>
    <cfRule type="cellIs" dxfId="1021" priority="193" operator="greaterThan">
      <formula>0.5</formula>
    </cfRule>
  </conditionalFormatting>
  <conditionalFormatting sqref="N9:N10">
    <cfRule type="cellIs" dxfId="1020" priority="190" operator="lessThan">
      <formula>4.5</formula>
    </cfRule>
    <cfRule type="cellIs" dxfId="1019" priority="191" operator="greaterThan">
      <formula>5.5</formula>
    </cfRule>
  </conditionalFormatting>
  <conditionalFormatting sqref="O9:O10">
    <cfRule type="cellIs" dxfId="1018" priority="188" operator="lessThan">
      <formula>1.5</formula>
    </cfRule>
    <cfRule type="cellIs" dxfId="1017" priority="189" operator="greaterThan">
      <formula>2.5</formula>
    </cfRule>
  </conditionalFormatting>
  <conditionalFormatting sqref="P9:P10">
    <cfRule type="cellIs" dxfId="1016" priority="186" operator="lessThan">
      <formula>4.5</formula>
    </cfRule>
    <cfRule type="cellIs" dxfId="1015" priority="187" operator="greaterThan">
      <formula>7.5</formula>
    </cfRule>
  </conditionalFormatting>
  <conditionalFormatting sqref="R9:S10">
    <cfRule type="cellIs" dxfId="1014" priority="184" operator="lessThan">
      <formula>2.5</formula>
    </cfRule>
    <cfRule type="cellIs" dxfId="1013" priority="185" operator="greaterThan">
      <formula>4.5</formula>
    </cfRule>
  </conditionalFormatting>
  <conditionalFormatting sqref="T9:T10">
    <cfRule type="cellIs" dxfId="1012" priority="182" operator="lessThan">
      <formula>2.5</formula>
    </cfRule>
    <cfRule type="cellIs" dxfId="1011" priority="183" operator="greaterThan">
      <formula>4.5</formula>
    </cfRule>
  </conditionalFormatting>
  <conditionalFormatting sqref="U9:U10">
    <cfRule type="cellIs" dxfId="1010" priority="181" operator="greaterThan">
      <formula>1.5</formula>
    </cfRule>
  </conditionalFormatting>
  <conditionalFormatting sqref="M10">
    <cfRule type="cellIs" dxfId="1009" priority="179" operator="lessThan">
      <formula>0.5</formula>
    </cfRule>
    <cfRule type="cellIs" dxfId="1008" priority="180" operator="greaterThan">
      <formula>0.5</formula>
    </cfRule>
  </conditionalFormatting>
  <conditionalFormatting sqref="N10">
    <cfRule type="cellIs" dxfId="1007" priority="177" operator="lessThan">
      <formula>4.5</formula>
    </cfRule>
    <cfRule type="cellIs" dxfId="1006" priority="178" operator="greaterThan">
      <formula>5.5</formula>
    </cfRule>
  </conditionalFormatting>
  <conditionalFormatting sqref="O10">
    <cfRule type="cellIs" dxfId="1005" priority="175" operator="lessThan">
      <formula>1.5</formula>
    </cfRule>
    <cfRule type="cellIs" dxfId="1004" priority="176" operator="greaterThan">
      <formula>2.5</formula>
    </cfRule>
  </conditionalFormatting>
  <conditionalFormatting sqref="P10">
    <cfRule type="cellIs" dxfId="1003" priority="173" operator="lessThan">
      <formula>4.5</formula>
    </cfRule>
    <cfRule type="cellIs" dxfId="1002" priority="174" operator="greaterThan">
      <formula>7.5</formula>
    </cfRule>
  </conditionalFormatting>
  <conditionalFormatting sqref="R10:S10">
    <cfRule type="cellIs" dxfId="1001" priority="171" operator="lessThan">
      <formula>2.5</formula>
    </cfRule>
    <cfRule type="cellIs" dxfId="1000" priority="172" operator="greaterThan">
      <formula>4.5</formula>
    </cfRule>
  </conditionalFormatting>
  <conditionalFormatting sqref="T10">
    <cfRule type="cellIs" dxfId="999" priority="169" operator="lessThan">
      <formula>2.5</formula>
    </cfRule>
    <cfRule type="cellIs" dxfId="998" priority="170" operator="greaterThan">
      <formula>4.5</formula>
    </cfRule>
  </conditionalFormatting>
  <conditionalFormatting sqref="U10">
    <cfRule type="cellIs" dxfId="997" priority="168" operator="greaterThan">
      <formula>1.5</formula>
    </cfRule>
  </conditionalFormatting>
  <conditionalFormatting sqref="L9:V10">
    <cfRule type="expression" dxfId="996" priority="165">
      <formula>L9=""</formula>
    </cfRule>
  </conditionalFormatting>
  <conditionalFormatting sqref="S9:S10">
    <cfRule type="cellIs" dxfId="995" priority="166" operator="greaterThan">
      <formula>0.5</formula>
    </cfRule>
    <cfRule type="cellIs" dxfId="994" priority="167" operator="lessThan">
      <formula>0.5</formula>
    </cfRule>
  </conditionalFormatting>
  <conditionalFormatting sqref="L11:M11">
    <cfRule type="cellIs" dxfId="993" priority="163" operator="lessThan">
      <formula>0.5</formula>
    </cfRule>
    <cfRule type="cellIs" dxfId="992" priority="164" operator="greaterThan">
      <formula>0.5</formula>
    </cfRule>
  </conditionalFormatting>
  <conditionalFormatting sqref="N11">
    <cfRule type="cellIs" dxfId="991" priority="161" operator="lessThan">
      <formula>4.5</formula>
    </cfRule>
    <cfRule type="cellIs" dxfId="990" priority="162" operator="greaterThan">
      <formula>5.5</formula>
    </cfRule>
  </conditionalFormatting>
  <conditionalFormatting sqref="O11">
    <cfRule type="cellIs" dxfId="989" priority="159" operator="lessThan">
      <formula>1.5</formula>
    </cfRule>
    <cfRule type="cellIs" dxfId="988" priority="160" operator="greaterThan">
      <formula>2.5</formula>
    </cfRule>
  </conditionalFormatting>
  <conditionalFormatting sqref="P11">
    <cfRule type="cellIs" dxfId="987" priority="157" operator="lessThan">
      <formula>4.5</formula>
    </cfRule>
    <cfRule type="cellIs" dxfId="986" priority="158" operator="greaterThan">
      <formula>7.5</formula>
    </cfRule>
  </conditionalFormatting>
  <conditionalFormatting sqref="R11:S11">
    <cfRule type="cellIs" dxfId="985" priority="155" operator="lessThan">
      <formula>2.5</formula>
    </cfRule>
    <cfRule type="cellIs" dxfId="984" priority="156" operator="greaterThan">
      <formula>4.5</formula>
    </cfRule>
  </conditionalFormatting>
  <conditionalFormatting sqref="T11">
    <cfRule type="cellIs" dxfId="983" priority="153" operator="lessThan">
      <formula>2.5</formula>
    </cfRule>
    <cfRule type="cellIs" dxfId="982" priority="154" operator="greaterThan">
      <formula>4.5</formula>
    </cfRule>
  </conditionalFormatting>
  <conditionalFormatting sqref="U11">
    <cfRule type="cellIs" dxfId="981" priority="152" operator="greaterThan">
      <formula>1.5</formula>
    </cfRule>
  </conditionalFormatting>
  <conditionalFormatting sqref="L11:V11">
    <cfRule type="expression" dxfId="980" priority="136">
      <formula>L11=""</formula>
    </cfRule>
  </conditionalFormatting>
  <conditionalFormatting sqref="S11">
    <cfRule type="cellIs" dxfId="979" priority="137" operator="greaterThan">
      <formula>0.5</formula>
    </cfRule>
    <cfRule type="cellIs" dxfId="978" priority="138" operator="lessThan">
      <formula>0.5</formula>
    </cfRule>
  </conditionalFormatting>
  <conditionalFormatting sqref="L14:M15">
    <cfRule type="cellIs" dxfId="977" priority="60" operator="lessThan">
      <formula>0.5</formula>
    </cfRule>
    <cfRule type="cellIs" dxfId="976" priority="61" operator="greaterThan">
      <formula>0.5</formula>
    </cfRule>
  </conditionalFormatting>
  <conditionalFormatting sqref="N14:N15">
    <cfRule type="cellIs" dxfId="975" priority="58" operator="lessThan">
      <formula>4.5</formula>
    </cfRule>
    <cfRule type="cellIs" dxfId="974" priority="59" operator="greaterThan">
      <formula>5.5</formula>
    </cfRule>
  </conditionalFormatting>
  <conditionalFormatting sqref="O14:O15">
    <cfRule type="cellIs" dxfId="973" priority="56" operator="lessThan">
      <formula>1.5</formula>
    </cfRule>
    <cfRule type="cellIs" dxfId="972" priority="57" operator="greaterThan">
      <formula>2.5</formula>
    </cfRule>
  </conditionalFormatting>
  <conditionalFormatting sqref="P14:P15">
    <cfRule type="cellIs" dxfId="971" priority="54" operator="lessThan">
      <formula>4.5</formula>
    </cfRule>
    <cfRule type="cellIs" dxfId="970" priority="55" operator="greaterThan">
      <formula>7.5</formula>
    </cfRule>
  </conditionalFormatting>
  <conditionalFormatting sqref="R14:S15">
    <cfRule type="cellIs" dxfId="969" priority="52" operator="lessThan">
      <formula>2.5</formula>
    </cfRule>
    <cfRule type="cellIs" dxfId="968" priority="53" operator="greaterThan">
      <formula>4.5</formula>
    </cfRule>
  </conditionalFormatting>
  <conditionalFormatting sqref="T14:T15">
    <cfRule type="cellIs" dxfId="967" priority="50" operator="lessThan">
      <formula>2.5</formula>
    </cfRule>
    <cfRule type="cellIs" dxfId="966" priority="51" operator="greaterThan">
      <formula>4.5</formula>
    </cfRule>
  </conditionalFormatting>
  <conditionalFormatting sqref="U14:U15">
    <cfRule type="cellIs" dxfId="965" priority="49" operator="greaterThan">
      <formula>1.5</formula>
    </cfRule>
  </conditionalFormatting>
  <conditionalFormatting sqref="M15">
    <cfRule type="cellIs" dxfId="964" priority="47" operator="lessThan">
      <formula>0.5</formula>
    </cfRule>
    <cfRule type="cellIs" dxfId="963" priority="48" operator="greaterThan">
      <formula>0.5</formula>
    </cfRule>
  </conditionalFormatting>
  <conditionalFormatting sqref="N15">
    <cfRule type="cellIs" dxfId="962" priority="45" operator="lessThan">
      <formula>4.5</formula>
    </cfRule>
    <cfRule type="cellIs" dxfId="961" priority="46" operator="greaterThan">
      <formula>5.5</formula>
    </cfRule>
  </conditionalFormatting>
  <conditionalFormatting sqref="O15">
    <cfRule type="cellIs" dxfId="960" priority="43" operator="lessThan">
      <formula>1.5</formula>
    </cfRule>
    <cfRule type="cellIs" dxfId="959" priority="44" operator="greaterThan">
      <formula>2.5</formula>
    </cfRule>
  </conditionalFormatting>
  <conditionalFormatting sqref="P15">
    <cfRule type="cellIs" dxfId="958" priority="41" operator="lessThan">
      <formula>4.5</formula>
    </cfRule>
    <cfRule type="cellIs" dxfId="957" priority="42" operator="greaterThan">
      <formula>7.5</formula>
    </cfRule>
  </conditionalFormatting>
  <conditionalFormatting sqref="R15:S15">
    <cfRule type="cellIs" dxfId="956" priority="39" operator="lessThan">
      <formula>2.5</formula>
    </cfRule>
    <cfRule type="cellIs" dxfId="955" priority="40" operator="greaterThan">
      <formula>4.5</formula>
    </cfRule>
  </conditionalFormatting>
  <conditionalFormatting sqref="T15">
    <cfRule type="cellIs" dxfId="954" priority="37" operator="lessThan">
      <formula>2.5</formula>
    </cfRule>
    <cfRule type="cellIs" dxfId="953" priority="38" operator="greaterThan">
      <formula>4.5</formula>
    </cfRule>
  </conditionalFormatting>
  <conditionalFormatting sqref="U15">
    <cfRule type="cellIs" dxfId="952" priority="36" operator="greaterThan">
      <formula>1.5</formula>
    </cfRule>
  </conditionalFormatting>
  <conditionalFormatting sqref="L14:V15">
    <cfRule type="expression" dxfId="951" priority="33">
      <formula>L14=""</formula>
    </cfRule>
  </conditionalFormatting>
  <conditionalFormatting sqref="S14:S15">
    <cfRule type="cellIs" dxfId="950" priority="34" operator="greaterThan">
      <formula>0.5</formula>
    </cfRule>
    <cfRule type="cellIs" dxfId="949" priority="35" operator="lessThan">
      <formula>0.5</formula>
    </cfRule>
  </conditionalFormatting>
  <conditionalFormatting sqref="L16:M16">
    <cfRule type="cellIs" dxfId="948" priority="31" operator="lessThan">
      <formula>0.5</formula>
    </cfRule>
    <cfRule type="cellIs" dxfId="947" priority="32" operator="greaterThan">
      <formula>0.5</formula>
    </cfRule>
  </conditionalFormatting>
  <conditionalFormatting sqref="N16">
    <cfRule type="cellIs" dxfId="946" priority="29" operator="lessThan">
      <formula>4.5</formula>
    </cfRule>
    <cfRule type="cellIs" dxfId="945" priority="30" operator="greaterThan">
      <formula>5.5</formula>
    </cfRule>
  </conditionalFormatting>
  <conditionalFormatting sqref="O16">
    <cfRule type="cellIs" dxfId="944" priority="27" operator="lessThan">
      <formula>1.5</formula>
    </cfRule>
    <cfRule type="cellIs" dxfId="943" priority="28" operator="greaterThan">
      <formula>2.5</formula>
    </cfRule>
  </conditionalFormatting>
  <conditionalFormatting sqref="P16">
    <cfRule type="cellIs" dxfId="942" priority="25" operator="lessThan">
      <formula>4.5</formula>
    </cfRule>
    <cfRule type="cellIs" dxfId="941" priority="26" operator="greaterThan">
      <formula>7.5</formula>
    </cfRule>
  </conditionalFormatting>
  <conditionalFormatting sqref="R16:S16">
    <cfRule type="cellIs" dxfId="940" priority="23" operator="lessThan">
      <formula>2.5</formula>
    </cfRule>
    <cfRule type="cellIs" dxfId="939" priority="24" operator="greaterThan">
      <formula>4.5</formula>
    </cfRule>
  </conditionalFormatting>
  <conditionalFormatting sqref="T16">
    <cfRule type="cellIs" dxfId="938" priority="21" operator="lessThan">
      <formula>2.5</formula>
    </cfRule>
    <cfRule type="cellIs" dxfId="937" priority="22" operator="greaterThan">
      <formula>4.5</formula>
    </cfRule>
  </conditionalFormatting>
  <conditionalFormatting sqref="U16">
    <cfRule type="cellIs" dxfId="936" priority="20" operator="greaterThan">
      <formula>1.5</formula>
    </cfRule>
  </conditionalFormatting>
  <conditionalFormatting sqref="L16:V16">
    <cfRule type="expression" dxfId="935" priority="17">
      <formula>L16=""</formula>
    </cfRule>
  </conditionalFormatting>
  <conditionalFormatting sqref="S16">
    <cfRule type="cellIs" dxfId="934" priority="18" operator="greaterThan">
      <formula>0.5</formula>
    </cfRule>
    <cfRule type="cellIs" dxfId="933" priority="19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X31" sqref="X31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E1" sqref="E1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53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2015:2:0:0:HUALIAN</v>
      </c>
      <c r="F3" s="53" t="e">
        <f>MATCH($E3,BAPTISM_SOURCE_ZONE_MONTH!$A:$A, 0)</f>
        <v>#N/A</v>
      </c>
      <c r="G3" s="11" t="str">
        <f>IFERROR(INDEX(BAPTISM_SOURCE_ZONE_MONTH!$A:$Z,HUALIAN_GRAPH_DATA!$F3,MATCH(G$2,BAPTISM_SOURCE_ZONE_MONTH!$A$1:$Z$1,0)),"")</f>
        <v/>
      </c>
      <c r="H3" s="11" t="str">
        <f>IFERROR(INDEX(BAPTISM_SOURCE_ZONE_MONTH!$A:$Z,HUALIAN_GRAPH_DATA!$F3,MATCH(H$2,BAPTISM_SOURCE_ZONE_MONTH!$A$1:$Z$1,0)),"")</f>
        <v/>
      </c>
      <c r="I3" s="11" t="str">
        <f>IFERROR(INDEX(BAPTISM_SOURCE_ZONE_MONTH!$A:$Z,HUALIAN_GRAPH_DATA!$F3,MATCH(I$2,BAPTISM_SOURCE_ZONE_MONTH!$A$1:$Z$1,0)),"")</f>
        <v/>
      </c>
      <c r="J3" s="11" t="str">
        <f>IFERROR(INDEX(BAPTISM_SOURCE_ZONE_MONTH!$A:$Z,HUALIAN_GRAPH_DATA!$F3,MATCH(J$2,BAPTISM_SOURCE_ZONE_MONTH!$A$1:$Z$1,0)),"")</f>
        <v/>
      </c>
      <c r="K3" s="11" t="str">
        <f>IFERROR(INDEX(BAPTISM_SOURCE_ZONE_MONTH!$A:$Z,HUALIAN_GRAPH_DATA!$F3,MATCH(K$2,BAPTISM_SOURCE_ZONE_MONTH!$A$1:$Z$1,0)),"")</f>
        <v/>
      </c>
      <c r="L3" s="11" t="str">
        <f>IFERROR(INDEX(BAPTISM_SOURCE_ZONE_MONTH!$A:$Z,HUALIAN_GRAPH_DATA!$F3,MATCH(L$2,BAPTISM_SOURCE_ZONE_MONTH!$A$1:$Z$1,0)),"")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6</v>
      </c>
      <c r="Q3" s="40" t="str">
        <f>IFERROR(INDEX(REPORT_DATA_BY_ZONE_MONTH!$A:$AG,$N3,MATCH(Q$2,REPORT_DATA_BY_ZONE_MONTH!$A$1:$AG$1,0)), "")</f>
        <v/>
      </c>
      <c r="R3" s="40">
        <f>6*$B$18*$B$19</f>
        <v>144</v>
      </c>
      <c r="S3" s="40" t="str">
        <f>IFERROR(INDEX(REPORT_DATA_BY_ZONE_MONTH!$A:$AG,$N3,MATCH(S$2,REPORT_DATA_BY_ZONE_MONTH!$A$1:$AG$1,0)), "")</f>
        <v/>
      </c>
      <c r="T3" s="40">
        <f>3*$B$18*$B$19</f>
        <v>72</v>
      </c>
      <c r="U3" s="40" t="str">
        <f>IFERROR(INDEX(REPORT_DATA_BY_ZONE_MONTH!$A:$AG,$N3,MATCH(U$2,REPORT_DATA_BY_ZONE_MONTH!$A$1:$AG$1,0)), "")</f>
        <v/>
      </c>
      <c r="V3" s="40">
        <f>5*$B$18*$B$19</f>
        <v>120</v>
      </c>
      <c r="W3" s="40" t="str">
        <f>IFERROR(INDEX(REPORT_DATA_BY_ZONE_MONTH!$A:$AG,$N3,MATCH(W$2,REPORT_DATA_BY_ZONE_MONTH!$A$1:$AG$1,0)), "")</f>
        <v/>
      </c>
      <c r="X3" s="40">
        <f>1*$B$18*$B$19</f>
        <v>24</v>
      </c>
    </row>
    <row r="4" spans="1:24" x14ac:dyDescent="0.25">
      <c r="A4" s="53" t="s">
        <v>53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2015:3:0:0:HUALIAN</v>
      </c>
      <c r="F4" s="53" t="e">
        <f>MATCH($E4,BAPTISM_SOURCE_ZONE_MONTH!$A:$A, 0)</f>
        <v>#N/A</v>
      </c>
      <c r="G4" s="11" t="str">
        <f>IFERROR(INDEX(BAPTISM_SOURCE_ZONE_MONTH!$A:$Z,HUALIAN_GRAPH_DATA!$F4,MATCH(G$2,BAPTISM_SOURCE_ZONE_MONTH!$A$1:$Z$1,0)),"")</f>
        <v/>
      </c>
      <c r="H4" s="11" t="str">
        <f>IFERROR(INDEX(BAPTISM_SOURCE_ZONE_MONTH!$A:$Z,HUALIAN_GRAPH_DATA!$F4,MATCH(H$2,BAPTISM_SOURCE_ZONE_MONTH!$A$1:$Z$1,0)),"")</f>
        <v/>
      </c>
      <c r="I4" s="11" t="str">
        <f>IFERROR(INDEX(BAPTISM_SOURCE_ZONE_MONTH!$A:$Z,HUALIAN_GRAPH_DATA!$F4,MATCH(I$2,BAPTISM_SOURCE_ZONE_MONTH!$A$1:$Z$1,0)),"")</f>
        <v/>
      </c>
      <c r="J4" s="11" t="str">
        <f>IFERROR(INDEX(BAPTISM_SOURCE_ZONE_MONTH!$A:$Z,HUALIAN_GRAPH_DATA!$F4,MATCH(J$2,BAPTISM_SOURCE_ZONE_MONTH!$A$1:$Z$1,0)),"")</f>
        <v/>
      </c>
      <c r="K4" s="11" t="str">
        <f>IFERROR(INDEX(BAPTISM_SOURCE_ZONE_MONTH!$A:$Z,HUALIAN_GRAPH_DATA!$F4,MATCH(K$2,BAPTISM_SOURCE_ZONE_MONTH!$A$1:$Z$1,0)),"")</f>
        <v/>
      </c>
      <c r="L4" s="11" t="str">
        <f>IFERROR(INDEX(BAPTISM_SOURCE_ZONE_MONTH!$A:$Z,HUALIAN_GRAPH_DATA!$F4,MATCH(L$2,BAPTISM_SOURCE_ZONE_MONTH!$A$1:$Z$1,0)),"")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6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144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72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24</v>
      </c>
    </row>
    <row r="5" spans="1:24" x14ac:dyDescent="0.25">
      <c r="A5" s="53" t="s">
        <v>53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2015:4:0:0:HUALIAN</v>
      </c>
      <c r="F5" s="53" t="e">
        <f>MATCH($E5,BAPTISM_SOURCE_ZONE_MONTH!$A:$A, 0)</f>
        <v>#N/A</v>
      </c>
      <c r="G5" s="11" t="str">
        <f>IFERROR(INDEX(BAPTISM_SOURCE_ZONE_MONTH!$A:$Z,HUALIAN_GRAPH_DATA!$F5,MATCH(G$2,BAPTISM_SOURCE_ZONE_MONTH!$A$1:$Z$1,0)),"")</f>
        <v/>
      </c>
      <c r="H5" s="11" t="str">
        <f>IFERROR(INDEX(BAPTISM_SOURCE_ZONE_MONTH!$A:$Z,HUALIAN_GRAPH_DATA!$F5,MATCH(H$2,BAPTISM_SOURCE_ZONE_MONTH!$A$1:$Z$1,0)),"")</f>
        <v/>
      </c>
      <c r="I5" s="11" t="str">
        <f>IFERROR(INDEX(BAPTISM_SOURCE_ZONE_MONTH!$A:$Z,HUALIAN_GRAPH_DATA!$F5,MATCH(I$2,BAPTISM_SOURCE_ZONE_MONTH!$A$1:$Z$1,0)),"")</f>
        <v/>
      </c>
      <c r="J5" s="11" t="str">
        <f>IFERROR(INDEX(BAPTISM_SOURCE_ZONE_MONTH!$A:$Z,HUALIAN_GRAPH_DATA!$F5,MATCH(J$2,BAPTISM_SOURCE_ZONE_MONTH!$A$1:$Z$1,0)),"")</f>
        <v/>
      </c>
      <c r="K5" s="11" t="str">
        <f>IFERROR(INDEX(BAPTISM_SOURCE_ZONE_MONTH!$A:$Z,HUALIAN_GRAPH_DATA!$F5,MATCH(K$2,BAPTISM_SOURCE_ZONE_MONTH!$A$1:$Z$1,0)),"")</f>
        <v/>
      </c>
      <c r="L5" s="11" t="str">
        <f>IFERROR(INDEX(BAPTISM_SOURCE_ZONE_MONTH!$A:$Z,HUALIAN_GRAPH_DATA!$F5,MATCH(L$2,BAPTISM_SOURCE_ZONE_MONTH!$A$1:$Z$1,0)),"")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6</v>
      </c>
      <c r="Q5" s="40" t="str">
        <f>IFERROR(INDEX(REPORT_DATA_BY_ZONE_MONTH!$A:$AG,$N5,MATCH(Q$2,REPORT_DATA_BY_ZONE_MONTH!$A$1:$AG$1,0)), "")</f>
        <v/>
      </c>
      <c r="R5" s="40">
        <f t="shared" si="4"/>
        <v>144</v>
      </c>
      <c r="S5" s="40" t="str">
        <f>IFERROR(INDEX(REPORT_DATA_BY_ZONE_MONTH!$A:$AG,$N5,MATCH(S$2,REPORT_DATA_BY_ZONE_MONTH!$A$1:$AG$1,0)), "")</f>
        <v/>
      </c>
      <c r="T5" s="40">
        <f t="shared" si="5"/>
        <v>72</v>
      </c>
      <c r="U5" s="40" t="str">
        <f>IFERROR(INDEX(REPORT_DATA_BY_ZONE_MONTH!$A:$AG,$N5,MATCH(U$2,REPORT_DATA_BY_ZONE_MONTH!$A$1:$AG$1,0)), "")</f>
        <v/>
      </c>
      <c r="V5" s="40">
        <f t="shared" si="6"/>
        <v>120</v>
      </c>
      <c r="W5" s="40" t="str">
        <f>IFERROR(INDEX(REPORT_DATA_BY_ZONE_MONTH!$A:$AG,$N5,MATCH(W$2,REPORT_DATA_BY_ZONE_MONTH!$A$1:$AG$1,0)), "")</f>
        <v/>
      </c>
      <c r="X5" s="40">
        <f t="shared" si="7"/>
        <v>24</v>
      </c>
    </row>
    <row r="6" spans="1:24" x14ac:dyDescent="0.25">
      <c r="A6" s="53" t="s">
        <v>53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2015:5:0:0:HUALIAN</v>
      </c>
      <c r="F6" s="53" t="e">
        <f>MATCH($E6,BAPTISM_SOURCE_ZONE_MONTH!$A:$A, 0)</f>
        <v>#N/A</v>
      </c>
      <c r="G6" s="11" t="str">
        <f>IFERROR(INDEX(BAPTISM_SOURCE_ZONE_MONTH!$A:$Z,HUALIAN_GRAPH_DATA!$F6,MATCH(G$2,BAPTISM_SOURCE_ZONE_MONTH!$A$1:$Z$1,0)),"")</f>
        <v/>
      </c>
      <c r="H6" s="11" t="str">
        <f>IFERROR(INDEX(BAPTISM_SOURCE_ZONE_MONTH!$A:$Z,HUALIAN_GRAPH_DATA!$F6,MATCH(H$2,BAPTISM_SOURCE_ZONE_MONTH!$A$1:$Z$1,0)),"")</f>
        <v/>
      </c>
      <c r="I6" s="11" t="str">
        <f>IFERROR(INDEX(BAPTISM_SOURCE_ZONE_MONTH!$A:$Z,HUALIAN_GRAPH_DATA!$F6,MATCH(I$2,BAPTISM_SOURCE_ZONE_MONTH!$A$1:$Z$1,0)),"")</f>
        <v/>
      </c>
      <c r="J6" s="11" t="str">
        <f>IFERROR(INDEX(BAPTISM_SOURCE_ZONE_MONTH!$A:$Z,HUALIAN_GRAPH_DATA!$F6,MATCH(J$2,BAPTISM_SOURCE_ZONE_MONTH!$A$1:$Z$1,0)),"")</f>
        <v/>
      </c>
      <c r="K6" s="11" t="str">
        <f>IFERROR(INDEX(BAPTISM_SOURCE_ZONE_MONTH!$A:$Z,HUALIAN_GRAPH_DATA!$F6,MATCH(K$2,BAPTISM_SOURCE_ZONE_MONTH!$A$1:$Z$1,0)),"")</f>
        <v/>
      </c>
      <c r="L6" s="11" t="str">
        <f>IFERROR(INDEX(BAPTISM_SOURCE_ZONE_MONTH!$A:$Z,HUALIAN_GRAPH_DATA!$F6,MATCH(L$2,BAPTISM_SOURCE_ZONE_MONTH!$A$1:$Z$1,0)),"")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6</v>
      </c>
      <c r="Q6" s="40" t="str">
        <f>IFERROR(INDEX(REPORT_DATA_BY_ZONE_MONTH!$A:$AG,$N6,MATCH(Q$2,REPORT_DATA_BY_ZONE_MONTH!$A$1:$AG$1,0)), "")</f>
        <v/>
      </c>
      <c r="R6" s="40">
        <f t="shared" si="4"/>
        <v>144</v>
      </c>
      <c r="S6" s="40" t="str">
        <f>IFERROR(INDEX(REPORT_DATA_BY_ZONE_MONTH!$A:$AG,$N6,MATCH(S$2,REPORT_DATA_BY_ZONE_MONTH!$A$1:$AG$1,0)), "")</f>
        <v/>
      </c>
      <c r="T6" s="40">
        <f t="shared" si="5"/>
        <v>72</v>
      </c>
      <c r="U6" s="40" t="str">
        <f>IFERROR(INDEX(REPORT_DATA_BY_ZONE_MONTH!$A:$AG,$N6,MATCH(U$2,REPORT_DATA_BY_ZONE_MONTH!$A$1:$AG$1,0)), "")</f>
        <v/>
      </c>
      <c r="V6" s="40">
        <f t="shared" si="6"/>
        <v>120</v>
      </c>
      <c r="W6" s="40" t="str">
        <f>IFERROR(INDEX(REPORT_DATA_BY_ZONE_MONTH!$A:$AG,$N6,MATCH(W$2,REPORT_DATA_BY_ZONE_MONTH!$A$1:$AG$1,0)), "")</f>
        <v/>
      </c>
      <c r="X6" s="40">
        <f t="shared" si="7"/>
        <v>24</v>
      </c>
    </row>
    <row r="7" spans="1:24" x14ac:dyDescent="0.25">
      <c r="A7" s="53" t="s">
        <v>53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2015:6:0:0:HUALIAN</v>
      </c>
      <c r="F7" s="53" t="e">
        <f>MATCH($E7,BAPTISM_SOURCE_ZONE_MONTH!$A:$A, 0)</f>
        <v>#N/A</v>
      </c>
      <c r="G7" s="11" t="str">
        <f>IFERROR(INDEX(BAPTISM_SOURCE_ZONE_MONTH!$A:$Z,HUALIAN_GRAPH_DATA!$F7,MATCH(G$2,BAPTISM_SOURCE_ZONE_MONTH!$A$1:$Z$1,0)),"")</f>
        <v/>
      </c>
      <c r="H7" s="11" t="str">
        <f>IFERROR(INDEX(BAPTISM_SOURCE_ZONE_MONTH!$A:$Z,HUALIAN_GRAPH_DATA!$F7,MATCH(H$2,BAPTISM_SOURCE_ZONE_MONTH!$A$1:$Z$1,0)),"")</f>
        <v/>
      </c>
      <c r="I7" s="11" t="str">
        <f>IFERROR(INDEX(BAPTISM_SOURCE_ZONE_MONTH!$A:$Z,HUALIAN_GRAPH_DATA!$F7,MATCH(I$2,BAPTISM_SOURCE_ZONE_MONTH!$A$1:$Z$1,0)),"")</f>
        <v/>
      </c>
      <c r="J7" s="11" t="str">
        <f>IFERROR(INDEX(BAPTISM_SOURCE_ZONE_MONTH!$A:$Z,HUALIAN_GRAPH_DATA!$F7,MATCH(J$2,BAPTISM_SOURCE_ZONE_MONTH!$A$1:$Z$1,0)),"")</f>
        <v/>
      </c>
      <c r="K7" s="11" t="str">
        <f>IFERROR(INDEX(BAPTISM_SOURCE_ZONE_MONTH!$A:$Z,HUALIAN_GRAPH_DATA!$F7,MATCH(K$2,BAPTISM_SOURCE_ZONE_MONTH!$A$1:$Z$1,0)),"")</f>
        <v/>
      </c>
      <c r="L7" s="11" t="str">
        <f>IFERROR(INDEX(BAPTISM_SOURCE_ZONE_MONTH!$A:$Z,HUALIAN_GRAPH_DATA!$F7,MATCH(L$2,BAPTISM_SOURCE_ZONE_MONTH!$A$1:$Z$1,0)),"")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6</v>
      </c>
      <c r="Q7" s="40" t="str">
        <f>IFERROR(INDEX(REPORT_DATA_BY_ZONE_MONTH!$A:$AG,$N7,MATCH(Q$2,REPORT_DATA_BY_ZONE_MONTH!$A$1:$AG$1,0)), "")</f>
        <v/>
      </c>
      <c r="R7" s="40">
        <f t="shared" si="4"/>
        <v>144</v>
      </c>
      <c r="S7" s="40" t="str">
        <f>IFERROR(INDEX(REPORT_DATA_BY_ZONE_MONTH!$A:$AG,$N7,MATCH(S$2,REPORT_DATA_BY_ZONE_MONTH!$A$1:$AG$1,0)), "")</f>
        <v/>
      </c>
      <c r="T7" s="40">
        <f t="shared" si="5"/>
        <v>72</v>
      </c>
      <c r="U7" s="40" t="str">
        <f>IFERROR(INDEX(REPORT_DATA_BY_ZONE_MONTH!$A:$AG,$N7,MATCH(U$2,REPORT_DATA_BY_ZONE_MONTH!$A$1:$AG$1,0)), "")</f>
        <v/>
      </c>
      <c r="V7" s="40">
        <f t="shared" si="6"/>
        <v>120</v>
      </c>
      <c r="W7" s="40" t="str">
        <f>IFERROR(INDEX(REPORT_DATA_BY_ZONE_MONTH!$A:$AG,$N7,MATCH(W$2,REPORT_DATA_BY_ZONE_MONTH!$A$1:$AG$1,0)), "")</f>
        <v/>
      </c>
      <c r="X7" s="40">
        <f t="shared" si="7"/>
        <v>24</v>
      </c>
    </row>
    <row r="8" spans="1:24" x14ac:dyDescent="0.25">
      <c r="A8" s="53" t="s">
        <v>53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2015:7:0:0:HUALIAN</v>
      </c>
      <c r="F8" s="53" t="e">
        <f>MATCH($E8,BAPTISM_SOURCE_ZONE_MONTH!$A:$A, 0)</f>
        <v>#N/A</v>
      </c>
      <c r="G8" s="11" t="str">
        <f>IFERROR(INDEX(BAPTISM_SOURCE_ZONE_MONTH!$A:$Z,HUALIAN_GRAPH_DATA!$F8,MATCH(G$2,BAPTISM_SOURCE_ZONE_MONTH!$A$1:$Z$1,0)),"")</f>
        <v/>
      </c>
      <c r="H8" s="11" t="str">
        <f>IFERROR(INDEX(BAPTISM_SOURCE_ZONE_MONTH!$A:$Z,HUALIAN_GRAPH_DATA!$F8,MATCH(H$2,BAPTISM_SOURCE_ZONE_MONTH!$A$1:$Z$1,0)),"")</f>
        <v/>
      </c>
      <c r="I8" s="11" t="str">
        <f>IFERROR(INDEX(BAPTISM_SOURCE_ZONE_MONTH!$A:$Z,HUALIAN_GRAPH_DATA!$F8,MATCH(I$2,BAPTISM_SOURCE_ZONE_MONTH!$A$1:$Z$1,0)),"")</f>
        <v/>
      </c>
      <c r="J8" s="11" t="str">
        <f>IFERROR(INDEX(BAPTISM_SOURCE_ZONE_MONTH!$A:$Z,HUALIAN_GRAPH_DATA!$F8,MATCH(J$2,BAPTISM_SOURCE_ZONE_MONTH!$A$1:$Z$1,0)),"")</f>
        <v/>
      </c>
      <c r="K8" s="11" t="str">
        <f>IFERROR(INDEX(BAPTISM_SOURCE_ZONE_MONTH!$A:$Z,HUALIAN_GRAPH_DATA!$F8,MATCH(K$2,BAPTISM_SOURCE_ZONE_MONTH!$A$1:$Z$1,0)),"")</f>
        <v/>
      </c>
      <c r="L8" s="11" t="str">
        <f>IFERROR(INDEX(BAPTISM_SOURCE_ZONE_MONTH!$A:$Z,HUALIAN_GRAPH_DATA!$F8,MATCH(L$2,BAPTISM_SOURCE_ZONE_MONTH!$A$1:$Z$1,0)),"")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6</v>
      </c>
      <c r="Q8" s="40" t="str">
        <f>IFERROR(INDEX(REPORT_DATA_BY_ZONE_MONTH!$A:$AG,$N8,MATCH(Q$2,REPORT_DATA_BY_ZONE_MONTH!$A$1:$AG$1,0)), "")</f>
        <v/>
      </c>
      <c r="R8" s="40">
        <f t="shared" si="4"/>
        <v>144</v>
      </c>
      <c r="S8" s="40" t="str">
        <f>IFERROR(INDEX(REPORT_DATA_BY_ZONE_MONTH!$A:$AG,$N8,MATCH(S$2,REPORT_DATA_BY_ZONE_MONTH!$A$1:$AG$1,0)), "")</f>
        <v/>
      </c>
      <c r="T8" s="40">
        <f t="shared" si="5"/>
        <v>72</v>
      </c>
      <c r="U8" s="40" t="str">
        <f>IFERROR(INDEX(REPORT_DATA_BY_ZONE_MONTH!$A:$AG,$N8,MATCH(U$2,REPORT_DATA_BY_ZONE_MONTH!$A$1:$AG$1,0)), "")</f>
        <v/>
      </c>
      <c r="V8" s="40">
        <f t="shared" si="6"/>
        <v>120</v>
      </c>
      <c r="W8" s="40" t="str">
        <f>IFERROR(INDEX(REPORT_DATA_BY_ZONE_MONTH!$A:$AG,$N8,MATCH(W$2,REPORT_DATA_BY_ZONE_MONTH!$A$1:$AG$1,0)), "")</f>
        <v/>
      </c>
      <c r="X8" s="40">
        <f t="shared" si="7"/>
        <v>24</v>
      </c>
    </row>
    <row r="9" spans="1:24" x14ac:dyDescent="0.25">
      <c r="A9" s="53" t="s">
        <v>53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2015:8:0:0:HUALIAN</v>
      </c>
      <c r="F9" s="53" t="e">
        <f>MATCH($E9,BAPTISM_SOURCE_ZONE_MONTH!$A:$A, 0)</f>
        <v>#N/A</v>
      </c>
      <c r="G9" s="11" t="str">
        <f>IFERROR(INDEX(BAPTISM_SOURCE_ZONE_MONTH!$A:$Z,HUALIAN_GRAPH_DATA!$F9,MATCH(G$2,BAPTISM_SOURCE_ZONE_MONTH!$A$1:$Z$1,0)),"")</f>
        <v/>
      </c>
      <c r="H9" s="11" t="str">
        <f>IFERROR(INDEX(BAPTISM_SOURCE_ZONE_MONTH!$A:$Z,HUALIAN_GRAPH_DATA!$F9,MATCH(H$2,BAPTISM_SOURCE_ZONE_MONTH!$A$1:$Z$1,0)),"")</f>
        <v/>
      </c>
      <c r="I9" s="11" t="str">
        <f>IFERROR(INDEX(BAPTISM_SOURCE_ZONE_MONTH!$A:$Z,HUALIAN_GRAPH_DATA!$F9,MATCH(I$2,BAPTISM_SOURCE_ZONE_MONTH!$A$1:$Z$1,0)),"")</f>
        <v/>
      </c>
      <c r="J9" s="11" t="str">
        <f>IFERROR(INDEX(BAPTISM_SOURCE_ZONE_MONTH!$A:$Z,HUALIAN_GRAPH_DATA!$F9,MATCH(J$2,BAPTISM_SOURCE_ZONE_MONTH!$A$1:$Z$1,0)),"")</f>
        <v/>
      </c>
      <c r="K9" s="11" t="str">
        <f>IFERROR(INDEX(BAPTISM_SOURCE_ZONE_MONTH!$A:$Z,HUALIAN_GRAPH_DATA!$F9,MATCH(K$2,BAPTISM_SOURCE_ZONE_MONTH!$A$1:$Z$1,0)),"")</f>
        <v/>
      </c>
      <c r="L9" s="11" t="str">
        <f>IFERROR(INDEX(BAPTISM_SOURCE_ZONE_MONTH!$A:$Z,HUALIAN_GRAPH_DATA!$F9,MATCH(L$2,BAPTISM_SOURCE_ZONE_MONTH!$A$1:$Z$1,0)),"")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6</v>
      </c>
      <c r="Q9" s="40" t="str">
        <f>IFERROR(INDEX(REPORT_DATA_BY_ZONE_MONTH!$A:$AG,$N9,MATCH(Q$2,REPORT_DATA_BY_ZONE_MONTH!$A$1:$AG$1,0)), "")</f>
        <v/>
      </c>
      <c r="R9" s="40">
        <f t="shared" si="4"/>
        <v>144</v>
      </c>
      <c r="S9" s="40" t="str">
        <f>IFERROR(INDEX(REPORT_DATA_BY_ZONE_MONTH!$A:$AG,$N9,MATCH(S$2,REPORT_DATA_BY_ZONE_MONTH!$A$1:$AG$1,0)), "")</f>
        <v/>
      </c>
      <c r="T9" s="40">
        <f t="shared" si="5"/>
        <v>72</v>
      </c>
      <c r="U9" s="40" t="str">
        <f>IFERROR(INDEX(REPORT_DATA_BY_ZONE_MONTH!$A:$AG,$N9,MATCH(U$2,REPORT_DATA_BY_ZONE_MONTH!$A$1:$AG$1,0)), "")</f>
        <v/>
      </c>
      <c r="V9" s="40">
        <f t="shared" si="6"/>
        <v>120</v>
      </c>
      <c r="W9" s="40" t="str">
        <f>IFERROR(INDEX(REPORT_DATA_BY_ZONE_MONTH!$A:$AG,$N9,MATCH(W$2,REPORT_DATA_BY_ZONE_MONTH!$A$1:$AG$1,0)), "")</f>
        <v/>
      </c>
      <c r="X9" s="40">
        <f t="shared" si="7"/>
        <v>24</v>
      </c>
    </row>
    <row r="10" spans="1:24" x14ac:dyDescent="0.25">
      <c r="A10" s="53" t="s">
        <v>53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2015:9:0:0:HUALIAN</v>
      </c>
      <c r="F10" s="53" t="e">
        <f>MATCH($E10,BAPTISM_SOURCE_ZONE_MONTH!$A:$A, 0)</f>
        <v>#N/A</v>
      </c>
      <c r="G10" s="11" t="str">
        <f>IFERROR(INDEX(BAPTISM_SOURCE_ZONE_MONTH!$A:$Z,HUALIAN_GRAPH_DATA!$F10,MATCH(G$2,BAPTISM_SOURCE_ZONE_MONTH!$A$1:$Z$1,0)),"")</f>
        <v/>
      </c>
      <c r="H10" s="11" t="str">
        <f>IFERROR(INDEX(BAPTISM_SOURCE_ZONE_MONTH!$A:$Z,HUALIAN_GRAPH_DATA!$F10,MATCH(H$2,BAPTISM_SOURCE_ZONE_MONTH!$A$1:$Z$1,0)),"")</f>
        <v/>
      </c>
      <c r="I10" s="11" t="str">
        <f>IFERROR(INDEX(BAPTISM_SOURCE_ZONE_MONTH!$A:$Z,HUALIAN_GRAPH_DATA!$F10,MATCH(I$2,BAPTISM_SOURCE_ZONE_MONTH!$A$1:$Z$1,0)),"")</f>
        <v/>
      </c>
      <c r="J10" s="11" t="str">
        <f>IFERROR(INDEX(BAPTISM_SOURCE_ZONE_MONTH!$A:$Z,HUALIAN_GRAPH_DATA!$F10,MATCH(J$2,BAPTISM_SOURCE_ZONE_MONTH!$A$1:$Z$1,0)),"")</f>
        <v/>
      </c>
      <c r="K10" s="11" t="str">
        <f>IFERROR(INDEX(BAPTISM_SOURCE_ZONE_MONTH!$A:$Z,HUALIAN_GRAPH_DATA!$F10,MATCH(K$2,BAPTISM_SOURCE_ZONE_MONTH!$A$1:$Z$1,0)),"")</f>
        <v/>
      </c>
      <c r="L10" s="11" t="str">
        <f>IFERROR(INDEX(BAPTISM_SOURCE_ZONE_MONTH!$A:$Z,HUALIAN_GRAPH_DATA!$F10,MATCH(L$2,BAPTISM_SOURCE_ZONE_MONTH!$A$1:$Z$1,0)),"")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6</v>
      </c>
      <c r="Q10" s="40" t="str">
        <f>IFERROR(INDEX(REPORT_DATA_BY_ZONE_MONTH!$A:$AG,$N10,MATCH(Q$2,REPORT_DATA_BY_ZONE_MONTH!$A$1:$AG$1,0)), "")</f>
        <v/>
      </c>
      <c r="R10" s="40">
        <f t="shared" si="4"/>
        <v>144</v>
      </c>
      <c r="S10" s="40" t="str">
        <f>IFERROR(INDEX(REPORT_DATA_BY_ZONE_MONTH!$A:$AG,$N10,MATCH(S$2,REPORT_DATA_BY_ZONE_MONTH!$A$1:$AG$1,0)), "")</f>
        <v/>
      </c>
      <c r="T10" s="40">
        <f t="shared" si="5"/>
        <v>72</v>
      </c>
      <c r="U10" s="40" t="str">
        <f>IFERROR(INDEX(REPORT_DATA_BY_ZONE_MONTH!$A:$AG,$N10,MATCH(U$2,REPORT_DATA_BY_ZONE_MONTH!$A$1:$AG$1,0)), "")</f>
        <v/>
      </c>
      <c r="V10" s="40">
        <f t="shared" si="6"/>
        <v>120</v>
      </c>
      <c r="W10" s="40" t="str">
        <f>IFERROR(INDEX(REPORT_DATA_BY_ZONE_MONTH!$A:$AG,$N10,MATCH(W$2,REPORT_DATA_BY_ZONE_MONTH!$A$1:$AG$1,0)), "")</f>
        <v/>
      </c>
      <c r="X10" s="40">
        <f t="shared" si="7"/>
        <v>24</v>
      </c>
    </row>
    <row r="11" spans="1:24" x14ac:dyDescent="0.25">
      <c r="A11" s="53" t="s">
        <v>53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2015:10:0:0:HUALIAN</v>
      </c>
      <c r="F11" s="53" t="e">
        <f>MATCH($E11,BAPTISM_SOURCE_ZONE_MONTH!$A:$A, 0)</f>
        <v>#N/A</v>
      </c>
      <c r="G11" s="11" t="str">
        <f>IFERROR(INDEX(BAPTISM_SOURCE_ZONE_MONTH!$A:$Z,HUALIAN_GRAPH_DATA!$F11,MATCH(G$2,BAPTISM_SOURCE_ZONE_MONTH!$A$1:$Z$1,0)),"")</f>
        <v/>
      </c>
      <c r="H11" s="11" t="str">
        <f>IFERROR(INDEX(BAPTISM_SOURCE_ZONE_MONTH!$A:$Z,HUALIAN_GRAPH_DATA!$F11,MATCH(H$2,BAPTISM_SOURCE_ZONE_MONTH!$A$1:$Z$1,0)),"")</f>
        <v/>
      </c>
      <c r="I11" s="11" t="str">
        <f>IFERROR(INDEX(BAPTISM_SOURCE_ZONE_MONTH!$A:$Z,HUALIAN_GRAPH_DATA!$F11,MATCH(I$2,BAPTISM_SOURCE_ZONE_MONTH!$A$1:$Z$1,0)),"")</f>
        <v/>
      </c>
      <c r="J11" s="11" t="str">
        <f>IFERROR(INDEX(BAPTISM_SOURCE_ZONE_MONTH!$A:$Z,HUALIAN_GRAPH_DATA!$F11,MATCH(J$2,BAPTISM_SOURCE_ZONE_MONTH!$A$1:$Z$1,0)),"")</f>
        <v/>
      </c>
      <c r="K11" s="11" t="str">
        <f>IFERROR(INDEX(BAPTISM_SOURCE_ZONE_MONTH!$A:$Z,HUALIAN_GRAPH_DATA!$F11,MATCH(K$2,BAPTISM_SOURCE_ZONE_MONTH!$A$1:$Z$1,0)),"")</f>
        <v/>
      </c>
      <c r="L11" s="11" t="str">
        <f>IFERROR(INDEX(BAPTISM_SOURCE_ZONE_MONTH!$A:$Z,HUALIAN_GRAPH_DATA!$F11,MATCH(L$2,BAPTISM_SOURCE_ZONE_MONTH!$A$1:$Z$1,0)),"")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6</v>
      </c>
      <c r="Q11" s="40" t="str">
        <f>IFERROR(INDEX(REPORT_DATA_BY_ZONE_MONTH!$A:$AG,$N11,MATCH(Q$2,REPORT_DATA_BY_ZONE_MONTH!$A$1:$AG$1,0)), "")</f>
        <v/>
      </c>
      <c r="R11" s="40">
        <f t="shared" si="4"/>
        <v>144</v>
      </c>
      <c r="S11" s="40" t="str">
        <f>IFERROR(INDEX(REPORT_DATA_BY_ZONE_MONTH!$A:$AG,$N11,MATCH(S$2,REPORT_DATA_BY_ZONE_MONTH!$A$1:$AG$1,0)), "")</f>
        <v/>
      </c>
      <c r="T11" s="40">
        <f t="shared" si="5"/>
        <v>72</v>
      </c>
      <c r="U11" s="40" t="str">
        <f>IFERROR(INDEX(REPORT_DATA_BY_ZONE_MONTH!$A:$AG,$N11,MATCH(U$2,REPORT_DATA_BY_ZONE_MONTH!$A$1:$AG$1,0)), "")</f>
        <v/>
      </c>
      <c r="V11" s="40">
        <f t="shared" si="6"/>
        <v>120</v>
      </c>
      <c r="W11" s="40" t="str">
        <f>IFERROR(INDEX(REPORT_DATA_BY_ZONE_MONTH!$A:$AG,$N11,MATCH(W$2,REPORT_DATA_BY_ZONE_MONTH!$A$1:$AG$1,0)), "")</f>
        <v/>
      </c>
      <c r="X11" s="40">
        <f t="shared" si="7"/>
        <v>24</v>
      </c>
    </row>
    <row r="12" spans="1:24" x14ac:dyDescent="0.25">
      <c r="A12" s="53" t="s">
        <v>53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2015:11:0:0:HUALIAN</v>
      </c>
      <c r="F12" s="53" t="e">
        <f>MATCH($E12,BAPTISM_SOURCE_ZONE_MONTH!$A:$A, 0)</f>
        <v>#N/A</v>
      </c>
      <c r="G12" s="11" t="str">
        <f>IFERROR(INDEX(BAPTISM_SOURCE_ZONE_MONTH!$A:$Z,HUALIAN_GRAPH_DATA!$F12,MATCH(G$2,BAPTISM_SOURCE_ZONE_MONTH!$A$1:$Z$1,0)),"")</f>
        <v/>
      </c>
      <c r="H12" s="11" t="str">
        <f>IFERROR(INDEX(BAPTISM_SOURCE_ZONE_MONTH!$A:$Z,HUALIAN_GRAPH_DATA!$F12,MATCH(H$2,BAPTISM_SOURCE_ZONE_MONTH!$A$1:$Z$1,0)),"")</f>
        <v/>
      </c>
      <c r="I12" s="11" t="str">
        <f>IFERROR(INDEX(BAPTISM_SOURCE_ZONE_MONTH!$A:$Z,HUALIAN_GRAPH_DATA!$F12,MATCH(I$2,BAPTISM_SOURCE_ZONE_MONTH!$A$1:$Z$1,0)),"")</f>
        <v/>
      </c>
      <c r="J12" s="11" t="str">
        <f>IFERROR(INDEX(BAPTISM_SOURCE_ZONE_MONTH!$A:$Z,HUALIAN_GRAPH_DATA!$F12,MATCH(J$2,BAPTISM_SOURCE_ZONE_MONTH!$A$1:$Z$1,0)),"")</f>
        <v/>
      </c>
      <c r="K12" s="11" t="str">
        <f>IFERROR(INDEX(BAPTISM_SOURCE_ZONE_MONTH!$A:$Z,HUALIAN_GRAPH_DATA!$F12,MATCH(K$2,BAPTISM_SOURCE_ZONE_MONTH!$A$1:$Z$1,0)),"")</f>
        <v/>
      </c>
      <c r="L12" s="11" t="str">
        <f>IFERROR(INDEX(BAPTISM_SOURCE_ZONE_MONTH!$A:$Z,HUALIAN_GRAPH_DATA!$F12,MATCH(L$2,BAPTISM_SOURCE_ZONE_MONTH!$A$1:$Z$1,0)),"")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6</v>
      </c>
      <c r="Q12" s="40" t="str">
        <f>IFERROR(INDEX(REPORT_DATA_BY_ZONE_MONTH!$A:$AG,$N12,MATCH(Q$2,REPORT_DATA_BY_ZONE_MONTH!$A$1:$AG$1,0)), "")</f>
        <v/>
      </c>
      <c r="R12" s="40">
        <f t="shared" si="4"/>
        <v>144</v>
      </c>
      <c r="S12" s="40" t="str">
        <f>IFERROR(INDEX(REPORT_DATA_BY_ZONE_MONTH!$A:$AG,$N12,MATCH(S$2,REPORT_DATA_BY_ZONE_MONTH!$A$1:$AG$1,0)), "")</f>
        <v/>
      </c>
      <c r="T12" s="40">
        <f t="shared" si="5"/>
        <v>72</v>
      </c>
      <c r="U12" s="40" t="str">
        <f>IFERROR(INDEX(REPORT_DATA_BY_ZONE_MONTH!$A:$AG,$N12,MATCH(U$2,REPORT_DATA_BY_ZONE_MONTH!$A$1:$AG$1,0)), "")</f>
        <v/>
      </c>
      <c r="V12" s="40">
        <f t="shared" si="6"/>
        <v>120</v>
      </c>
      <c r="W12" s="40" t="str">
        <f>IFERROR(INDEX(REPORT_DATA_BY_ZONE_MONTH!$A:$AG,$N12,MATCH(W$2,REPORT_DATA_BY_ZONE_MONTH!$A$1:$AG$1,0)), "")</f>
        <v/>
      </c>
      <c r="X12" s="40">
        <f t="shared" si="7"/>
        <v>24</v>
      </c>
    </row>
    <row r="13" spans="1:24" x14ac:dyDescent="0.25">
      <c r="A13" s="53" t="s">
        <v>53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2015:12:0:0:HUALIAN</v>
      </c>
      <c r="F13" s="53" t="e">
        <f>MATCH($E13,BAPTISM_SOURCE_ZONE_MONTH!$A:$A, 0)</f>
        <v>#N/A</v>
      </c>
      <c r="G13" s="11" t="str">
        <f>IFERROR(INDEX(BAPTISM_SOURCE_ZONE_MONTH!$A:$Z,HUALIAN_GRAPH_DATA!$F13,MATCH(G$2,BAPTISM_SOURCE_ZONE_MONTH!$A$1:$Z$1,0)),"")</f>
        <v/>
      </c>
      <c r="H13" s="11" t="str">
        <f>IFERROR(INDEX(BAPTISM_SOURCE_ZONE_MONTH!$A:$Z,HUALIAN_GRAPH_DATA!$F13,MATCH(H$2,BAPTISM_SOURCE_ZONE_MONTH!$A$1:$Z$1,0)),"")</f>
        <v/>
      </c>
      <c r="I13" s="11" t="str">
        <f>IFERROR(INDEX(BAPTISM_SOURCE_ZONE_MONTH!$A:$Z,HUALIAN_GRAPH_DATA!$F13,MATCH(I$2,BAPTISM_SOURCE_ZONE_MONTH!$A$1:$Z$1,0)),"")</f>
        <v/>
      </c>
      <c r="J13" s="11" t="str">
        <f>IFERROR(INDEX(BAPTISM_SOURCE_ZONE_MONTH!$A:$Z,HUALIAN_GRAPH_DATA!$F13,MATCH(J$2,BAPTISM_SOURCE_ZONE_MONTH!$A$1:$Z$1,0)),"")</f>
        <v/>
      </c>
      <c r="K13" s="11" t="str">
        <f>IFERROR(INDEX(BAPTISM_SOURCE_ZONE_MONTH!$A:$Z,HUALIAN_GRAPH_DATA!$F13,MATCH(K$2,BAPTISM_SOURCE_ZONE_MONTH!$A$1:$Z$1,0)),"")</f>
        <v/>
      </c>
      <c r="L13" s="11" t="str">
        <f>IFERROR(INDEX(BAPTISM_SOURCE_ZONE_MONTH!$A:$Z,HUALIAN_GRAPH_DATA!$F13,MATCH(L$2,BAPTISM_SOURCE_ZONE_MONTH!$A$1:$Z$1,0)),"")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6</v>
      </c>
      <c r="Q13" s="40" t="str">
        <f>IFERROR(INDEX(REPORT_DATA_BY_ZONE_MONTH!$A:$AG,$N13,MATCH(Q$2,REPORT_DATA_BY_ZONE_MONTH!$A$1:$AG$1,0)), "")</f>
        <v/>
      </c>
      <c r="R13" s="40">
        <f t="shared" si="4"/>
        <v>144</v>
      </c>
      <c r="S13" s="40" t="str">
        <f>IFERROR(INDEX(REPORT_DATA_BY_ZONE_MONTH!$A:$AG,$N13,MATCH(S$2,REPORT_DATA_BY_ZONE_MONTH!$A$1:$AG$1,0)), "")</f>
        <v/>
      </c>
      <c r="T13" s="40">
        <f t="shared" si="5"/>
        <v>72</v>
      </c>
      <c r="U13" s="40" t="str">
        <f>IFERROR(INDEX(REPORT_DATA_BY_ZONE_MONTH!$A:$AG,$N13,MATCH(U$2,REPORT_DATA_BY_ZONE_MONTH!$A$1:$AG$1,0)), "")</f>
        <v/>
      </c>
      <c r="V13" s="40">
        <f t="shared" si="6"/>
        <v>120</v>
      </c>
      <c r="W13" s="40" t="str">
        <f>IFERROR(INDEX(REPORT_DATA_BY_ZONE_MONTH!$A:$AG,$N13,MATCH(W$2,REPORT_DATA_BY_ZONE_MONTH!$A$1:$AG$1,0)), "")</f>
        <v/>
      </c>
      <c r="X13" s="40">
        <f t="shared" si="7"/>
        <v>24</v>
      </c>
    </row>
    <row r="14" spans="1:24" x14ac:dyDescent="0.25">
      <c r="A14" s="53" t="s">
        <v>53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2016:1:0:0:HUALIAN</v>
      </c>
      <c r="F14" s="53" t="e">
        <f>MATCH($E14,BAPTISM_SOURCE_ZONE_MONTH!$A:$A, 0)</f>
        <v>#N/A</v>
      </c>
      <c r="G14" s="11" t="str">
        <f>IFERROR(INDEX(BAPTISM_SOURCE_ZONE_MONTH!$A:$Z,HUALIAN_GRAPH_DATA!$F14,MATCH(G$2,BAPTISM_SOURCE_ZONE_MONTH!$A$1:$Z$1,0)),"")</f>
        <v/>
      </c>
      <c r="H14" s="11" t="str">
        <f>IFERROR(INDEX(BAPTISM_SOURCE_ZONE_MONTH!$A:$Z,HUALIAN_GRAPH_DATA!$F14,MATCH(H$2,BAPTISM_SOURCE_ZONE_MONTH!$A$1:$Z$1,0)),"")</f>
        <v/>
      </c>
      <c r="I14" s="11" t="str">
        <f>IFERROR(INDEX(BAPTISM_SOURCE_ZONE_MONTH!$A:$Z,HUALIAN_GRAPH_DATA!$F14,MATCH(I$2,BAPTISM_SOURCE_ZONE_MONTH!$A$1:$Z$1,0)),"")</f>
        <v/>
      </c>
      <c r="J14" s="11" t="str">
        <f>IFERROR(INDEX(BAPTISM_SOURCE_ZONE_MONTH!$A:$Z,HUALIAN_GRAPH_DATA!$F14,MATCH(J$2,BAPTISM_SOURCE_ZONE_MONTH!$A$1:$Z$1,0)),"")</f>
        <v/>
      </c>
      <c r="K14" s="11" t="str">
        <f>IFERROR(INDEX(BAPTISM_SOURCE_ZONE_MONTH!$A:$Z,HUALIAN_GRAPH_DATA!$F14,MATCH(K$2,BAPTISM_SOURCE_ZONE_MONTH!$A$1:$Z$1,0)),"")</f>
        <v/>
      </c>
      <c r="L14" s="11" t="str">
        <f>IFERROR(INDEX(BAPTISM_SOURCE_ZONE_MONTH!$A:$Z,HUALIAN_GRAPH_DATA!$F14,MATCH(L$2,BAPTISM_SOURCE_ZONE_MONTH!$A$1:$Z$1,0)),"")</f>
        <v/>
      </c>
      <c r="N14" s="53">
        <f>MATCH($E14,REPORT_DATA_BY_ZONE_MONTH!$A:$A, 0)</f>
        <v>4</v>
      </c>
      <c r="O14" s="40">
        <f>IFERROR(INDEX(REPORT_DATA_BY_ZONE_MONTH!$A:$AG,$N14,MATCH(O$2,REPORT_DATA_BY_ZONE_MONTH!$A$1:$AG$1,0)), "")</f>
        <v>1</v>
      </c>
      <c r="P14" s="40">
        <f t="shared" si="3"/>
        <v>6</v>
      </c>
      <c r="Q14" s="40">
        <f>IFERROR(INDEX(REPORT_DATA_BY_ZONE_MONTH!$A:$AG,$N14,MATCH(Q$2,REPORT_DATA_BY_ZONE_MONTH!$A$1:$AG$1,0)), "")</f>
        <v>100</v>
      </c>
      <c r="R14" s="40">
        <f t="shared" si="4"/>
        <v>144</v>
      </c>
      <c r="S14" s="40">
        <f>IFERROR(INDEX(REPORT_DATA_BY_ZONE_MONTH!$A:$AG,$N14,MATCH(S$2,REPORT_DATA_BY_ZONE_MONTH!$A$1:$AG$1,0)), "")</f>
        <v>18</v>
      </c>
      <c r="T14" s="40">
        <f t="shared" si="5"/>
        <v>72</v>
      </c>
      <c r="U14" s="40">
        <f>IFERROR(INDEX(REPORT_DATA_BY_ZONE_MONTH!$A:$AG,$N14,MATCH(U$2,REPORT_DATA_BY_ZONE_MONTH!$A$1:$AG$1,0)), "")</f>
        <v>79</v>
      </c>
      <c r="V14" s="40">
        <f t="shared" si="6"/>
        <v>120</v>
      </c>
      <c r="W14" s="40">
        <f>IFERROR(INDEX(REPORT_DATA_BY_ZONE_MONTH!$A:$AG,$N14,MATCH(W$2,REPORT_DATA_BY_ZONE_MONTH!$A$1:$AG$1,0)), "")</f>
        <v>0</v>
      </c>
      <c r="X14" s="40">
        <f t="shared" si="7"/>
        <v>24</v>
      </c>
    </row>
    <row r="15" spans="1:24" x14ac:dyDescent="0.25">
      <c r="A15" s="53" t="s">
        <v>53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2016:2:0:0:HUALIAN</v>
      </c>
      <c r="F15" s="53" t="e">
        <f>MATCH($E15,BAPTISM_SOURCE_ZONE_MONTH!$A:$A, 0)</f>
        <v>#N/A</v>
      </c>
      <c r="G15" s="11" t="str">
        <f>IFERROR(INDEX(BAPTISM_SOURCE_ZONE_MONTH!$A:$Z,HUALIAN_GRAPH_DATA!$F15,MATCH(G$2,BAPTISM_SOURCE_ZONE_MONTH!$A$1:$Z$1,0)),"")</f>
        <v/>
      </c>
      <c r="H15" s="11" t="str">
        <f>IFERROR(INDEX(BAPTISM_SOURCE_ZONE_MONTH!$A:$Z,HUALIAN_GRAPH_DATA!$F15,MATCH(H$2,BAPTISM_SOURCE_ZONE_MONTH!$A$1:$Z$1,0)),"")</f>
        <v/>
      </c>
      <c r="I15" s="11" t="str">
        <f>IFERROR(INDEX(BAPTISM_SOURCE_ZONE_MONTH!$A:$Z,HUALIAN_GRAPH_DATA!$F15,MATCH(I$2,BAPTISM_SOURCE_ZONE_MONTH!$A$1:$Z$1,0)),"")</f>
        <v/>
      </c>
      <c r="J15" s="11" t="str">
        <f>IFERROR(INDEX(BAPTISM_SOURCE_ZONE_MONTH!$A:$Z,HUALIAN_GRAPH_DATA!$F15,MATCH(J$2,BAPTISM_SOURCE_ZONE_MONTH!$A$1:$Z$1,0)),"")</f>
        <v/>
      </c>
      <c r="K15" s="11" t="str">
        <f>IFERROR(INDEX(BAPTISM_SOURCE_ZONE_MONTH!$A:$Z,HUALIAN_GRAPH_DATA!$F15,MATCH(K$2,BAPTISM_SOURCE_ZONE_MONTH!$A$1:$Z$1,0)),"")</f>
        <v/>
      </c>
      <c r="L15" s="11" t="str">
        <f>IFERROR(INDEX(BAPTISM_SOURCE_ZONE_MONTH!$A:$Z,HUALIAN_GRAPH_DATA!$F15,MATCH(L$2,BAPTISM_SOURCE_ZONE_MONTH!$A$1:$Z$1,0)),"")</f>
        <v/>
      </c>
      <c r="N15" s="53">
        <f>MATCH($E15,REPORT_DATA_BY_ZONE_MONTH!$A:$A, 0)</f>
        <v>15</v>
      </c>
      <c r="O15" s="40">
        <f>IFERROR(INDEX(REPORT_DATA_BY_ZONE_MONTH!$A:$AG,$N15,MATCH(O$2,REPORT_DATA_BY_ZONE_MONTH!$A$1:$AG$1,0)), "")</f>
        <v>0</v>
      </c>
      <c r="P15" s="40">
        <f t="shared" si="3"/>
        <v>6</v>
      </c>
      <c r="Q15" s="40">
        <f>IFERROR(INDEX(REPORT_DATA_BY_ZONE_MONTH!$A:$AG,$N15,MATCH(Q$2,REPORT_DATA_BY_ZONE_MONTH!$A$1:$AG$1,0)), "")</f>
        <v>34</v>
      </c>
      <c r="R15" s="40">
        <f t="shared" si="4"/>
        <v>144</v>
      </c>
      <c r="S15" s="40">
        <f>IFERROR(INDEX(REPORT_DATA_BY_ZONE_MONTH!$A:$AG,$N15,MATCH(S$2,REPORT_DATA_BY_ZONE_MONTH!$A$1:$AG$1,0)), "")</f>
        <v>10</v>
      </c>
      <c r="T15" s="40">
        <f t="shared" si="5"/>
        <v>72</v>
      </c>
      <c r="U15" s="40">
        <f>IFERROR(INDEX(REPORT_DATA_BY_ZONE_MONTH!$A:$AG,$N15,MATCH(U$2,REPORT_DATA_BY_ZONE_MONTH!$A$1:$AG$1,0)), "")</f>
        <v>26</v>
      </c>
      <c r="V15" s="40">
        <f t="shared" si="6"/>
        <v>120</v>
      </c>
      <c r="W15" s="40">
        <f>IFERROR(INDEX(REPORT_DATA_BY_ZONE_MONTH!$A:$AG,$N15,MATCH(W$2,REPORT_DATA_BY_ZONE_MONTH!$A$1:$AG$1,0)), "")</f>
        <v>1</v>
      </c>
      <c r="X15" s="40">
        <f t="shared" si="7"/>
        <v>24</v>
      </c>
    </row>
    <row r="16" spans="1:24" x14ac:dyDescent="0.25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6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5</v>
      </c>
      <c r="G22" s="8">
        <f>HUALIAN!D3</f>
        <v>805</v>
      </c>
      <c r="H22" s="8">
        <f>HUALIAN!G5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4" zoomScaleNormal="100" zoomScaleSheetLayoutView="115" workbookViewId="0">
      <selection activeCell="P21" sqref="P21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811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812</v>
      </c>
      <c r="C4" s="46" t="s">
        <v>66</v>
      </c>
      <c r="D4" s="47"/>
      <c r="E4" s="47"/>
      <c r="F4" s="47"/>
      <c r="G4" s="89">
        <v>62</v>
      </c>
      <c r="H4" s="90"/>
      <c r="I4" s="90"/>
      <c r="J4" s="91"/>
      <c r="K4" s="39">
        <f>ROUND(G4/12,0)</f>
        <v>5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814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L28</f>
        <v>1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815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816</v>
      </c>
      <c r="B9" s="64" t="s">
        <v>817</v>
      </c>
      <c r="C9" s="4" t="s">
        <v>832</v>
      </c>
      <c r="D9" s="4" t="s">
        <v>833</v>
      </c>
      <c r="E9" s="4" t="str">
        <f>CONCATENATE(YEAR,":",MONTH,":",WEEK,":",DAY,":",$A9)</f>
        <v>2016:2:1:7:TAIDONG_2_E</v>
      </c>
      <c r="F9" s="4">
        <f>MATCH($E9,REPORT_DATA_BY_COMP!$A:$A,0)</f>
        <v>334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5</v>
      </c>
      <c r="J9" s="11">
        <f>IFERROR(INDEX(REPORT_DATA_BY_COMP!$A:$AH,$F9,MATCH(J$7,REPORT_DATA_BY_COMP!$A$1:$AH$1,0)), "")</f>
        <v>4</v>
      </c>
      <c r="K9" s="11">
        <f>IFERROR(INDEX(REPORT_DATA_BY_COMP!$A:$AH,$F9,MATCH(K$7,REPORT_DATA_BY_COMP!$A$1:$AH$1,0)), "")</f>
        <v>1</v>
      </c>
      <c r="L9" s="11">
        <f>IFERROR(INDEX(REPORT_DATA_BY_COMP!$A:$AH,$F9,MATCH(L$7,REPORT_DATA_BY_COMP!$A$1:$AH$1,0)), "")</f>
        <v>1</v>
      </c>
      <c r="M9" s="11">
        <f>IFERROR(INDEX(REPORT_DATA_BY_COMP!$A:$AH,$F9,MATCH(M$7,REPORT_DATA_BY_COMP!$A$1:$AH$1,0)), "")</f>
        <v>1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6</v>
      </c>
      <c r="R9" s="11">
        <f>IFERROR(INDEX(REPORT_DATA_BY_COMP!$A:$AH,$F9,MATCH(R$7,REPORT_DATA_BY_COMP!$A$1:$AH$1,0)), "")</f>
        <v>1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0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818</v>
      </c>
      <c r="B10" s="64" t="s">
        <v>819</v>
      </c>
      <c r="C10" s="4" t="s">
        <v>834</v>
      </c>
      <c r="D10" s="4" t="s">
        <v>835</v>
      </c>
      <c r="E10" s="4" t="str">
        <f>CONCATENATE(YEAR,":",MONTH,":",WEEK,":",DAY,":",$A10)</f>
        <v>2016:2:1:7:TAIDONG_2_S</v>
      </c>
      <c r="F10" s="4">
        <f>MATCH($E10,REPORT_DATA_BY_COMP!$A:$A,0)</f>
        <v>335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5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7</v>
      </c>
      <c r="Q10" s="11">
        <f>IFERROR(INDEX(REPORT_DATA_BY_COMP!$A:$AH,$F10,MATCH(Q$7,REPORT_DATA_BY_COMP!$A$1:$AH$1,0)), "")</f>
        <v>8</v>
      </c>
      <c r="R10" s="11">
        <f>IFERROR(INDEX(REPORT_DATA_BY_COMP!$A:$AH,$F10,MATCH(R$7,REPORT_DATA_BY_COMP!$A$1:$AH$1,0)), "")</f>
        <v>5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4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/>
      <c r="B11" s="9" t="s">
        <v>22</v>
      </c>
      <c r="C11" s="10"/>
      <c r="D11" s="10"/>
      <c r="E11" s="12">
        <f>SUM(E9:E10)</f>
        <v>0</v>
      </c>
      <c r="F11" s="12">
        <f>SUM(F9:F10)</f>
        <v>669</v>
      </c>
      <c r="G11" s="12">
        <f>SUM(G9:G10)</f>
        <v>0</v>
      </c>
      <c r="H11" s="12">
        <f t="shared" ref="H11:V11" si="0">SUM(H9:H10)</f>
        <v>0</v>
      </c>
      <c r="I11" s="12">
        <f t="shared" si="0"/>
        <v>7</v>
      </c>
      <c r="J11" s="12">
        <f t="shared" si="0"/>
        <v>7</v>
      </c>
      <c r="K11" s="12">
        <f t="shared" si="0"/>
        <v>1</v>
      </c>
      <c r="L11" s="12">
        <f t="shared" si="0"/>
        <v>1</v>
      </c>
      <c r="M11" s="12">
        <f t="shared" si="0"/>
        <v>1</v>
      </c>
      <c r="N11" s="12">
        <f t="shared" si="0"/>
        <v>14</v>
      </c>
      <c r="O11" s="12">
        <f t="shared" si="0"/>
        <v>3</v>
      </c>
      <c r="P11" s="12">
        <f t="shared" si="0"/>
        <v>14</v>
      </c>
      <c r="Q11" s="12">
        <f t="shared" si="0"/>
        <v>14</v>
      </c>
      <c r="R11" s="12">
        <f t="shared" si="0"/>
        <v>6</v>
      </c>
      <c r="S11" s="12">
        <f t="shared" si="0"/>
        <v>0</v>
      </c>
      <c r="T11" s="12">
        <f t="shared" si="0"/>
        <v>4</v>
      </c>
      <c r="U11" s="12">
        <f t="shared" si="0"/>
        <v>1</v>
      </c>
      <c r="V11" s="12">
        <f t="shared" si="0"/>
        <v>0</v>
      </c>
    </row>
    <row r="12" spans="1:22" x14ac:dyDescent="0.25">
      <c r="A12" s="22"/>
      <c r="B12" s="5" t="s">
        <v>820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7"/>
    </row>
    <row r="13" spans="1:22" x14ac:dyDescent="0.25">
      <c r="A13" s="27" t="s">
        <v>821</v>
      </c>
      <c r="B13" s="64" t="s">
        <v>822</v>
      </c>
      <c r="C13" s="4" t="s">
        <v>836</v>
      </c>
      <c r="D13" s="4" t="s">
        <v>837</v>
      </c>
      <c r="E13" s="4" t="str">
        <f>CONCATENATE(YEAR,":",MONTH,":",WEEK,":",DAY,":",$A13)</f>
        <v>2016:2:1:7:TAIDONG_1_E</v>
      </c>
      <c r="F13" s="4">
        <f>MATCH($E13,REPORT_DATA_BY_COMP!$A:$A,0)</f>
        <v>332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1</v>
      </c>
      <c r="J13" s="11">
        <f>IFERROR(INDEX(REPORT_DATA_BY_COMP!$A:$AH,$F13,MATCH(J$7,REPORT_DATA_BY_COMP!$A$1:$AH$1,0)), "")</f>
        <v>5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7</v>
      </c>
      <c r="O13" s="11">
        <f>IFERROR(INDEX(REPORT_DATA_BY_COMP!$A:$AH,$F13,MATCH(O$7,REPORT_DATA_BY_COMP!$A$1:$AH$1,0)), "")</f>
        <v>1</v>
      </c>
      <c r="P13" s="11">
        <f>IFERROR(INDEX(REPORT_DATA_BY_COMP!$A:$AH,$F13,MATCH(P$7,REPORT_DATA_BY_COMP!$A$1:$AH$1,0)), "")</f>
        <v>9</v>
      </c>
      <c r="Q13" s="11">
        <f>IFERROR(INDEX(REPORT_DATA_BY_COMP!$A:$AH,$F13,MATCH(Q$7,REPORT_DATA_BY_COMP!$A$1:$AH$1,0)), "")</f>
        <v>14</v>
      </c>
      <c r="R13" s="11">
        <f>IFERROR(INDEX(REPORT_DATA_BY_COMP!$A:$AH,$F13,MATCH(R$7,REPORT_DATA_BY_COMP!$A$1:$AH$1,0)), "")</f>
        <v>2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7</v>
      </c>
      <c r="U13" s="11">
        <f>IFERROR(INDEX(REPORT_DATA_BY_COMP!$A:$AH,$F13,MATCH(U$7,REPORT_DATA_BY_COMP!$A$1:$AH$1,0)), "")</f>
        <v>0</v>
      </c>
      <c r="V13" s="11">
        <f>IFERROR(INDEX(REPORT_DATA_BY_COMP!$A:$AH,$F13,MATCH(V$7,REPORT_DATA_BY_COMP!$A$1:$AH$1,0)), "")</f>
        <v>0</v>
      </c>
    </row>
    <row r="14" spans="1:22" x14ac:dyDescent="0.25">
      <c r="A14" s="27" t="s">
        <v>823</v>
      </c>
      <c r="B14" s="64" t="s">
        <v>824</v>
      </c>
      <c r="C14" s="4" t="s">
        <v>838</v>
      </c>
      <c r="D14" s="4" t="s">
        <v>839</v>
      </c>
      <c r="E14" s="4" t="str">
        <f>CONCATENATE(YEAR,":",MONTH,":",WEEK,":",DAY,":",$A14)</f>
        <v>2016:2:1:7:TAIDONG_3_E</v>
      </c>
      <c r="F14" s="4">
        <f>MATCH($E14,REPORT_DATA_BY_COMP!$A:$A,0)</f>
        <v>336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2</v>
      </c>
      <c r="I14" s="11">
        <f>IFERROR(INDEX(REPORT_DATA_BY_COMP!$A:$AH,$F14,MATCH(I$7,REPORT_DATA_BY_COMP!$A$1:$AH$1,0)), "")</f>
        <v>3</v>
      </c>
      <c r="J14" s="11">
        <f>IFERROR(INDEX(REPORT_DATA_BY_COMP!$A:$AH,$F14,MATCH(J$7,REPORT_DATA_BY_COMP!$A$1:$AH$1,0)), "")</f>
        <v>2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8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5</v>
      </c>
      <c r="Q14" s="11">
        <f>IFERROR(INDEX(REPORT_DATA_BY_COMP!$A:$AH,$F14,MATCH(Q$7,REPORT_DATA_BY_COMP!$A$1:$AH$1,0)), "")</f>
        <v>10</v>
      </c>
      <c r="R14" s="11">
        <f>IFERROR(INDEX(REPORT_DATA_BY_COMP!$A:$AH,$F14,MATCH(R$7,REPORT_DATA_BY_COMP!$A$1:$AH$1,0)), "")</f>
        <v>1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1</v>
      </c>
      <c r="U14" s="11">
        <f>IFERROR(INDEX(REPORT_DATA_BY_COMP!$A:$AH,$F14,MATCH(U$7,REPORT_DATA_BY_COMP!$A$1:$AH$1,0)), "")</f>
        <v>1</v>
      </c>
      <c r="V14" s="11">
        <f>IFERROR(INDEX(REPORT_DATA_BY_COMP!$A:$AH,$F14,MATCH(V$7,REPORT_DATA_BY_COMP!$A$1:$AH$1,0)), "")</f>
        <v>0</v>
      </c>
    </row>
    <row r="15" spans="1:22" x14ac:dyDescent="0.25">
      <c r="A15" s="27" t="s">
        <v>825</v>
      </c>
      <c r="B15" s="64" t="s">
        <v>826</v>
      </c>
      <c r="C15" s="4" t="s">
        <v>840</v>
      </c>
      <c r="D15" s="4" t="s">
        <v>841</v>
      </c>
      <c r="E15" s="4" t="str">
        <f>CONCATENATE(YEAR,":",MONTH,":",WEEK,":",DAY,":",$A15)</f>
        <v>2016:2:1:7:TAIDONG_1_S</v>
      </c>
      <c r="F15" s="4">
        <f>MATCH($E15,REPORT_DATA_BY_COMP!$A:$A,0)</f>
        <v>333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0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1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1</v>
      </c>
      <c r="Q15" s="11">
        <f>IFERROR(INDEX(REPORT_DATA_BY_COMP!$A:$AH,$F15,MATCH(Q$7,REPORT_DATA_BY_COMP!$A$1:$AH$1,0)), "")</f>
        <v>9</v>
      </c>
      <c r="R15" s="11">
        <f>IFERROR(INDEX(REPORT_DATA_BY_COMP!$A:$AH,$F15,MATCH(R$7,REPORT_DATA_BY_COMP!$A$1:$AH$1,0)), "")</f>
        <v>2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3</v>
      </c>
      <c r="U15" s="11">
        <f>IFERROR(INDEX(REPORT_DATA_BY_COMP!$A:$AH,$F15,MATCH(U$7,REPORT_DATA_BY_COMP!$A$1:$AH$1,0)), "")</f>
        <v>0</v>
      </c>
      <c r="V15" s="11">
        <f>IFERROR(INDEX(REPORT_DATA_BY_COMP!$A:$AH,$F15,MATCH(V$7,REPORT_DATA_BY_COMP!$A$1:$AH$1,0)), "")</f>
        <v>0</v>
      </c>
    </row>
    <row r="16" spans="1:22" x14ac:dyDescent="0.25">
      <c r="A16" s="27"/>
      <c r="B16" s="9" t="s">
        <v>22</v>
      </c>
      <c r="C16" s="10"/>
      <c r="D16" s="10"/>
      <c r="E16" s="10"/>
      <c r="F16" s="10"/>
      <c r="G16" s="12">
        <f>SUM(G13:G15)</f>
        <v>0</v>
      </c>
      <c r="H16" s="12">
        <f t="shared" ref="H16:V16" si="1">SUM(H13:H15)</f>
        <v>2</v>
      </c>
      <c r="I16" s="12">
        <f t="shared" si="1"/>
        <v>4</v>
      </c>
      <c r="J16" s="12">
        <f t="shared" si="1"/>
        <v>7</v>
      </c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16</v>
      </c>
      <c r="O16" s="12">
        <f t="shared" si="1"/>
        <v>2</v>
      </c>
      <c r="P16" s="12">
        <f t="shared" si="1"/>
        <v>15</v>
      </c>
      <c r="Q16" s="12">
        <f t="shared" si="1"/>
        <v>33</v>
      </c>
      <c r="R16" s="12">
        <f t="shared" si="1"/>
        <v>5</v>
      </c>
      <c r="S16" s="12">
        <f t="shared" si="1"/>
        <v>0</v>
      </c>
      <c r="T16" s="12">
        <f t="shared" si="1"/>
        <v>11</v>
      </c>
      <c r="U16" s="12">
        <f t="shared" si="1"/>
        <v>1</v>
      </c>
      <c r="V16" s="12">
        <f t="shared" si="1"/>
        <v>0</v>
      </c>
    </row>
    <row r="17" spans="1:22" x14ac:dyDescent="0.25">
      <c r="A17" s="22"/>
      <c r="B17" s="5" t="s">
        <v>827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27" t="s">
        <v>828</v>
      </c>
      <c r="B18" s="64" t="s">
        <v>829</v>
      </c>
      <c r="C18" s="4" t="s">
        <v>842</v>
      </c>
      <c r="D18" s="4" t="s">
        <v>843</v>
      </c>
      <c r="E18" s="4" t="str">
        <f>CONCATENATE(YEAR,":",MONTH,":",WEEK,":",DAY,":",$A18)</f>
        <v>2016:2:1:7:YULI_E</v>
      </c>
      <c r="F18" s="4">
        <f>MATCH($E18,REPORT_DATA_BY_COMP!$A:$A,0)</f>
        <v>372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3</v>
      </c>
      <c r="J18" s="11">
        <f>IFERROR(INDEX(REPORT_DATA_BY_COMP!$A:$AH,$F18,MATCH(J$7,REPORT_DATA_BY_COMP!$A$1:$AH$1,0)), "")</f>
        <v>1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5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3</v>
      </c>
      <c r="Q18" s="11">
        <f>IFERROR(INDEX(REPORT_DATA_BY_COMP!$A:$AH,$F18,MATCH(Q$7,REPORT_DATA_BY_COMP!$A$1:$AH$1,0)), "")</f>
        <v>15</v>
      </c>
      <c r="R18" s="11">
        <f>IFERROR(INDEX(REPORT_DATA_BY_COMP!$A:$AH,$F18,MATCH(R$7,REPORT_DATA_BY_COMP!$A$1:$AH$1,0)), "")</f>
        <v>3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1</v>
      </c>
      <c r="U18" s="11">
        <f>IFERROR(INDEX(REPORT_DATA_BY_COMP!$A:$AH,$F18,MATCH(U$7,REPORT_DATA_BY_COMP!$A$1:$AH$1,0)), "")</f>
        <v>0</v>
      </c>
      <c r="V18" s="11">
        <f>IFERROR(INDEX(REPORT_DATA_BY_COMP!$A:$AH,$F18,MATCH(V$7,REPORT_DATA_BY_COMP!$A$1:$AH$1,0)), "")</f>
        <v>0</v>
      </c>
    </row>
    <row r="19" spans="1:22" x14ac:dyDescent="0.25">
      <c r="A19" s="27" t="s">
        <v>830</v>
      </c>
      <c r="B19" s="64" t="s">
        <v>831</v>
      </c>
      <c r="C19" s="4" t="s">
        <v>844</v>
      </c>
      <c r="D19" s="4" t="s">
        <v>845</v>
      </c>
      <c r="E19" s="4" t="str">
        <f>CONCATENATE(YEAR,":",MONTH,":",WEEK,":",DAY,":",$A19)</f>
        <v>2016:2:1:7:YULI_S</v>
      </c>
      <c r="F19" s="4">
        <f>MATCH($E19,REPORT_DATA_BY_COMP!$A:$A,0)</f>
        <v>373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5</v>
      </c>
      <c r="O19" s="11">
        <f>IFERROR(INDEX(REPORT_DATA_BY_COMP!$A:$AH,$F19,MATCH(O$7,REPORT_DATA_BY_COMP!$A$1:$AH$1,0)), "")</f>
        <v>0</v>
      </c>
      <c r="P19" s="11">
        <f>IFERROR(INDEX(REPORT_DATA_BY_COMP!$A:$AH,$F19,MATCH(P$7,REPORT_DATA_BY_COMP!$A$1:$AH$1,0)), "")</f>
        <v>1</v>
      </c>
      <c r="Q19" s="11">
        <f>IFERROR(INDEX(REPORT_DATA_BY_COMP!$A:$AH,$F19,MATCH(Q$7,REPORT_DATA_BY_COMP!$A$1:$AH$1,0)), "")</f>
        <v>19</v>
      </c>
      <c r="R19" s="11">
        <f>IFERROR(INDEX(REPORT_DATA_BY_COMP!$A:$AH,$F19,MATCH(R$7,REPORT_DATA_BY_COMP!$A$1:$AH$1,0)), "")</f>
        <v>7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3</v>
      </c>
      <c r="U19" s="11">
        <f>IFERROR(INDEX(REPORT_DATA_BY_COMP!$A:$AH,$F19,MATCH(U$7,REPORT_DATA_BY_COMP!$A$1:$AH$1,0)), "")</f>
        <v>3</v>
      </c>
      <c r="V19" s="11">
        <f>IFERROR(INDEX(REPORT_DATA_BY_COMP!$A:$AH,$F19,MATCH(V$7,REPORT_DATA_BY_COMP!$A$1:$AH$1,0)), "")</f>
        <v>0</v>
      </c>
    </row>
    <row r="20" spans="1:22" x14ac:dyDescent="0.25">
      <c r="A20" s="28"/>
      <c r="B20" s="9" t="s">
        <v>22</v>
      </c>
      <c r="C20" s="10"/>
      <c r="D20" s="10"/>
      <c r="E20" s="12">
        <f>SUM(E18:E19)</f>
        <v>0</v>
      </c>
      <c r="F20" s="12">
        <f>SUM(F18:F19)</f>
        <v>745</v>
      </c>
      <c r="G20" s="12">
        <f>SUM(G18:G19)</f>
        <v>0</v>
      </c>
      <c r="H20" s="12">
        <f t="shared" ref="H20:V20" si="2">SUM(H18:H19)</f>
        <v>0</v>
      </c>
      <c r="I20" s="12">
        <f t="shared" si="2"/>
        <v>4</v>
      </c>
      <c r="J20" s="12">
        <f t="shared" si="2"/>
        <v>5</v>
      </c>
      <c r="K20" s="12">
        <f t="shared" si="2"/>
        <v>0</v>
      </c>
      <c r="L20" s="12">
        <f t="shared" si="2"/>
        <v>0</v>
      </c>
      <c r="M20" s="12">
        <f t="shared" si="2"/>
        <v>0</v>
      </c>
      <c r="N20" s="12">
        <f t="shared" si="2"/>
        <v>10</v>
      </c>
      <c r="O20" s="12">
        <f t="shared" si="2"/>
        <v>1</v>
      </c>
      <c r="P20" s="12">
        <f t="shared" si="2"/>
        <v>4</v>
      </c>
      <c r="Q20" s="12">
        <f t="shared" si="2"/>
        <v>34</v>
      </c>
      <c r="R20" s="12">
        <f t="shared" si="2"/>
        <v>10</v>
      </c>
      <c r="S20" s="12">
        <f t="shared" si="2"/>
        <v>0</v>
      </c>
      <c r="T20" s="12">
        <f t="shared" si="2"/>
        <v>4</v>
      </c>
      <c r="U20" s="12">
        <f t="shared" si="2"/>
        <v>3</v>
      </c>
      <c r="V20" s="12">
        <f t="shared" si="2"/>
        <v>0</v>
      </c>
    </row>
    <row r="21" spans="1:22" x14ac:dyDescent="0.25">
      <c r="A21" s="59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50"/>
    </row>
    <row r="22" spans="1:22" x14ac:dyDescent="0.25">
      <c r="A22" s="59"/>
      <c r="B22" s="13" t="s">
        <v>52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</row>
    <row r="23" spans="1:22" x14ac:dyDescent="0.25">
      <c r="A23" s="8" t="s">
        <v>51</v>
      </c>
      <c r="B23" s="30" t="s">
        <v>42</v>
      </c>
      <c r="C23" s="14"/>
      <c r="D23" s="14"/>
      <c r="E23" s="14" t="str">
        <f>CONCATENATE(YEAR,":",MONTH,":1:",WEEKLY_REPORT_DAY,":", $A23)</f>
        <v>2016:2:1:7:TAIDONG</v>
      </c>
      <c r="F23" s="14">
        <f>MATCH($E23,REPORT_DATA_BY_ZONE!$A:$A, 0)</f>
        <v>41</v>
      </c>
      <c r="G23" s="11">
        <f>IFERROR(INDEX(REPORT_DATA_BY_ZONE!$A:$AG,$F23,MATCH(G$7,REPORT_DATA_BY_ZONE!$A$1:$AG$1,0)), "")</f>
        <v>0</v>
      </c>
      <c r="H23" s="11">
        <f>IFERROR(INDEX(REPORT_DATA_BY_ZONE!$A:$AG,$F23,MATCH(H$7,REPORT_DATA_BY_ZONE!$A$1:$AG$1,0)), "")</f>
        <v>2</v>
      </c>
      <c r="I23" s="11">
        <f>IFERROR(INDEX(REPORT_DATA_BY_ZONE!$A:$AG,$F23,MATCH(I$7,REPORT_DATA_BY_ZONE!$A$1:$AG$1,0)), "")</f>
        <v>15</v>
      </c>
      <c r="J23" s="11">
        <f>IFERROR(INDEX(REPORT_DATA_BY_ZONE!$A:$AG,$F23,MATCH(J$7,REPORT_DATA_BY_ZONE!$A$1:$AG$1,0)), "")</f>
        <v>19</v>
      </c>
      <c r="K23" s="11">
        <f>IFERROR(INDEX(REPORT_DATA_BY_ZONE!$A:$AG,$F23,MATCH(K$7,REPORT_DATA_BY_ZONE!$A$1:$AG$1,0)), "")</f>
        <v>1</v>
      </c>
      <c r="L23" s="19">
        <f>IFERROR(INDEX(REPORT_DATA_BY_ZONE!$A:$AG,$F23,MATCH(L$7,REPORT_DATA_BY_ZONE!$A$1:$AG$1,0)), "")</f>
        <v>1</v>
      </c>
      <c r="M23" s="19">
        <f>IFERROR(INDEX(REPORT_DATA_BY_ZONE!$A:$AG,$F23,MATCH(M$7,REPORT_DATA_BY_ZONE!$A$1:$AG$1,0)), "")</f>
        <v>1</v>
      </c>
      <c r="N23" s="19">
        <f>IFERROR(INDEX(REPORT_DATA_BY_ZONE!$A:$AG,$F23,MATCH(N$7,REPORT_DATA_BY_ZONE!$A$1:$AG$1,0)), "")</f>
        <v>40</v>
      </c>
      <c r="O23" s="19">
        <f>IFERROR(INDEX(REPORT_DATA_BY_ZONE!$A:$AG,$F23,MATCH(O$7,REPORT_DATA_BY_ZONE!$A$1:$AG$1,0)), "")</f>
        <v>6</v>
      </c>
      <c r="P23" s="19">
        <f>IFERROR(INDEX(REPORT_DATA_BY_ZONE!$A:$AG,$F23,MATCH(P$7,REPORT_DATA_BY_ZONE!$A$1:$AG$1,0)), "")</f>
        <v>33</v>
      </c>
      <c r="Q23" s="19">
        <f>IFERROR(INDEX(REPORT_DATA_BY_ZONE!$A:$AG,$F23,MATCH(Q$7,REPORT_DATA_BY_ZONE!$A$1:$AG$1,0)), "")</f>
        <v>81</v>
      </c>
      <c r="R23" s="19">
        <f>IFERROR(INDEX(REPORT_DATA_BY_ZONE!$A:$AG,$F23,MATCH(R$7,REPORT_DATA_BY_ZONE!$A$1:$AG$1,0)), "")</f>
        <v>21</v>
      </c>
      <c r="S23" s="19">
        <f>IFERROR(INDEX(REPORT_DATA_BY_ZONE!$A:$AG,$F23,MATCH(S$7,REPORT_DATA_BY_ZONE!$A$1:$AG$1,0)), "")</f>
        <v>0</v>
      </c>
      <c r="T23" s="19">
        <f>IFERROR(INDEX(REPORT_DATA_BY_ZONE!$A:$AG,$F23,MATCH(T$7,REPORT_DATA_BY_ZONE!$A$1:$AG$1,0)), "")</f>
        <v>19</v>
      </c>
      <c r="U23" s="19">
        <f>IFERROR(INDEX(REPORT_DATA_BY_ZONE!$A:$AG,$F23,MATCH(U$7,REPORT_DATA_BY_ZONE!$A$1:$AG$1,0)), "")</f>
        <v>5</v>
      </c>
      <c r="V23" s="19">
        <f>IFERROR(INDEX(REPORT_DATA_BY_ZONE!$A:$AG,$F23,MATCH(V$7,REPORT_DATA_BY_ZONE!$A$1:$AG$1,0)), "")</f>
        <v>0</v>
      </c>
    </row>
    <row r="24" spans="1:22" x14ac:dyDescent="0.25">
      <c r="A24" s="8" t="s">
        <v>51</v>
      </c>
      <c r="B24" s="30" t="s">
        <v>43</v>
      </c>
      <c r="C24" s="14"/>
      <c r="D24" s="14"/>
      <c r="E24" s="14" t="str">
        <f>CONCATENATE(YEAR,":",MONTH,":2:",WEEKLY_REPORT_DAY,":", $A24)</f>
        <v>2016:2:2:7:TAIDONG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51</v>
      </c>
      <c r="B25" s="30" t="s">
        <v>44</v>
      </c>
      <c r="C25" s="14"/>
      <c r="D25" s="14"/>
      <c r="E25" s="14" t="str">
        <f>CONCATENATE(YEAR,":",MONTH,":3:",WEEKLY_REPORT_DAY,":", $A25)</f>
        <v>2016:2:3:7:TAIDONG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A26" s="8" t="s">
        <v>51</v>
      </c>
      <c r="B26" s="30" t="s">
        <v>45</v>
      </c>
      <c r="C26" s="14"/>
      <c r="D26" s="14"/>
      <c r="E26" s="14" t="str">
        <f>CONCATENATE(YEAR,":",MONTH,":4:",WEEKLY_REPORT_DAY,":", $A26)</f>
        <v>2016:2:4:7:TAIDONG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 x14ac:dyDescent="0.25">
      <c r="A27" s="8" t="s">
        <v>51</v>
      </c>
      <c r="B27" s="30" t="s">
        <v>46</v>
      </c>
      <c r="C27" s="14"/>
      <c r="D27" s="14"/>
      <c r="E27" s="14" t="str">
        <f>CONCATENATE(YEAR,":",MONTH,":5:",WEEKLY_REPORT_DAY,":", $A27)</f>
        <v>2016:2:5:7:TAIDONG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60"/>
      <c r="B28" s="18" t="s">
        <v>22</v>
      </c>
      <c r="C28" s="15"/>
      <c r="D28" s="15"/>
      <c r="E28" s="15"/>
      <c r="F28" s="15"/>
      <c r="G28" s="20">
        <f>SUM(G23:G27)</f>
        <v>0</v>
      </c>
      <c r="H28" s="20">
        <f t="shared" ref="H28:V28" si="3">SUM(H23:H27)</f>
        <v>2</v>
      </c>
      <c r="I28" s="20">
        <f t="shared" si="3"/>
        <v>15</v>
      </c>
      <c r="J28" s="20">
        <f t="shared" si="3"/>
        <v>19</v>
      </c>
      <c r="K28" s="20">
        <f t="shared" si="3"/>
        <v>1</v>
      </c>
      <c r="L28" s="20">
        <f t="shared" si="3"/>
        <v>1</v>
      </c>
      <c r="M28" s="20">
        <f t="shared" si="3"/>
        <v>1</v>
      </c>
      <c r="N28" s="20">
        <f t="shared" si="3"/>
        <v>40</v>
      </c>
      <c r="O28" s="20">
        <f t="shared" si="3"/>
        <v>6</v>
      </c>
      <c r="P28" s="20">
        <f t="shared" si="3"/>
        <v>33</v>
      </c>
      <c r="Q28" s="20">
        <f t="shared" si="3"/>
        <v>81</v>
      </c>
      <c r="R28" s="20">
        <f t="shared" si="3"/>
        <v>21</v>
      </c>
      <c r="S28" s="20">
        <f t="shared" si="3"/>
        <v>0</v>
      </c>
      <c r="T28" s="20">
        <f t="shared" si="3"/>
        <v>19</v>
      </c>
      <c r="U28" s="20">
        <f t="shared" si="3"/>
        <v>5</v>
      </c>
      <c r="V28" s="20">
        <f t="shared" si="3"/>
        <v>0</v>
      </c>
    </row>
    <row r="31" spans="1:22" x14ac:dyDescent="0.25">
      <c r="F31" s="3"/>
      <c r="G31" s="3"/>
    </row>
    <row r="32" spans="1:22" x14ac:dyDescent="0.25">
      <c r="F32" s="3"/>
      <c r="G32" s="3"/>
    </row>
    <row r="33" spans="6:7" x14ac:dyDescent="0.25">
      <c r="F33" s="3"/>
      <c r="G33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932" priority="118" operator="lessThan">
      <formula>0.5</formula>
    </cfRule>
    <cfRule type="cellIs" dxfId="931" priority="119" operator="greaterThan">
      <formula>0.5</formula>
    </cfRule>
  </conditionalFormatting>
  <conditionalFormatting sqref="N9:N10">
    <cfRule type="cellIs" dxfId="930" priority="116" operator="lessThan">
      <formula>4.5</formula>
    </cfRule>
    <cfRule type="cellIs" dxfId="929" priority="117" operator="greaterThan">
      <formula>5.5</formula>
    </cfRule>
  </conditionalFormatting>
  <conditionalFormatting sqref="O9:O10">
    <cfRule type="cellIs" dxfId="928" priority="114" operator="lessThan">
      <formula>1.5</formula>
    </cfRule>
    <cfRule type="cellIs" dxfId="927" priority="115" operator="greaterThan">
      <formula>2.5</formula>
    </cfRule>
  </conditionalFormatting>
  <conditionalFormatting sqref="P9:P10">
    <cfRule type="cellIs" dxfId="926" priority="112" operator="lessThan">
      <formula>4.5</formula>
    </cfRule>
    <cfRule type="cellIs" dxfId="925" priority="113" operator="greaterThan">
      <formula>7.5</formula>
    </cfRule>
  </conditionalFormatting>
  <conditionalFormatting sqref="R9:S10">
    <cfRule type="cellIs" dxfId="924" priority="110" operator="lessThan">
      <formula>2.5</formula>
    </cfRule>
    <cfRule type="cellIs" dxfId="923" priority="111" operator="greaterThan">
      <formula>4.5</formula>
    </cfRule>
  </conditionalFormatting>
  <conditionalFormatting sqref="T9:T10">
    <cfRule type="cellIs" dxfId="922" priority="108" operator="lessThan">
      <formula>2.5</formula>
    </cfRule>
    <cfRule type="cellIs" dxfId="921" priority="109" operator="greaterThan">
      <formula>4.5</formula>
    </cfRule>
  </conditionalFormatting>
  <conditionalFormatting sqref="U9:U10">
    <cfRule type="cellIs" dxfId="920" priority="107" operator="greaterThan">
      <formula>1.5</formula>
    </cfRule>
  </conditionalFormatting>
  <conditionalFormatting sqref="M10">
    <cfRule type="cellIs" dxfId="919" priority="105" operator="lessThan">
      <formula>0.5</formula>
    </cfRule>
    <cfRule type="cellIs" dxfId="918" priority="106" operator="greaterThan">
      <formula>0.5</formula>
    </cfRule>
  </conditionalFormatting>
  <conditionalFormatting sqref="N10">
    <cfRule type="cellIs" dxfId="917" priority="103" operator="lessThan">
      <formula>4.5</formula>
    </cfRule>
    <cfRule type="cellIs" dxfId="916" priority="104" operator="greaterThan">
      <formula>5.5</formula>
    </cfRule>
  </conditionalFormatting>
  <conditionalFormatting sqref="O10">
    <cfRule type="cellIs" dxfId="915" priority="101" operator="lessThan">
      <formula>1.5</formula>
    </cfRule>
    <cfRule type="cellIs" dxfId="914" priority="102" operator="greaterThan">
      <formula>2.5</formula>
    </cfRule>
  </conditionalFormatting>
  <conditionalFormatting sqref="P10">
    <cfRule type="cellIs" dxfId="913" priority="99" operator="lessThan">
      <formula>4.5</formula>
    </cfRule>
    <cfRule type="cellIs" dxfId="912" priority="100" operator="greaterThan">
      <formula>7.5</formula>
    </cfRule>
  </conditionalFormatting>
  <conditionalFormatting sqref="R10:S10">
    <cfRule type="cellIs" dxfId="911" priority="97" operator="lessThan">
      <formula>2.5</formula>
    </cfRule>
    <cfRule type="cellIs" dxfId="910" priority="98" operator="greaterThan">
      <formula>4.5</formula>
    </cfRule>
  </conditionalFormatting>
  <conditionalFormatting sqref="T10">
    <cfRule type="cellIs" dxfId="909" priority="95" operator="lessThan">
      <formula>2.5</formula>
    </cfRule>
    <cfRule type="cellIs" dxfId="908" priority="96" operator="greaterThan">
      <formula>4.5</formula>
    </cfRule>
  </conditionalFormatting>
  <conditionalFormatting sqref="U10">
    <cfRule type="cellIs" dxfId="907" priority="94" operator="greaterThan">
      <formula>1.5</formula>
    </cfRule>
  </conditionalFormatting>
  <conditionalFormatting sqref="L9:V10">
    <cfRule type="expression" dxfId="906" priority="91">
      <formula>L9=""</formula>
    </cfRule>
  </conditionalFormatting>
  <conditionalFormatting sqref="S9:S10">
    <cfRule type="cellIs" dxfId="905" priority="92" operator="greaterThan">
      <formula>0.5</formula>
    </cfRule>
    <cfRule type="cellIs" dxfId="904" priority="93" operator="lessThan">
      <formula>0.5</formula>
    </cfRule>
  </conditionalFormatting>
  <conditionalFormatting sqref="M14">
    <cfRule type="cellIs" dxfId="903" priority="60" operator="lessThan">
      <formula>0.5</formula>
    </cfRule>
    <cfRule type="cellIs" dxfId="902" priority="61" operator="greaterThan">
      <formula>0.5</formula>
    </cfRule>
  </conditionalFormatting>
  <conditionalFormatting sqref="N14">
    <cfRule type="cellIs" dxfId="901" priority="58" operator="lessThan">
      <formula>4.5</formula>
    </cfRule>
    <cfRule type="cellIs" dxfId="900" priority="59" operator="greaterThan">
      <formula>5.5</formula>
    </cfRule>
  </conditionalFormatting>
  <conditionalFormatting sqref="O14">
    <cfRule type="cellIs" dxfId="899" priority="56" operator="lessThan">
      <formula>1.5</formula>
    </cfRule>
    <cfRule type="cellIs" dxfId="898" priority="57" operator="greaterThan">
      <formula>2.5</formula>
    </cfRule>
  </conditionalFormatting>
  <conditionalFormatting sqref="P14">
    <cfRule type="cellIs" dxfId="897" priority="54" operator="lessThan">
      <formula>4.5</formula>
    </cfRule>
    <cfRule type="cellIs" dxfId="896" priority="55" operator="greaterThan">
      <formula>7.5</formula>
    </cfRule>
  </conditionalFormatting>
  <conditionalFormatting sqref="R14:S14">
    <cfRule type="cellIs" dxfId="895" priority="52" operator="lessThan">
      <formula>2.5</formula>
    </cfRule>
    <cfRule type="cellIs" dxfId="894" priority="53" operator="greaterThan">
      <formula>4.5</formula>
    </cfRule>
  </conditionalFormatting>
  <conditionalFormatting sqref="T14">
    <cfRule type="cellIs" dxfId="893" priority="50" operator="lessThan">
      <formula>2.5</formula>
    </cfRule>
    <cfRule type="cellIs" dxfId="892" priority="51" operator="greaterThan">
      <formula>4.5</formula>
    </cfRule>
  </conditionalFormatting>
  <conditionalFormatting sqref="U14">
    <cfRule type="cellIs" dxfId="891" priority="49" operator="greaterThan">
      <formula>1.5</formula>
    </cfRule>
  </conditionalFormatting>
  <conditionalFormatting sqref="L13:V14">
    <cfRule type="expression" dxfId="890" priority="46">
      <formula>L13=""</formula>
    </cfRule>
  </conditionalFormatting>
  <conditionalFormatting sqref="S13:S14">
    <cfRule type="cellIs" dxfId="889" priority="47" operator="greaterThan">
      <formula>0.5</formula>
    </cfRule>
    <cfRule type="cellIs" dxfId="888" priority="48" operator="lessThan">
      <formula>0.5</formula>
    </cfRule>
  </conditionalFormatting>
  <conditionalFormatting sqref="L13:M14">
    <cfRule type="cellIs" dxfId="887" priority="73" operator="lessThan">
      <formula>0.5</formula>
    </cfRule>
    <cfRule type="cellIs" dxfId="886" priority="74" operator="greaterThan">
      <formula>0.5</formula>
    </cfRule>
  </conditionalFormatting>
  <conditionalFormatting sqref="N13:N14">
    <cfRule type="cellIs" dxfId="885" priority="71" operator="lessThan">
      <formula>4.5</formula>
    </cfRule>
    <cfRule type="cellIs" dxfId="884" priority="72" operator="greaterThan">
      <formula>5.5</formula>
    </cfRule>
  </conditionalFormatting>
  <conditionalFormatting sqref="O13:O14">
    <cfRule type="cellIs" dxfId="883" priority="69" operator="lessThan">
      <formula>1.5</formula>
    </cfRule>
    <cfRule type="cellIs" dxfId="882" priority="70" operator="greaterThan">
      <formula>2.5</formula>
    </cfRule>
  </conditionalFormatting>
  <conditionalFormatting sqref="P13:P14">
    <cfRule type="cellIs" dxfId="881" priority="67" operator="lessThan">
      <formula>4.5</formula>
    </cfRule>
    <cfRule type="cellIs" dxfId="880" priority="68" operator="greaterThan">
      <formula>7.5</formula>
    </cfRule>
  </conditionalFormatting>
  <conditionalFormatting sqref="R13:S14">
    <cfRule type="cellIs" dxfId="879" priority="65" operator="lessThan">
      <formula>2.5</formula>
    </cfRule>
    <cfRule type="cellIs" dxfId="878" priority="66" operator="greaterThan">
      <formula>4.5</formula>
    </cfRule>
  </conditionalFormatting>
  <conditionalFormatting sqref="T13:T14">
    <cfRule type="cellIs" dxfId="877" priority="63" operator="lessThan">
      <formula>2.5</formula>
    </cfRule>
    <cfRule type="cellIs" dxfId="876" priority="64" operator="greaterThan">
      <formula>4.5</formula>
    </cfRule>
  </conditionalFormatting>
  <conditionalFormatting sqref="U13:U14">
    <cfRule type="cellIs" dxfId="875" priority="62" operator="greaterThan">
      <formula>1.5</formula>
    </cfRule>
  </conditionalFormatting>
  <conditionalFormatting sqref="L15:M15">
    <cfRule type="cellIs" dxfId="874" priority="44" operator="lessThan">
      <formula>0.5</formula>
    </cfRule>
    <cfRule type="cellIs" dxfId="873" priority="45" operator="greaterThan">
      <formula>0.5</formula>
    </cfRule>
  </conditionalFormatting>
  <conditionalFormatting sqref="N15">
    <cfRule type="cellIs" dxfId="872" priority="42" operator="lessThan">
      <formula>4.5</formula>
    </cfRule>
    <cfRule type="cellIs" dxfId="871" priority="43" operator="greaterThan">
      <formula>5.5</formula>
    </cfRule>
  </conditionalFormatting>
  <conditionalFormatting sqref="O15">
    <cfRule type="cellIs" dxfId="870" priority="40" operator="lessThan">
      <formula>1.5</formula>
    </cfRule>
    <cfRule type="cellIs" dxfId="869" priority="41" operator="greaterThan">
      <formula>2.5</formula>
    </cfRule>
  </conditionalFormatting>
  <conditionalFormatting sqref="P15">
    <cfRule type="cellIs" dxfId="868" priority="38" operator="lessThan">
      <formula>4.5</formula>
    </cfRule>
    <cfRule type="cellIs" dxfId="867" priority="39" operator="greaterThan">
      <formula>7.5</formula>
    </cfRule>
  </conditionalFormatting>
  <conditionalFormatting sqref="R15:S15">
    <cfRule type="cellIs" dxfId="866" priority="36" operator="lessThan">
      <formula>2.5</formula>
    </cfRule>
    <cfRule type="cellIs" dxfId="865" priority="37" operator="greaterThan">
      <formula>4.5</formula>
    </cfRule>
  </conditionalFormatting>
  <conditionalFormatting sqref="T15">
    <cfRule type="cellIs" dxfId="864" priority="34" operator="lessThan">
      <formula>2.5</formula>
    </cfRule>
    <cfRule type="cellIs" dxfId="863" priority="35" operator="greaterThan">
      <formula>4.5</formula>
    </cfRule>
  </conditionalFormatting>
  <conditionalFormatting sqref="U15">
    <cfRule type="cellIs" dxfId="862" priority="33" operator="greaterThan">
      <formula>1.5</formula>
    </cfRule>
  </conditionalFormatting>
  <conditionalFormatting sqref="L15:V15">
    <cfRule type="expression" dxfId="861" priority="30">
      <formula>L15=""</formula>
    </cfRule>
  </conditionalFormatting>
  <conditionalFormatting sqref="S15">
    <cfRule type="cellIs" dxfId="860" priority="31" operator="greaterThan">
      <formula>0.5</formula>
    </cfRule>
    <cfRule type="cellIs" dxfId="859" priority="32" operator="lessThan">
      <formula>0.5</formula>
    </cfRule>
  </conditionalFormatting>
  <conditionalFormatting sqref="L18:M19">
    <cfRule type="cellIs" dxfId="858" priority="28" operator="lessThan">
      <formula>0.5</formula>
    </cfRule>
    <cfRule type="cellIs" dxfId="857" priority="29" operator="greaterThan">
      <formula>0.5</formula>
    </cfRule>
  </conditionalFormatting>
  <conditionalFormatting sqref="N18:N19">
    <cfRule type="cellIs" dxfId="856" priority="26" operator="lessThan">
      <formula>4.5</formula>
    </cfRule>
    <cfRule type="cellIs" dxfId="855" priority="27" operator="greaterThan">
      <formula>5.5</formula>
    </cfRule>
  </conditionalFormatting>
  <conditionalFormatting sqref="O18:O19">
    <cfRule type="cellIs" dxfId="854" priority="24" operator="lessThan">
      <formula>1.5</formula>
    </cfRule>
    <cfRule type="cellIs" dxfId="853" priority="25" operator="greaterThan">
      <formula>2.5</formula>
    </cfRule>
  </conditionalFormatting>
  <conditionalFormatting sqref="P18:P19">
    <cfRule type="cellIs" dxfId="852" priority="22" operator="lessThan">
      <formula>4.5</formula>
    </cfRule>
    <cfRule type="cellIs" dxfId="851" priority="23" operator="greaterThan">
      <formula>7.5</formula>
    </cfRule>
  </conditionalFormatting>
  <conditionalFormatting sqref="R18:S19">
    <cfRule type="cellIs" dxfId="850" priority="20" operator="lessThan">
      <formula>2.5</formula>
    </cfRule>
    <cfRule type="cellIs" dxfId="849" priority="21" operator="greaterThan">
      <formula>4.5</formula>
    </cfRule>
  </conditionalFormatting>
  <conditionalFormatting sqref="T18:T19">
    <cfRule type="cellIs" dxfId="848" priority="18" operator="lessThan">
      <formula>2.5</formula>
    </cfRule>
    <cfRule type="cellIs" dxfId="847" priority="19" operator="greaterThan">
      <formula>4.5</formula>
    </cfRule>
  </conditionalFormatting>
  <conditionalFormatting sqref="U18:U19">
    <cfRule type="cellIs" dxfId="846" priority="17" operator="greaterThan">
      <formula>1.5</formula>
    </cfRule>
  </conditionalFormatting>
  <conditionalFormatting sqref="M19">
    <cfRule type="cellIs" dxfId="845" priority="15" operator="lessThan">
      <formula>0.5</formula>
    </cfRule>
    <cfRule type="cellIs" dxfId="844" priority="16" operator="greaterThan">
      <formula>0.5</formula>
    </cfRule>
  </conditionalFormatting>
  <conditionalFormatting sqref="N19">
    <cfRule type="cellIs" dxfId="843" priority="13" operator="lessThan">
      <formula>4.5</formula>
    </cfRule>
    <cfRule type="cellIs" dxfId="842" priority="14" operator="greaterThan">
      <formula>5.5</formula>
    </cfRule>
  </conditionalFormatting>
  <conditionalFormatting sqref="O19">
    <cfRule type="cellIs" dxfId="841" priority="11" operator="lessThan">
      <formula>1.5</formula>
    </cfRule>
    <cfRule type="cellIs" dxfId="840" priority="12" operator="greaterThan">
      <formula>2.5</formula>
    </cfRule>
  </conditionalFormatting>
  <conditionalFormatting sqref="P19">
    <cfRule type="cellIs" dxfId="839" priority="9" operator="lessThan">
      <formula>4.5</formula>
    </cfRule>
    <cfRule type="cellIs" dxfId="838" priority="10" operator="greaterThan">
      <formula>7.5</formula>
    </cfRule>
  </conditionalFormatting>
  <conditionalFormatting sqref="R19:S19">
    <cfRule type="cellIs" dxfId="837" priority="7" operator="lessThan">
      <formula>2.5</formula>
    </cfRule>
    <cfRule type="cellIs" dxfId="836" priority="8" operator="greaterThan">
      <formula>4.5</formula>
    </cfRule>
  </conditionalFormatting>
  <conditionalFormatting sqref="T19">
    <cfRule type="cellIs" dxfId="835" priority="5" operator="lessThan">
      <formula>2.5</formula>
    </cfRule>
    <cfRule type="cellIs" dxfId="834" priority="6" operator="greaterThan">
      <formula>4.5</formula>
    </cfRule>
  </conditionalFormatting>
  <conditionalFormatting sqref="U19">
    <cfRule type="cellIs" dxfId="833" priority="4" operator="greaterThan">
      <formula>1.5</formula>
    </cfRule>
  </conditionalFormatting>
  <conditionalFormatting sqref="L18:V19">
    <cfRule type="expression" dxfId="832" priority="1">
      <formula>L18=""</formula>
    </cfRule>
  </conditionalFormatting>
  <conditionalFormatting sqref="S18:S19">
    <cfRule type="cellIs" dxfId="831" priority="2" operator="greaterThan">
      <formula>0.5</formula>
    </cfRule>
    <cfRule type="cellIs" dxfId="83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workbookViewId="0">
      <selection activeCell="G13" sqref="G1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s="8" t="s">
        <v>13</v>
      </c>
      <c r="R1" s="8" t="s">
        <v>14</v>
      </c>
      <c r="S1"/>
      <c r="T1"/>
      <c r="U1"/>
      <c r="V1"/>
      <c r="W1"/>
      <c r="X1"/>
    </row>
    <row r="2" spans="1:24" x14ac:dyDescent="0.25">
      <c r="A2" s="8" t="s">
        <v>107</v>
      </c>
      <c r="B2" s="3" t="s">
        <v>108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 x14ac:dyDescent="0.25">
      <c r="A3" s="8" t="s">
        <v>109</v>
      </c>
      <c r="B3" s="3" t="s">
        <v>110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 x14ac:dyDescent="0.25">
      <c r="A4" s="8" t="s">
        <v>111</v>
      </c>
      <c r="B4" s="3" t="s">
        <v>112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 x14ac:dyDescent="0.25">
      <c r="A5" s="8" t="s">
        <v>113</v>
      </c>
      <c r="B5" s="3" t="s">
        <v>114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 x14ac:dyDescent="0.25">
      <c r="A6" s="8" t="s">
        <v>115</v>
      </c>
      <c r="B6" s="3" t="s">
        <v>116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 x14ac:dyDescent="0.25">
      <c r="A7" s="8" t="s">
        <v>117</v>
      </c>
      <c r="B7" s="3" t="s">
        <v>118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 x14ac:dyDescent="0.25">
      <c r="A8" s="8" t="s">
        <v>119</v>
      </c>
      <c r="B8" s="3" t="s">
        <v>120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 x14ac:dyDescent="0.25">
      <c r="A9" s="8" t="s">
        <v>121</v>
      </c>
      <c r="B9" s="3" t="s">
        <v>122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 x14ac:dyDescent="0.25">
      <c r="A10" s="8" t="s">
        <v>1077</v>
      </c>
      <c r="B10" s="3" t="s">
        <v>124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125</v>
      </c>
      <c r="B11" s="3" t="s">
        <v>126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 x14ac:dyDescent="0.25">
      <c r="A12" s="8" t="s">
        <v>127</v>
      </c>
      <c r="B12" s="3" t="s">
        <v>128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129</v>
      </c>
      <c r="B13" s="3" t="s">
        <v>130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 x14ac:dyDescent="0.25">
      <c r="A14" s="8" t="s">
        <v>131</v>
      </c>
      <c r="B14" s="3" t="s">
        <v>132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 x14ac:dyDescent="0.25">
      <c r="A15" s="8" t="s">
        <v>133</v>
      </c>
      <c r="B15" s="3" t="s">
        <v>134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135</v>
      </c>
      <c r="B16" s="3" t="s">
        <v>136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137</v>
      </c>
      <c r="B17" s="3" t="s">
        <v>138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139</v>
      </c>
      <c r="B18" s="3" t="s">
        <v>140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141</v>
      </c>
      <c r="B19" s="3" t="s">
        <v>142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 x14ac:dyDescent="0.25">
      <c r="A20" s="8" t="s">
        <v>143</v>
      </c>
      <c r="B20" s="3" t="s">
        <v>144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145</v>
      </c>
      <c r="B21" s="3" t="s">
        <v>146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147</v>
      </c>
      <c r="B22" s="3" t="s">
        <v>148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149</v>
      </c>
      <c r="B23" s="3" t="s">
        <v>150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 x14ac:dyDescent="0.25">
      <c r="A24" s="8" t="s">
        <v>151</v>
      </c>
      <c r="B24" s="3" t="s">
        <v>152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 x14ac:dyDescent="0.25">
      <c r="A25" s="8" t="s">
        <v>153</v>
      </c>
      <c r="B25" s="3" t="s">
        <v>154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 x14ac:dyDescent="0.25">
      <c r="A26" s="8" t="s">
        <v>155</v>
      </c>
      <c r="B26" s="3" t="s">
        <v>156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 x14ac:dyDescent="0.25">
      <c r="A27" s="8" t="s">
        <v>157</v>
      </c>
      <c r="B27" s="3" t="s">
        <v>158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 x14ac:dyDescent="0.25">
      <c r="A28" s="8" t="s">
        <v>159</v>
      </c>
      <c r="B28" s="3" t="s">
        <v>160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 x14ac:dyDescent="0.25">
      <c r="A29" s="8" t="s">
        <v>161</v>
      </c>
      <c r="B29" s="3" t="s">
        <v>162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 x14ac:dyDescent="0.25">
      <c r="A30" s="8" t="s">
        <v>163</v>
      </c>
      <c r="B30" s="3" t="s">
        <v>164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 x14ac:dyDescent="0.25">
      <c r="A31" s="8" t="s">
        <v>165</v>
      </c>
      <c r="B31" s="3" t="s">
        <v>166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 x14ac:dyDescent="0.25">
      <c r="A32" s="8" t="s">
        <v>167</v>
      </c>
      <c r="B32" s="3" t="s">
        <v>62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 x14ac:dyDescent="0.25">
      <c r="A33" s="8" t="s">
        <v>168</v>
      </c>
      <c r="B33" s="3" t="s">
        <v>169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 x14ac:dyDescent="0.25">
      <c r="A34" s="8" t="s">
        <v>170</v>
      </c>
      <c r="B34" s="3" t="s">
        <v>171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 x14ac:dyDescent="0.25">
      <c r="A35" s="8" t="s">
        <v>172</v>
      </c>
      <c r="B35" s="3" t="s">
        <v>173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 x14ac:dyDescent="0.25">
      <c r="A36" s="8" t="s">
        <v>174</v>
      </c>
      <c r="B36" s="3" t="s">
        <v>175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 x14ac:dyDescent="0.25">
      <c r="A37" s="8" t="s">
        <v>176</v>
      </c>
      <c r="B37" s="3" t="s">
        <v>177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 x14ac:dyDescent="0.25">
      <c r="A38" s="8" t="s">
        <v>178</v>
      </c>
      <c r="B38" s="3" t="s">
        <v>179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 x14ac:dyDescent="0.25">
      <c r="A39" s="8" t="s">
        <v>180</v>
      </c>
      <c r="B39" s="3" t="s">
        <v>181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 x14ac:dyDescent="0.25">
      <c r="A40" s="8" t="s">
        <v>182</v>
      </c>
      <c r="B40" s="3" t="s">
        <v>183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 x14ac:dyDescent="0.25">
      <c r="A41" s="8" t="s">
        <v>184</v>
      </c>
      <c r="B41" s="3" t="s">
        <v>185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 x14ac:dyDescent="0.25">
      <c r="A42" s="8" t="s">
        <v>186</v>
      </c>
      <c r="B42" s="3" t="s">
        <v>187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 x14ac:dyDescent="0.25">
      <c r="A43" s="8" t="s">
        <v>188</v>
      </c>
      <c r="B43" s="3" t="s">
        <v>189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 x14ac:dyDescent="0.25">
      <c r="A44" s="8" t="s">
        <v>190</v>
      </c>
      <c r="B44" s="3" t="s">
        <v>191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 x14ac:dyDescent="0.25">
      <c r="A45" s="8" t="s">
        <v>192</v>
      </c>
      <c r="B45" s="3" t="s">
        <v>193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 x14ac:dyDescent="0.25">
      <c r="A46" s="8" t="s">
        <v>194</v>
      </c>
      <c r="B46" s="3" t="s">
        <v>195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 x14ac:dyDescent="0.25">
      <c r="A47" s="8" t="s">
        <v>196</v>
      </c>
      <c r="B47" s="3" t="s">
        <v>197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 x14ac:dyDescent="0.25">
      <c r="A48" s="8" t="s">
        <v>198</v>
      </c>
      <c r="B48" s="3" t="s">
        <v>199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 x14ac:dyDescent="0.25">
      <c r="A49" s="8" t="s">
        <v>200</v>
      </c>
      <c r="B49" s="3" t="s">
        <v>201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 x14ac:dyDescent="0.25">
      <c r="A50" s="8" t="s">
        <v>202</v>
      </c>
      <c r="B50" s="3" t="s">
        <v>203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 x14ac:dyDescent="0.25">
      <c r="A51" s="8" t="s">
        <v>204</v>
      </c>
      <c r="B51" s="3" t="s">
        <v>205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 x14ac:dyDescent="0.25">
      <c r="A52" s="8" t="s">
        <v>206</v>
      </c>
      <c r="B52" s="3" t="s">
        <v>207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 x14ac:dyDescent="0.25">
      <c r="A53" s="8" t="s">
        <v>208</v>
      </c>
      <c r="B53" s="3" t="s">
        <v>209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 x14ac:dyDescent="0.25">
      <c r="A54" s="8" t="s">
        <v>210</v>
      </c>
      <c r="B54" s="3" t="s">
        <v>211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 x14ac:dyDescent="0.25">
      <c r="A55" s="8" t="s">
        <v>212</v>
      </c>
      <c r="B55" s="3" t="s">
        <v>213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 x14ac:dyDescent="0.25">
      <c r="A56" s="8" t="s">
        <v>214</v>
      </c>
      <c r="B56" s="3" t="s">
        <v>215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 x14ac:dyDescent="0.25">
      <c r="A57" s="8" t="s">
        <v>216</v>
      </c>
      <c r="B57" s="3" t="s">
        <v>217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 x14ac:dyDescent="0.25">
      <c r="A58" s="8" t="s">
        <v>218</v>
      </c>
      <c r="B58" s="3" t="s">
        <v>219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 x14ac:dyDescent="0.25">
      <c r="A59" s="8" t="s">
        <v>220</v>
      </c>
      <c r="B59" s="3" t="s">
        <v>221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 x14ac:dyDescent="0.25">
      <c r="A60" s="8" t="s">
        <v>222</v>
      </c>
      <c r="B60" s="3" t="s">
        <v>223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 x14ac:dyDescent="0.25">
      <c r="A61" s="8" t="s">
        <v>224</v>
      </c>
      <c r="B61" s="3" t="s">
        <v>225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 x14ac:dyDescent="0.25">
      <c r="A62" s="8" t="s">
        <v>226</v>
      </c>
      <c r="B62" s="3" t="s">
        <v>227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 x14ac:dyDescent="0.25">
      <c r="A63" s="8" t="s">
        <v>228</v>
      </c>
      <c r="B63" s="3" t="s">
        <v>229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 x14ac:dyDescent="0.25">
      <c r="A64" s="8" t="s">
        <v>230</v>
      </c>
      <c r="B64" s="3" t="s">
        <v>231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 x14ac:dyDescent="0.25">
      <c r="A65" s="8" t="s">
        <v>232</v>
      </c>
      <c r="B65" s="3" t="s">
        <v>233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 x14ac:dyDescent="0.25">
      <c r="A66" s="8" t="s">
        <v>234</v>
      </c>
      <c r="B66" s="3" t="s">
        <v>235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 x14ac:dyDescent="0.25">
      <c r="A67" s="8" t="s">
        <v>236</v>
      </c>
      <c r="B67" s="3" t="s">
        <v>237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 x14ac:dyDescent="0.25">
      <c r="A68" s="8" t="s">
        <v>238</v>
      </c>
      <c r="B68" s="3" t="s">
        <v>239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 x14ac:dyDescent="0.25">
      <c r="A69" s="8" t="s">
        <v>240</v>
      </c>
      <c r="B69" s="3" t="s">
        <v>241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 x14ac:dyDescent="0.25">
      <c r="A70" s="8" t="s">
        <v>242</v>
      </c>
      <c r="B70" s="3" t="s">
        <v>243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 x14ac:dyDescent="0.25">
      <c r="A71" s="8" t="s">
        <v>244</v>
      </c>
      <c r="B71" s="3" t="s">
        <v>245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 x14ac:dyDescent="0.25">
      <c r="A72" s="8" t="s">
        <v>246</v>
      </c>
      <c r="B72" s="3" t="s">
        <v>247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 x14ac:dyDescent="0.25">
      <c r="A73" s="8" t="s">
        <v>248</v>
      </c>
      <c r="B73" s="3" t="s">
        <v>249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 x14ac:dyDescent="0.25">
      <c r="A74" s="8" t="s">
        <v>250</v>
      </c>
      <c r="B74" s="3" t="s">
        <v>251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 x14ac:dyDescent="0.25">
      <c r="A75" s="8" t="s">
        <v>252</v>
      </c>
      <c r="B75" s="3" t="s">
        <v>253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 x14ac:dyDescent="0.25">
      <c r="A76" s="8" t="s">
        <v>254</v>
      </c>
      <c r="B76" s="3" t="s">
        <v>255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 x14ac:dyDescent="0.25">
      <c r="A77" s="8" t="s">
        <v>256</v>
      </c>
      <c r="B77" s="3" t="s">
        <v>257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 x14ac:dyDescent="0.25">
      <c r="A78" s="8" t="s">
        <v>258</v>
      </c>
      <c r="B78" s="3" t="s">
        <v>259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 x14ac:dyDescent="0.25">
      <c r="A79" s="8" t="s">
        <v>260</v>
      </c>
      <c r="B79" s="3" t="s">
        <v>261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 x14ac:dyDescent="0.25">
      <c r="A80" s="8" t="s">
        <v>262</v>
      </c>
      <c r="B80" s="3" t="s">
        <v>263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 x14ac:dyDescent="0.25">
      <c r="A81" s="8" t="s">
        <v>264</v>
      </c>
      <c r="B81" s="3" t="s">
        <v>265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 x14ac:dyDescent="0.25">
      <c r="A82" s="8" t="s">
        <v>266</v>
      </c>
      <c r="B82" s="3" t="s">
        <v>267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 x14ac:dyDescent="0.25">
      <c r="A83" s="8" t="s">
        <v>268</v>
      </c>
      <c r="B83" s="3" t="s">
        <v>269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 x14ac:dyDescent="0.25">
      <c r="A84" s="8" t="s">
        <v>270</v>
      </c>
      <c r="B84" s="3" t="s">
        <v>271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 x14ac:dyDescent="0.25">
      <c r="A85" s="8" t="s">
        <v>1078</v>
      </c>
      <c r="B85" s="3" t="s">
        <v>278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 x14ac:dyDescent="0.25">
      <c r="A86" s="8" t="s">
        <v>272</v>
      </c>
      <c r="B86" s="3" t="s">
        <v>273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 x14ac:dyDescent="0.25">
      <c r="A87" s="8" t="s">
        <v>274</v>
      </c>
      <c r="B87" s="3" t="s">
        <v>275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 x14ac:dyDescent="0.25">
      <c r="A88" s="8" t="s">
        <v>276</v>
      </c>
      <c r="B88" s="3" t="s">
        <v>277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 x14ac:dyDescent="0.25">
      <c r="A89" s="8" t="s">
        <v>279</v>
      </c>
      <c r="B89" s="3" t="s">
        <v>280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 x14ac:dyDescent="0.25">
      <c r="A90" s="8" t="s">
        <v>281</v>
      </c>
      <c r="B90" s="3" t="s">
        <v>282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 x14ac:dyDescent="0.25">
      <c r="A91" s="8" t="s">
        <v>283</v>
      </c>
      <c r="B91" s="3" t="s">
        <v>284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 x14ac:dyDescent="0.25">
      <c r="A92" s="8" t="s">
        <v>285</v>
      </c>
      <c r="B92" s="3" t="s">
        <v>286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 x14ac:dyDescent="0.25">
      <c r="A93" s="8" t="s">
        <v>1079</v>
      </c>
      <c r="B93" s="3" t="s">
        <v>123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 x14ac:dyDescent="0.25">
      <c r="A94" s="8" t="s">
        <v>287</v>
      </c>
      <c r="B94" s="3" t="s">
        <v>108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 x14ac:dyDescent="0.25">
      <c r="A95" s="8" t="s">
        <v>288</v>
      </c>
      <c r="B95" s="3" t="s">
        <v>289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 x14ac:dyDescent="0.25">
      <c r="A96" s="8" t="s">
        <v>290</v>
      </c>
      <c r="B96" s="3" t="s">
        <v>110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 x14ac:dyDescent="0.25">
      <c r="A97" s="8" t="s">
        <v>291</v>
      </c>
      <c r="B97" s="3" t="s">
        <v>112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 x14ac:dyDescent="0.25">
      <c r="A98" s="8" t="s">
        <v>292</v>
      </c>
      <c r="B98" s="3" t="s">
        <v>114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 x14ac:dyDescent="0.25">
      <c r="A99" s="8" t="s">
        <v>293</v>
      </c>
      <c r="B99" s="3" t="s">
        <v>116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 x14ac:dyDescent="0.25">
      <c r="A100" s="8" t="s">
        <v>294</v>
      </c>
      <c r="B100" s="3" t="s">
        <v>118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 x14ac:dyDescent="0.25">
      <c r="A101" s="8" t="s">
        <v>295</v>
      </c>
      <c r="B101" s="3" t="s">
        <v>120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 x14ac:dyDescent="0.25">
      <c r="A102" s="8" t="s">
        <v>296</v>
      </c>
      <c r="B102" s="3" t="s">
        <v>122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 x14ac:dyDescent="0.25">
      <c r="A103" s="8" t="s">
        <v>1080</v>
      </c>
      <c r="B103" s="3" t="s">
        <v>124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 x14ac:dyDescent="0.25">
      <c r="A104" s="8" t="s">
        <v>297</v>
      </c>
      <c r="B104" s="3" t="s">
        <v>126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 x14ac:dyDescent="0.25">
      <c r="A105" s="8" t="s">
        <v>298</v>
      </c>
      <c r="B105" s="3" t="s">
        <v>128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 x14ac:dyDescent="0.25">
      <c r="A106" s="8" t="s">
        <v>299</v>
      </c>
      <c r="B106" s="3" t="s">
        <v>300</v>
      </c>
      <c r="C106" s="8">
        <v>0</v>
      </c>
      <c r="D106" s="8">
        <v>0</v>
      </c>
      <c r="E106" s="8">
        <v>0</v>
      </c>
      <c r="F106" s="8">
        <v>3</v>
      </c>
      <c r="G106" s="8">
        <v>0</v>
      </c>
      <c r="H106" s="8">
        <v>1</v>
      </c>
      <c r="I106" s="8">
        <v>1</v>
      </c>
      <c r="J106" s="8">
        <v>5</v>
      </c>
      <c r="K106" s="8">
        <v>1</v>
      </c>
      <c r="L106" s="8">
        <v>8</v>
      </c>
      <c r="M106" s="8">
        <v>11</v>
      </c>
      <c r="N106" s="8">
        <v>7</v>
      </c>
      <c r="O106" s="8">
        <v>0</v>
      </c>
      <c r="P106" s="8">
        <v>6</v>
      </c>
      <c r="Q106" s="8">
        <v>2</v>
      </c>
      <c r="R106" s="8">
        <v>0</v>
      </c>
      <c r="S106"/>
      <c r="T106"/>
      <c r="U106"/>
      <c r="V106"/>
      <c r="W106"/>
      <c r="X106"/>
    </row>
    <row r="107" spans="1:24" x14ac:dyDescent="0.25">
      <c r="A107" s="8" t="s">
        <v>301</v>
      </c>
      <c r="B107" s="3" t="s">
        <v>130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 x14ac:dyDescent="0.25">
      <c r="A108" s="8" t="s">
        <v>302</v>
      </c>
      <c r="B108" s="3" t="s">
        <v>132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 x14ac:dyDescent="0.25">
      <c r="A109" s="8" t="s">
        <v>303</v>
      </c>
      <c r="B109" s="3" t="s">
        <v>304</v>
      </c>
      <c r="C109" s="8">
        <v>0</v>
      </c>
      <c r="D109" s="8">
        <v>0</v>
      </c>
      <c r="E109" s="8">
        <v>3</v>
      </c>
      <c r="F109" s="8">
        <v>0</v>
      </c>
      <c r="G109" s="8">
        <v>0</v>
      </c>
      <c r="H109" s="8">
        <v>0</v>
      </c>
      <c r="I109" s="8">
        <v>0</v>
      </c>
      <c r="J109" s="8">
        <v>5</v>
      </c>
      <c r="K109" s="8">
        <v>3</v>
      </c>
      <c r="L109" s="8">
        <v>11</v>
      </c>
      <c r="M109" s="8">
        <v>26</v>
      </c>
      <c r="N109" s="8">
        <v>9</v>
      </c>
      <c r="O109" s="8">
        <v>0</v>
      </c>
      <c r="P109" s="8">
        <v>4</v>
      </c>
      <c r="Q109" s="8">
        <v>3</v>
      </c>
      <c r="R109" s="8">
        <v>0</v>
      </c>
      <c r="S109"/>
      <c r="T109"/>
      <c r="U109"/>
      <c r="V109"/>
      <c r="W109"/>
      <c r="X109"/>
    </row>
    <row r="110" spans="1:24" x14ac:dyDescent="0.25">
      <c r="A110" s="8" t="s">
        <v>305</v>
      </c>
      <c r="B110" s="3" t="s">
        <v>134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 x14ac:dyDescent="0.25">
      <c r="A111" s="8" t="s">
        <v>306</v>
      </c>
      <c r="B111" s="3" t="s">
        <v>136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 x14ac:dyDescent="0.25">
      <c r="A112" s="8" t="s">
        <v>307</v>
      </c>
      <c r="B112" s="3" t="s">
        <v>138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 x14ac:dyDescent="0.25">
      <c r="A113" s="8" t="s">
        <v>308</v>
      </c>
      <c r="B113" s="3" t="s">
        <v>140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 x14ac:dyDescent="0.25">
      <c r="A114" s="8" t="s">
        <v>309</v>
      </c>
      <c r="B114" s="3" t="s">
        <v>142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 x14ac:dyDescent="0.25">
      <c r="A115" s="8" t="s">
        <v>310</v>
      </c>
      <c r="B115" s="3" t="s">
        <v>144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 x14ac:dyDescent="0.25">
      <c r="A116" s="8" t="s">
        <v>311</v>
      </c>
      <c r="B116" s="3" t="s">
        <v>146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 x14ac:dyDescent="0.25">
      <c r="A117" s="8" t="s">
        <v>312</v>
      </c>
      <c r="B117" s="3" t="s">
        <v>148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 x14ac:dyDescent="0.25">
      <c r="A118" s="8" t="s">
        <v>313</v>
      </c>
      <c r="B118" s="3" t="s">
        <v>150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 x14ac:dyDescent="0.25">
      <c r="A119" s="8" t="s">
        <v>314</v>
      </c>
      <c r="B119" s="3" t="s">
        <v>152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 x14ac:dyDescent="0.25">
      <c r="A120" s="8" t="s">
        <v>315</v>
      </c>
      <c r="B120" s="3" t="s">
        <v>154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 x14ac:dyDescent="0.25">
      <c r="A121" s="8" t="s">
        <v>316</v>
      </c>
      <c r="B121" s="3" t="s">
        <v>156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 x14ac:dyDescent="0.25">
      <c r="A122" s="8" t="s">
        <v>317</v>
      </c>
      <c r="B122" s="3" t="s">
        <v>158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 x14ac:dyDescent="0.25">
      <c r="A123" s="8" t="s">
        <v>318</v>
      </c>
      <c r="B123" s="3" t="s">
        <v>160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 x14ac:dyDescent="0.25">
      <c r="A124" s="8" t="s">
        <v>319</v>
      </c>
      <c r="B124" s="3" t="s">
        <v>162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 x14ac:dyDescent="0.25">
      <c r="A125" s="8" t="s">
        <v>320</v>
      </c>
      <c r="B125" s="3" t="s">
        <v>164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 x14ac:dyDescent="0.25">
      <c r="A126" s="8" t="s">
        <v>321</v>
      </c>
      <c r="B126" s="3" t="s">
        <v>166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 x14ac:dyDescent="0.25">
      <c r="A127" s="8" t="s">
        <v>322</v>
      </c>
      <c r="B127" s="3" t="s">
        <v>169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 x14ac:dyDescent="0.25">
      <c r="A128" s="8" t="s">
        <v>323</v>
      </c>
      <c r="B128" s="3" t="s">
        <v>171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 x14ac:dyDescent="0.25">
      <c r="A129" s="8" t="s">
        <v>324</v>
      </c>
      <c r="B129" s="3" t="s">
        <v>325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 x14ac:dyDescent="0.25">
      <c r="A130" s="8" t="s">
        <v>326</v>
      </c>
      <c r="B130" s="3" t="s">
        <v>173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 x14ac:dyDescent="0.25">
      <c r="A131" s="8" t="s">
        <v>327</v>
      </c>
      <c r="B131" s="3" t="s">
        <v>175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 x14ac:dyDescent="0.25">
      <c r="A132" s="8" t="s">
        <v>328</v>
      </c>
      <c r="B132" s="3" t="s">
        <v>177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 x14ac:dyDescent="0.25">
      <c r="A133" s="8" t="s">
        <v>329</v>
      </c>
      <c r="B133" s="3" t="s">
        <v>179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 x14ac:dyDescent="0.25">
      <c r="A134" s="8" t="s">
        <v>330</v>
      </c>
      <c r="B134" s="3" t="s">
        <v>181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 x14ac:dyDescent="0.25">
      <c r="A135" s="8" t="s">
        <v>331</v>
      </c>
      <c r="B135" s="3" t="s">
        <v>183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 x14ac:dyDescent="0.25">
      <c r="A136" s="8" t="s">
        <v>332</v>
      </c>
      <c r="B136" s="3" t="s">
        <v>185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 x14ac:dyDescent="0.25">
      <c r="A137" s="8" t="s">
        <v>333</v>
      </c>
      <c r="B137" s="3" t="s">
        <v>187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 x14ac:dyDescent="0.25">
      <c r="A138" s="8" t="s">
        <v>334</v>
      </c>
      <c r="B138" s="3" t="s">
        <v>189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 x14ac:dyDescent="0.25">
      <c r="A139" s="8" t="s">
        <v>335</v>
      </c>
      <c r="B139" s="3" t="s">
        <v>191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 x14ac:dyDescent="0.25">
      <c r="A140" s="8" t="s">
        <v>336</v>
      </c>
      <c r="B140" s="3" t="s">
        <v>193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 x14ac:dyDescent="0.25">
      <c r="A141" s="8" t="s">
        <v>337</v>
      </c>
      <c r="B141" s="3" t="s">
        <v>195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 x14ac:dyDescent="0.25">
      <c r="A142" s="8" t="s">
        <v>338</v>
      </c>
      <c r="B142" s="3" t="s">
        <v>339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 x14ac:dyDescent="0.25">
      <c r="A143" s="8" t="s">
        <v>340</v>
      </c>
      <c r="B143" s="3" t="s">
        <v>197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 x14ac:dyDescent="0.25">
      <c r="A144" s="8" t="s">
        <v>341</v>
      </c>
      <c r="B144" s="3" t="s">
        <v>199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 x14ac:dyDescent="0.25">
      <c r="A145" s="8" t="s">
        <v>342</v>
      </c>
      <c r="B145" s="3" t="s">
        <v>201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 x14ac:dyDescent="0.25">
      <c r="A146" s="8" t="s">
        <v>343</v>
      </c>
      <c r="B146" s="3" t="s">
        <v>203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 x14ac:dyDescent="0.25">
      <c r="A147" s="8" t="s">
        <v>344</v>
      </c>
      <c r="B147" s="3" t="s">
        <v>205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 x14ac:dyDescent="0.25">
      <c r="A148" s="8" t="s">
        <v>345</v>
      </c>
      <c r="B148" s="3" t="s">
        <v>207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 x14ac:dyDescent="0.25">
      <c r="A149" s="8" t="s">
        <v>346</v>
      </c>
      <c r="B149" s="3" t="s">
        <v>209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 x14ac:dyDescent="0.25">
      <c r="A150" s="8" t="s">
        <v>347</v>
      </c>
      <c r="B150" s="3" t="s">
        <v>211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 x14ac:dyDescent="0.25">
      <c r="A151" s="8" t="s">
        <v>348</v>
      </c>
      <c r="B151" s="3" t="s">
        <v>213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 x14ac:dyDescent="0.25">
      <c r="A152" s="8" t="s">
        <v>349</v>
      </c>
      <c r="B152" s="3" t="s">
        <v>215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 x14ac:dyDescent="0.25">
      <c r="A153" s="8" t="s">
        <v>350</v>
      </c>
      <c r="B153" s="3" t="s">
        <v>217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 x14ac:dyDescent="0.25">
      <c r="A154" s="8" t="s">
        <v>351</v>
      </c>
      <c r="B154" s="3" t="s">
        <v>219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 x14ac:dyDescent="0.25">
      <c r="A155" s="8" t="s">
        <v>352</v>
      </c>
      <c r="B155" s="3" t="s">
        <v>221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 x14ac:dyDescent="0.25">
      <c r="A156" s="8" t="s">
        <v>353</v>
      </c>
      <c r="B156" s="3" t="s">
        <v>223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 x14ac:dyDescent="0.25">
      <c r="A157" s="8" t="s">
        <v>354</v>
      </c>
      <c r="B157" s="3" t="s">
        <v>225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 x14ac:dyDescent="0.25">
      <c r="A158" s="8" t="s">
        <v>355</v>
      </c>
      <c r="B158" s="3" t="s">
        <v>227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 x14ac:dyDescent="0.25">
      <c r="A159" s="8" t="s">
        <v>356</v>
      </c>
      <c r="B159" s="3" t="s">
        <v>229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 x14ac:dyDescent="0.25">
      <c r="A160" s="8" t="s">
        <v>357</v>
      </c>
      <c r="B160" s="3" t="s">
        <v>231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 x14ac:dyDescent="0.25">
      <c r="A161" s="8" t="s">
        <v>358</v>
      </c>
      <c r="B161" s="3" t="s">
        <v>233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 x14ac:dyDescent="0.25">
      <c r="A162" s="8" t="s">
        <v>359</v>
      </c>
      <c r="B162" s="3" t="s">
        <v>235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 x14ac:dyDescent="0.25">
      <c r="A163" s="8" t="s">
        <v>360</v>
      </c>
      <c r="B163" s="3" t="s">
        <v>237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 x14ac:dyDescent="0.25">
      <c r="A164" s="8" t="s">
        <v>361</v>
      </c>
      <c r="B164" s="3" t="s">
        <v>239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 x14ac:dyDescent="0.25">
      <c r="A165" s="8" t="s">
        <v>362</v>
      </c>
      <c r="B165" s="3" t="s">
        <v>241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 x14ac:dyDescent="0.25">
      <c r="A166" s="8" t="s">
        <v>363</v>
      </c>
      <c r="B166" s="3" t="s">
        <v>243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 x14ac:dyDescent="0.25">
      <c r="A167" s="8" t="s">
        <v>364</v>
      </c>
      <c r="B167" s="3" t="s">
        <v>245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 x14ac:dyDescent="0.25">
      <c r="A168" s="8" t="s">
        <v>365</v>
      </c>
      <c r="B168" s="3" t="s">
        <v>247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 x14ac:dyDescent="0.25">
      <c r="A169" s="8" t="s">
        <v>366</v>
      </c>
      <c r="B169" s="3" t="s">
        <v>249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 x14ac:dyDescent="0.25">
      <c r="A170" s="8" t="s">
        <v>367</v>
      </c>
      <c r="B170" s="3" t="s">
        <v>251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 x14ac:dyDescent="0.25">
      <c r="A171" s="8" t="s">
        <v>368</v>
      </c>
      <c r="B171" s="3" t="s">
        <v>253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 x14ac:dyDescent="0.25">
      <c r="A172" s="8" t="s">
        <v>369</v>
      </c>
      <c r="B172" s="3" t="s">
        <v>255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 x14ac:dyDescent="0.25">
      <c r="A173" s="8" t="s">
        <v>370</v>
      </c>
      <c r="B173" s="3" t="s">
        <v>257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 x14ac:dyDescent="0.25">
      <c r="A174" s="8" t="s">
        <v>371</v>
      </c>
      <c r="B174" s="3" t="s">
        <v>259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 x14ac:dyDescent="0.25">
      <c r="A175" s="8" t="s">
        <v>372</v>
      </c>
      <c r="B175" s="3" t="s">
        <v>261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 x14ac:dyDescent="0.25">
      <c r="A176" s="8" t="s">
        <v>373</v>
      </c>
      <c r="B176" s="3" t="s">
        <v>263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 x14ac:dyDescent="0.25">
      <c r="A177" s="8" t="s">
        <v>374</v>
      </c>
      <c r="B177" s="3" t="s">
        <v>265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 x14ac:dyDescent="0.25">
      <c r="A178" s="8" t="s">
        <v>375</v>
      </c>
      <c r="B178" s="3" t="s">
        <v>267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 x14ac:dyDescent="0.25">
      <c r="A179" s="8" t="s">
        <v>376</v>
      </c>
      <c r="B179" s="3" t="s">
        <v>269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 x14ac:dyDescent="0.25">
      <c r="A180" s="8" t="s">
        <v>377</v>
      </c>
      <c r="B180" s="3" t="s">
        <v>271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 x14ac:dyDescent="0.25">
      <c r="A181" s="8" t="s">
        <v>1081</v>
      </c>
      <c r="B181" s="3" t="s">
        <v>278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 x14ac:dyDescent="0.25">
      <c r="A182" s="8" t="s">
        <v>378</v>
      </c>
      <c r="B182" s="3" t="s">
        <v>273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 x14ac:dyDescent="0.25">
      <c r="A183" s="8" t="s">
        <v>379</v>
      </c>
      <c r="B183" s="3" t="s">
        <v>275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 x14ac:dyDescent="0.25">
      <c r="A184" s="8" t="s">
        <v>380</v>
      </c>
      <c r="B184" s="3" t="s">
        <v>280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 x14ac:dyDescent="0.25">
      <c r="A185" s="8" t="s">
        <v>381</v>
      </c>
      <c r="B185" s="3" t="s">
        <v>282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 x14ac:dyDescent="0.25">
      <c r="A186" s="8" t="s">
        <v>382</v>
      </c>
      <c r="B186" s="3" t="s">
        <v>284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 x14ac:dyDescent="0.25">
      <c r="A187" s="8" t="s">
        <v>383</v>
      </c>
      <c r="B187" s="3" t="s">
        <v>286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 x14ac:dyDescent="0.25">
      <c r="A188" s="8" t="s">
        <v>1082</v>
      </c>
      <c r="B188" s="3" t="s">
        <v>123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 x14ac:dyDescent="0.25">
      <c r="A189" s="8" t="s">
        <v>384</v>
      </c>
      <c r="B189" s="3" t="s">
        <v>108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 x14ac:dyDescent="0.25">
      <c r="A190" s="8" t="s">
        <v>385</v>
      </c>
      <c r="B190" s="3" t="s">
        <v>289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 x14ac:dyDescent="0.25">
      <c r="A191" s="8" t="s">
        <v>386</v>
      </c>
      <c r="B191" s="3" t="s">
        <v>110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 x14ac:dyDescent="0.25">
      <c r="A192" s="8" t="s">
        <v>387</v>
      </c>
      <c r="B192" s="3" t="s">
        <v>112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 x14ac:dyDescent="0.25">
      <c r="A193" s="8" t="s">
        <v>388</v>
      </c>
      <c r="B193" s="3" t="s">
        <v>114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 x14ac:dyDescent="0.25">
      <c r="A194" s="8" t="s">
        <v>389</v>
      </c>
      <c r="B194" s="3" t="s">
        <v>116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 x14ac:dyDescent="0.25">
      <c r="A195" s="8" t="s">
        <v>390</v>
      </c>
      <c r="B195" s="3" t="s">
        <v>118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 x14ac:dyDescent="0.25">
      <c r="A196" s="8" t="s">
        <v>391</v>
      </c>
      <c r="B196" s="3" t="s">
        <v>120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 x14ac:dyDescent="0.25">
      <c r="A197" s="8" t="s">
        <v>392</v>
      </c>
      <c r="B197" s="3" t="s">
        <v>122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 x14ac:dyDescent="0.25">
      <c r="A198" s="8" t="s">
        <v>1083</v>
      </c>
      <c r="B198" s="3" t="s">
        <v>124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 x14ac:dyDescent="0.25">
      <c r="A199" s="8" t="s">
        <v>393</v>
      </c>
      <c r="B199" s="3" t="s">
        <v>126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 x14ac:dyDescent="0.25">
      <c r="A200" s="8" t="s">
        <v>394</v>
      </c>
      <c r="B200" s="3" t="s">
        <v>128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 x14ac:dyDescent="0.25">
      <c r="A201" s="8" t="s">
        <v>395</v>
      </c>
      <c r="B201" s="3" t="s">
        <v>300</v>
      </c>
      <c r="C201" s="8">
        <v>0</v>
      </c>
      <c r="D201" s="8">
        <v>0</v>
      </c>
      <c r="E201" s="8">
        <v>0</v>
      </c>
      <c r="F201" s="8">
        <v>3</v>
      </c>
      <c r="G201" s="8">
        <v>0</v>
      </c>
      <c r="H201" s="8">
        <v>0</v>
      </c>
      <c r="I201" s="8">
        <v>0</v>
      </c>
      <c r="J201" s="8">
        <v>8</v>
      </c>
      <c r="K201" s="8">
        <v>1</v>
      </c>
      <c r="L201" s="8">
        <v>4</v>
      </c>
      <c r="M201" s="8">
        <v>13</v>
      </c>
      <c r="N201" s="8">
        <v>6</v>
      </c>
      <c r="O201" s="8">
        <v>0</v>
      </c>
      <c r="P201" s="8">
        <v>2</v>
      </c>
      <c r="Q201" s="8">
        <v>2</v>
      </c>
      <c r="R201" s="8">
        <v>0</v>
      </c>
      <c r="S201"/>
      <c r="T201"/>
      <c r="U201"/>
      <c r="V201"/>
      <c r="W201"/>
      <c r="X201"/>
    </row>
    <row r="202" spans="1:24" x14ac:dyDescent="0.25">
      <c r="A202" s="8" t="s">
        <v>396</v>
      </c>
      <c r="B202" s="3" t="s">
        <v>130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 x14ac:dyDescent="0.25">
      <c r="A203" s="8" t="s">
        <v>397</v>
      </c>
      <c r="B203" s="3" t="s">
        <v>132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 x14ac:dyDescent="0.25">
      <c r="A204" s="8" t="s">
        <v>398</v>
      </c>
      <c r="B204" s="3" t="s">
        <v>304</v>
      </c>
      <c r="C204" s="8">
        <v>0</v>
      </c>
      <c r="D204" s="8">
        <v>0</v>
      </c>
      <c r="E204" s="8">
        <v>3</v>
      </c>
      <c r="F204" s="8">
        <v>0</v>
      </c>
      <c r="G204" s="8">
        <v>0</v>
      </c>
      <c r="H204" s="8">
        <v>0</v>
      </c>
      <c r="I204" s="8">
        <v>0</v>
      </c>
      <c r="J204" s="8">
        <v>7</v>
      </c>
      <c r="K204" s="8">
        <v>3</v>
      </c>
      <c r="L204" s="8">
        <v>8</v>
      </c>
      <c r="M204" s="8">
        <v>11</v>
      </c>
      <c r="N204" s="8">
        <v>5</v>
      </c>
      <c r="O204" s="8">
        <v>0</v>
      </c>
      <c r="P204" s="8">
        <v>3</v>
      </c>
      <c r="Q204" s="8">
        <v>0</v>
      </c>
      <c r="R204" s="8">
        <v>0</v>
      </c>
      <c r="S204"/>
      <c r="T204"/>
      <c r="U204"/>
      <c r="V204"/>
      <c r="W204"/>
      <c r="X204"/>
    </row>
    <row r="205" spans="1:24" x14ac:dyDescent="0.25">
      <c r="A205" s="8" t="s">
        <v>399</v>
      </c>
      <c r="B205" s="3" t="s">
        <v>134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 x14ac:dyDescent="0.25">
      <c r="A206" s="8" t="s">
        <v>400</v>
      </c>
      <c r="B206" s="3" t="s">
        <v>136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 x14ac:dyDescent="0.25">
      <c r="A207" s="8" t="s">
        <v>401</v>
      </c>
      <c r="B207" s="3" t="s">
        <v>138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 x14ac:dyDescent="0.25">
      <c r="A208" s="8" t="s">
        <v>402</v>
      </c>
      <c r="B208" s="3" t="s">
        <v>140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 x14ac:dyDescent="0.25">
      <c r="A209" s="8" t="s">
        <v>403</v>
      </c>
      <c r="B209" s="3" t="s">
        <v>142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 x14ac:dyDescent="0.25">
      <c r="A210" s="8" t="s">
        <v>404</v>
      </c>
      <c r="B210" s="3" t="s">
        <v>144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 x14ac:dyDescent="0.25">
      <c r="A211" s="8" t="s">
        <v>405</v>
      </c>
      <c r="B211" s="3" t="s">
        <v>146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 x14ac:dyDescent="0.25">
      <c r="A212" s="8" t="s">
        <v>406</v>
      </c>
      <c r="B212" s="3" t="s">
        <v>148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 x14ac:dyDescent="0.25">
      <c r="A213" s="8" t="s">
        <v>407</v>
      </c>
      <c r="B213" s="3" t="s">
        <v>150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 x14ac:dyDescent="0.25">
      <c r="A214" s="8" t="s">
        <v>408</v>
      </c>
      <c r="B214" s="3" t="s">
        <v>409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 x14ac:dyDescent="0.25">
      <c r="A215" s="8" t="s">
        <v>410</v>
      </c>
      <c r="B215" s="3" t="s">
        <v>152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 x14ac:dyDescent="0.25">
      <c r="A216" s="8" t="s">
        <v>411</v>
      </c>
      <c r="B216" s="3" t="s">
        <v>154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 x14ac:dyDescent="0.25">
      <c r="A217" s="8" t="s">
        <v>412</v>
      </c>
      <c r="B217" s="3" t="s">
        <v>156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 x14ac:dyDescent="0.25">
      <c r="A218" s="8" t="s">
        <v>413</v>
      </c>
      <c r="B218" s="3" t="s">
        <v>158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 x14ac:dyDescent="0.25">
      <c r="A219" s="8" t="s">
        <v>414</v>
      </c>
      <c r="B219" s="3" t="s">
        <v>415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 x14ac:dyDescent="0.25">
      <c r="A220" s="8" t="s">
        <v>416</v>
      </c>
      <c r="B220" s="3" t="s">
        <v>164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 x14ac:dyDescent="0.25">
      <c r="A221" s="8" t="s">
        <v>417</v>
      </c>
      <c r="B221" s="3" t="s">
        <v>166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 x14ac:dyDescent="0.25">
      <c r="A222" s="8" t="s">
        <v>418</v>
      </c>
      <c r="B222" s="3" t="s">
        <v>62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 x14ac:dyDescent="0.25">
      <c r="A223" s="8" t="s">
        <v>419</v>
      </c>
      <c r="B223" s="3" t="s">
        <v>169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 x14ac:dyDescent="0.25">
      <c r="A224" s="8" t="s">
        <v>420</v>
      </c>
      <c r="B224" s="3" t="s">
        <v>171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 x14ac:dyDescent="0.25">
      <c r="A225" s="8" t="s">
        <v>421</v>
      </c>
      <c r="B225" s="3" t="s">
        <v>325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 x14ac:dyDescent="0.25">
      <c r="A226" s="8" t="s">
        <v>422</v>
      </c>
      <c r="B226" s="3" t="s">
        <v>173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 x14ac:dyDescent="0.25">
      <c r="A227" s="8" t="s">
        <v>423</v>
      </c>
      <c r="B227" s="3" t="s">
        <v>175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 x14ac:dyDescent="0.25">
      <c r="A228" s="8" t="s">
        <v>424</v>
      </c>
      <c r="B228" s="3" t="s">
        <v>177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 x14ac:dyDescent="0.25">
      <c r="A229" s="8" t="s">
        <v>425</v>
      </c>
      <c r="B229" s="3" t="s">
        <v>179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 x14ac:dyDescent="0.25">
      <c r="A230" s="8" t="s">
        <v>426</v>
      </c>
      <c r="B230" s="3" t="s">
        <v>181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 x14ac:dyDescent="0.25">
      <c r="A231" s="8" t="s">
        <v>427</v>
      </c>
      <c r="B231" s="3" t="s">
        <v>183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 x14ac:dyDescent="0.25">
      <c r="A232" s="8" t="s">
        <v>428</v>
      </c>
      <c r="B232" s="3" t="s">
        <v>185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 x14ac:dyDescent="0.25">
      <c r="A233" s="8" t="s">
        <v>429</v>
      </c>
      <c r="B233" s="3" t="s">
        <v>187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 x14ac:dyDescent="0.25">
      <c r="A234" s="8" t="s">
        <v>430</v>
      </c>
      <c r="B234" s="3" t="s">
        <v>189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 x14ac:dyDescent="0.25">
      <c r="A235" s="8" t="s">
        <v>431</v>
      </c>
      <c r="B235" s="3" t="s">
        <v>191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 x14ac:dyDescent="0.25">
      <c r="A236" s="8" t="s">
        <v>432</v>
      </c>
      <c r="B236" s="3" t="s">
        <v>193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 x14ac:dyDescent="0.25">
      <c r="A237" s="8" t="s">
        <v>433</v>
      </c>
      <c r="B237" s="3" t="s">
        <v>195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 x14ac:dyDescent="0.25">
      <c r="A238" s="8" t="s">
        <v>434</v>
      </c>
      <c r="B238" s="3" t="s">
        <v>339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 x14ac:dyDescent="0.25">
      <c r="A239" s="8" t="s">
        <v>435</v>
      </c>
      <c r="B239" s="3" t="s">
        <v>197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 x14ac:dyDescent="0.25">
      <c r="A240" s="8" t="s">
        <v>436</v>
      </c>
      <c r="B240" s="3" t="s">
        <v>199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 x14ac:dyDescent="0.25">
      <c r="A241" s="8" t="s">
        <v>437</v>
      </c>
      <c r="B241" s="3" t="s">
        <v>160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 x14ac:dyDescent="0.25">
      <c r="A242" s="8" t="s">
        <v>438</v>
      </c>
      <c r="B242" s="3" t="s">
        <v>203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 x14ac:dyDescent="0.25">
      <c r="A243" s="8" t="s">
        <v>439</v>
      </c>
      <c r="B243" s="3" t="s">
        <v>201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 x14ac:dyDescent="0.25">
      <c r="A244" s="8" t="s">
        <v>440</v>
      </c>
      <c r="B244" s="3" t="s">
        <v>162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 x14ac:dyDescent="0.25">
      <c r="A245" s="8" t="s">
        <v>441</v>
      </c>
      <c r="B245" s="3" t="s">
        <v>205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 x14ac:dyDescent="0.25">
      <c r="A246" s="8" t="s">
        <v>442</v>
      </c>
      <c r="B246" s="3" t="s">
        <v>207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 x14ac:dyDescent="0.25">
      <c r="A247" s="8" t="s">
        <v>443</v>
      </c>
      <c r="B247" s="3" t="s">
        <v>209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 x14ac:dyDescent="0.25">
      <c r="A248" s="8" t="s">
        <v>444</v>
      </c>
      <c r="B248" s="3" t="s">
        <v>211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 x14ac:dyDescent="0.25">
      <c r="A249" s="8" t="s">
        <v>445</v>
      </c>
      <c r="B249" s="3" t="s">
        <v>446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 x14ac:dyDescent="0.25">
      <c r="A250" s="8" t="s">
        <v>447</v>
      </c>
      <c r="B250" s="3" t="s">
        <v>213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 x14ac:dyDescent="0.25">
      <c r="A251" s="8" t="s">
        <v>448</v>
      </c>
      <c r="B251" s="3" t="s">
        <v>215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 x14ac:dyDescent="0.25">
      <c r="A252" s="8" t="s">
        <v>449</v>
      </c>
      <c r="B252" s="3" t="s">
        <v>217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 x14ac:dyDescent="0.25">
      <c r="A253" s="8" t="s">
        <v>450</v>
      </c>
      <c r="B253" s="3" t="s">
        <v>219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 x14ac:dyDescent="0.25">
      <c r="A254" s="8" t="s">
        <v>451</v>
      </c>
      <c r="B254" s="3" t="s">
        <v>221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 x14ac:dyDescent="0.25">
      <c r="A255" s="8" t="s">
        <v>452</v>
      </c>
      <c r="B255" s="3" t="s">
        <v>223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 x14ac:dyDescent="0.25">
      <c r="A256" s="8" t="s">
        <v>453</v>
      </c>
      <c r="B256" s="3" t="s">
        <v>225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 x14ac:dyDescent="0.25">
      <c r="A257" s="8" t="s">
        <v>454</v>
      </c>
      <c r="B257" s="3" t="s">
        <v>227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 x14ac:dyDescent="0.25">
      <c r="A258" s="8" t="s">
        <v>455</v>
      </c>
      <c r="B258" s="3" t="s">
        <v>229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 x14ac:dyDescent="0.25">
      <c r="A259" s="8" t="s">
        <v>456</v>
      </c>
      <c r="B259" s="3" t="s">
        <v>231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 x14ac:dyDescent="0.25">
      <c r="A260" s="8" t="s">
        <v>457</v>
      </c>
      <c r="B260" s="3" t="s">
        <v>233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 x14ac:dyDescent="0.25">
      <c r="A261" s="8" t="s">
        <v>458</v>
      </c>
      <c r="B261" s="3" t="s">
        <v>235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 x14ac:dyDescent="0.25">
      <c r="A262" s="8" t="s">
        <v>459</v>
      </c>
      <c r="B262" s="3" t="s">
        <v>237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 x14ac:dyDescent="0.25">
      <c r="A263" s="8" t="s">
        <v>460</v>
      </c>
      <c r="B263" s="3" t="s">
        <v>239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 x14ac:dyDescent="0.25">
      <c r="A264" s="8" t="s">
        <v>461</v>
      </c>
      <c r="B264" s="3" t="s">
        <v>241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 x14ac:dyDescent="0.25">
      <c r="A265" s="8" t="s">
        <v>462</v>
      </c>
      <c r="B265" s="3" t="s">
        <v>243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 x14ac:dyDescent="0.25">
      <c r="A266" s="8" t="s">
        <v>463</v>
      </c>
      <c r="B266" s="3" t="s">
        <v>245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 x14ac:dyDescent="0.25">
      <c r="A267" s="8" t="s">
        <v>464</v>
      </c>
      <c r="B267" s="3" t="s">
        <v>247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 x14ac:dyDescent="0.25">
      <c r="A268" s="8" t="s">
        <v>465</v>
      </c>
      <c r="B268" s="3" t="s">
        <v>249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 x14ac:dyDescent="0.25">
      <c r="A269" s="8" t="s">
        <v>466</v>
      </c>
      <c r="B269" s="3" t="s">
        <v>251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 x14ac:dyDescent="0.25">
      <c r="A270" s="8" t="s">
        <v>467</v>
      </c>
      <c r="B270" s="3" t="s">
        <v>253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 x14ac:dyDescent="0.25">
      <c r="A271" s="8" t="s">
        <v>468</v>
      </c>
      <c r="B271" s="3" t="s">
        <v>255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 x14ac:dyDescent="0.25">
      <c r="A272" s="8" t="s">
        <v>469</v>
      </c>
      <c r="B272" s="3" t="s">
        <v>257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 x14ac:dyDescent="0.25">
      <c r="A273" s="8" t="s">
        <v>470</v>
      </c>
      <c r="B273" s="3" t="s">
        <v>259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 x14ac:dyDescent="0.25">
      <c r="A274" s="8" t="s">
        <v>471</v>
      </c>
      <c r="B274" s="3" t="s">
        <v>261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 x14ac:dyDescent="0.25">
      <c r="A275" s="8" t="s">
        <v>472</v>
      </c>
      <c r="B275" s="3" t="s">
        <v>263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 x14ac:dyDescent="0.25">
      <c r="A276" s="8" t="s">
        <v>473</v>
      </c>
      <c r="B276" s="3" t="s">
        <v>265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 x14ac:dyDescent="0.25">
      <c r="A277" s="8" t="s">
        <v>474</v>
      </c>
      <c r="B277" s="3" t="s">
        <v>271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 x14ac:dyDescent="0.25">
      <c r="A278" s="8" t="s">
        <v>475</v>
      </c>
      <c r="B278" s="3" t="s">
        <v>267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 x14ac:dyDescent="0.25">
      <c r="A279" s="8" t="s">
        <v>476</v>
      </c>
      <c r="B279" s="3" t="s">
        <v>269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 x14ac:dyDescent="0.25">
      <c r="A280" s="8" t="s">
        <v>1084</v>
      </c>
      <c r="B280" s="3" t="s">
        <v>278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 x14ac:dyDescent="0.25">
      <c r="A281" s="8" t="s">
        <v>477</v>
      </c>
      <c r="B281" s="3" t="s">
        <v>273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 x14ac:dyDescent="0.25">
      <c r="A282" s="8" t="s">
        <v>478</v>
      </c>
      <c r="B282" s="3" t="s">
        <v>275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 x14ac:dyDescent="0.25">
      <c r="A283" s="8" t="s">
        <v>479</v>
      </c>
      <c r="B283" s="3" t="s">
        <v>277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 x14ac:dyDescent="0.25">
      <c r="A284" s="8" t="s">
        <v>480</v>
      </c>
      <c r="B284" s="3" t="s">
        <v>280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 x14ac:dyDescent="0.25">
      <c r="A285" s="8" t="s">
        <v>481</v>
      </c>
      <c r="B285" s="3" t="s">
        <v>282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 x14ac:dyDescent="0.25">
      <c r="A286" s="8" t="s">
        <v>482</v>
      </c>
      <c r="B286" s="3" t="s">
        <v>284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 x14ac:dyDescent="0.25">
      <c r="A287" s="8" t="s">
        <v>483</v>
      </c>
      <c r="B287" s="3" t="s">
        <v>286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 x14ac:dyDescent="0.25">
      <c r="A288" s="8" t="s">
        <v>1085</v>
      </c>
      <c r="B288" s="3" t="s">
        <v>123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 x14ac:dyDescent="0.25">
      <c r="A289" s="8" t="s">
        <v>484</v>
      </c>
      <c r="B289" s="3" t="s">
        <v>108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 x14ac:dyDescent="0.25">
      <c r="A290" s="8" t="s">
        <v>485</v>
      </c>
      <c r="B290" s="3" t="s">
        <v>289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 x14ac:dyDescent="0.25">
      <c r="A291" s="8" t="s">
        <v>486</v>
      </c>
      <c r="B291" s="3" t="s">
        <v>110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 x14ac:dyDescent="0.25">
      <c r="A292" s="8" t="s">
        <v>487</v>
      </c>
      <c r="B292" s="3" t="s">
        <v>112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 x14ac:dyDescent="0.25">
      <c r="A293" s="8" t="s">
        <v>488</v>
      </c>
      <c r="B293" s="3" t="s">
        <v>114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 x14ac:dyDescent="0.25">
      <c r="A294" s="8" t="s">
        <v>489</v>
      </c>
      <c r="B294" s="3" t="s">
        <v>116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 x14ac:dyDescent="0.25">
      <c r="A295" s="8" t="s">
        <v>490</v>
      </c>
      <c r="B295" s="3" t="s">
        <v>118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 x14ac:dyDescent="0.25">
      <c r="A296" s="8" t="s">
        <v>491</v>
      </c>
      <c r="B296" s="3" t="s">
        <v>120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 x14ac:dyDescent="0.25">
      <c r="A297" s="8" t="s">
        <v>492</v>
      </c>
      <c r="B297" s="3" t="s">
        <v>122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 x14ac:dyDescent="0.25">
      <c r="A298" s="8" t="s">
        <v>1086</v>
      </c>
      <c r="B298" s="3" t="s">
        <v>124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 x14ac:dyDescent="0.25">
      <c r="A299" s="8" t="s">
        <v>493</v>
      </c>
      <c r="B299" s="3" t="s">
        <v>126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 x14ac:dyDescent="0.25">
      <c r="A300" s="8" t="s">
        <v>494</v>
      </c>
      <c r="B300" s="3" t="s">
        <v>128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 x14ac:dyDescent="0.25">
      <c r="A301" s="8" t="s">
        <v>495</v>
      </c>
      <c r="B301" s="3" t="s">
        <v>300</v>
      </c>
      <c r="C301" s="8">
        <v>0</v>
      </c>
      <c r="D301" s="8">
        <v>0</v>
      </c>
      <c r="E301" s="8">
        <v>0</v>
      </c>
      <c r="F301" s="8">
        <v>3</v>
      </c>
      <c r="G301" s="8">
        <v>0</v>
      </c>
      <c r="H301" s="8">
        <v>0</v>
      </c>
      <c r="I301" s="8">
        <v>0</v>
      </c>
      <c r="J301" s="8">
        <v>4</v>
      </c>
      <c r="K301" s="8">
        <v>1</v>
      </c>
      <c r="L301" s="8">
        <v>5</v>
      </c>
      <c r="M301" s="8">
        <v>4</v>
      </c>
      <c r="N301" s="8">
        <v>2</v>
      </c>
      <c r="O301" s="8">
        <v>0</v>
      </c>
      <c r="P301" s="8">
        <v>4</v>
      </c>
      <c r="Q301" s="8">
        <v>0</v>
      </c>
      <c r="R301" s="8">
        <v>0</v>
      </c>
      <c r="S301"/>
      <c r="T301"/>
      <c r="U301"/>
      <c r="V301"/>
      <c r="W301"/>
      <c r="X301"/>
    </row>
    <row r="302" spans="1:24" x14ac:dyDescent="0.25">
      <c r="A302" s="8" t="s">
        <v>496</v>
      </c>
      <c r="B302" s="3" t="s">
        <v>130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 x14ac:dyDescent="0.25">
      <c r="A303" s="8" t="s">
        <v>497</v>
      </c>
      <c r="B303" s="3" t="s">
        <v>132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 x14ac:dyDescent="0.25">
      <c r="A304" s="8" t="s">
        <v>498</v>
      </c>
      <c r="B304" s="3" t="s">
        <v>304</v>
      </c>
      <c r="C304" s="8">
        <v>0</v>
      </c>
      <c r="D304" s="8">
        <v>1</v>
      </c>
      <c r="E304" s="8">
        <v>2</v>
      </c>
      <c r="F304" s="8">
        <v>0</v>
      </c>
      <c r="G304" s="8">
        <v>0</v>
      </c>
      <c r="H304" s="8">
        <v>0</v>
      </c>
      <c r="I304" s="8">
        <v>0</v>
      </c>
      <c r="J304" s="8">
        <v>6</v>
      </c>
      <c r="K304" s="8">
        <v>3</v>
      </c>
      <c r="L304" s="8">
        <v>3</v>
      </c>
      <c r="M304" s="8">
        <v>20</v>
      </c>
      <c r="N304" s="8">
        <v>10</v>
      </c>
      <c r="O304" s="8">
        <v>0</v>
      </c>
      <c r="P304" s="8">
        <v>0</v>
      </c>
      <c r="Q304" s="8">
        <v>1</v>
      </c>
      <c r="R304" s="8">
        <v>0</v>
      </c>
      <c r="S304"/>
      <c r="T304"/>
      <c r="U304"/>
      <c r="V304"/>
      <c r="W304"/>
      <c r="X304"/>
    </row>
    <row r="305" spans="1:24" x14ac:dyDescent="0.25">
      <c r="A305" s="8" t="s">
        <v>499</v>
      </c>
      <c r="B305" s="3" t="s">
        <v>134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 x14ac:dyDescent="0.25">
      <c r="A306" s="8" t="s">
        <v>500</v>
      </c>
      <c r="B306" s="3" t="s">
        <v>136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 x14ac:dyDescent="0.25">
      <c r="A307" s="8" t="s">
        <v>501</v>
      </c>
      <c r="B307" s="3" t="s">
        <v>138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 x14ac:dyDescent="0.25">
      <c r="A308" s="8" t="s">
        <v>502</v>
      </c>
      <c r="B308" s="3" t="s">
        <v>140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 x14ac:dyDescent="0.25">
      <c r="A309" s="8" t="s">
        <v>503</v>
      </c>
      <c r="B309" s="3" t="s">
        <v>142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 x14ac:dyDescent="0.25">
      <c r="A310" s="8" t="s">
        <v>504</v>
      </c>
      <c r="B310" s="3" t="s">
        <v>144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 x14ac:dyDescent="0.25">
      <c r="A311" s="8" t="s">
        <v>505</v>
      </c>
      <c r="B311" s="3" t="s">
        <v>146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 x14ac:dyDescent="0.25">
      <c r="A312" s="8" t="s">
        <v>506</v>
      </c>
      <c r="B312" s="3" t="s">
        <v>148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 x14ac:dyDescent="0.25">
      <c r="A313" s="8" t="s">
        <v>507</v>
      </c>
      <c r="B313" s="3" t="s">
        <v>150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 x14ac:dyDescent="0.25">
      <c r="A314" s="8" t="s">
        <v>508</v>
      </c>
      <c r="B314" s="3" t="s">
        <v>409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 x14ac:dyDescent="0.25">
      <c r="A315" s="8" t="s">
        <v>509</v>
      </c>
      <c r="B315" s="3" t="s">
        <v>152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 x14ac:dyDescent="0.25">
      <c r="A316" s="8" t="s">
        <v>510</v>
      </c>
      <c r="B316" s="3" t="s">
        <v>154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 x14ac:dyDescent="0.25">
      <c r="A317" s="8" t="s">
        <v>511</v>
      </c>
      <c r="B317" s="3" t="s">
        <v>156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 x14ac:dyDescent="0.25">
      <c r="A318" s="8" t="s">
        <v>512</v>
      </c>
      <c r="B318" s="3" t="s">
        <v>158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 x14ac:dyDescent="0.25">
      <c r="A319" s="8" t="s">
        <v>513</v>
      </c>
      <c r="B319" s="3" t="s">
        <v>415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 x14ac:dyDescent="0.25">
      <c r="A320" s="8" t="s">
        <v>514</v>
      </c>
      <c r="B320" s="3" t="s">
        <v>164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 x14ac:dyDescent="0.25">
      <c r="A321" s="8" t="s">
        <v>515</v>
      </c>
      <c r="B321" s="3" t="s">
        <v>166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 x14ac:dyDescent="0.25">
      <c r="A322" s="8" t="s">
        <v>516</v>
      </c>
      <c r="B322" s="3" t="s">
        <v>62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 x14ac:dyDescent="0.25">
      <c r="A323" s="8" t="s">
        <v>517</v>
      </c>
      <c r="B323" s="3" t="s">
        <v>169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 x14ac:dyDescent="0.25">
      <c r="A324" s="8" t="s">
        <v>518</v>
      </c>
      <c r="B324" s="3" t="s">
        <v>171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 x14ac:dyDescent="0.25">
      <c r="A325" s="8" t="s">
        <v>519</v>
      </c>
      <c r="B325" s="3" t="s">
        <v>325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 x14ac:dyDescent="0.25">
      <c r="A326" s="8" t="s">
        <v>520</v>
      </c>
      <c r="B326" s="3" t="s">
        <v>173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 x14ac:dyDescent="0.25">
      <c r="A327" s="8" t="s">
        <v>521</v>
      </c>
      <c r="B327" s="3" t="s">
        <v>175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 x14ac:dyDescent="0.25">
      <c r="A328" s="8" t="s">
        <v>522</v>
      </c>
      <c r="B328" s="3" t="s">
        <v>177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 x14ac:dyDescent="0.25">
      <c r="A329" s="8" t="s">
        <v>523</v>
      </c>
      <c r="B329" s="3" t="s">
        <v>179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 x14ac:dyDescent="0.25">
      <c r="A330" s="8" t="s">
        <v>524</v>
      </c>
      <c r="B330" s="3" t="s">
        <v>181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 x14ac:dyDescent="0.25">
      <c r="A331" s="8" t="s">
        <v>525</v>
      </c>
      <c r="B331" s="3" t="s">
        <v>183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 x14ac:dyDescent="0.25">
      <c r="A332" s="8" t="s">
        <v>526</v>
      </c>
      <c r="B332" s="3" t="s">
        <v>185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 x14ac:dyDescent="0.25">
      <c r="A333" s="8" t="s">
        <v>527</v>
      </c>
      <c r="B333" s="3" t="s">
        <v>187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 x14ac:dyDescent="0.25">
      <c r="A334" s="8" t="s">
        <v>528</v>
      </c>
      <c r="B334" s="3" t="s">
        <v>189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 x14ac:dyDescent="0.25">
      <c r="A335" s="8" t="s">
        <v>529</v>
      </c>
      <c r="B335" s="3" t="s">
        <v>191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 x14ac:dyDescent="0.25">
      <c r="A336" s="8" t="s">
        <v>530</v>
      </c>
      <c r="B336" s="3" t="s">
        <v>193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 x14ac:dyDescent="0.25">
      <c r="A337" s="8" t="s">
        <v>531</v>
      </c>
      <c r="B337" s="3" t="s">
        <v>195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 x14ac:dyDescent="0.25">
      <c r="A338" s="8" t="s">
        <v>532</v>
      </c>
      <c r="B338" s="3" t="s">
        <v>339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 x14ac:dyDescent="0.25">
      <c r="A339" s="8" t="s">
        <v>533</v>
      </c>
      <c r="B339" s="3" t="s">
        <v>197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 x14ac:dyDescent="0.25">
      <c r="A340" s="8" t="s">
        <v>534</v>
      </c>
      <c r="B340" s="3" t="s">
        <v>199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 x14ac:dyDescent="0.25">
      <c r="A341" s="8" t="s">
        <v>535</v>
      </c>
      <c r="B341" s="3" t="s">
        <v>160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 x14ac:dyDescent="0.25">
      <c r="A342" s="8" t="s">
        <v>536</v>
      </c>
      <c r="B342" s="3" t="s">
        <v>203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 x14ac:dyDescent="0.25">
      <c r="A343" s="8" t="s">
        <v>537</v>
      </c>
      <c r="B343" s="3" t="s">
        <v>201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 x14ac:dyDescent="0.25">
      <c r="A344" s="8" t="s">
        <v>538</v>
      </c>
      <c r="B344" s="3" t="s">
        <v>162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 x14ac:dyDescent="0.25">
      <c r="A345" s="8" t="s">
        <v>539</v>
      </c>
      <c r="B345" s="3" t="s">
        <v>205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 x14ac:dyDescent="0.25">
      <c r="A346" s="8" t="s">
        <v>540</v>
      </c>
      <c r="B346" s="3" t="s">
        <v>207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 x14ac:dyDescent="0.25">
      <c r="A347" s="8" t="s">
        <v>541</v>
      </c>
      <c r="B347" s="3" t="s">
        <v>542</v>
      </c>
      <c r="C347" s="8">
        <v>0</v>
      </c>
      <c r="D347" s="8">
        <v>0</v>
      </c>
      <c r="E347" s="8">
        <v>2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1</v>
      </c>
      <c r="L347" s="8">
        <v>11</v>
      </c>
      <c r="M347" s="8">
        <v>19</v>
      </c>
      <c r="N347" s="8">
        <v>5</v>
      </c>
      <c r="O347" s="8">
        <v>0</v>
      </c>
      <c r="P347" s="8">
        <v>5</v>
      </c>
      <c r="Q347" s="8">
        <v>0</v>
      </c>
      <c r="R347" s="8">
        <v>0</v>
      </c>
      <c r="S347"/>
      <c r="T347"/>
      <c r="U347"/>
      <c r="V347"/>
      <c r="W347"/>
      <c r="X347"/>
    </row>
    <row r="348" spans="1:24" x14ac:dyDescent="0.25">
      <c r="A348" s="8" t="s">
        <v>543</v>
      </c>
      <c r="B348" s="3" t="s">
        <v>211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 x14ac:dyDescent="0.25">
      <c r="A349" s="8" t="s">
        <v>544</v>
      </c>
      <c r="B349" s="3" t="s">
        <v>446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 x14ac:dyDescent="0.25">
      <c r="A350" s="8" t="s">
        <v>545</v>
      </c>
      <c r="B350" s="3" t="s">
        <v>213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 x14ac:dyDescent="0.25">
      <c r="A351" s="8" t="s">
        <v>546</v>
      </c>
      <c r="B351" s="3" t="s">
        <v>215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 x14ac:dyDescent="0.25">
      <c r="A352" s="8" t="s">
        <v>547</v>
      </c>
      <c r="B352" s="3" t="s">
        <v>217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 x14ac:dyDescent="0.25">
      <c r="A353" s="8" t="s">
        <v>548</v>
      </c>
      <c r="B353" s="3" t="s">
        <v>219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 x14ac:dyDescent="0.25">
      <c r="A354" s="8" t="s">
        <v>549</v>
      </c>
      <c r="B354" s="3" t="s">
        <v>221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 x14ac:dyDescent="0.25">
      <c r="A355" s="8" t="s">
        <v>550</v>
      </c>
      <c r="B355" s="3" t="s">
        <v>223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 x14ac:dyDescent="0.25">
      <c r="A356" s="8" t="s">
        <v>551</v>
      </c>
      <c r="B356" s="3" t="s">
        <v>225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 x14ac:dyDescent="0.25">
      <c r="A357" s="8" t="s">
        <v>552</v>
      </c>
      <c r="B357" s="3" t="s">
        <v>227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 x14ac:dyDescent="0.25">
      <c r="A358" s="8" t="s">
        <v>553</v>
      </c>
      <c r="B358" s="3" t="s">
        <v>229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 x14ac:dyDescent="0.25">
      <c r="A359" s="8" t="s">
        <v>554</v>
      </c>
      <c r="B359" s="3" t="s">
        <v>231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 x14ac:dyDescent="0.25">
      <c r="A360" s="8" t="s">
        <v>555</v>
      </c>
      <c r="B360" s="3" t="s">
        <v>233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 x14ac:dyDescent="0.25">
      <c r="A361" s="8" t="s">
        <v>556</v>
      </c>
      <c r="B361" s="3" t="s">
        <v>235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 x14ac:dyDescent="0.25">
      <c r="A362" s="8" t="s">
        <v>557</v>
      </c>
      <c r="B362" s="3" t="s">
        <v>237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 x14ac:dyDescent="0.25">
      <c r="A363" s="8" t="s">
        <v>558</v>
      </c>
      <c r="B363" s="3" t="s">
        <v>239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 x14ac:dyDescent="0.25">
      <c r="A364" s="8" t="s">
        <v>559</v>
      </c>
      <c r="B364" s="3" t="s">
        <v>241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 x14ac:dyDescent="0.25">
      <c r="A365" s="8" t="s">
        <v>560</v>
      </c>
      <c r="B365" s="3" t="s">
        <v>243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 x14ac:dyDescent="0.25">
      <c r="A366" s="8" t="s">
        <v>561</v>
      </c>
      <c r="B366" s="3" t="s">
        <v>245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 x14ac:dyDescent="0.25">
      <c r="A367" s="8" t="s">
        <v>562</v>
      </c>
      <c r="B367" s="3" t="s">
        <v>247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 x14ac:dyDescent="0.25">
      <c r="A368" s="8" t="s">
        <v>563</v>
      </c>
      <c r="B368" s="3" t="s">
        <v>249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 x14ac:dyDescent="0.25">
      <c r="A369" s="8" t="s">
        <v>564</v>
      </c>
      <c r="B369" s="3" t="s">
        <v>251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 x14ac:dyDescent="0.25">
      <c r="A370" s="8" t="s">
        <v>565</v>
      </c>
      <c r="B370" s="3" t="s">
        <v>253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 x14ac:dyDescent="0.25">
      <c r="A371" s="8" t="s">
        <v>566</v>
      </c>
      <c r="B371" s="3" t="s">
        <v>255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 x14ac:dyDescent="0.25">
      <c r="A372" s="8" t="s">
        <v>567</v>
      </c>
      <c r="B372" s="3" t="s">
        <v>257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 x14ac:dyDescent="0.25">
      <c r="A373" s="8" t="s">
        <v>568</v>
      </c>
      <c r="B373" s="3" t="s">
        <v>259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 x14ac:dyDescent="0.25">
      <c r="A374" s="8" t="s">
        <v>569</v>
      </c>
      <c r="B374" s="3" t="s">
        <v>261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 x14ac:dyDescent="0.25">
      <c r="A375" s="8" t="s">
        <v>570</v>
      </c>
      <c r="B375" s="3" t="s">
        <v>263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 x14ac:dyDescent="0.25">
      <c r="A376" s="8" t="s">
        <v>571</v>
      </c>
      <c r="B376" s="3" t="s">
        <v>265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 x14ac:dyDescent="0.25">
      <c r="A377" s="8" t="s">
        <v>572</v>
      </c>
      <c r="B377" s="3" t="s">
        <v>271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 x14ac:dyDescent="0.25">
      <c r="A378" s="8" t="s">
        <v>573</v>
      </c>
      <c r="B378" s="3" t="s">
        <v>267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 x14ac:dyDescent="0.25">
      <c r="A379" s="8" t="s">
        <v>574</v>
      </c>
      <c r="B379" s="3" t="s">
        <v>269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 x14ac:dyDescent="0.25">
      <c r="A380" s="8" t="s">
        <v>1087</v>
      </c>
      <c r="B380" s="3" t="s">
        <v>278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 x14ac:dyDescent="0.25">
      <c r="A381" s="8" t="s">
        <v>575</v>
      </c>
      <c r="B381" s="3" t="s">
        <v>273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 x14ac:dyDescent="0.25">
      <c r="A382" s="8" t="s">
        <v>576</v>
      </c>
      <c r="B382" s="3" t="s">
        <v>275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 x14ac:dyDescent="0.25">
      <c r="A383" s="8" t="s">
        <v>577</v>
      </c>
      <c r="B383" s="3" t="s">
        <v>277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 x14ac:dyDescent="0.25">
      <c r="A384" s="8" t="s">
        <v>578</v>
      </c>
      <c r="B384" s="3" t="s">
        <v>280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 x14ac:dyDescent="0.25">
      <c r="A385" s="8" t="s">
        <v>579</v>
      </c>
      <c r="B385" s="3" t="s">
        <v>282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 x14ac:dyDescent="0.25">
      <c r="A386" s="8" t="s">
        <v>580</v>
      </c>
      <c r="B386" s="3" t="s">
        <v>284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 x14ac:dyDescent="0.25">
      <c r="A387" s="8" t="s">
        <v>581</v>
      </c>
      <c r="B387" s="3" t="s">
        <v>286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 x14ac:dyDescent="0.25">
      <c r="A388" s="8" t="s">
        <v>1088</v>
      </c>
      <c r="B388" s="3" t="s">
        <v>123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V11" sqref="V11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V11" sqref="V11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51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2015:2:0:0:TAIDONG</v>
      </c>
      <c r="F3" s="53" t="e">
        <f>MATCH($E3,BAPTISM_SOURCE_ZONE_MONTH!$A:$A, 0)</f>
        <v>#N/A</v>
      </c>
      <c r="G3" s="11" t="str">
        <f>IFERROR(INDEX(BAPTISM_SOURCE_ZONE_MONTH!$A:$Z,TAIDONG_GRAPH_DATA!$F3,MATCH(G$2,BAPTISM_SOURCE_ZONE_MONTH!$A$1:$Z$1,0)),"")</f>
        <v/>
      </c>
      <c r="H3" s="11" t="str">
        <f>IFERROR(INDEX(BAPTISM_SOURCE_ZONE_MONTH!$A:$Z,TAIDONG_GRAPH_DATA!$F3,MATCH(H$2,BAPTISM_SOURCE_ZONE_MONTH!$A$1:$Z$1,0)),"")</f>
        <v/>
      </c>
      <c r="I3" s="11" t="str">
        <f>IFERROR(INDEX(BAPTISM_SOURCE_ZONE_MONTH!$A:$Z,TAIDONG_GRAPH_DATA!$F3,MATCH(I$2,BAPTISM_SOURCE_ZONE_MONTH!$A$1:$Z$1,0)),"")</f>
        <v/>
      </c>
      <c r="J3" s="11" t="str">
        <f>IFERROR(INDEX(BAPTISM_SOURCE_ZONE_MONTH!$A:$Z,TAIDONG_GRAPH_DATA!$F3,MATCH(J$2,BAPTISM_SOURCE_ZONE_MONTH!$A$1:$Z$1,0)),"")</f>
        <v/>
      </c>
      <c r="K3" s="11" t="str">
        <f>IFERROR(INDEX(BAPTISM_SOURCE_ZONE_MONTH!$A:$Z,TAIDONG_GRAPH_DATA!$F3,MATCH(K$2,BAPTISM_SOURCE_ZONE_MONTH!$A$1:$Z$1,0)),"")</f>
        <v/>
      </c>
      <c r="L3" s="11" t="str">
        <f>IFERROR(INDEX(BAPTISM_SOURCE_ZONE_MONTH!$A:$Z,TAIDONG_GRAPH_DATA!$F3,MATCH(L$2,BAPTISM_SOURCE_ZONE_MONTH!$A$1:$Z$1,0)),"")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3" t="s">
        <v>51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2015:3:0:0:TAIDONG</v>
      </c>
      <c r="F4" s="53" t="e">
        <f>MATCH($E4,BAPTISM_SOURCE_ZONE_MONTH!$A:$A, 0)</f>
        <v>#N/A</v>
      </c>
      <c r="G4" s="11" t="str">
        <f>IFERROR(INDEX(BAPTISM_SOURCE_ZONE_MONTH!$A:$Z,TAIDONG_GRAPH_DATA!$F4,MATCH(G$2,BAPTISM_SOURCE_ZONE_MONTH!$A$1:$Z$1,0)),"")</f>
        <v/>
      </c>
      <c r="H4" s="11" t="str">
        <f>IFERROR(INDEX(BAPTISM_SOURCE_ZONE_MONTH!$A:$Z,TAIDONG_GRAPH_DATA!$F4,MATCH(H$2,BAPTISM_SOURCE_ZONE_MONTH!$A$1:$Z$1,0)),"")</f>
        <v/>
      </c>
      <c r="I4" s="11" t="str">
        <f>IFERROR(INDEX(BAPTISM_SOURCE_ZONE_MONTH!$A:$Z,TAIDONG_GRAPH_DATA!$F4,MATCH(I$2,BAPTISM_SOURCE_ZONE_MONTH!$A$1:$Z$1,0)),"")</f>
        <v/>
      </c>
      <c r="J4" s="11" t="str">
        <f>IFERROR(INDEX(BAPTISM_SOURCE_ZONE_MONTH!$A:$Z,TAIDONG_GRAPH_DATA!$F4,MATCH(J$2,BAPTISM_SOURCE_ZONE_MONTH!$A$1:$Z$1,0)),"")</f>
        <v/>
      </c>
      <c r="K4" s="11" t="str">
        <f>IFERROR(INDEX(BAPTISM_SOURCE_ZONE_MONTH!$A:$Z,TAIDONG_GRAPH_DATA!$F4,MATCH(K$2,BAPTISM_SOURCE_ZONE_MONTH!$A$1:$Z$1,0)),"")</f>
        <v/>
      </c>
      <c r="L4" s="11" t="str">
        <f>IFERROR(INDEX(BAPTISM_SOURCE_ZONE_MONTH!$A:$Z,TAIDONG_GRAPH_DATA!$F4,MATCH(L$2,BAPTISM_SOURCE_ZONE_MONTH!$A$1:$Z$1,0)),"")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3" t="s">
        <v>51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2015:4:0:0:TAIDONG</v>
      </c>
      <c r="F5" s="53" t="e">
        <f>MATCH($E5,BAPTISM_SOURCE_ZONE_MONTH!$A:$A, 0)</f>
        <v>#N/A</v>
      </c>
      <c r="G5" s="11" t="str">
        <f>IFERROR(INDEX(BAPTISM_SOURCE_ZONE_MONTH!$A:$Z,TAIDONG_GRAPH_DATA!$F5,MATCH(G$2,BAPTISM_SOURCE_ZONE_MONTH!$A$1:$Z$1,0)),"")</f>
        <v/>
      </c>
      <c r="H5" s="11" t="str">
        <f>IFERROR(INDEX(BAPTISM_SOURCE_ZONE_MONTH!$A:$Z,TAIDONG_GRAPH_DATA!$F5,MATCH(H$2,BAPTISM_SOURCE_ZONE_MONTH!$A$1:$Z$1,0)),"")</f>
        <v/>
      </c>
      <c r="I5" s="11" t="str">
        <f>IFERROR(INDEX(BAPTISM_SOURCE_ZONE_MONTH!$A:$Z,TAIDONG_GRAPH_DATA!$F5,MATCH(I$2,BAPTISM_SOURCE_ZONE_MONTH!$A$1:$Z$1,0)),"")</f>
        <v/>
      </c>
      <c r="J5" s="11" t="str">
        <f>IFERROR(INDEX(BAPTISM_SOURCE_ZONE_MONTH!$A:$Z,TAIDONG_GRAPH_DATA!$F5,MATCH(J$2,BAPTISM_SOURCE_ZONE_MONTH!$A$1:$Z$1,0)),"")</f>
        <v/>
      </c>
      <c r="K5" s="11" t="str">
        <f>IFERROR(INDEX(BAPTISM_SOURCE_ZONE_MONTH!$A:$Z,TAIDONG_GRAPH_DATA!$F5,MATCH(K$2,BAPTISM_SOURCE_ZONE_MONTH!$A$1:$Z$1,0)),"")</f>
        <v/>
      </c>
      <c r="L5" s="11" t="str">
        <f>IFERROR(INDEX(BAPTISM_SOURCE_ZONE_MONTH!$A:$Z,TAIDONG_GRAPH_DATA!$F5,MATCH(L$2,BAPTISM_SOURCE_ZONE_MONTH!$A$1:$Z$1,0)),"")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3" t="s">
        <v>51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2015:5:0:0:TAIDONG</v>
      </c>
      <c r="F6" s="53" t="e">
        <f>MATCH($E6,BAPTISM_SOURCE_ZONE_MONTH!$A:$A, 0)</f>
        <v>#N/A</v>
      </c>
      <c r="G6" s="11" t="str">
        <f>IFERROR(INDEX(BAPTISM_SOURCE_ZONE_MONTH!$A:$Z,TAIDONG_GRAPH_DATA!$F6,MATCH(G$2,BAPTISM_SOURCE_ZONE_MONTH!$A$1:$Z$1,0)),"")</f>
        <v/>
      </c>
      <c r="H6" s="11" t="str">
        <f>IFERROR(INDEX(BAPTISM_SOURCE_ZONE_MONTH!$A:$Z,TAIDONG_GRAPH_DATA!$F6,MATCH(H$2,BAPTISM_SOURCE_ZONE_MONTH!$A$1:$Z$1,0)),"")</f>
        <v/>
      </c>
      <c r="I6" s="11" t="str">
        <f>IFERROR(INDEX(BAPTISM_SOURCE_ZONE_MONTH!$A:$Z,TAIDONG_GRAPH_DATA!$F6,MATCH(I$2,BAPTISM_SOURCE_ZONE_MONTH!$A$1:$Z$1,0)),"")</f>
        <v/>
      </c>
      <c r="J6" s="11" t="str">
        <f>IFERROR(INDEX(BAPTISM_SOURCE_ZONE_MONTH!$A:$Z,TAIDONG_GRAPH_DATA!$F6,MATCH(J$2,BAPTISM_SOURCE_ZONE_MONTH!$A$1:$Z$1,0)),"")</f>
        <v/>
      </c>
      <c r="K6" s="11" t="str">
        <f>IFERROR(INDEX(BAPTISM_SOURCE_ZONE_MONTH!$A:$Z,TAIDONG_GRAPH_DATA!$F6,MATCH(K$2,BAPTISM_SOURCE_ZONE_MONTH!$A$1:$Z$1,0)),"")</f>
        <v/>
      </c>
      <c r="L6" s="11" t="str">
        <f>IFERROR(INDEX(BAPTISM_SOURCE_ZONE_MONTH!$A:$Z,TAIDONG_GRAPH_DATA!$F6,MATCH(L$2,BAPTISM_SOURCE_ZONE_MONTH!$A$1:$Z$1,0)),"")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3" t="s">
        <v>51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2015:6:0:0:TAIDONG</v>
      </c>
      <c r="F7" s="53" t="e">
        <f>MATCH($E7,BAPTISM_SOURCE_ZONE_MONTH!$A:$A, 0)</f>
        <v>#N/A</v>
      </c>
      <c r="G7" s="11" t="str">
        <f>IFERROR(INDEX(BAPTISM_SOURCE_ZONE_MONTH!$A:$Z,TAIDONG_GRAPH_DATA!$F7,MATCH(G$2,BAPTISM_SOURCE_ZONE_MONTH!$A$1:$Z$1,0)),"")</f>
        <v/>
      </c>
      <c r="H7" s="11" t="str">
        <f>IFERROR(INDEX(BAPTISM_SOURCE_ZONE_MONTH!$A:$Z,TAIDONG_GRAPH_DATA!$F7,MATCH(H$2,BAPTISM_SOURCE_ZONE_MONTH!$A$1:$Z$1,0)),"")</f>
        <v/>
      </c>
      <c r="I7" s="11" t="str">
        <f>IFERROR(INDEX(BAPTISM_SOURCE_ZONE_MONTH!$A:$Z,TAIDONG_GRAPH_DATA!$F7,MATCH(I$2,BAPTISM_SOURCE_ZONE_MONTH!$A$1:$Z$1,0)),"")</f>
        <v/>
      </c>
      <c r="J7" s="11" t="str">
        <f>IFERROR(INDEX(BAPTISM_SOURCE_ZONE_MONTH!$A:$Z,TAIDONG_GRAPH_DATA!$F7,MATCH(J$2,BAPTISM_SOURCE_ZONE_MONTH!$A$1:$Z$1,0)),"")</f>
        <v/>
      </c>
      <c r="K7" s="11" t="str">
        <f>IFERROR(INDEX(BAPTISM_SOURCE_ZONE_MONTH!$A:$Z,TAIDONG_GRAPH_DATA!$F7,MATCH(K$2,BAPTISM_SOURCE_ZONE_MONTH!$A$1:$Z$1,0)),"")</f>
        <v/>
      </c>
      <c r="L7" s="11" t="str">
        <f>IFERROR(INDEX(BAPTISM_SOURCE_ZONE_MONTH!$A:$Z,TAIDONG_GRAPH_DATA!$F7,MATCH(L$2,BAPTISM_SOURCE_ZONE_MONTH!$A$1:$Z$1,0)),"")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3" t="s">
        <v>51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2015:7:0:0:TAIDONG</v>
      </c>
      <c r="F8" s="53" t="e">
        <f>MATCH($E8,BAPTISM_SOURCE_ZONE_MONTH!$A:$A, 0)</f>
        <v>#N/A</v>
      </c>
      <c r="G8" s="11" t="str">
        <f>IFERROR(INDEX(BAPTISM_SOURCE_ZONE_MONTH!$A:$Z,TAIDONG_GRAPH_DATA!$F8,MATCH(G$2,BAPTISM_SOURCE_ZONE_MONTH!$A$1:$Z$1,0)),"")</f>
        <v/>
      </c>
      <c r="H8" s="11" t="str">
        <f>IFERROR(INDEX(BAPTISM_SOURCE_ZONE_MONTH!$A:$Z,TAIDONG_GRAPH_DATA!$F8,MATCH(H$2,BAPTISM_SOURCE_ZONE_MONTH!$A$1:$Z$1,0)),"")</f>
        <v/>
      </c>
      <c r="I8" s="11" t="str">
        <f>IFERROR(INDEX(BAPTISM_SOURCE_ZONE_MONTH!$A:$Z,TAIDONG_GRAPH_DATA!$F8,MATCH(I$2,BAPTISM_SOURCE_ZONE_MONTH!$A$1:$Z$1,0)),"")</f>
        <v/>
      </c>
      <c r="J8" s="11" t="str">
        <f>IFERROR(INDEX(BAPTISM_SOURCE_ZONE_MONTH!$A:$Z,TAIDONG_GRAPH_DATA!$F8,MATCH(J$2,BAPTISM_SOURCE_ZONE_MONTH!$A$1:$Z$1,0)),"")</f>
        <v/>
      </c>
      <c r="K8" s="11" t="str">
        <f>IFERROR(INDEX(BAPTISM_SOURCE_ZONE_MONTH!$A:$Z,TAIDONG_GRAPH_DATA!$F8,MATCH(K$2,BAPTISM_SOURCE_ZONE_MONTH!$A$1:$Z$1,0)),"")</f>
        <v/>
      </c>
      <c r="L8" s="11" t="str">
        <f>IFERROR(INDEX(BAPTISM_SOURCE_ZONE_MONTH!$A:$Z,TAIDONG_GRAPH_DATA!$F8,MATCH(L$2,BAPTISM_SOURCE_ZONE_MONTH!$A$1:$Z$1,0)),"")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3" t="s">
        <v>51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2015:8:0:0:TAIDONG</v>
      </c>
      <c r="F9" s="53" t="e">
        <f>MATCH($E9,BAPTISM_SOURCE_ZONE_MONTH!$A:$A, 0)</f>
        <v>#N/A</v>
      </c>
      <c r="G9" s="11" t="str">
        <f>IFERROR(INDEX(BAPTISM_SOURCE_ZONE_MONTH!$A:$Z,TAIDONG_GRAPH_DATA!$F9,MATCH(G$2,BAPTISM_SOURCE_ZONE_MONTH!$A$1:$Z$1,0)),"")</f>
        <v/>
      </c>
      <c r="H9" s="11" t="str">
        <f>IFERROR(INDEX(BAPTISM_SOURCE_ZONE_MONTH!$A:$Z,TAIDONG_GRAPH_DATA!$F9,MATCH(H$2,BAPTISM_SOURCE_ZONE_MONTH!$A$1:$Z$1,0)),"")</f>
        <v/>
      </c>
      <c r="I9" s="11" t="str">
        <f>IFERROR(INDEX(BAPTISM_SOURCE_ZONE_MONTH!$A:$Z,TAIDONG_GRAPH_DATA!$F9,MATCH(I$2,BAPTISM_SOURCE_ZONE_MONTH!$A$1:$Z$1,0)),"")</f>
        <v/>
      </c>
      <c r="J9" s="11" t="str">
        <f>IFERROR(INDEX(BAPTISM_SOURCE_ZONE_MONTH!$A:$Z,TAIDONG_GRAPH_DATA!$F9,MATCH(J$2,BAPTISM_SOURCE_ZONE_MONTH!$A$1:$Z$1,0)),"")</f>
        <v/>
      </c>
      <c r="K9" s="11" t="str">
        <f>IFERROR(INDEX(BAPTISM_SOURCE_ZONE_MONTH!$A:$Z,TAIDONG_GRAPH_DATA!$F9,MATCH(K$2,BAPTISM_SOURCE_ZONE_MONTH!$A$1:$Z$1,0)),"")</f>
        <v/>
      </c>
      <c r="L9" s="11" t="str">
        <f>IFERROR(INDEX(BAPTISM_SOURCE_ZONE_MONTH!$A:$Z,TAIDONG_GRAPH_DATA!$F9,MATCH(L$2,BAPTISM_SOURCE_ZONE_MONTH!$A$1:$Z$1,0)),"")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3" t="s">
        <v>51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2015:9:0:0:TAIDONG</v>
      </c>
      <c r="F10" s="53" t="e">
        <f>MATCH($E10,BAPTISM_SOURCE_ZONE_MONTH!$A:$A, 0)</f>
        <v>#N/A</v>
      </c>
      <c r="G10" s="11" t="str">
        <f>IFERROR(INDEX(BAPTISM_SOURCE_ZONE_MONTH!$A:$Z,TAIDONG_GRAPH_DATA!$F10,MATCH(G$2,BAPTISM_SOURCE_ZONE_MONTH!$A$1:$Z$1,0)),"")</f>
        <v/>
      </c>
      <c r="H10" s="11" t="str">
        <f>IFERROR(INDEX(BAPTISM_SOURCE_ZONE_MONTH!$A:$Z,TAIDONG_GRAPH_DATA!$F10,MATCH(H$2,BAPTISM_SOURCE_ZONE_MONTH!$A$1:$Z$1,0)),"")</f>
        <v/>
      </c>
      <c r="I10" s="11" t="str">
        <f>IFERROR(INDEX(BAPTISM_SOURCE_ZONE_MONTH!$A:$Z,TAIDONG_GRAPH_DATA!$F10,MATCH(I$2,BAPTISM_SOURCE_ZONE_MONTH!$A$1:$Z$1,0)),"")</f>
        <v/>
      </c>
      <c r="J10" s="11" t="str">
        <f>IFERROR(INDEX(BAPTISM_SOURCE_ZONE_MONTH!$A:$Z,TAIDONG_GRAPH_DATA!$F10,MATCH(J$2,BAPTISM_SOURCE_ZONE_MONTH!$A$1:$Z$1,0)),"")</f>
        <v/>
      </c>
      <c r="K10" s="11" t="str">
        <f>IFERROR(INDEX(BAPTISM_SOURCE_ZONE_MONTH!$A:$Z,TAIDONG_GRAPH_DATA!$F10,MATCH(K$2,BAPTISM_SOURCE_ZONE_MONTH!$A$1:$Z$1,0)),"")</f>
        <v/>
      </c>
      <c r="L10" s="11" t="str">
        <f>IFERROR(INDEX(BAPTISM_SOURCE_ZONE_MONTH!$A:$Z,TAIDONG_GRAPH_DATA!$F10,MATCH(L$2,BAPTISM_SOURCE_ZONE_MONTH!$A$1:$Z$1,0)),"")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3" t="s">
        <v>51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2015:10:0:0:TAIDONG</v>
      </c>
      <c r="F11" s="53" t="e">
        <f>MATCH($E11,BAPTISM_SOURCE_ZONE_MONTH!$A:$A, 0)</f>
        <v>#N/A</v>
      </c>
      <c r="G11" s="11" t="str">
        <f>IFERROR(INDEX(BAPTISM_SOURCE_ZONE_MONTH!$A:$Z,TAIDONG_GRAPH_DATA!$F11,MATCH(G$2,BAPTISM_SOURCE_ZONE_MONTH!$A$1:$Z$1,0)),"")</f>
        <v/>
      </c>
      <c r="H11" s="11" t="str">
        <f>IFERROR(INDEX(BAPTISM_SOURCE_ZONE_MONTH!$A:$Z,TAIDONG_GRAPH_DATA!$F11,MATCH(H$2,BAPTISM_SOURCE_ZONE_MONTH!$A$1:$Z$1,0)),"")</f>
        <v/>
      </c>
      <c r="I11" s="11" t="str">
        <f>IFERROR(INDEX(BAPTISM_SOURCE_ZONE_MONTH!$A:$Z,TAIDONG_GRAPH_DATA!$F11,MATCH(I$2,BAPTISM_SOURCE_ZONE_MONTH!$A$1:$Z$1,0)),"")</f>
        <v/>
      </c>
      <c r="J11" s="11" t="str">
        <f>IFERROR(INDEX(BAPTISM_SOURCE_ZONE_MONTH!$A:$Z,TAIDONG_GRAPH_DATA!$F11,MATCH(J$2,BAPTISM_SOURCE_ZONE_MONTH!$A$1:$Z$1,0)),"")</f>
        <v/>
      </c>
      <c r="K11" s="11" t="str">
        <f>IFERROR(INDEX(BAPTISM_SOURCE_ZONE_MONTH!$A:$Z,TAIDONG_GRAPH_DATA!$F11,MATCH(K$2,BAPTISM_SOURCE_ZONE_MONTH!$A$1:$Z$1,0)),"")</f>
        <v/>
      </c>
      <c r="L11" s="11" t="str">
        <f>IFERROR(INDEX(BAPTISM_SOURCE_ZONE_MONTH!$A:$Z,TAIDONG_GRAPH_DATA!$F11,MATCH(L$2,BAPTISM_SOURCE_ZONE_MONTH!$A$1:$Z$1,0)),"")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3" t="s">
        <v>51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2015:11:0:0:TAIDONG</v>
      </c>
      <c r="F12" s="53" t="e">
        <f>MATCH($E12,BAPTISM_SOURCE_ZONE_MONTH!$A:$A, 0)</f>
        <v>#N/A</v>
      </c>
      <c r="G12" s="11" t="str">
        <f>IFERROR(INDEX(BAPTISM_SOURCE_ZONE_MONTH!$A:$Z,TAIDONG_GRAPH_DATA!$F12,MATCH(G$2,BAPTISM_SOURCE_ZONE_MONTH!$A$1:$Z$1,0)),"")</f>
        <v/>
      </c>
      <c r="H12" s="11" t="str">
        <f>IFERROR(INDEX(BAPTISM_SOURCE_ZONE_MONTH!$A:$Z,TAIDONG_GRAPH_DATA!$F12,MATCH(H$2,BAPTISM_SOURCE_ZONE_MONTH!$A$1:$Z$1,0)),"")</f>
        <v/>
      </c>
      <c r="I12" s="11" t="str">
        <f>IFERROR(INDEX(BAPTISM_SOURCE_ZONE_MONTH!$A:$Z,TAIDONG_GRAPH_DATA!$F12,MATCH(I$2,BAPTISM_SOURCE_ZONE_MONTH!$A$1:$Z$1,0)),"")</f>
        <v/>
      </c>
      <c r="J12" s="11" t="str">
        <f>IFERROR(INDEX(BAPTISM_SOURCE_ZONE_MONTH!$A:$Z,TAIDONG_GRAPH_DATA!$F12,MATCH(J$2,BAPTISM_SOURCE_ZONE_MONTH!$A$1:$Z$1,0)),"")</f>
        <v/>
      </c>
      <c r="K12" s="11" t="str">
        <f>IFERROR(INDEX(BAPTISM_SOURCE_ZONE_MONTH!$A:$Z,TAIDONG_GRAPH_DATA!$F12,MATCH(K$2,BAPTISM_SOURCE_ZONE_MONTH!$A$1:$Z$1,0)),"")</f>
        <v/>
      </c>
      <c r="L12" s="11" t="str">
        <f>IFERROR(INDEX(BAPTISM_SOURCE_ZONE_MONTH!$A:$Z,TAIDONG_GRAPH_DATA!$F12,MATCH(L$2,BAPTISM_SOURCE_ZONE_MONTH!$A$1:$Z$1,0)),"")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3" t="s">
        <v>51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2015:12:0:0:TAIDONG</v>
      </c>
      <c r="F13" s="53" t="e">
        <f>MATCH($E13,BAPTISM_SOURCE_ZONE_MONTH!$A:$A, 0)</f>
        <v>#N/A</v>
      </c>
      <c r="G13" s="11" t="str">
        <f>IFERROR(INDEX(BAPTISM_SOURCE_ZONE_MONTH!$A:$Z,TAIDONG_GRAPH_DATA!$F13,MATCH(G$2,BAPTISM_SOURCE_ZONE_MONTH!$A$1:$Z$1,0)),"")</f>
        <v/>
      </c>
      <c r="H13" s="11" t="str">
        <f>IFERROR(INDEX(BAPTISM_SOURCE_ZONE_MONTH!$A:$Z,TAIDONG_GRAPH_DATA!$F13,MATCH(H$2,BAPTISM_SOURCE_ZONE_MONTH!$A$1:$Z$1,0)),"")</f>
        <v/>
      </c>
      <c r="I13" s="11" t="str">
        <f>IFERROR(INDEX(BAPTISM_SOURCE_ZONE_MONTH!$A:$Z,TAIDONG_GRAPH_DATA!$F13,MATCH(I$2,BAPTISM_SOURCE_ZONE_MONTH!$A$1:$Z$1,0)),"")</f>
        <v/>
      </c>
      <c r="J13" s="11" t="str">
        <f>IFERROR(INDEX(BAPTISM_SOURCE_ZONE_MONTH!$A:$Z,TAIDONG_GRAPH_DATA!$F13,MATCH(J$2,BAPTISM_SOURCE_ZONE_MONTH!$A$1:$Z$1,0)),"")</f>
        <v/>
      </c>
      <c r="K13" s="11" t="str">
        <f>IFERROR(INDEX(BAPTISM_SOURCE_ZONE_MONTH!$A:$Z,TAIDONG_GRAPH_DATA!$F13,MATCH(K$2,BAPTISM_SOURCE_ZONE_MONTH!$A$1:$Z$1,0)),"")</f>
        <v/>
      </c>
      <c r="L13" s="11" t="str">
        <f>IFERROR(INDEX(BAPTISM_SOURCE_ZONE_MONTH!$A:$Z,TAIDONG_GRAPH_DATA!$F13,MATCH(L$2,BAPTISM_SOURCE_ZONE_MONTH!$A$1:$Z$1,0)),"")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3" t="s">
        <v>51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2016:1:0:0:TAIDONG</v>
      </c>
      <c r="F14" s="53" t="e">
        <f>MATCH($E14,BAPTISM_SOURCE_ZONE_MONTH!$A:$A, 0)</f>
        <v>#N/A</v>
      </c>
      <c r="G14" s="11" t="str">
        <f>IFERROR(INDEX(BAPTISM_SOURCE_ZONE_MONTH!$A:$Z,TAIDONG_GRAPH_DATA!$F14,MATCH(G$2,BAPTISM_SOURCE_ZONE_MONTH!$A$1:$Z$1,0)),"")</f>
        <v/>
      </c>
      <c r="H14" s="11" t="str">
        <f>IFERROR(INDEX(BAPTISM_SOURCE_ZONE_MONTH!$A:$Z,TAIDONG_GRAPH_DATA!$F14,MATCH(H$2,BAPTISM_SOURCE_ZONE_MONTH!$A$1:$Z$1,0)),"")</f>
        <v/>
      </c>
      <c r="I14" s="11" t="str">
        <f>IFERROR(INDEX(BAPTISM_SOURCE_ZONE_MONTH!$A:$Z,TAIDONG_GRAPH_DATA!$F14,MATCH(I$2,BAPTISM_SOURCE_ZONE_MONTH!$A$1:$Z$1,0)),"")</f>
        <v/>
      </c>
      <c r="J14" s="11" t="str">
        <f>IFERROR(INDEX(BAPTISM_SOURCE_ZONE_MONTH!$A:$Z,TAIDONG_GRAPH_DATA!$F14,MATCH(J$2,BAPTISM_SOURCE_ZONE_MONTH!$A$1:$Z$1,0)),"")</f>
        <v/>
      </c>
      <c r="K14" s="11" t="str">
        <f>IFERROR(INDEX(BAPTISM_SOURCE_ZONE_MONTH!$A:$Z,TAIDONG_GRAPH_DATA!$F14,MATCH(K$2,BAPTISM_SOURCE_ZONE_MONTH!$A$1:$Z$1,0)),"")</f>
        <v/>
      </c>
      <c r="L14" s="11" t="str">
        <f>IFERROR(INDEX(BAPTISM_SOURCE_ZONE_MONTH!$A:$Z,TAIDONG_GRAPH_DATA!$F14,MATCH(L$2,BAPTISM_SOURCE_ZONE_MONTH!$A$1:$Z$1,0)),"")</f>
        <v/>
      </c>
      <c r="N14" s="53">
        <f>MATCH($E14,REPORT_DATA_BY_ZONE_MONTH!$A:$A, 0)</f>
        <v>8</v>
      </c>
      <c r="O14" s="40">
        <f>IFERROR(INDEX(REPORT_DATA_BY_ZONE_MONTH!$A:$AG,$N14,MATCH(O$2,REPORT_DATA_BY_ZONE_MONTH!$A$1:$AG$1,0)), "")</f>
        <v>0</v>
      </c>
      <c r="P14" s="40">
        <f t="shared" si="3"/>
        <v>7</v>
      </c>
      <c r="Q14" s="40">
        <f>IFERROR(INDEX(REPORT_DATA_BY_ZONE_MONTH!$A:$AG,$N14,MATCH(Q$2,REPORT_DATA_BY_ZONE_MONTH!$A$1:$AG$1,0)), "")</f>
        <v>142</v>
      </c>
      <c r="R14" s="40">
        <f t="shared" si="4"/>
        <v>168</v>
      </c>
      <c r="S14" s="40">
        <f>IFERROR(INDEX(REPORT_DATA_BY_ZONE_MONTH!$A:$AG,$N14,MATCH(S$2,REPORT_DATA_BY_ZONE_MONTH!$A$1:$AG$1,0)), "")</f>
        <v>33</v>
      </c>
      <c r="T14" s="40">
        <f t="shared" si="5"/>
        <v>84</v>
      </c>
      <c r="U14" s="40">
        <f>IFERROR(INDEX(REPORT_DATA_BY_ZONE_MONTH!$A:$AG,$N14,MATCH(U$2,REPORT_DATA_BY_ZONE_MONTH!$A$1:$AG$1,0)), "")</f>
        <v>65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3" t="s">
        <v>51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2016:2:0:0:TAIDONG</v>
      </c>
      <c r="F15" s="53" t="e">
        <f>MATCH($E15,BAPTISM_SOURCE_ZONE_MONTH!$A:$A, 0)</f>
        <v>#N/A</v>
      </c>
      <c r="G15" s="11" t="str">
        <f>IFERROR(INDEX(BAPTISM_SOURCE_ZONE_MONTH!$A:$Z,TAIDONG_GRAPH_DATA!$F15,MATCH(G$2,BAPTISM_SOURCE_ZONE_MONTH!$A$1:$Z$1,0)),"")</f>
        <v/>
      </c>
      <c r="H15" s="11" t="str">
        <f>IFERROR(INDEX(BAPTISM_SOURCE_ZONE_MONTH!$A:$Z,TAIDONG_GRAPH_DATA!$F15,MATCH(H$2,BAPTISM_SOURCE_ZONE_MONTH!$A$1:$Z$1,0)),"")</f>
        <v/>
      </c>
      <c r="I15" s="11" t="str">
        <f>IFERROR(INDEX(BAPTISM_SOURCE_ZONE_MONTH!$A:$Z,TAIDONG_GRAPH_DATA!$F15,MATCH(I$2,BAPTISM_SOURCE_ZONE_MONTH!$A$1:$Z$1,0)),"")</f>
        <v/>
      </c>
      <c r="J15" s="11" t="str">
        <f>IFERROR(INDEX(BAPTISM_SOURCE_ZONE_MONTH!$A:$Z,TAIDONG_GRAPH_DATA!$F15,MATCH(J$2,BAPTISM_SOURCE_ZONE_MONTH!$A$1:$Z$1,0)),"")</f>
        <v/>
      </c>
      <c r="K15" s="11" t="str">
        <f>IFERROR(INDEX(BAPTISM_SOURCE_ZONE_MONTH!$A:$Z,TAIDONG_GRAPH_DATA!$F15,MATCH(K$2,BAPTISM_SOURCE_ZONE_MONTH!$A$1:$Z$1,0)),"")</f>
        <v/>
      </c>
      <c r="L15" s="11" t="str">
        <f>IFERROR(INDEX(BAPTISM_SOURCE_ZONE_MONTH!$A:$Z,TAIDONG_GRAPH_DATA!$F15,MATCH(L$2,BAPTISM_SOURCE_ZONE_MONTH!$A$1:$Z$1,0)),"")</f>
        <v/>
      </c>
      <c r="N15" s="53">
        <f>MATCH($E15,REPORT_DATA_BY_ZONE_MONTH!$A:$A, 0)</f>
        <v>19</v>
      </c>
      <c r="O15" s="40">
        <f>IFERROR(INDEX(REPORT_DATA_BY_ZONE_MONTH!$A:$AG,$N15,MATCH(O$2,REPORT_DATA_BY_ZONE_MONTH!$A$1:$AG$1,0)), "")</f>
        <v>1</v>
      </c>
      <c r="P15" s="40">
        <f t="shared" si="3"/>
        <v>7</v>
      </c>
      <c r="Q15" s="40">
        <f>IFERROR(INDEX(REPORT_DATA_BY_ZONE_MONTH!$A:$AG,$N15,MATCH(Q$2,REPORT_DATA_BY_ZONE_MONTH!$A$1:$AG$1,0)), "")</f>
        <v>40</v>
      </c>
      <c r="R15" s="40">
        <f t="shared" si="4"/>
        <v>168</v>
      </c>
      <c r="S15" s="40">
        <f>IFERROR(INDEX(REPORT_DATA_BY_ZONE_MONTH!$A:$AG,$N15,MATCH(S$2,REPORT_DATA_BY_ZONE_MONTH!$A$1:$AG$1,0)), "")</f>
        <v>6</v>
      </c>
      <c r="T15" s="40">
        <f t="shared" si="5"/>
        <v>84</v>
      </c>
      <c r="U15" s="40">
        <f>IFERROR(INDEX(REPORT_DATA_BY_ZONE_MONTH!$A:$AG,$N15,MATCH(U$2,REPORT_DATA_BY_ZONE_MONTH!$A$1:$AG$1,0)), "")</f>
        <v>21</v>
      </c>
      <c r="V15" s="40">
        <f t="shared" si="6"/>
        <v>140</v>
      </c>
      <c r="W15" s="40">
        <f>IFERROR(INDEX(REPORT_DATA_BY_ZONE_MONTH!$A:$AG,$N15,MATCH(W$2,REPORT_DATA_BY_ZONE_MONTH!$A$1:$AG$1,0)), "")</f>
        <v>0</v>
      </c>
      <c r="X15" s="40">
        <f t="shared" si="7"/>
        <v>28</v>
      </c>
    </row>
    <row r="16" spans="1:24" x14ac:dyDescent="0.25">
      <c r="A16" s="53" t="s">
        <v>51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6</v>
      </c>
      <c r="G22" s="8">
        <f>TAIDONG!D3</f>
        <v>805</v>
      </c>
      <c r="H22" s="8">
        <f>TAIDONG!G5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X25" sqref="X25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846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847</v>
      </c>
      <c r="C4" s="46" t="s">
        <v>66</v>
      </c>
      <c r="D4" s="47"/>
      <c r="E4" s="47"/>
      <c r="F4" s="47"/>
      <c r="G4" s="89">
        <v>46</v>
      </c>
      <c r="H4" s="90"/>
      <c r="I4" s="90"/>
      <c r="J4" s="91"/>
      <c r="K4" s="39">
        <f>ROUND(G4/12,0)</f>
        <v>4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848</v>
      </c>
      <c r="C5" s="46" t="s">
        <v>80</v>
      </c>
      <c r="D5" s="47"/>
      <c r="E5" s="47"/>
      <c r="F5" s="47"/>
      <c r="G5" s="89">
        <v>4</v>
      </c>
      <c r="H5" s="90"/>
      <c r="I5" s="90"/>
      <c r="J5" s="91"/>
      <c r="K5" s="39">
        <f>L26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849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850</v>
      </c>
      <c r="B9" s="64" t="s">
        <v>851</v>
      </c>
      <c r="C9" s="4" t="s">
        <v>909</v>
      </c>
      <c r="D9" s="4" t="s">
        <v>910</v>
      </c>
      <c r="E9" s="4" t="str">
        <f>CONCATENATE(YEAR,":",MONTH,":",WEEK,":",DAY,":",$A9)</f>
        <v>2016:2:1:7:ZHUNAN_E</v>
      </c>
      <c r="F9" s="4">
        <f>MATCH($E9,REPORT_DATA_BY_COMP!$A:$A,0)</f>
        <v>386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5</v>
      </c>
      <c r="Q9" s="11">
        <f>IFERROR(INDEX(REPORT_DATA_BY_COMP!$A:$AH,$F9,MATCH(Q$7,REPORT_DATA_BY_COMP!$A$1:$AH$1,0)), "")</f>
        <v>7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8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852</v>
      </c>
      <c r="B10" s="64" t="s">
        <v>853</v>
      </c>
      <c r="C10" s="4" t="s">
        <v>911</v>
      </c>
      <c r="D10" s="4" t="s">
        <v>912</v>
      </c>
      <c r="E10" s="4" t="str">
        <f>CONCATENATE(YEAR,":",MONTH,":",WEEK,":",DAY,":",$A10)</f>
        <v>2016:2:1:7:XIANGSHAN_A</v>
      </c>
      <c r="F10" s="4">
        <f>MATCH($E10,REPORT_DATA_BY_COMP!$A:$A,0)</f>
        <v>354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5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0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854</v>
      </c>
      <c r="B11" s="22" t="s">
        <v>855</v>
      </c>
      <c r="C11" s="4" t="s">
        <v>913</v>
      </c>
      <c r="D11" s="4" t="s">
        <v>914</v>
      </c>
      <c r="E11" s="4" t="str">
        <f>CONCATENATE(YEAR,":",MONTH,":",WEEK,":",DAY,":",$A11)</f>
        <v>2016:2:1:7:XIANGSHAN_B</v>
      </c>
      <c r="F11" s="4">
        <f>MATCH($E11,REPORT_DATA_BY_COMP!$A:$A,0)</f>
        <v>355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1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3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25</v>
      </c>
      <c r="R11" s="11">
        <f>IFERROR(INDEX(REPORT_DATA_BY_COMP!$A:$AH,$F11,MATCH(R$7,REPORT_DATA_BY_COMP!$A$1:$AH$1,0)), "")</f>
        <v>4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856</v>
      </c>
      <c r="B12" s="64" t="s">
        <v>857</v>
      </c>
      <c r="C12" s="4" t="s">
        <v>915</v>
      </c>
      <c r="D12" s="4" t="s">
        <v>916</v>
      </c>
      <c r="E12" s="4" t="str">
        <f>CONCATENATE(YEAR,":",MONTH,":",WEEK,":",DAY,":",$A12)</f>
        <v>2016:2:1:7:ZHUNAN_S</v>
      </c>
      <c r="F12" s="4">
        <f>MATCH($E12,REPORT_DATA_BY_COMP!$A:$A,0)</f>
        <v>387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2</v>
      </c>
      <c r="J12" s="11">
        <f>IFERROR(INDEX(REPORT_DATA_BY_COMP!$A:$AH,$F12,MATCH(J$7,REPORT_DATA_BY_COMP!$A$1:$AH$1,0)), "")</f>
        <v>3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7</v>
      </c>
      <c r="O12" s="11">
        <f>IFERROR(INDEX(REPORT_DATA_BY_COMP!$A:$AH,$F12,MATCH(O$7,REPORT_DATA_BY_COMP!$A$1:$AH$1,0)), "")</f>
        <v>2</v>
      </c>
      <c r="P12" s="11">
        <f>IFERROR(INDEX(REPORT_DATA_BY_COMP!$A:$AH,$F12,MATCH(P$7,REPORT_DATA_BY_COMP!$A$1:$AH$1,0)), "")</f>
        <v>13</v>
      </c>
      <c r="Q12" s="11">
        <f>IFERROR(INDEX(REPORT_DATA_BY_COMP!$A:$AH,$F12,MATCH(Q$7,REPORT_DATA_BY_COMP!$A$1:$AH$1,0)), "")</f>
        <v>10</v>
      </c>
      <c r="R12" s="11">
        <f>IFERROR(INDEX(REPORT_DATA_BY_COMP!$A:$AH,$F12,MATCH(R$7,REPORT_DATA_BY_COMP!$A$1:$AH$1,0)), "")</f>
        <v>3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4</v>
      </c>
      <c r="U12" s="11">
        <f>IFERROR(INDEX(REPORT_DATA_BY_COMP!$A:$AH,$F12,MATCH(U$7,REPORT_DATA_BY_COMP!$A$1:$AH$1,0)), "")</f>
        <v>1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22</v>
      </c>
      <c r="C13" s="10"/>
      <c r="D13" s="10"/>
      <c r="E13" s="12">
        <f>SUM(E9:E10)</f>
        <v>0</v>
      </c>
      <c r="F13" s="12">
        <f>SUM(F9:F10)</f>
        <v>740</v>
      </c>
      <c r="G13" s="12">
        <f>SUM(G9:G12)</f>
        <v>0</v>
      </c>
      <c r="H13" s="12">
        <f t="shared" ref="H13:V13" si="0">SUM(H9:H12)</f>
        <v>0</v>
      </c>
      <c r="I13" s="12">
        <f t="shared" si="0"/>
        <v>5</v>
      </c>
      <c r="J13" s="12">
        <f t="shared" si="0"/>
        <v>5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14</v>
      </c>
      <c r="O13" s="12">
        <f t="shared" si="0"/>
        <v>2</v>
      </c>
      <c r="P13" s="12">
        <f t="shared" si="0"/>
        <v>25</v>
      </c>
      <c r="Q13" s="12">
        <f t="shared" si="0"/>
        <v>47</v>
      </c>
      <c r="R13" s="12">
        <f t="shared" si="0"/>
        <v>14</v>
      </c>
      <c r="S13" s="12">
        <f t="shared" si="0"/>
        <v>0</v>
      </c>
      <c r="T13" s="12">
        <f t="shared" si="0"/>
        <v>17</v>
      </c>
      <c r="U13" s="12">
        <f t="shared" si="0"/>
        <v>1</v>
      </c>
      <c r="V13" s="12">
        <f t="shared" si="0"/>
        <v>0</v>
      </c>
    </row>
    <row r="14" spans="1:22" x14ac:dyDescent="0.25">
      <c r="A14" s="22"/>
      <c r="B14" s="5" t="s">
        <v>858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859</v>
      </c>
      <c r="B15" s="64" t="s">
        <v>860</v>
      </c>
      <c r="C15" s="4" t="s">
        <v>917</v>
      </c>
      <c r="D15" s="4" t="s">
        <v>918</v>
      </c>
      <c r="E15" s="4" t="str">
        <f>CONCATENATE(YEAR,":",MONTH,":",WEEK,":",DAY,":",$A15)</f>
        <v>2016:2:1:7:TOUFEN_E</v>
      </c>
      <c r="F15" s="4">
        <f>MATCH($E15,REPORT_DATA_BY_COMP!$A:$A,0)</f>
        <v>346</v>
      </c>
      <c r="G15" s="11">
        <f>IFERROR(INDEX(REPORT_DATA_BY_COMP!$A:$AH,$F15,MATCH(G$7,REPORT_DATA_BY_COMP!$A$1:$AH$1,0)), "")</f>
        <v>1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5</v>
      </c>
      <c r="O15" s="11">
        <f>IFERROR(INDEX(REPORT_DATA_BY_COMP!$A:$AH,$F15,MATCH(O$7,REPORT_DATA_BY_COMP!$A$1:$AH$1,0)), "")</f>
        <v>0</v>
      </c>
      <c r="P15" s="11">
        <f>IFERROR(INDEX(REPORT_DATA_BY_COMP!$A:$AH,$F15,MATCH(P$7,REPORT_DATA_BY_COMP!$A$1:$AH$1,0)), "")</f>
        <v>5</v>
      </c>
      <c r="Q15" s="11">
        <f>IFERROR(INDEX(REPORT_DATA_BY_COMP!$A:$AH,$F15,MATCH(Q$7,REPORT_DATA_BY_COMP!$A$1:$AH$1,0)), "")</f>
        <v>23</v>
      </c>
      <c r="R15" s="11">
        <f>IFERROR(INDEX(REPORT_DATA_BY_COMP!$A:$AH,$F15,MATCH(R$7,REPORT_DATA_BY_COMP!$A$1:$AH$1,0)), "")</f>
        <v>5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7</v>
      </c>
      <c r="U15" s="11">
        <f>IFERROR(INDEX(REPORT_DATA_BY_COMP!$A:$AH,$F15,MATCH(U$7,REPORT_DATA_BY_COMP!$A$1:$AH$1,0)), "")</f>
        <v>2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861</v>
      </c>
      <c r="B16" s="64" t="s">
        <v>862</v>
      </c>
      <c r="C16" s="4" t="s">
        <v>919</v>
      </c>
      <c r="D16" s="4" t="s">
        <v>920</v>
      </c>
      <c r="E16" s="4" t="str">
        <f>CONCATENATE(YEAR,":",MONTH,":",WEEK,":",DAY,":",$A16)</f>
        <v>2016:2:1:7:MIAOLI_B_E</v>
      </c>
      <c r="F16" s="4">
        <f>MATCH($E16,REPORT_DATA_BY_COMP!$A:$A,0)</f>
        <v>316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1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1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4</v>
      </c>
      <c r="Q16" s="11">
        <f>IFERROR(INDEX(REPORT_DATA_BY_COMP!$A:$AH,$F16,MATCH(Q$7,REPORT_DATA_BY_COMP!$A$1:$AH$1,0)), "")</f>
        <v>7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0</v>
      </c>
      <c r="U16" s="11">
        <f>IFERROR(INDEX(REPORT_DATA_BY_COMP!$A:$AH,$F16,MATCH(U$7,REPORT_DATA_BY_COMP!$A$1:$AH$1,0)), "")</f>
        <v>1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863</v>
      </c>
      <c r="B17" s="64" t="s">
        <v>864</v>
      </c>
      <c r="C17" s="4" t="s">
        <v>921</v>
      </c>
      <c r="D17" s="4" t="s">
        <v>922</v>
      </c>
      <c r="E17" s="4" t="str">
        <f>CONCATENATE(YEAR,":",MONTH,":",WEEK,":",DAY,":",$A17)</f>
        <v>2016:2:1:7:MIAOLI_A_E</v>
      </c>
      <c r="F17" s="4">
        <f>MATCH($E17,REPORT_DATA_BY_COMP!$A:$A,0)</f>
        <v>315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0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2</v>
      </c>
      <c r="O17" s="11">
        <f>IFERROR(INDEX(REPORT_DATA_BY_COMP!$A:$AH,$F17,MATCH(O$7,REPORT_DATA_BY_COMP!$A$1:$AH$1,0)), "")</f>
        <v>2</v>
      </c>
      <c r="P17" s="11">
        <f>IFERROR(INDEX(REPORT_DATA_BY_COMP!$A:$AH,$F17,MATCH(P$7,REPORT_DATA_BY_COMP!$A$1:$AH$1,0)), "")</f>
        <v>8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2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2</v>
      </c>
      <c r="U17" s="11">
        <f>IFERROR(INDEX(REPORT_DATA_BY_COMP!$A:$AH,$F17,MATCH(U$7,REPORT_DATA_BY_COMP!$A$1:$AH$1,0)), "")</f>
        <v>2</v>
      </c>
      <c r="V17" s="11">
        <f>IFERROR(INDEX(REPORT_DATA_BY_COMP!$A:$AH,$F17,MATCH(V$7,REPORT_DATA_BY_COMP!$A$1:$AH$1,0)), "")</f>
        <v>0</v>
      </c>
    </row>
    <row r="18" spans="1:22" x14ac:dyDescent="0.25">
      <c r="A18" s="28"/>
      <c r="B18" s="9" t="s">
        <v>22</v>
      </c>
      <c r="C18" s="10"/>
      <c r="D18" s="10"/>
      <c r="E18" s="10"/>
      <c r="F18" s="10"/>
      <c r="G18" s="12">
        <f>SUM(G15:G17)</f>
        <v>1</v>
      </c>
      <c r="H18" s="12">
        <f t="shared" ref="H18:V18" si="1">SUM(H15:H17)</f>
        <v>1</v>
      </c>
      <c r="I18" s="12">
        <f t="shared" si="1"/>
        <v>2</v>
      </c>
      <c r="J18" s="12">
        <f t="shared" si="1"/>
        <v>3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8</v>
      </c>
      <c r="O18" s="12">
        <f t="shared" si="1"/>
        <v>4</v>
      </c>
      <c r="P18" s="12">
        <f t="shared" si="1"/>
        <v>17</v>
      </c>
      <c r="Q18" s="12">
        <f t="shared" si="1"/>
        <v>33</v>
      </c>
      <c r="R18" s="12">
        <f t="shared" si="1"/>
        <v>9</v>
      </c>
      <c r="S18" s="12">
        <f t="shared" si="1"/>
        <v>0</v>
      </c>
      <c r="T18" s="12">
        <f t="shared" si="1"/>
        <v>9</v>
      </c>
      <c r="U18" s="12">
        <f t="shared" si="1"/>
        <v>5</v>
      </c>
      <c r="V18" s="12">
        <f t="shared" si="1"/>
        <v>0</v>
      </c>
    </row>
    <row r="19" spans="1:22" x14ac:dyDescent="0.25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 x14ac:dyDescent="0.25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 x14ac:dyDescent="0.25">
      <c r="A21" s="8" t="s">
        <v>50</v>
      </c>
      <c r="B21" s="30" t="s">
        <v>42</v>
      </c>
      <c r="C21" s="14"/>
      <c r="D21" s="14"/>
      <c r="E21" s="14" t="str">
        <f>CONCATENATE(YEAR,":",MONTH,":1:",WEEKLY_REPORT_DAY,":", $A21)</f>
        <v>2016:2:1:7:ZHUNAN</v>
      </c>
      <c r="F21" s="14">
        <f>MATCH($E21,REPORT_DATA_BY_ZONE!$A:$A, 0)</f>
        <v>45</v>
      </c>
      <c r="G21" s="11">
        <f>IFERROR(INDEX(REPORT_DATA_BY_ZONE!$A:$AG,$F21,MATCH(G$7,REPORT_DATA_BY_ZONE!$A$1:$AG$1,0)), "")</f>
        <v>1</v>
      </c>
      <c r="H21" s="11">
        <f>IFERROR(INDEX(REPORT_DATA_BY_ZONE!$A:$AG,$F21,MATCH(H$7,REPORT_DATA_BY_ZONE!$A$1:$AG$1,0)), "")</f>
        <v>1</v>
      </c>
      <c r="I21" s="11">
        <f>IFERROR(INDEX(REPORT_DATA_BY_ZONE!$A:$AG,$F21,MATCH(I$7,REPORT_DATA_BY_ZONE!$A$1:$AG$1,0)), "")</f>
        <v>7</v>
      </c>
      <c r="J21" s="11">
        <f>IFERROR(INDEX(REPORT_DATA_BY_ZONE!$A:$AG,$F21,MATCH(J$7,REPORT_DATA_BY_ZONE!$A$1:$AG$1,0)), "")</f>
        <v>8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22</v>
      </c>
      <c r="O21" s="19">
        <f>IFERROR(INDEX(REPORT_DATA_BY_ZONE!$A:$AG,$F21,MATCH(O$7,REPORT_DATA_BY_ZONE!$A$1:$AG$1,0)), "")</f>
        <v>6</v>
      </c>
      <c r="P21" s="19">
        <f>IFERROR(INDEX(REPORT_DATA_BY_ZONE!$A:$AG,$F21,MATCH(P$7,REPORT_DATA_BY_ZONE!$A$1:$AG$1,0)), "")</f>
        <v>42</v>
      </c>
      <c r="Q21" s="19">
        <f>IFERROR(INDEX(REPORT_DATA_BY_ZONE!$A:$AG,$F21,MATCH(Q$7,REPORT_DATA_BY_ZONE!$A$1:$AG$1,0)), "")</f>
        <v>80</v>
      </c>
      <c r="R21" s="19">
        <f>IFERROR(INDEX(REPORT_DATA_BY_ZONE!$A:$AG,$F21,MATCH(R$7,REPORT_DATA_BY_ZONE!$A$1:$AG$1,0)), "")</f>
        <v>23</v>
      </c>
      <c r="S21" s="19">
        <f>IFERROR(INDEX(REPORT_DATA_BY_ZONE!$A:$AG,$F21,MATCH(S$7,REPORT_DATA_BY_ZONE!$A$1:$AG$1,0)), "")</f>
        <v>0</v>
      </c>
      <c r="T21" s="19">
        <f>IFERROR(INDEX(REPORT_DATA_BY_ZONE!$A:$AG,$F21,MATCH(T$7,REPORT_DATA_BY_ZONE!$A$1:$AG$1,0)), "")</f>
        <v>26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 x14ac:dyDescent="0.25">
      <c r="A22" s="8" t="s">
        <v>50</v>
      </c>
      <c r="B22" s="30" t="s">
        <v>43</v>
      </c>
      <c r="C22" s="14"/>
      <c r="D22" s="14"/>
      <c r="E22" s="14" t="str">
        <f>CONCATENATE(YEAR,":",MONTH,":2:",WEEKLY_REPORT_DAY,":", $A22)</f>
        <v>2016:2:2:7:ZHUNAN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50</v>
      </c>
      <c r="B23" s="30" t="s">
        <v>44</v>
      </c>
      <c r="C23" s="14"/>
      <c r="D23" s="14"/>
      <c r="E23" s="14" t="str">
        <f>CONCATENATE(YEAR,":",MONTH,":3:",WEEKLY_REPORT_DAY,":", $A23)</f>
        <v>2016:2:3:7:ZHUNAN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50</v>
      </c>
      <c r="B24" s="30" t="s">
        <v>45</v>
      </c>
      <c r="C24" s="14"/>
      <c r="D24" s="14"/>
      <c r="E24" s="14" t="str">
        <f>CONCATENATE(YEAR,":",MONTH,":4:",WEEKLY_REPORT_DAY,":", $A24)</f>
        <v>2016:2:4:7:ZHUNAN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50</v>
      </c>
      <c r="B25" s="30" t="s">
        <v>46</v>
      </c>
      <c r="C25" s="14"/>
      <c r="D25" s="14"/>
      <c r="E25" s="14" t="str">
        <f>CONCATENATE(YEAR,":",MONTH,":5:",WEEKLY_REPORT_DAY,":", $A25)</f>
        <v>2016:2:5:7:ZHUNAN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B26" s="18" t="s">
        <v>22</v>
      </c>
      <c r="C26" s="15"/>
      <c r="D26" s="15"/>
      <c r="E26" s="15"/>
      <c r="F26" s="15"/>
      <c r="G26" s="20">
        <f>SUM(G21:G25)</f>
        <v>1</v>
      </c>
      <c r="H26" s="20">
        <f t="shared" ref="H26:V26" si="2">SUM(H21:H25)</f>
        <v>1</v>
      </c>
      <c r="I26" s="20">
        <f t="shared" si="2"/>
        <v>7</v>
      </c>
      <c r="J26" s="20">
        <f t="shared" si="2"/>
        <v>8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22</v>
      </c>
      <c r="O26" s="20">
        <f t="shared" si="2"/>
        <v>6</v>
      </c>
      <c r="P26" s="20">
        <f t="shared" si="2"/>
        <v>42</v>
      </c>
      <c r="Q26" s="20">
        <f t="shared" si="2"/>
        <v>80</v>
      </c>
      <c r="R26" s="20">
        <f t="shared" si="2"/>
        <v>23</v>
      </c>
      <c r="S26" s="20">
        <f t="shared" si="2"/>
        <v>0</v>
      </c>
      <c r="T26" s="20">
        <f t="shared" si="2"/>
        <v>26</v>
      </c>
      <c r="U26" s="20">
        <f t="shared" si="2"/>
        <v>6</v>
      </c>
      <c r="V26" s="20">
        <f t="shared" si="2"/>
        <v>0</v>
      </c>
    </row>
    <row r="29" spans="1:22" x14ac:dyDescent="0.25">
      <c r="F29" s="3"/>
      <c r="G29" s="3"/>
    </row>
    <row r="30" spans="1:22" x14ac:dyDescent="0.25">
      <c r="F30" s="3"/>
      <c r="G30" s="3"/>
    </row>
    <row r="31" spans="1:22" x14ac:dyDescent="0.25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829" priority="131" operator="lessThan">
      <formula>0.5</formula>
    </cfRule>
    <cfRule type="cellIs" dxfId="828" priority="132" operator="greaterThan">
      <formula>0.5</formula>
    </cfRule>
  </conditionalFormatting>
  <conditionalFormatting sqref="N9:N10">
    <cfRule type="cellIs" dxfId="827" priority="129" operator="lessThan">
      <formula>4.5</formula>
    </cfRule>
    <cfRule type="cellIs" dxfId="826" priority="130" operator="greaterThan">
      <formula>5.5</formula>
    </cfRule>
  </conditionalFormatting>
  <conditionalFormatting sqref="O9:O10">
    <cfRule type="cellIs" dxfId="825" priority="127" operator="lessThan">
      <formula>1.5</formula>
    </cfRule>
    <cfRule type="cellIs" dxfId="824" priority="128" operator="greaterThan">
      <formula>2.5</formula>
    </cfRule>
  </conditionalFormatting>
  <conditionalFormatting sqref="P9:P10">
    <cfRule type="cellIs" dxfId="823" priority="125" operator="lessThan">
      <formula>4.5</formula>
    </cfRule>
    <cfRule type="cellIs" dxfId="822" priority="126" operator="greaterThan">
      <formula>7.5</formula>
    </cfRule>
  </conditionalFormatting>
  <conditionalFormatting sqref="R9:S10">
    <cfRule type="cellIs" dxfId="821" priority="123" operator="lessThan">
      <formula>2.5</formula>
    </cfRule>
    <cfRule type="cellIs" dxfId="820" priority="124" operator="greaterThan">
      <formula>4.5</formula>
    </cfRule>
  </conditionalFormatting>
  <conditionalFormatting sqref="T9:T10">
    <cfRule type="cellIs" dxfId="819" priority="121" operator="lessThan">
      <formula>2.5</formula>
    </cfRule>
    <cfRule type="cellIs" dxfId="818" priority="122" operator="greaterThan">
      <formula>4.5</formula>
    </cfRule>
  </conditionalFormatting>
  <conditionalFormatting sqref="U9:U10">
    <cfRule type="cellIs" dxfId="817" priority="120" operator="greaterThan">
      <formula>1.5</formula>
    </cfRule>
  </conditionalFormatting>
  <conditionalFormatting sqref="M10">
    <cfRule type="cellIs" dxfId="816" priority="118" operator="lessThan">
      <formula>0.5</formula>
    </cfRule>
    <cfRule type="cellIs" dxfId="815" priority="119" operator="greaterThan">
      <formula>0.5</formula>
    </cfRule>
  </conditionalFormatting>
  <conditionalFormatting sqref="N10">
    <cfRule type="cellIs" dxfId="814" priority="116" operator="lessThan">
      <formula>4.5</formula>
    </cfRule>
    <cfRule type="cellIs" dxfId="813" priority="117" operator="greaterThan">
      <formula>5.5</formula>
    </cfRule>
  </conditionalFormatting>
  <conditionalFormatting sqref="O10">
    <cfRule type="cellIs" dxfId="812" priority="114" operator="lessThan">
      <formula>1.5</formula>
    </cfRule>
    <cfRule type="cellIs" dxfId="811" priority="115" operator="greaterThan">
      <formula>2.5</formula>
    </cfRule>
  </conditionalFormatting>
  <conditionalFormatting sqref="P10">
    <cfRule type="cellIs" dxfId="810" priority="112" operator="lessThan">
      <formula>4.5</formula>
    </cfRule>
    <cfRule type="cellIs" dxfId="809" priority="113" operator="greaterThan">
      <formula>7.5</formula>
    </cfRule>
  </conditionalFormatting>
  <conditionalFormatting sqref="R10:S10">
    <cfRule type="cellIs" dxfId="808" priority="110" operator="lessThan">
      <formula>2.5</formula>
    </cfRule>
    <cfRule type="cellIs" dxfId="807" priority="111" operator="greaterThan">
      <formula>4.5</formula>
    </cfRule>
  </conditionalFormatting>
  <conditionalFormatting sqref="T10">
    <cfRule type="cellIs" dxfId="806" priority="108" operator="lessThan">
      <formula>2.5</formula>
    </cfRule>
    <cfRule type="cellIs" dxfId="805" priority="109" operator="greaterThan">
      <formula>4.5</formula>
    </cfRule>
  </conditionalFormatting>
  <conditionalFormatting sqref="U10">
    <cfRule type="cellIs" dxfId="804" priority="107" operator="greaterThan">
      <formula>1.5</formula>
    </cfRule>
  </conditionalFormatting>
  <conditionalFormatting sqref="L9:V10">
    <cfRule type="expression" dxfId="803" priority="104">
      <formula>L9=""</formula>
    </cfRule>
  </conditionalFormatting>
  <conditionalFormatting sqref="S9:S10">
    <cfRule type="cellIs" dxfId="802" priority="105" operator="greaterThan">
      <formula>0.5</formula>
    </cfRule>
    <cfRule type="cellIs" dxfId="801" priority="106" operator="lessThan">
      <formula>0.5</formula>
    </cfRule>
  </conditionalFormatting>
  <conditionalFormatting sqref="L15:M16">
    <cfRule type="cellIs" dxfId="800" priority="102" operator="lessThan">
      <formula>0.5</formula>
    </cfRule>
    <cfRule type="cellIs" dxfId="799" priority="103" operator="greaterThan">
      <formula>0.5</formula>
    </cfRule>
  </conditionalFormatting>
  <conditionalFormatting sqref="N15:N16">
    <cfRule type="cellIs" dxfId="798" priority="100" operator="lessThan">
      <formula>4.5</formula>
    </cfRule>
    <cfRule type="cellIs" dxfId="797" priority="101" operator="greaterThan">
      <formula>5.5</formula>
    </cfRule>
  </conditionalFormatting>
  <conditionalFormatting sqref="O15:O16">
    <cfRule type="cellIs" dxfId="796" priority="98" operator="lessThan">
      <formula>1.5</formula>
    </cfRule>
    <cfRule type="cellIs" dxfId="795" priority="99" operator="greaterThan">
      <formula>2.5</formula>
    </cfRule>
  </conditionalFormatting>
  <conditionalFormatting sqref="P15:P16">
    <cfRule type="cellIs" dxfId="794" priority="96" operator="lessThan">
      <formula>4.5</formula>
    </cfRule>
    <cfRule type="cellIs" dxfId="793" priority="97" operator="greaterThan">
      <formula>7.5</formula>
    </cfRule>
  </conditionalFormatting>
  <conditionalFormatting sqref="R15:S16">
    <cfRule type="cellIs" dxfId="792" priority="94" operator="lessThan">
      <formula>2.5</formula>
    </cfRule>
    <cfRule type="cellIs" dxfId="791" priority="95" operator="greaterThan">
      <formula>4.5</formula>
    </cfRule>
  </conditionalFormatting>
  <conditionalFormatting sqref="T15:T16">
    <cfRule type="cellIs" dxfId="790" priority="92" operator="lessThan">
      <formula>2.5</formula>
    </cfRule>
    <cfRule type="cellIs" dxfId="789" priority="93" operator="greaterThan">
      <formula>4.5</formula>
    </cfRule>
  </conditionalFormatting>
  <conditionalFormatting sqref="U15:U16">
    <cfRule type="cellIs" dxfId="788" priority="91" operator="greaterThan">
      <formula>1.5</formula>
    </cfRule>
  </conditionalFormatting>
  <conditionalFormatting sqref="M16">
    <cfRule type="cellIs" dxfId="787" priority="89" operator="lessThan">
      <formula>0.5</formula>
    </cfRule>
    <cfRule type="cellIs" dxfId="786" priority="90" operator="greaterThan">
      <formula>0.5</formula>
    </cfRule>
  </conditionalFormatting>
  <conditionalFormatting sqref="N16">
    <cfRule type="cellIs" dxfId="785" priority="87" operator="lessThan">
      <formula>4.5</formula>
    </cfRule>
    <cfRule type="cellIs" dxfId="784" priority="88" operator="greaterThan">
      <formula>5.5</formula>
    </cfRule>
  </conditionalFormatting>
  <conditionalFormatting sqref="O16">
    <cfRule type="cellIs" dxfId="783" priority="85" operator="lessThan">
      <formula>1.5</formula>
    </cfRule>
    <cfRule type="cellIs" dxfId="782" priority="86" operator="greaterThan">
      <formula>2.5</formula>
    </cfRule>
  </conditionalFormatting>
  <conditionalFormatting sqref="P16">
    <cfRule type="cellIs" dxfId="781" priority="83" operator="lessThan">
      <formula>4.5</formula>
    </cfRule>
    <cfRule type="cellIs" dxfId="780" priority="84" operator="greaterThan">
      <formula>7.5</formula>
    </cfRule>
  </conditionalFormatting>
  <conditionalFormatting sqref="R16:S16">
    <cfRule type="cellIs" dxfId="779" priority="81" operator="lessThan">
      <formula>2.5</formula>
    </cfRule>
    <cfRule type="cellIs" dxfId="778" priority="82" operator="greaterThan">
      <formula>4.5</formula>
    </cfRule>
  </conditionalFormatting>
  <conditionalFormatting sqref="T16">
    <cfRule type="cellIs" dxfId="777" priority="79" operator="lessThan">
      <formula>2.5</formula>
    </cfRule>
    <cfRule type="cellIs" dxfId="776" priority="80" operator="greaterThan">
      <formula>4.5</formula>
    </cfRule>
  </conditionalFormatting>
  <conditionalFormatting sqref="U16">
    <cfRule type="cellIs" dxfId="775" priority="78" operator="greaterThan">
      <formula>1.5</formula>
    </cfRule>
  </conditionalFormatting>
  <conditionalFormatting sqref="L15:V16">
    <cfRule type="expression" dxfId="774" priority="75">
      <formula>L15=""</formula>
    </cfRule>
  </conditionalFormatting>
  <conditionalFormatting sqref="S15:S16">
    <cfRule type="cellIs" dxfId="773" priority="76" operator="greaterThan">
      <formula>0.5</formula>
    </cfRule>
    <cfRule type="cellIs" dxfId="772" priority="77" operator="lessThan">
      <formula>0.5</formula>
    </cfRule>
  </conditionalFormatting>
  <conditionalFormatting sqref="L17:M17">
    <cfRule type="cellIs" dxfId="771" priority="73" operator="lessThan">
      <formula>0.5</formula>
    </cfRule>
    <cfRule type="cellIs" dxfId="770" priority="74" operator="greaterThan">
      <formula>0.5</formula>
    </cfRule>
  </conditionalFormatting>
  <conditionalFormatting sqref="N17">
    <cfRule type="cellIs" dxfId="769" priority="71" operator="lessThan">
      <formula>4.5</formula>
    </cfRule>
    <cfRule type="cellIs" dxfId="768" priority="72" operator="greaterThan">
      <formula>5.5</formula>
    </cfRule>
  </conditionalFormatting>
  <conditionalFormatting sqref="O17">
    <cfRule type="cellIs" dxfId="767" priority="69" operator="lessThan">
      <formula>1.5</formula>
    </cfRule>
    <cfRule type="cellIs" dxfId="766" priority="70" operator="greaterThan">
      <formula>2.5</formula>
    </cfRule>
  </conditionalFormatting>
  <conditionalFormatting sqref="P17">
    <cfRule type="cellIs" dxfId="765" priority="67" operator="lessThan">
      <formula>4.5</formula>
    </cfRule>
    <cfRule type="cellIs" dxfId="764" priority="68" operator="greaterThan">
      <formula>7.5</formula>
    </cfRule>
  </conditionalFormatting>
  <conditionalFormatting sqref="R17:S17">
    <cfRule type="cellIs" dxfId="763" priority="65" operator="lessThan">
      <formula>2.5</formula>
    </cfRule>
    <cfRule type="cellIs" dxfId="762" priority="66" operator="greaterThan">
      <formula>4.5</formula>
    </cfRule>
  </conditionalFormatting>
  <conditionalFormatting sqref="T17">
    <cfRule type="cellIs" dxfId="761" priority="63" operator="lessThan">
      <formula>2.5</formula>
    </cfRule>
    <cfRule type="cellIs" dxfId="760" priority="64" operator="greaterThan">
      <formula>4.5</formula>
    </cfRule>
  </conditionalFormatting>
  <conditionalFormatting sqref="U17">
    <cfRule type="cellIs" dxfId="759" priority="62" operator="greaterThan">
      <formula>1.5</formula>
    </cfRule>
  </conditionalFormatting>
  <conditionalFormatting sqref="L17:V17">
    <cfRule type="expression" dxfId="758" priority="59">
      <formula>L17=""</formula>
    </cfRule>
  </conditionalFormatting>
  <conditionalFormatting sqref="S17">
    <cfRule type="cellIs" dxfId="757" priority="60" operator="greaterThan">
      <formula>0.5</formula>
    </cfRule>
    <cfRule type="cellIs" dxfId="756" priority="61" operator="lessThan">
      <formula>0.5</formula>
    </cfRule>
  </conditionalFormatting>
  <conditionalFormatting sqref="L11:M12">
    <cfRule type="cellIs" dxfId="755" priority="28" operator="lessThan">
      <formula>0.5</formula>
    </cfRule>
    <cfRule type="cellIs" dxfId="754" priority="29" operator="greaterThan">
      <formula>0.5</formula>
    </cfRule>
  </conditionalFormatting>
  <conditionalFormatting sqref="N11:N12">
    <cfRule type="cellIs" dxfId="753" priority="26" operator="lessThan">
      <formula>4.5</formula>
    </cfRule>
    <cfRule type="cellIs" dxfId="752" priority="27" operator="greaterThan">
      <formula>5.5</formula>
    </cfRule>
  </conditionalFormatting>
  <conditionalFormatting sqref="O11:O12">
    <cfRule type="cellIs" dxfId="751" priority="24" operator="lessThan">
      <formula>1.5</formula>
    </cfRule>
    <cfRule type="cellIs" dxfId="750" priority="25" operator="greaterThan">
      <formula>2.5</formula>
    </cfRule>
  </conditionalFormatting>
  <conditionalFormatting sqref="P11:P12">
    <cfRule type="cellIs" dxfId="749" priority="22" operator="lessThan">
      <formula>4.5</formula>
    </cfRule>
    <cfRule type="cellIs" dxfId="748" priority="23" operator="greaterThan">
      <formula>7.5</formula>
    </cfRule>
  </conditionalFormatting>
  <conditionalFormatting sqref="R11:S12">
    <cfRule type="cellIs" dxfId="747" priority="20" operator="lessThan">
      <formula>2.5</formula>
    </cfRule>
    <cfRule type="cellIs" dxfId="746" priority="21" operator="greaterThan">
      <formula>4.5</formula>
    </cfRule>
  </conditionalFormatting>
  <conditionalFormatting sqref="T11:T12">
    <cfRule type="cellIs" dxfId="745" priority="18" operator="lessThan">
      <formula>2.5</formula>
    </cfRule>
    <cfRule type="cellIs" dxfId="744" priority="19" operator="greaterThan">
      <formula>4.5</formula>
    </cfRule>
  </conditionalFormatting>
  <conditionalFormatting sqref="U11:U12">
    <cfRule type="cellIs" dxfId="743" priority="17" operator="greaterThan">
      <formula>1.5</formula>
    </cfRule>
  </conditionalFormatting>
  <conditionalFormatting sqref="M12">
    <cfRule type="cellIs" dxfId="742" priority="15" operator="lessThan">
      <formula>0.5</formula>
    </cfRule>
    <cfRule type="cellIs" dxfId="741" priority="16" operator="greaterThan">
      <formula>0.5</formula>
    </cfRule>
  </conditionalFormatting>
  <conditionalFormatting sqref="N12">
    <cfRule type="cellIs" dxfId="740" priority="13" operator="lessThan">
      <formula>4.5</formula>
    </cfRule>
    <cfRule type="cellIs" dxfId="739" priority="14" operator="greaterThan">
      <formula>5.5</formula>
    </cfRule>
  </conditionalFormatting>
  <conditionalFormatting sqref="O12">
    <cfRule type="cellIs" dxfId="738" priority="11" operator="lessThan">
      <formula>1.5</formula>
    </cfRule>
    <cfRule type="cellIs" dxfId="737" priority="12" operator="greaterThan">
      <formula>2.5</formula>
    </cfRule>
  </conditionalFormatting>
  <conditionalFormatting sqref="P12">
    <cfRule type="cellIs" dxfId="736" priority="9" operator="lessThan">
      <formula>4.5</formula>
    </cfRule>
    <cfRule type="cellIs" dxfId="735" priority="10" operator="greaterThan">
      <formula>7.5</formula>
    </cfRule>
  </conditionalFormatting>
  <conditionalFormatting sqref="R12:S12">
    <cfRule type="cellIs" dxfId="734" priority="7" operator="lessThan">
      <formula>2.5</formula>
    </cfRule>
    <cfRule type="cellIs" dxfId="733" priority="8" operator="greaterThan">
      <formula>4.5</formula>
    </cfRule>
  </conditionalFormatting>
  <conditionalFormatting sqref="T12">
    <cfRule type="cellIs" dxfId="732" priority="5" operator="lessThan">
      <formula>2.5</formula>
    </cfRule>
    <cfRule type="cellIs" dxfId="731" priority="6" operator="greaterThan">
      <formula>4.5</formula>
    </cfRule>
  </conditionalFormatting>
  <conditionalFormatting sqref="U12">
    <cfRule type="cellIs" dxfId="730" priority="4" operator="greaterThan">
      <formula>1.5</formula>
    </cfRule>
  </conditionalFormatting>
  <conditionalFormatting sqref="L11:V12">
    <cfRule type="expression" dxfId="729" priority="1">
      <formula>L11=""</formula>
    </cfRule>
  </conditionalFormatting>
  <conditionalFormatting sqref="S11:S12">
    <cfRule type="cellIs" dxfId="728" priority="2" operator="greaterThan">
      <formula>0.5</formula>
    </cfRule>
    <cfRule type="cellIs" dxfId="72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C18" sqref="C18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H1" workbookViewId="0">
      <selection activeCell="C18" sqref="C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50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2015:2:0:0:ZHUNAN</v>
      </c>
      <c r="F3" s="53" t="e">
        <f>MATCH($E3,BAPTISM_SOURCE_ZONE_MONTH!$A:$A, 0)</f>
        <v>#N/A</v>
      </c>
      <c r="G3" s="11" t="str">
        <f>IFERROR(INDEX(BAPTISM_SOURCE_ZONE_MONTH!$A:$Z,ZHUNAN_GRAPH_DATA!$F3,MATCH(G$2,BAPTISM_SOURCE_ZONE_MONTH!$A$1:$Z$1,0)),"")</f>
        <v/>
      </c>
      <c r="H3" s="11" t="str">
        <f>IFERROR(INDEX(BAPTISM_SOURCE_ZONE_MONTH!$A:$Z,ZHUNAN_GRAPH_DATA!$F3,MATCH(H$2,BAPTISM_SOURCE_ZONE_MONTH!$A$1:$Z$1,0)),"")</f>
        <v/>
      </c>
      <c r="I3" s="11" t="str">
        <f>IFERROR(INDEX(BAPTISM_SOURCE_ZONE_MONTH!$A:$Z,ZHUNAN_GRAPH_DATA!$F3,MATCH(I$2,BAPTISM_SOURCE_ZONE_MONTH!$A$1:$Z$1,0)),"")</f>
        <v/>
      </c>
      <c r="J3" s="11" t="str">
        <f>IFERROR(INDEX(BAPTISM_SOURCE_ZONE_MONTH!$A:$Z,ZHUNAN_GRAPH_DATA!$F3,MATCH(J$2,BAPTISM_SOURCE_ZONE_MONTH!$A$1:$Z$1,0)),"")</f>
        <v/>
      </c>
      <c r="K3" s="11" t="str">
        <f>IFERROR(INDEX(BAPTISM_SOURCE_ZONE_MONTH!$A:$Z,ZHUNAN_GRAPH_DATA!$F3,MATCH(K$2,BAPTISM_SOURCE_ZONE_MONTH!$A$1:$Z$1,0)),"")</f>
        <v/>
      </c>
      <c r="L3" s="11" t="str">
        <f>IFERROR(INDEX(BAPTISM_SOURCE_ZONE_MONTH!$A:$Z,ZHUNAN_GRAPH_DATA!$F3,MATCH(L$2,BAPTISM_SOURCE_ZONE_MONTH!$A$1:$Z$1,0)),"")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3" t="s">
        <v>50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2015:3:0:0:ZHUNAN</v>
      </c>
      <c r="F4" s="53" t="e">
        <f>MATCH($E4,BAPTISM_SOURCE_ZONE_MONTH!$A:$A, 0)</f>
        <v>#N/A</v>
      </c>
      <c r="G4" s="11" t="str">
        <f>IFERROR(INDEX(BAPTISM_SOURCE_ZONE_MONTH!$A:$Z,ZHUNAN_GRAPH_DATA!$F4,MATCH(G$2,BAPTISM_SOURCE_ZONE_MONTH!$A$1:$Z$1,0)),"")</f>
        <v/>
      </c>
      <c r="H4" s="11" t="str">
        <f>IFERROR(INDEX(BAPTISM_SOURCE_ZONE_MONTH!$A:$Z,ZHUNAN_GRAPH_DATA!$F4,MATCH(H$2,BAPTISM_SOURCE_ZONE_MONTH!$A$1:$Z$1,0)),"")</f>
        <v/>
      </c>
      <c r="I4" s="11" t="str">
        <f>IFERROR(INDEX(BAPTISM_SOURCE_ZONE_MONTH!$A:$Z,ZHUNAN_GRAPH_DATA!$F4,MATCH(I$2,BAPTISM_SOURCE_ZONE_MONTH!$A$1:$Z$1,0)),"")</f>
        <v/>
      </c>
      <c r="J4" s="11" t="str">
        <f>IFERROR(INDEX(BAPTISM_SOURCE_ZONE_MONTH!$A:$Z,ZHUNAN_GRAPH_DATA!$F4,MATCH(J$2,BAPTISM_SOURCE_ZONE_MONTH!$A$1:$Z$1,0)),"")</f>
        <v/>
      </c>
      <c r="K4" s="11" t="str">
        <f>IFERROR(INDEX(BAPTISM_SOURCE_ZONE_MONTH!$A:$Z,ZHUNAN_GRAPH_DATA!$F4,MATCH(K$2,BAPTISM_SOURCE_ZONE_MONTH!$A$1:$Z$1,0)),"")</f>
        <v/>
      </c>
      <c r="L4" s="11" t="str">
        <f>IFERROR(INDEX(BAPTISM_SOURCE_ZONE_MONTH!$A:$Z,ZHUNAN_GRAPH_DATA!$F4,MATCH(L$2,BAPTISM_SOURCE_ZONE_MONTH!$A$1:$Z$1,0)),"")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3" t="s">
        <v>50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2015:4:0:0:ZHUNAN</v>
      </c>
      <c r="F5" s="53" t="e">
        <f>MATCH($E5,BAPTISM_SOURCE_ZONE_MONTH!$A:$A, 0)</f>
        <v>#N/A</v>
      </c>
      <c r="G5" s="11" t="str">
        <f>IFERROR(INDEX(BAPTISM_SOURCE_ZONE_MONTH!$A:$Z,ZHUNAN_GRAPH_DATA!$F5,MATCH(G$2,BAPTISM_SOURCE_ZONE_MONTH!$A$1:$Z$1,0)),"")</f>
        <v/>
      </c>
      <c r="H5" s="11" t="str">
        <f>IFERROR(INDEX(BAPTISM_SOURCE_ZONE_MONTH!$A:$Z,ZHUNAN_GRAPH_DATA!$F5,MATCH(H$2,BAPTISM_SOURCE_ZONE_MONTH!$A$1:$Z$1,0)),"")</f>
        <v/>
      </c>
      <c r="I5" s="11" t="str">
        <f>IFERROR(INDEX(BAPTISM_SOURCE_ZONE_MONTH!$A:$Z,ZHUNAN_GRAPH_DATA!$F5,MATCH(I$2,BAPTISM_SOURCE_ZONE_MONTH!$A$1:$Z$1,0)),"")</f>
        <v/>
      </c>
      <c r="J5" s="11" t="str">
        <f>IFERROR(INDEX(BAPTISM_SOURCE_ZONE_MONTH!$A:$Z,ZHUNAN_GRAPH_DATA!$F5,MATCH(J$2,BAPTISM_SOURCE_ZONE_MONTH!$A$1:$Z$1,0)),"")</f>
        <v/>
      </c>
      <c r="K5" s="11" t="str">
        <f>IFERROR(INDEX(BAPTISM_SOURCE_ZONE_MONTH!$A:$Z,ZHUNAN_GRAPH_DATA!$F5,MATCH(K$2,BAPTISM_SOURCE_ZONE_MONTH!$A$1:$Z$1,0)),"")</f>
        <v/>
      </c>
      <c r="L5" s="11" t="str">
        <f>IFERROR(INDEX(BAPTISM_SOURCE_ZONE_MONTH!$A:$Z,ZHUNAN_GRAPH_DATA!$F5,MATCH(L$2,BAPTISM_SOURCE_ZONE_MONTH!$A$1:$Z$1,0)),"")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3" t="s">
        <v>50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2015:5:0:0:ZHUNAN</v>
      </c>
      <c r="F6" s="53" t="e">
        <f>MATCH($E6,BAPTISM_SOURCE_ZONE_MONTH!$A:$A, 0)</f>
        <v>#N/A</v>
      </c>
      <c r="G6" s="11" t="str">
        <f>IFERROR(INDEX(BAPTISM_SOURCE_ZONE_MONTH!$A:$Z,ZHUNAN_GRAPH_DATA!$F6,MATCH(G$2,BAPTISM_SOURCE_ZONE_MONTH!$A$1:$Z$1,0)),"")</f>
        <v/>
      </c>
      <c r="H6" s="11" t="str">
        <f>IFERROR(INDEX(BAPTISM_SOURCE_ZONE_MONTH!$A:$Z,ZHUNAN_GRAPH_DATA!$F6,MATCH(H$2,BAPTISM_SOURCE_ZONE_MONTH!$A$1:$Z$1,0)),"")</f>
        <v/>
      </c>
      <c r="I6" s="11" t="str">
        <f>IFERROR(INDEX(BAPTISM_SOURCE_ZONE_MONTH!$A:$Z,ZHUNAN_GRAPH_DATA!$F6,MATCH(I$2,BAPTISM_SOURCE_ZONE_MONTH!$A$1:$Z$1,0)),"")</f>
        <v/>
      </c>
      <c r="J6" s="11" t="str">
        <f>IFERROR(INDEX(BAPTISM_SOURCE_ZONE_MONTH!$A:$Z,ZHUNAN_GRAPH_DATA!$F6,MATCH(J$2,BAPTISM_SOURCE_ZONE_MONTH!$A$1:$Z$1,0)),"")</f>
        <v/>
      </c>
      <c r="K6" s="11" t="str">
        <f>IFERROR(INDEX(BAPTISM_SOURCE_ZONE_MONTH!$A:$Z,ZHUNAN_GRAPH_DATA!$F6,MATCH(K$2,BAPTISM_SOURCE_ZONE_MONTH!$A$1:$Z$1,0)),"")</f>
        <v/>
      </c>
      <c r="L6" s="11" t="str">
        <f>IFERROR(INDEX(BAPTISM_SOURCE_ZONE_MONTH!$A:$Z,ZHUNAN_GRAPH_DATA!$F6,MATCH(L$2,BAPTISM_SOURCE_ZONE_MONTH!$A$1:$Z$1,0)),"")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3" t="s">
        <v>50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2015:6:0:0:ZHUNAN</v>
      </c>
      <c r="F7" s="53" t="e">
        <f>MATCH($E7,BAPTISM_SOURCE_ZONE_MONTH!$A:$A, 0)</f>
        <v>#N/A</v>
      </c>
      <c r="G7" s="11" t="str">
        <f>IFERROR(INDEX(BAPTISM_SOURCE_ZONE_MONTH!$A:$Z,ZHUNAN_GRAPH_DATA!$F7,MATCH(G$2,BAPTISM_SOURCE_ZONE_MONTH!$A$1:$Z$1,0)),"")</f>
        <v/>
      </c>
      <c r="H7" s="11" t="str">
        <f>IFERROR(INDEX(BAPTISM_SOURCE_ZONE_MONTH!$A:$Z,ZHUNAN_GRAPH_DATA!$F7,MATCH(H$2,BAPTISM_SOURCE_ZONE_MONTH!$A$1:$Z$1,0)),"")</f>
        <v/>
      </c>
      <c r="I7" s="11" t="str">
        <f>IFERROR(INDEX(BAPTISM_SOURCE_ZONE_MONTH!$A:$Z,ZHUNAN_GRAPH_DATA!$F7,MATCH(I$2,BAPTISM_SOURCE_ZONE_MONTH!$A$1:$Z$1,0)),"")</f>
        <v/>
      </c>
      <c r="J7" s="11" t="str">
        <f>IFERROR(INDEX(BAPTISM_SOURCE_ZONE_MONTH!$A:$Z,ZHUNAN_GRAPH_DATA!$F7,MATCH(J$2,BAPTISM_SOURCE_ZONE_MONTH!$A$1:$Z$1,0)),"")</f>
        <v/>
      </c>
      <c r="K7" s="11" t="str">
        <f>IFERROR(INDEX(BAPTISM_SOURCE_ZONE_MONTH!$A:$Z,ZHUNAN_GRAPH_DATA!$F7,MATCH(K$2,BAPTISM_SOURCE_ZONE_MONTH!$A$1:$Z$1,0)),"")</f>
        <v/>
      </c>
      <c r="L7" s="11" t="str">
        <f>IFERROR(INDEX(BAPTISM_SOURCE_ZONE_MONTH!$A:$Z,ZHUNAN_GRAPH_DATA!$F7,MATCH(L$2,BAPTISM_SOURCE_ZONE_MONTH!$A$1:$Z$1,0)),"")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3" t="s">
        <v>50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2015:7:0:0:ZHUNAN</v>
      </c>
      <c r="F8" s="53" t="e">
        <f>MATCH($E8,BAPTISM_SOURCE_ZONE_MONTH!$A:$A, 0)</f>
        <v>#N/A</v>
      </c>
      <c r="G8" s="11" t="str">
        <f>IFERROR(INDEX(BAPTISM_SOURCE_ZONE_MONTH!$A:$Z,ZHUNAN_GRAPH_DATA!$F8,MATCH(G$2,BAPTISM_SOURCE_ZONE_MONTH!$A$1:$Z$1,0)),"")</f>
        <v/>
      </c>
      <c r="H8" s="11" t="str">
        <f>IFERROR(INDEX(BAPTISM_SOURCE_ZONE_MONTH!$A:$Z,ZHUNAN_GRAPH_DATA!$F8,MATCH(H$2,BAPTISM_SOURCE_ZONE_MONTH!$A$1:$Z$1,0)),"")</f>
        <v/>
      </c>
      <c r="I8" s="11" t="str">
        <f>IFERROR(INDEX(BAPTISM_SOURCE_ZONE_MONTH!$A:$Z,ZHUNAN_GRAPH_DATA!$F8,MATCH(I$2,BAPTISM_SOURCE_ZONE_MONTH!$A$1:$Z$1,0)),"")</f>
        <v/>
      </c>
      <c r="J8" s="11" t="str">
        <f>IFERROR(INDEX(BAPTISM_SOURCE_ZONE_MONTH!$A:$Z,ZHUNAN_GRAPH_DATA!$F8,MATCH(J$2,BAPTISM_SOURCE_ZONE_MONTH!$A$1:$Z$1,0)),"")</f>
        <v/>
      </c>
      <c r="K8" s="11" t="str">
        <f>IFERROR(INDEX(BAPTISM_SOURCE_ZONE_MONTH!$A:$Z,ZHUNAN_GRAPH_DATA!$F8,MATCH(K$2,BAPTISM_SOURCE_ZONE_MONTH!$A$1:$Z$1,0)),"")</f>
        <v/>
      </c>
      <c r="L8" s="11" t="str">
        <f>IFERROR(INDEX(BAPTISM_SOURCE_ZONE_MONTH!$A:$Z,ZHUNAN_GRAPH_DATA!$F8,MATCH(L$2,BAPTISM_SOURCE_ZONE_MONTH!$A$1:$Z$1,0)),"")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3" t="s">
        <v>50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2015:8:0:0:ZHUNAN</v>
      </c>
      <c r="F9" s="53" t="e">
        <f>MATCH($E9,BAPTISM_SOURCE_ZONE_MONTH!$A:$A, 0)</f>
        <v>#N/A</v>
      </c>
      <c r="G9" s="11" t="str">
        <f>IFERROR(INDEX(BAPTISM_SOURCE_ZONE_MONTH!$A:$Z,ZHUNAN_GRAPH_DATA!$F9,MATCH(G$2,BAPTISM_SOURCE_ZONE_MONTH!$A$1:$Z$1,0)),"")</f>
        <v/>
      </c>
      <c r="H9" s="11" t="str">
        <f>IFERROR(INDEX(BAPTISM_SOURCE_ZONE_MONTH!$A:$Z,ZHUNAN_GRAPH_DATA!$F9,MATCH(H$2,BAPTISM_SOURCE_ZONE_MONTH!$A$1:$Z$1,0)),"")</f>
        <v/>
      </c>
      <c r="I9" s="11" t="str">
        <f>IFERROR(INDEX(BAPTISM_SOURCE_ZONE_MONTH!$A:$Z,ZHUNAN_GRAPH_DATA!$F9,MATCH(I$2,BAPTISM_SOURCE_ZONE_MONTH!$A$1:$Z$1,0)),"")</f>
        <v/>
      </c>
      <c r="J9" s="11" t="str">
        <f>IFERROR(INDEX(BAPTISM_SOURCE_ZONE_MONTH!$A:$Z,ZHUNAN_GRAPH_DATA!$F9,MATCH(J$2,BAPTISM_SOURCE_ZONE_MONTH!$A$1:$Z$1,0)),"")</f>
        <v/>
      </c>
      <c r="K9" s="11" t="str">
        <f>IFERROR(INDEX(BAPTISM_SOURCE_ZONE_MONTH!$A:$Z,ZHUNAN_GRAPH_DATA!$F9,MATCH(K$2,BAPTISM_SOURCE_ZONE_MONTH!$A$1:$Z$1,0)),"")</f>
        <v/>
      </c>
      <c r="L9" s="11" t="str">
        <f>IFERROR(INDEX(BAPTISM_SOURCE_ZONE_MONTH!$A:$Z,ZHUNAN_GRAPH_DATA!$F9,MATCH(L$2,BAPTISM_SOURCE_ZONE_MONTH!$A$1:$Z$1,0)),"")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3" t="s">
        <v>50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2015:9:0:0:ZHUNAN</v>
      </c>
      <c r="F10" s="53" t="e">
        <f>MATCH($E10,BAPTISM_SOURCE_ZONE_MONTH!$A:$A, 0)</f>
        <v>#N/A</v>
      </c>
      <c r="G10" s="11" t="str">
        <f>IFERROR(INDEX(BAPTISM_SOURCE_ZONE_MONTH!$A:$Z,ZHUNAN_GRAPH_DATA!$F10,MATCH(G$2,BAPTISM_SOURCE_ZONE_MONTH!$A$1:$Z$1,0)),"")</f>
        <v/>
      </c>
      <c r="H10" s="11" t="str">
        <f>IFERROR(INDEX(BAPTISM_SOURCE_ZONE_MONTH!$A:$Z,ZHUNAN_GRAPH_DATA!$F10,MATCH(H$2,BAPTISM_SOURCE_ZONE_MONTH!$A$1:$Z$1,0)),"")</f>
        <v/>
      </c>
      <c r="I10" s="11" t="str">
        <f>IFERROR(INDEX(BAPTISM_SOURCE_ZONE_MONTH!$A:$Z,ZHUNAN_GRAPH_DATA!$F10,MATCH(I$2,BAPTISM_SOURCE_ZONE_MONTH!$A$1:$Z$1,0)),"")</f>
        <v/>
      </c>
      <c r="J10" s="11" t="str">
        <f>IFERROR(INDEX(BAPTISM_SOURCE_ZONE_MONTH!$A:$Z,ZHUNAN_GRAPH_DATA!$F10,MATCH(J$2,BAPTISM_SOURCE_ZONE_MONTH!$A$1:$Z$1,0)),"")</f>
        <v/>
      </c>
      <c r="K10" s="11" t="str">
        <f>IFERROR(INDEX(BAPTISM_SOURCE_ZONE_MONTH!$A:$Z,ZHUNAN_GRAPH_DATA!$F10,MATCH(K$2,BAPTISM_SOURCE_ZONE_MONTH!$A$1:$Z$1,0)),"")</f>
        <v/>
      </c>
      <c r="L10" s="11" t="str">
        <f>IFERROR(INDEX(BAPTISM_SOURCE_ZONE_MONTH!$A:$Z,ZHUNAN_GRAPH_DATA!$F10,MATCH(L$2,BAPTISM_SOURCE_ZONE_MONTH!$A$1:$Z$1,0)),"")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3" t="s">
        <v>50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2015:10:0:0:ZHUNAN</v>
      </c>
      <c r="F11" s="53" t="e">
        <f>MATCH($E11,BAPTISM_SOURCE_ZONE_MONTH!$A:$A, 0)</f>
        <v>#N/A</v>
      </c>
      <c r="G11" s="11" t="str">
        <f>IFERROR(INDEX(BAPTISM_SOURCE_ZONE_MONTH!$A:$Z,ZHUNAN_GRAPH_DATA!$F11,MATCH(G$2,BAPTISM_SOURCE_ZONE_MONTH!$A$1:$Z$1,0)),"")</f>
        <v/>
      </c>
      <c r="H11" s="11" t="str">
        <f>IFERROR(INDEX(BAPTISM_SOURCE_ZONE_MONTH!$A:$Z,ZHUNAN_GRAPH_DATA!$F11,MATCH(H$2,BAPTISM_SOURCE_ZONE_MONTH!$A$1:$Z$1,0)),"")</f>
        <v/>
      </c>
      <c r="I11" s="11" t="str">
        <f>IFERROR(INDEX(BAPTISM_SOURCE_ZONE_MONTH!$A:$Z,ZHUNAN_GRAPH_DATA!$F11,MATCH(I$2,BAPTISM_SOURCE_ZONE_MONTH!$A$1:$Z$1,0)),"")</f>
        <v/>
      </c>
      <c r="J11" s="11" t="str">
        <f>IFERROR(INDEX(BAPTISM_SOURCE_ZONE_MONTH!$A:$Z,ZHUNAN_GRAPH_DATA!$F11,MATCH(J$2,BAPTISM_SOURCE_ZONE_MONTH!$A$1:$Z$1,0)),"")</f>
        <v/>
      </c>
      <c r="K11" s="11" t="str">
        <f>IFERROR(INDEX(BAPTISM_SOURCE_ZONE_MONTH!$A:$Z,ZHUNAN_GRAPH_DATA!$F11,MATCH(K$2,BAPTISM_SOURCE_ZONE_MONTH!$A$1:$Z$1,0)),"")</f>
        <v/>
      </c>
      <c r="L11" s="11" t="str">
        <f>IFERROR(INDEX(BAPTISM_SOURCE_ZONE_MONTH!$A:$Z,ZHUNAN_GRAPH_DATA!$F11,MATCH(L$2,BAPTISM_SOURCE_ZONE_MONTH!$A$1:$Z$1,0)),"")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3" t="s">
        <v>50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2015:11:0:0:ZHUNAN</v>
      </c>
      <c r="F12" s="53" t="e">
        <f>MATCH($E12,BAPTISM_SOURCE_ZONE_MONTH!$A:$A, 0)</f>
        <v>#N/A</v>
      </c>
      <c r="G12" s="11" t="str">
        <f>IFERROR(INDEX(BAPTISM_SOURCE_ZONE_MONTH!$A:$Z,ZHUNAN_GRAPH_DATA!$F12,MATCH(G$2,BAPTISM_SOURCE_ZONE_MONTH!$A$1:$Z$1,0)),"")</f>
        <v/>
      </c>
      <c r="H12" s="11" t="str">
        <f>IFERROR(INDEX(BAPTISM_SOURCE_ZONE_MONTH!$A:$Z,ZHUNAN_GRAPH_DATA!$F12,MATCH(H$2,BAPTISM_SOURCE_ZONE_MONTH!$A$1:$Z$1,0)),"")</f>
        <v/>
      </c>
      <c r="I12" s="11" t="str">
        <f>IFERROR(INDEX(BAPTISM_SOURCE_ZONE_MONTH!$A:$Z,ZHUNAN_GRAPH_DATA!$F12,MATCH(I$2,BAPTISM_SOURCE_ZONE_MONTH!$A$1:$Z$1,0)),"")</f>
        <v/>
      </c>
      <c r="J12" s="11" t="str">
        <f>IFERROR(INDEX(BAPTISM_SOURCE_ZONE_MONTH!$A:$Z,ZHUNAN_GRAPH_DATA!$F12,MATCH(J$2,BAPTISM_SOURCE_ZONE_MONTH!$A$1:$Z$1,0)),"")</f>
        <v/>
      </c>
      <c r="K12" s="11" t="str">
        <f>IFERROR(INDEX(BAPTISM_SOURCE_ZONE_MONTH!$A:$Z,ZHUNAN_GRAPH_DATA!$F12,MATCH(K$2,BAPTISM_SOURCE_ZONE_MONTH!$A$1:$Z$1,0)),"")</f>
        <v/>
      </c>
      <c r="L12" s="11" t="str">
        <f>IFERROR(INDEX(BAPTISM_SOURCE_ZONE_MONTH!$A:$Z,ZHUNAN_GRAPH_DATA!$F12,MATCH(L$2,BAPTISM_SOURCE_ZONE_MONTH!$A$1:$Z$1,0)),"")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3" t="s">
        <v>50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2015:12:0:0:ZHUNAN</v>
      </c>
      <c r="F13" s="53" t="e">
        <f>MATCH($E13,BAPTISM_SOURCE_ZONE_MONTH!$A:$A, 0)</f>
        <v>#N/A</v>
      </c>
      <c r="G13" s="11" t="str">
        <f>IFERROR(INDEX(BAPTISM_SOURCE_ZONE_MONTH!$A:$Z,ZHUNAN_GRAPH_DATA!$F13,MATCH(G$2,BAPTISM_SOURCE_ZONE_MONTH!$A$1:$Z$1,0)),"")</f>
        <v/>
      </c>
      <c r="H13" s="11" t="str">
        <f>IFERROR(INDEX(BAPTISM_SOURCE_ZONE_MONTH!$A:$Z,ZHUNAN_GRAPH_DATA!$F13,MATCH(H$2,BAPTISM_SOURCE_ZONE_MONTH!$A$1:$Z$1,0)),"")</f>
        <v/>
      </c>
      <c r="I13" s="11" t="str">
        <f>IFERROR(INDEX(BAPTISM_SOURCE_ZONE_MONTH!$A:$Z,ZHUNAN_GRAPH_DATA!$F13,MATCH(I$2,BAPTISM_SOURCE_ZONE_MONTH!$A$1:$Z$1,0)),"")</f>
        <v/>
      </c>
      <c r="J13" s="11" t="str">
        <f>IFERROR(INDEX(BAPTISM_SOURCE_ZONE_MONTH!$A:$Z,ZHUNAN_GRAPH_DATA!$F13,MATCH(J$2,BAPTISM_SOURCE_ZONE_MONTH!$A$1:$Z$1,0)),"")</f>
        <v/>
      </c>
      <c r="K13" s="11" t="str">
        <f>IFERROR(INDEX(BAPTISM_SOURCE_ZONE_MONTH!$A:$Z,ZHUNAN_GRAPH_DATA!$F13,MATCH(K$2,BAPTISM_SOURCE_ZONE_MONTH!$A$1:$Z$1,0)),"")</f>
        <v/>
      </c>
      <c r="L13" s="11" t="str">
        <f>IFERROR(INDEX(BAPTISM_SOURCE_ZONE_MONTH!$A:$Z,ZHUNAN_GRAPH_DATA!$F13,MATCH(L$2,BAPTISM_SOURCE_ZONE_MONTH!$A$1:$Z$1,0)),"")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3" t="s">
        <v>50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2016:1:0:0:ZHUNAN</v>
      </c>
      <c r="F14" s="53" t="e">
        <f>MATCH($E14,BAPTISM_SOURCE_ZONE_MONTH!$A:$A, 0)</f>
        <v>#N/A</v>
      </c>
      <c r="G14" s="11" t="str">
        <f>IFERROR(INDEX(BAPTISM_SOURCE_ZONE_MONTH!$A:$Z,ZHUNAN_GRAPH_DATA!$F14,MATCH(G$2,BAPTISM_SOURCE_ZONE_MONTH!$A$1:$Z$1,0)),"")</f>
        <v/>
      </c>
      <c r="H14" s="11" t="str">
        <f>IFERROR(INDEX(BAPTISM_SOURCE_ZONE_MONTH!$A:$Z,ZHUNAN_GRAPH_DATA!$F14,MATCH(H$2,BAPTISM_SOURCE_ZONE_MONTH!$A$1:$Z$1,0)),"")</f>
        <v/>
      </c>
      <c r="I14" s="11" t="str">
        <f>IFERROR(INDEX(BAPTISM_SOURCE_ZONE_MONTH!$A:$Z,ZHUNAN_GRAPH_DATA!$F14,MATCH(I$2,BAPTISM_SOURCE_ZONE_MONTH!$A$1:$Z$1,0)),"")</f>
        <v/>
      </c>
      <c r="J14" s="11" t="str">
        <f>IFERROR(INDEX(BAPTISM_SOURCE_ZONE_MONTH!$A:$Z,ZHUNAN_GRAPH_DATA!$F14,MATCH(J$2,BAPTISM_SOURCE_ZONE_MONTH!$A$1:$Z$1,0)),"")</f>
        <v/>
      </c>
      <c r="K14" s="11" t="str">
        <f>IFERROR(INDEX(BAPTISM_SOURCE_ZONE_MONTH!$A:$Z,ZHUNAN_GRAPH_DATA!$F14,MATCH(K$2,BAPTISM_SOURCE_ZONE_MONTH!$A$1:$Z$1,0)),"")</f>
        <v/>
      </c>
      <c r="L14" s="11" t="str">
        <f>IFERROR(INDEX(BAPTISM_SOURCE_ZONE_MONTH!$A:$Z,ZHUNAN_GRAPH_DATA!$F14,MATCH(L$2,BAPTISM_SOURCE_ZONE_MONTH!$A$1:$Z$1,0)),"")</f>
        <v/>
      </c>
      <c r="N14" s="53">
        <f>MATCH($E14,REPORT_DATA_BY_ZONE_MONTH!$A:$A, 0)</f>
        <v>12</v>
      </c>
      <c r="O14" s="40">
        <f>IFERROR(INDEX(REPORT_DATA_BY_ZONE_MONTH!$A:$AG,$N14,MATCH(O$2,REPORT_DATA_BY_ZONE_MONTH!$A$1:$AG$1,0)), "")</f>
        <v>5</v>
      </c>
      <c r="P14" s="40">
        <f t="shared" si="3"/>
        <v>7</v>
      </c>
      <c r="Q14" s="40">
        <f>IFERROR(INDEX(REPORT_DATA_BY_ZONE_MONTH!$A:$AG,$N14,MATCH(Q$2,REPORT_DATA_BY_ZONE_MONTH!$A$1:$AG$1,0)), "")</f>
        <v>87</v>
      </c>
      <c r="R14" s="40">
        <f t="shared" si="4"/>
        <v>168</v>
      </c>
      <c r="S14" s="40">
        <f>IFERROR(INDEX(REPORT_DATA_BY_ZONE_MONTH!$A:$AG,$N14,MATCH(S$2,REPORT_DATA_BY_ZONE_MONTH!$A$1:$AG$1,0)), "")</f>
        <v>25</v>
      </c>
      <c r="T14" s="40">
        <f t="shared" si="5"/>
        <v>84</v>
      </c>
      <c r="U14" s="40">
        <f>IFERROR(INDEX(REPORT_DATA_BY_ZONE_MONTH!$A:$AG,$N14,MATCH(U$2,REPORT_DATA_BY_ZONE_MONTH!$A$1:$AG$1,0)), "")</f>
        <v>73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3" t="s">
        <v>50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2016:2:0:0:ZHUNAN</v>
      </c>
      <c r="F15" s="53" t="e">
        <f>MATCH($E15,BAPTISM_SOURCE_ZONE_MONTH!$A:$A, 0)</f>
        <v>#N/A</v>
      </c>
      <c r="G15" s="11" t="str">
        <f>IFERROR(INDEX(BAPTISM_SOURCE_ZONE_MONTH!$A:$Z,ZHUNAN_GRAPH_DATA!$F15,MATCH(G$2,BAPTISM_SOURCE_ZONE_MONTH!$A$1:$Z$1,0)),"")</f>
        <v/>
      </c>
      <c r="H15" s="11" t="str">
        <f>IFERROR(INDEX(BAPTISM_SOURCE_ZONE_MONTH!$A:$Z,ZHUNAN_GRAPH_DATA!$F15,MATCH(H$2,BAPTISM_SOURCE_ZONE_MONTH!$A$1:$Z$1,0)),"")</f>
        <v/>
      </c>
      <c r="I15" s="11" t="str">
        <f>IFERROR(INDEX(BAPTISM_SOURCE_ZONE_MONTH!$A:$Z,ZHUNAN_GRAPH_DATA!$F15,MATCH(I$2,BAPTISM_SOURCE_ZONE_MONTH!$A$1:$Z$1,0)),"")</f>
        <v/>
      </c>
      <c r="J15" s="11" t="str">
        <f>IFERROR(INDEX(BAPTISM_SOURCE_ZONE_MONTH!$A:$Z,ZHUNAN_GRAPH_DATA!$F15,MATCH(J$2,BAPTISM_SOURCE_ZONE_MONTH!$A$1:$Z$1,0)),"")</f>
        <v/>
      </c>
      <c r="K15" s="11" t="str">
        <f>IFERROR(INDEX(BAPTISM_SOURCE_ZONE_MONTH!$A:$Z,ZHUNAN_GRAPH_DATA!$F15,MATCH(K$2,BAPTISM_SOURCE_ZONE_MONTH!$A$1:$Z$1,0)),"")</f>
        <v/>
      </c>
      <c r="L15" s="11" t="str">
        <f>IFERROR(INDEX(BAPTISM_SOURCE_ZONE_MONTH!$A:$Z,ZHUNAN_GRAPH_DATA!$F15,MATCH(L$2,BAPTISM_SOURCE_ZONE_MONTH!$A$1:$Z$1,0)),"")</f>
        <v/>
      </c>
      <c r="N15" s="53">
        <f>MATCH($E15,REPORT_DATA_BY_ZONE_MONTH!$A:$A, 0)</f>
        <v>23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22</v>
      </c>
      <c r="R15" s="40">
        <f t="shared" si="4"/>
        <v>168</v>
      </c>
      <c r="S15" s="40">
        <f>IFERROR(INDEX(REPORT_DATA_BY_ZONE_MONTH!$A:$AG,$N15,MATCH(S$2,REPORT_DATA_BY_ZONE_MONTH!$A$1:$AG$1,0)), "")</f>
        <v>6</v>
      </c>
      <c r="T15" s="40">
        <f t="shared" si="5"/>
        <v>84</v>
      </c>
      <c r="U15" s="40">
        <f>IFERROR(INDEX(REPORT_DATA_BY_ZONE_MONTH!$A:$AG,$N15,MATCH(U$2,REPORT_DATA_BY_ZONE_MONTH!$A$1:$AG$1,0)), "")</f>
        <v>23</v>
      </c>
      <c r="V15" s="40">
        <f t="shared" si="6"/>
        <v>140</v>
      </c>
      <c r="W15" s="40">
        <f>IFERROR(INDEX(REPORT_DATA_BY_ZONE_MONTH!$A:$AG,$N15,MATCH(W$2,REPORT_DATA_BY_ZONE_MONTH!$A$1:$AG$1,0)), "")</f>
        <v>0</v>
      </c>
      <c r="X15" s="40">
        <f t="shared" si="7"/>
        <v>28</v>
      </c>
    </row>
    <row r="16" spans="1:24" x14ac:dyDescent="0.25">
      <c r="A16" s="53" t="s">
        <v>50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4</v>
      </c>
      <c r="G22" s="8">
        <f>ZHUNAN!D3</f>
        <v>805</v>
      </c>
      <c r="H22" s="8">
        <f>ZHUNAN!G5</f>
        <v>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6"/>
  <sheetViews>
    <sheetView topLeftCell="B1" zoomScaleNormal="100" zoomScaleSheetLayoutView="115" workbookViewId="0">
      <selection activeCell="W22" sqref="W22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846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847</v>
      </c>
      <c r="C4" s="46" t="s">
        <v>66</v>
      </c>
      <c r="D4" s="47"/>
      <c r="E4" s="47"/>
      <c r="F4" s="47"/>
      <c r="G4" s="89">
        <v>72</v>
      </c>
      <c r="H4" s="90"/>
      <c r="I4" s="90"/>
      <c r="J4" s="91"/>
      <c r="K4" s="39">
        <f>ROUND(G4/12,0)</f>
        <v>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888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L31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875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865</v>
      </c>
      <c r="B9" s="64" t="s">
        <v>876</v>
      </c>
      <c r="C9" s="4" t="s">
        <v>889</v>
      </c>
      <c r="D9" s="4" t="s">
        <v>890</v>
      </c>
      <c r="E9" s="4" t="str">
        <f>CONCATENATE(YEAR,":",MONTH,":",WEEK,":",DAY,":",$A9)</f>
        <v>2016:2:1:7:XINZHU_3_E</v>
      </c>
      <c r="F9" s="4">
        <f>MATCH($E9,REPORT_DATA_BY_COMP!$A:$A,0)</f>
        <v>364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3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9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3</v>
      </c>
      <c r="Q9" s="11">
        <f>IFERROR(INDEX(REPORT_DATA_BY_COMP!$A:$AH,$F9,MATCH(Q$7,REPORT_DATA_BY_COMP!$A$1:$AH$1,0)), "")</f>
        <v>17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866</v>
      </c>
      <c r="B10" s="64" t="s">
        <v>877</v>
      </c>
      <c r="C10" s="4" t="s">
        <v>891</v>
      </c>
      <c r="D10" s="4" t="s">
        <v>892</v>
      </c>
      <c r="E10" s="4" t="str">
        <f>CONCATENATE(YEAR,":",MONTH,":",WEEK,":",DAY,":",$A10)</f>
        <v>2016:2:1:7:XINZHU_1_E</v>
      </c>
      <c r="F10" s="4">
        <f>MATCH($E10,REPORT_DATA_BY_COMP!$A:$A,0)</f>
        <v>362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3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9</v>
      </c>
      <c r="R10" s="11">
        <f>IFERROR(INDEX(REPORT_DATA_BY_COMP!$A:$AH,$F10,MATCH(R$7,REPORT_DATA_BY_COMP!$A$1:$AH$1,0)), "")</f>
        <v>3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3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867</v>
      </c>
      <c r="B11" s="64" t="s">
        <v>878</v>
      </c>
      <c r="C11" s="4" t="s">
        <v>893</v>
      </c>
      <c r="D11" s="4" t="s">
        <v>894</v>
      </c>
      <c r="E11" s="4" t="str">
        <f>CONCATENATE(YEAR,":",MONTH,":",WEEK,":",DAY,":",$A11)</f>
        <v>2016:2:1:7:XINZHU_1_S</v>
      </c>
      <c r="F11" s="4">
        <f>MATCH($E11,REPORT_DATA_BY_COMP!$A:$A,0)</f>
        <v>363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2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5</v>
      </c>
      <c r="P11" s="11">
        <f>IFERROR(INDEX(REPORT_DATA_BY_COMP!$A:$AH,$F11,MATCH(P$7,REPORT_DATA_BY_COMP!$A$1:$AH$1,0)), "")</f>
        <v>8</v>
      </c>
      <c r="Q11" s="11">
        <f>IFERROR(INDEX(REPORT_DATA_BY_COMP!$A:$AH,$F11,MATCH(Q$7,REPORT_DATA_BY_COMP!$A$1:$AH$1,0)), "")</f>
        <v>18</v>
      </c>
      <c r="R11" s="11">
        <f>IFERROR(INDEX(REPORT_DATA_BY_COMP!$A:$AH,$F11,MATCH(R$7,REPORT_DATA_BY_COMP!$A$1:$AH$1,0)), "")</f>
        <v>12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4</v>
      </c>
      <c r="U11" s="11">
        <f>IFERROR(INDEX(REPORT_DATA_BY_COMP!$A:$AH,$F11,MATCH(U$7,REPORT_DATA_BY_COMP!$A$1:$AH$1,0)), "")</f>
        <v>3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868</v>
      </c>
      <c r="B12" s="64" t="s">
        <v>879</v>
      </c>
      <c r="C12" s="4" t="s">
        <v>895</v>
      </c>
      <c r="D12" s="4" t="s">
        <v>896</v>
      </c>
      <c r="E12" s="4" t="str">
        <f>CONCATENATE(YEAR,":",MONTH,":",WEEK,":",DAY,":",$A12)</f>
        <v>2016:2:1:7:XINZHU_3_S</v>
      </c>
      <c r="F12" s="4">
        <f>MATCH($E12,REPORT_DATA_BY_COMP!$A:$A,0)</f>
        <v>365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6</v>
      </c>
      <c r="O12" s="11">
        <f>IFERROR(INDEX(REPORT_DATA_BY_COMP!$A:$AH,$F12,MATCH(O$7,REPORT_DATA_BY_COMP!$A$1:$AH$1,0)), "")</f>
        <v>0</v>
      </c>
      <c r="P12" s="11">
        <f>IFERROR(INDEX(REPORT_DATA_BY_COMP!$A:$AH,$F12,MATCH(P$7,REPORT_DATA_BY_COMP!$A$1:$AH$1,0)), "")</f>
        <v>9</v>
      </c>
      <c r="Q12" s="11">
        <f>IFERROR(INDEX(REPORT_DATA_BY_COMP!$A:$AH,$F12,MATCH(Q$7,REPORT_DATA_BY_COMP!$A$1:$AH$1,0)), "")</f>
        <v>26</v>
      </c>
      <c r="R12" s="11">
        <f>IFERROR(INDEX(REPORT_DATA_BY_COMP!$A:$AH,$F12,MATCH(R$7,REPORT_DATA_BY_COMP!$A$1:$AH$1,0)), "")</f>
        <v>12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2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22</v>
      </c>
      <c r="C13" s="12"/>
      <c r="D13" s="12"/>
      <c r="E13" s="12">
        <f>SUM(E9:E10)</f>
        <v>0</v>
      </c>
      <c r="F13" s="12">
        <f>SUM(F9:F10)</f>
        <v>726</v>
      </c>
      <c r="G13" s="12">
        <f>SUM(G9:G12)</f>
        <v>0</v>
      </c>
      <c r="H13" s="12">
        <f t="shared" ref="H13:V13" si="0">SUM(H9:H12)</f>
        <v>1</v>
      </c>
      <c r="I13" s="12">
        <f t="shared" si="0"/>
        <v>8</v>
      </c>
      <c r="J13" s="12">
        <f t="shared" si="0"/>
        <v>9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25</v>
      </c>
      <c r="O13" s="12">
        <f t="shared" si="0"/>
        <v>6</v>
      </c>
      <c r="P13" s="12">
        <f t="shared" si="0"/>
        <v>22</v>
      </c>
      <c r="Q13" s="12">
        <f t="shared" si="0"/>
        <v>70</v>
      </c>
      <c r="R13" s="12">
        <f t="shared" si="0"/>
        <v>32</v>
      </c>
      <c r="S13" s="12">
        <f t="shared" si="0"/>
        <v>0</v>
      </c>
      <c r="T13" s="12">
        <f t="shared" si="0"/>
        <v>14</v>
      </c>
      <c r="U13" s="12">
        <f t="shared" si="0"/>
        <v>4</v>
      </c>
      <c r="V13" s="12">
        <f t="shared" si="0"/>
        <v>0</v>
      </c>
    </row>
    <row r="14" spans="1:22" x14ac:dyDescent="0.25">
      <c r="A14" s="22"/>
      <c r="B14" s="13" t="s">
        <v>880</v>
      </c>
      <c r="C14" s="6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869</v>
      </c>
      <c r="B15" s="64" t="s">
        <v>881</v>
      </c>
      <c r="C15" s="4" t="s">
        <v>897</v>
      </c>
      <c r="D15" s="4" t="s">
        <v>898</v>
      </c>
      <c r="E15" s="4" t="str">
        <f>CONCATENATE(YEAR,":",MONTH,":",WEEK,":",DAY,":",$A15)</f>
        <v>2016:2:1:7:ZHUDONG_E</v>
      </c>
      <c r="F15" s="4">
        <f>MATCH($E15,REPORT_DATA_BY_COMP!$A:$A,0)</f>
        <v>384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0</v>
      </c>
      <c r="J15" s="11">
        <f>IFERROR(INDEX(REPORT_DATA_BY_COMP!$A:$AH,$F15,MATCH(J$7,REPORT_DATA_BY_COMP!$A$1:$AH$1,0)), "")</f>
        <v>4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1</v>
      </c>
      <c r="P15" s="11">
        <f>IFERROR(INDEX(REPORT_DATA_BY_COMP!$A:$AH,$F15,MATCH(P$7,REPORT_DATA_BY_COMP!$A$1:$AH$1,0)), "")</f>
        <v>2</v>
      </c>
      <c r="Q15" s="11">
        <f>IFERROR(INDEX(REPORT_DATA_BY_COMP!$A:$AH,$F15,MATCH(Q$7,REPORT_DATA_BY_COMP!$A$1:$AH$1,0)), "")</f>
        <v>0</v>
      </c>
      <c r="R15" s="11">
        <f>IFERROR(INDEX(REPORT_DATA_BY_COMP!$A:$AH,$F15,MATCH(R$7,REPORT_DATA_BY_COMP!$A$1:$AH$1,0)), "")</f>
        <v>0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4</v>
      </c>
      <c r="U15" s="11">
        <f>IFERROR(INDEX(REPORT_DATA_BY_COMP!$A:$AH,$F15,MATCH(U$7,REPORT_DATA_BY_COMP!$A$1:$AH$1,0)), "")</f>
        <v>3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870</v>
      </c>
      <c r="B16" s="64" t="s">
        <v>882</v>
      </c>
      <c r="C16" s="4" t="s">
        <v>899</v>
      </c>
      <c r="D16" s="4" t="s">
        <v>900</v>
      </c>
      <c r="E16" s="4" t="str">
        <f>CONCATENATE(YEAR,":",MONTH,":",WEEK,":",DAY,":",$A16)</f>
        <v>2016:2:1:7:ZHUDONG_S</v>
      </c>
      <c r="F16" s="4">
        <f>MATCH($E16,REPORT_DATA_BY_COMP!$A:$A,0)</f>
        <v>385</v>
      </c>
      <c r="G16" s="11">
        <f>IFERROR(INDEX(REPORT_DATA_BY_COMP!$A:$AH,$F16,MATCH(G$7,REPORT_DATA_BY_COMP!$A$1:$AH$1,0)), "")</f>
        <v>1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2</v>
      </c>
      <c r="J16" s="11">
        <f>IFERROR(INDEX(REPORT_DATA_BY_COMP!$A:$AH,$F16,MATCH(J$7,REPORT_DATA_BY_COMP!$A$1:$AH$1,0)), "")</f>
        <v>0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4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11</v>
      </c>
      <c r="Q16" s="11">
        <f>IFERROR(INDEX(REPORT_DATA_BY_COMP!$A:$AH,$F16,MATCH(Q$7,REPORT_DATA_BY_COMP!$A$1:$AH$1,0)), "")</f>
        <v>8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8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 x14ac:dyDescent="0.25">
      <c r="A17" s="22"/>
      <c r="B17" s="9" t="s">
        <v>22</v>
      </c>
      <c r="C17" s="10"/>
      <c r="D17" s="10"/>
      <c r="E17" s="10"/>
      <c r="F17" s="10"/>
      <c r="G17" s="12">
        <f>SUM(G15:G16)</f>
        <v>1</v>
      </c>
      <c r="H17" s="12">
        <f t="shared" ref="H17:V17" si="1">SUM(H15:H16)</f>
        <v>1</v>
      </c>
      <c r="I17" s="12">
        <f t="shared" si="1"/>
        <v>2</v>
      </c>
      <c r="J17" s="12">
        <f t="shared" si="1"/>
        <v>4</v>
      </c>
      <c r="K17" s="12">
        <f t="shared" si="1"/>
        <v>0</v>
      </c>
      <c r="L17" s="12">
        <f t="shared" si="1"/>
        <v>0</v>
      </c>
      <c r="M17" s="12">
        <f t="shared" si="1"/>
        <v>0</v>
      </c>
      <c r="N17" s="12">
        <f t="shared" si="1"/>
        <v>8</v>
      </c>
      <c r="O17" s="12">
        <f t="shared" si="1"/>
        <v>3</v>
      </c>
      <c r="P17" s="12">
        <f t="shared" si="1"/>
        <v>13</v>
      </c>
      <c r="Q17" s="12">
        <f t="shared" si="1"/>
        <v>8</v>
      </c>
      <c r="R17" s="12">
        <f t="shared" si="1"/>
        <v>4</v>
      </c>
      <c r="S17" s="12">
        <f t="shared" si="1"/>
        <v>0</v>
      </c>
      <c r="T17" s="12">
        <f t="shared" si="1"/>
        <v>12</v>
      </c>
      <c r="U17" s="12">
        <f t="shared" si="1"/>
        <v>6</v>
      </c>
      <c r="V17" s="12">
        <f t="shared" si="1"/>
        <v>0</v>
      </c>
    </row>
    <row r="18" spans="1:22" x14ac:dyDescent="0.25">
      <c r="A18" s="22"/>
      <c r="B18" s="5" t="s">
        <v>883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27" t="s">
        <v>871</v>
      </c>
      <c r="B19" s="64" t="s">
        <v>884</v>
      </c>
      <c r="C19" s="4" t="s">
        <v>901</v>
      </c>
      <c r="D19" s="4" t="s">
        <v>902</v>
      </c>
      <c r="E19" s="4" t="str">
        <f>CONCATENATE(YEAR,":",MONTH,":",WEEK,":",DAY,":",$A19)</f>
        <v>2016:2:1:7:ZHUBEI_3_E</v>
      </c>
      <c r="F19" s="4" t="e">
        <f>MATCH($E19,REPORT_DATA_BY_COMP!$A:$A,0)</f>
        <v>#N/A</v>
      </c>
      <c r="G19" s="11" t="str">
        <f>IFERROR(INDEX(REPORT_DATA_BY_COMP!$A:$AH,$F19,MATCH(G$7,REPORT_DATA_BY_COMP!$A$1:$AH$1,0)), "")</f>
        <v/>
      </c>
      <c r="H19" s="11" t="str">
        <f>IFERROR(INDEX(REPORT_DATA_BY_COMP!$A:$AH,$F19,MATCH(H$7,REPORT_DATA_BY_COMP!$A$1:$AH$1,0)), "")</f>
        <v/>
      </c>
      <c r="I19" s="11" t="str">
        <f>IFERROR(INDEX(REPORT_DATA_BY_COMP!$A:$AH,$F19,MATCH(I$7,REPORT_DATA_BY_COMP!$A$1:$AH$1,0)), "")</f>
        <v/>
      </c>
      <c r="J19" s="11" t="str">
        <f>IFERROR(INDEX(REPORT_DATA_BY_COMP!$A:$AH,$F19,MATCH(J$7,REPORT_DATA_BY_COMP!$A$1:$AH$1,0)), "")</f>
        <v/>
      </c>
      <c r="K19" s="11" t="str">
        <f>IFERROR(INDEX(REPORT_DATA_BY_COMP!$A:$AH,$F19,MATCH(K$7,REPORT_DATA_BY_COMP!$A$1:$AH$1,0)), "")</f>
        <v/>
      </c>
      <c r="L19" s="11" t="str">
        <f>IFERROR(INDEX(REPORT_DATA_BY_COMP!$A:$AH,$F19,MATCH(L$7,REPORT_DATA_BY_COMP!$A$1:$AH$1,0)), "")</f>
        <v/>
      </c>
      <c r="M19" s="11" t="str">
        <f>IFERROR(INDEX(REPORT_DATA_BY_COMP!$A:$AH,$F19,MATCH(M$7,REPORT_DATA_BY_COMP!$A$1:$AH$1,0)), "")</f>
        <v/>
      </c>
      <c r="N19" s="11" t="str">
        <f>IFERROR(INDEX(REPORT_DATA_BY_COMP!$A:$AH,$F19,MATCH(N$7,REPORT_DATA_BY_COMP!$A$1:$AH$1,0)), "")</f>
        <v/>
      </c>
      <c r="O19" s="11" t="str">
        <f>IFERROR(INDEX(REPORT_DATA_BY_COMP!$A:$AH,$F19,MATCH(O$7,REPORT_DATA_BY_COMP!$A$1:$AH$1,0)), "")</f>
        <v/>
      </c>
      <c r="P19" s="11" t="str">
        <f>IFERROR(INDEX(REPORT_DATA_BY_COMP!$A:$AH,$F19,MATCH(P$7,REPORT_DATA_BY_COMP!$A$1:$AH$1,0)), "")</f>
        <v/>
      </c>
      <c r="Q19" s="11" t="str">
        <f>IFERROR(INDEX(REPORT_DATA_BY_COMP!$A:$AH,$F19,MATCH(Q$7,REPORT_DATA_BY_COMP!$A$1:$AH$1,0)), "")</f>
        <v/>
      </c>
      <c r="R19" s="11" t="str">
        <f>IFERROR(INDEX(REPORT_DATA_BY_COMP!$A:$AH,$F19,MATCH(R$7,REPORT_DATA_BY_COMP!$A$1:$AH$1,0)), "")</f>
        <v/>
      </c>
      <c r="S19" s="11" t="str">
        <f>IFERROR(INDEX(REPORT_DATA_BY_COMP!$A:$AH,$F19,MATCH(S$7,REPORT_DATA_BY_COMP!$A$1:$AH$1,0)), "")</f>
        <v/>
      </c>
      <c r="T19" s="11" t="str">
        <f>IFERROR(INDEX(REPORT_DATA_BY_COMP!$A:$AH,$F19,MATCH(T$7,REPORT_DATA_BY_COMP!$A$1:$AH$1,0)), "")</f>
        <v/>
      </c>
      <c r="U19" s="11" t="str">
        <f>IFERROR(INDEX(REPORT_DATA_BY_COMP!$A:$AH,$F19,MATCH(U$7,REPORT_DATA_BY_COMP!$A$1:$AH$1,0)), "")</f>
        <v/>
      </c>
      <c r="V19" s="11" t="str">
        <f>IFERROR(INDEX(REPORT_DATA_BY_COMP!$A:$AH,$F19,MATCH(V$7,REPORT_DATA_BY_COMP!$A$1:$AH$1,0)), "")</f>
        <v/>
      </c>
    </row>
    <row r="20" spans="1:22" x14ac:dyDescent="0.25">
      <c r="A20" s="27" t="s">
        <v>872</v>
      </c>
      <c r="B20" s="64" t="s">
        <v>885</v>
      </c>
      <c r="C20" s="4" t="s">
        <v>903</v>
      </c>
      <c r="D20" s="4" t="s">
        <v>904</v>
      </c>
      <c r="E20" s="4" t="str">
        <f>CONCATENATE(YEAR,":",MONTH,":",WEEK,":",DAY,":",$A20)</f>
        <v>2016:2:1:7:ZHUBEI_2_E</v>
      </c>
      <c r="F20" s="4">
        <f>MATCH($E20,REPORT_DATA_BY_COMP!$A:$A,0)</f>
        <v>382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1</v>
      </c>
      <c r="O20" s="11">
        <f>IFERROR(INDEX(REPORT_DATA_BY_COMP!$A:$AH,$F20,MATCH(O$7,REPORT_DATA_BY_COMP!$A$1:$AH$1,0)), "")</f>
        <v>0</v>
      </c>
      <c r="P20" s="11">
        <f>IFERROR(INDEX(REPORT_DATA_BY_COMP!$A:$AH,$F20,MATCH(P$7,REPORT_DATA_BY_COMP!$A$1:$AH$1,0)), "")</f>
        <v>3</v>
      </c>
      <c r="Q20" s="11">
        <f>IFERROR(INDEX(REPORT_DATA_BY_COMP!$A:$AH,$F20,MATCH(Q$7,REPORT_DATA_BY_COMP!$A$1:$AH$1,0)), "")</f>
        <v>7</v>
      </c>
      <c r="R20" s="11">
        <f>IFERROR(INDEX(REPORT_DATA_BY_COMP!$A:$AH,$F20,MATCH(R$7,REPORT_DATA_BY_COMP!$A$1:$AH$1,0)), "")</f>
        <v>5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3</v>
      </c>
      <c r="U20" s="11">
        <f>IFERROR(INDEX(REPORT_DATA_BY_COMP!$A:$AH,$F20,MATCH(U$7,REPORT_DATA_BY_COMP!$A$1:$AH$1,0)), "")</f>
        <v>1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873</v>
      </c>
      <c r="B21" s="64" t="s">
        <v>886</v>
      </c>
      <c r="C21" s="4" t="s">
        <v>905</v>
      </c>
      <c r="D21" s="4" t="s">
        <v>906</v>
      </c>
      <c r="E21" s="4" t="str">
        <f>CONCATENATE(YEAR,":",MONTH,":",WEEK,":",DAY,":",$A21)</f>
        <v>2016:2:1:7:ZHUBEI_2_S</v>
      </c>
      <c r="F21" s="4">
        <f>MATCH($E21,REPORT_DATA_BY_COMP!$A:$A,0)</f>
        <v>383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3</v>
      </c>
      <c r="J21" s="11">
        <f>IFERROR(INDEX(REPORT_DATA_BY_COMP!$A:$AH,$F21,MATCH(J$7,REPORT_DATA_BY_COMP!$A$1:$AH$1,0)), "")</f>
        <v>2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5</v>
      </c>
      <c r="O21" s="11">
        <f>IFERROR(INDEX(REPORT_DATA_BY_COMP!$A:$AH,$F21,MATCH(O$7,REPORT_DATA_BY_COMP!$A$1:$AH$1,0)), "")</f>
        <v>0</v>
      </c>
      <c r="P21" s="11">
        <f>IFERROR(INDEX(REPORT_DATA_BY_COMP!$A:$AH,$F21,MATCH(P$7,REPORT_DATA_BY_COMP!$A$1:$AH$1,0)), "")</f>
        <v>7</v>
      </c>
      <c r="Q21" s="11">
        <f>IFERROR(INDEX(REPORT_DATA_BY_COMP!$A:$AH,$F21,MATCH(Q$7,REPORT_DATA_BY_COMP!$A$1:$AH$1,0)), "")</f>
        <v>5</v>
      </c>
      <c r="R21" s="11">
        <f>IFERROR(INDEX(REPORT_DATA_BY_COMP!$A:$AH,$F21,MATCH(R$7,REPORT_DATA_BY_COMP!$A$1:$AH$1,0)), "")</f>
        <v>0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1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874</v>
      </c>
      <c r="B22" s="64" t="s">
        <v>887</v>
      </c>
      <c r="C22" s="4" t="s">
        <v>907</v>
      </c>
      <c r="D22" s="4" t="s">
        <v>908</v>
      </c>
      <c r="E22" s="4" t="str">
        <f>CONCATENATE(YEAR,":",MONTH,":",WEEK,":",DAY,":",$A22)</f>
        <v>2016:2:1:7:ZHUBEI_1_S</v>
      </c>
      <c r="F22" s="4">
        <f>MATCH($E22,REPORT_DATA_BY_COMP!$A:$A,0)</f>
        <v>381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0</v>
      </c>
      <c r="J22" s="11">
        <f>IFERROR(INDEX(REPORT_DATA_BY_COMP!$A:$AH,$F22,MATCH(J$7,REPORT_DATA_BY_COMP!$A$1:$AH$1,0)), "")</f>
        <v>1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2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17</v>
      </c>
      <c r="R22" s="11">
        <f>IFERROR(INDEX(REPORT_DATA_BY_COMP!$A:$AH,$F22,MATCH(R$7,REPORT_DATA_BY_COMP!$A$1:$AH$1,0)), "")</f>
        <v>4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8</v>
      </c>
      <c r="U22" s="11">
        <f>IFERROR(INDEX(REPORT_DATA_BY_COMP!$A:$AH,$F22,MATCH(U$7,REPORT_DATA_BY_COMP!$A$1:$AH$1,0)), "")</f>
        <v>0</v>
      </c>
      <c r="V22" s="11">
        <f>IFERROR(INDEX(REPORT_DATA_BY_COMP!$A:$AH,$F22,MATCH(V$7,REPORT_DATA_BY_COMP!$A$1:$AH$1,0)), "")</f>
        <v>0</v>
      </c>
    </row>
    <row r="23" spans="1:22" x14ac:dyDescent="0.25">
      <c r="A23" s="27"/>
      <c r="B23" s="9" t="s">
        <v>22</v>
      </c>
      <c r="C23" s="10"/>
      <c r="D23" s="10"/>
      <c r="E23" s="12">
        <f>SUM(E19:E20)</f>
        <v>0</v>
      </c>
      <c r="F23" s="12" t="e">
        <f>SUM(F19:F20)</f>
        <v>#N/A</v>
      </c>
      <c r="G23" s="12">
        <f>SUM(G19:G22)</f>
        <v>0</v>
      </c>
      <c r="H23" s="12">
        <f t="shared" ref="H23:V23" si="2">SUM(H19:H22)</f>
        <v>1</v>
      </c>
      <c r="I23" s="12">
        <f t="shared" si="2"/>
        <v>4</v>
      </c>
      <c r="J23" s="12">
        <f t="shared" si="2"/>
        <v>3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8</v>
      </c>
      <c r="O23" s="12">
        <f t="shared" si="2"/>
        <v>1</v>
      </c>
      <c r="P23" s="12">
        <f t="shared" si="2"/>
        <v>14</v>
      </c>
      <c r="Q23" s="12">
        <f t="shared" si="2"/>
        <v>29</v>
      </c>
      <c r="R23" s="12">
        <f t="shared" si="2"/>
        <v>9</v>
      </c>
      <c r="S23" s="12">
        <f t="shared" si="2"/>
        <v>0</v>
      </c>
      <c r="T23" s="12">
        <f t="shared" si="2"/>
        <v>16</v>
      </c>
      <c r="U23" s="12">
        <f t="shared" si="2"/>
        <v>2</v>
      </c>
      <c r="V23" s="12">
        <f t="shared" si="2"/>
        <v>0</v>
      </c>
    </row>
    <row r="24" spans="1:22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0"/>
    </row>
    <row r="25" spans="1:22" x14ac:dyDescent="0.25">
      <c r="B25" s="13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</row>
    <row r="26" spans="1:22" x14ac:dyDescent="0.25">
      <c r="A26" s="8" t="s">
        <v>49</v>
      </c>
      <c r="B26" s="30" t="s">
        <v>42</v>
      </c>
      <c r="C26" s="14"/>
      <c r="D26" s="14"/>
      <c r="E26" s="14" t="str">
        <f>CONCATENATE(YEAR,":",MONTH,":1:",WEEKLY_REPORT_DAY,":", $A26)</f>
        <v>2016:2:1:7:XINZHU</v>
      </c>
      <c r="F26" s="14">
        <f>MATCH($E26,REPORT_DATA_BY_ZONE!$A:$A, 0)</f>
        <v>44</v>
      </c>
      <c r="G26" s="11">
        <f>IFERROR(INDEX(REPORT_DATA_BY_ZONE!$A:$AG,$F26,MATCH(G$7,REPORT_DATA_BY_ZONE!$A$1:$AG$1,0)), "")</f>
        <v>1</v>
      </c>
      <c r="H26" s="11">
        <f>IFERROR(INDEX(REPORT_DATA_BY_ZONE!$A:$AG,$F26,MATCH(H$7,REPORT_DATA_BY_ZONE!$A$1:$AG$1,0)), "")</f>
        <v>3</v>
      </c>
      <c r="I26" s="11">
        <f>IFERROR(INDEX(REPORT_DATA_BY_ZONE!$A:$AG,$F26,MATCH(I$7,REPORT_DATA_BY_ZONE!$A$1:$AG$1,0)), "")</f>
        <v>18</v>
      </c>
      <c r="J26" s="11">
        <f>IFERROR(INDEX(REPORT_DATA_BY_ZONE!$A:$AG,$F26,MATCH(J$7,REPORT_DATA_BY_ZONE!$A$1:$AG$1,0)), "")</f>
        <v>22</v>
      </c>
      <c r="K26" s="11">
        <f>IFERROR(INDEX(REPORT_DATA_BY_ZONE!$A:$AG,$F26,MATCH(K$7,REPORT_DATA_BY_ZONE!$A$1:$AG$1,0)), "")</f>
        <v>0</v>
      </c>
      <c r="L26" s="19">
        <f>IFERROR(INDEX(REPORT_DATA_BY_ZONE!$A:$AG,$F26,MATCH(L$7,REPORT_DATA_BY_ZONE!$A$1:$AG$1,0)), "")</f>
        <v>0</v>
      </c>
      <c r="M26" s="19">
        <f>IFERROR(INDEX(REPORT_DATA_BY_ZONE!$A:$AG,$F26,MATCH(M$7,REPORT_DATA_BY_ZONE!$A$1:$AG$1,0)), "")</f>
        <v>0</v>
      </c>
      <c r="N26" s="19">
        <f>IFERROR(INDEX(REPORT_DATA_BY_ZONE!$A:$AG,$F26,MATCH(N$7,REPORT_DATA_BY_ZONE!$A$1:$AG$1,0)), "")</f>
        <v>51</v>
      </c>
      <c r="O26" s="19">
        <f>IFERROR(INDEX(REPORT_DATA_BY_ZONE!$A:$AG,$F26,MATCH(O$7,REPORT_DATA_BY_ZONE!$A$1:$AG$1,0)), "")</f>
        <v>12</v>
      </c>
      <c r="P26" s="19">
        <f>IFERROR(INDEX(REPORT_DATA_BY_ZONE!$A:$AG,$F26,MATCH(P$7,REPORT_DATA_BY_ZONE!$A$1:$AG$1,0)), "")</f>
        <v>58</v>
      </c>
      <c r="Q26" s="19">
        <f>IFERROR(INDEX(REPORT_DATA_BY_ZONE!$A:$AG,$F26,MATCH(Q$7,REPORT_DATA_BY_ZONE!$A$1:$AG$1,0)), "")</f>
        <v>126</v>
      </c>
      <c r="R26" s="19">
        <f>IFERROR(INDEX(REPORT_DATA_BY_ZONE!$A:$AG,$F26,MATCH(R$7,REPORT_DATA_BY_ZONE!$A$1:$AG$1,0)), "")</f>
        <v>51</v>
      </c>
      <c r="S26" s="19">
        <f>IFERROR(INDEX(REPORT_DATA_BY_ZONE!$A:$AG,$F26,MATCH(S$7,REPORT_DATA_BY_ZONE!$A$1:$AG$1,0)), "")</f>
        <v>0</v>
      </c>
      <c r="T26" s="19">
        <f>IFERROR(INDEX(REPORT_DATA_BY_ZONE!$A:$AG,$F26,MATCH(T$7,REPORT_DATA_BY_ZONE!$A$1:$AG$1,0)), "")</f>
        <v>44</v>
      </c>
      <c r="U26" s="19">
        <f>IFERROR(INDEX(REPORT_DATA_BY_ZONE!$A:$AG,$F26,MATCH(U$7,REPORT_DATA_BY_ZONE!$A$1:$AG$1,0)), "")</f>
        <v>13</v>
      </c>
      <c r="V26" s="19">
        <f>IFERROR(INDEX(REPORT_DATA_BY_ZONE!$A:$AG,$F26,MATCH(V$7,REPORT_DATA_BY_ZONE!$A$1:$AG$1,0)), "")</f>
        <v>0</v>
      </c>
    </row>
    <row r="27" spans="1:22" x14ac:dyDescent="0.25">
      <c r="A27" s="8" t="s">
        <v>49</v>
      </c>
      <c r="B27" s="30" t="s">
        <v>43</v>
      </c>
      <c r="C27" s="14"/>
      <c r="D27" s="14"/>
      <c r="E27" s="14" t="str">
        <f>CONCATENATE(YEAR,":",MONTH,":2:",WEEKLY_REPORT_DAY,":", $A27)</f>
        <v>2016:2:2:7:XINZHU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8" t="s">
        <v>49</v>
      </c>
      <c r="B28" s="30" t="s">
        <v>44</v>
      </c>
      <c r="C28" s="14"/>
      <c r="D28" s="14"/>
      <c r="E28" s="14" t="str">
        <f>CONCATENATE(YEAR,":",MONTH,":3:",WEEKLY_REPORT_DAY,":", $A28)</f>
        <v>2016:2:3:7:XINZHU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49</v>
      </c>
      <c r="B29" s="30" t="s">
        <v>45</v>
      </c>
      <c r="C29" s="14"/>
      <c r="D29" s="14"/>
      <c r="E29" s="14" t="str">
        <f>CONCATENATE(YEAR,":",MONTH,":4:",WEEKLY_REPORT_DAY,":", $A29)</f>
        <v>2016:2:4:7:XINZHU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49</v>
      </c>
      <c r="B30" s="30" t="s">
        <v>46</v>
      </c>
      <c r="C30" s="14"/>
      <c r="D30" s="14"/>
      <c r="E30" s="14" t="str">
        <f>CONCATENATE(YEAR,":",MONTH,":5:",WEEKLY_REPORT_DAY,":", $A30)</f>
        <v>2016:2:5:7:XINZHU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B31" s="18" t="s">
        <v>22</v>
      </c>
      <c r="C31" s="15"/>
      <c r="D31" s="15"/>
      <c r="E31" s="15"/>
      <c r="F31" s="15"/>
      <c r="G31" s="20">
        <f>SUM(G26:G30)</f>
        <v>1</v>
      </c>
      <c r="H31" s="20">
        <f t="shared" ref="H31:V31" si="3">SUM(H26:H30)</f>
        <v>3</v>
      </c>
      <c r="I31" s="20">
        <f t="shared" si="3"/>
        <v>18</v>
      </c>
      <c r="J31" s="20">
        <f t="shared" si="3"/>
        <v>22</v>
      </c>
      <c r="K31" s="20">
        <f t="shared" si="3"/>
        <v>0</v>
      </c>
      <c r="L31" s="20">
        <f t="shared" si="3"/>
        <v>0</v>
      </c>
      <c r="M31" s="20">
        <f t="shared" si="3"/>
        <v>0</v>
      </c>
      <c r="N31" s="20">
        <f t="shared" si="3"/>
        <v>51</v>
      </c>
      <c r="O31" s="20">
        <f t="shared" si="3"/>
        <v>12</v>
      </c>
      <c r="P31" s="20">
        <f t="shared" si="3"/>
        <v>58</v>
      </c>
      <c r="Q31" s="20">
        <f t="shared" si="3"/>
        <v>126</v>
      </c>
      <c r="R31" s="20">
        <f t="shared" si="3"/>
        <v>51</v>
      </c>
      <c r="S31" s="20">
        <f t="shared" si="3"/>
        <v>0</v>
      </c>
      <c r="T31" s="20">
        <f t="shared" si="3"/>
        <v>44</v>
      </c>
      <c r="U31" s="20">
        <f t="shared" si="3"/>
        <v>13</v>
      </c>
      <c r="V31" s="20">
        <f t="shared" si="3"/>
        <v>0</v>
      </c>
    </row>
    <row r="34" spans="6:7" x14ac:dyDescent="0.25">
      <c r="F34" s="3"/>
      <c r="G34" s="3"/>
    </row>
    <row r="35" spans="6:7" x14ac:dyDescent="0.25">
      <c r="F35" s="3"/>
      <c r="G35" s="3"/>
    </row>
    <row r="36" spans="6:7" x14ac:dyDescent="0.25">
      <c r="F36" s="3"/>
      <c r="G36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726" priority="160" operator="lessThan">
      <formula>0.5</formula>
    </cfRule>
    <cfRule type="cellIs" dxfId="725" priority="161" operator="greaterThan">
      <formula>0.5</formula>
    </cfRule>
  </conditionalFormatting>
  <conditionalFormatting sqref="N9:N10">
    <cfRule type="cellIs" dxfId="724" priority="158" operator="lessThan">
      <formula>4.5</formula>
    </cfRule>
    <cfRule type="cellIs" dxfId="723" priority="159" operator="greaterThan">
      <formula>5.5</formula>
    </cfRule>
  </conditionalFormatting>
  <conditionalFormatting sqref="O9:O10">
    <cfRule type="cellIs" dxfId="722" priority="156" operator="lessThan">
      <formula>1.5</formula>
    </cfRule>
    <cfRule type="cellIs" dxfId="721" priority="157" operator="greaterThan">
      <formula>2.5</formula>
    </cfRule>
  </conditionalFormatting>
  <conditionalFormatting sqref="P9:P10">
    <cfRule type="cellIs" dxfId="720" priority="154" operator="lessThan">
      <formula>4.5</formula>
    </cfRule>
    <cfRule type="cellIs" dxfId="719" priority="155" operator="greaterThan">
      <formula>7.5</formula>
    </cfRule>
  </conditionalFormatting>
  <conditionalFormatting sqref="R9:S10">
    <cfRule type="cellIs" dxfId="718" priority="152" operator="lessThan">
      <formula>2.5</formula>
    </cfRule>
    <cfRule type="cellIs" dxfId="717" priority="153" operator="greaterThan">
      <formula>4.5</formula>
    </cfRule>
  </conditionalFormatting>
  <conditionalFormatting sqref="T9:T10">
    <cfRule type="cellIs" dxfId="716" priority="150" operator="lessThan">
      <formula>2.5</formula>
    </cfRule>
    <cfRule type="cellIs" dxfId="715" priority="151" operator="greaterThan">
      <formula>4.5</formula>
    </cfRule>
  </conditionalFormatting>
  <conditionalFormatting sqref="U9:U10">
    <cfRule type="cellIs" dxfId="714" priority="149" operator="greaterThan">
      <formula>1.5</formula>
    </cfRule>
  </conditionalFormatting>
  <conditionalFormatting sqref="M10">
    <cfRule type="cellIs" dxfId="713" priority="147" operator="lessThan">
      <formula>0.5</formula>
    </cfRule>
    <cfRule type="cellIs" dxfId="712" priority="148" operator="greaterThan">
      <formula>0.5</formula>
    </cfRule>
  </conditionalFormatting>
  <conditionalFormatting sqref="N10">
    <cfRule type="cellIs" dxfId="711" priority="145" operator="lessThan">
      <formula>4.5</formula>
    </cfRule>
    <cfRule type="cellIs" dxfId="710" priority="146" operator="greaterThan">
      <formula>5.5</formula>
    </cfRule>
  </conditionalFormatting>
  <conditionalFormatting sqref="O10">
    <cfRule type="cellIs" dxfId="709" priority="143" operator="lessThan">
      <formula>1.5</formula>
    </cfRule>
    <cfRule type="cellIs" dxfId="708" priority="144" operator="greaterThan">
      <formula>2.5</formula>
    </cfRule>
  </conditionalFormatting>
  <conditionalFormatting sqref="P10">
    <cfRule type="cellIs" dxfId="707" priority="141" operator="lessThan">
      <formula>4.5</formula>
    </cfRule>
    <cfRule type="cellIs" dxfId="706" priority="142" operator="greaterThan">
      <formula>7.5</formula>
    </cfRule>
  </conditionalFormatting>
  <conditionalFormatting sqref="R10:S10">
    <cfRule type="cellIs" dxfId="705" priority="139" operator="lessThan">
      <formula>2.5</formula>
    </cfRule>
    <cfRule type="cellIs" dxfId="704" priority="140" operator="greaterThan">
      <formula>4.5</formula>
    </cfRule>
  </conditionalFormatting>
  <conditionalFormatting sqref="T10">
    <cfRule type="cellIs" dxfId="703" priority="137" operator="lessThan">
      <formula>2.5</formula>
    </cfRule>
    <cfRule type="cellIs" dxfId="702" priority="138" operator="greaterThan">
      <formula>4.5</formula>
    </cfRule>
  </conditionalFormatting>
  <conditionalFormatting sqref="U10">
    <cfRule type="cellIs" dxfId="701" priority="136" operator="greaterThan">
      <formula>1.5</formula>
    </cfRule>
  </conditionalFormatting>
  <conditionalFormatting sqref="L9:V10">
    <cfRule type="expression" dxfId="700" priority="133">
      <formula>L9=""</formula>
    </cfRule>
  </conditionalFormatting>
  <conditionalFormatting sqref="S9:S10">
    <cfRule type="cellIs" dxfId="699" priority="134" operator="greaterThan">
      <formula>0.5</formula>
    </cfRule>
    <cfRule type="cellIs" dxfId="698" priority="135" operator="lessThan">
      <formula>0.5</formula>
    </cfRule>
  </conditionalFormatting>
  <conditionalFormatting sqref="L15:M16">
    <cfRule type="cellIs" dxfId="697" priority="131" operator="lessThan">
      <formula>0.5</formula>
    </cfRule>
    <cfRule type="cellIs" dxfId="696" priority="132" operator="greaterThan">
      <formula>0.5</formula>
    </cfRule>
  </conditionalFormatting>
  <conditionalFormatting sqref="N15:N16">
    <cfRule type="cellIs" dxfId="695" priority="129" operator="lessThan">
      <formula>4.5</formula>
    </cfRule>
    <cfRule type="cellIs" dxfId="694" priority="130" operator="greaterThan">
      <formula>5.5</formula>
    </cfRule>
  </conditionalFormatting>
  <conditionalFormatting sqref="O15:O16">
    <cfRule type="cellIs" dxfId="693" priority="127" operator="lessThan">
      <formula>1.5</formula>
    </cfRule>
    <cfRule type="cellIs" dxfId="692" priority="128" operator="greaterThan">
      <formula>2.5</formula>
    </cfRule>
  </conditionalFormatting>
  <conditionalFormatting sqref="P15:P16">
    <cfRule type="cellIs" dxfId="691" priority="125" operator="lessThan">
      <formula>4.5</formula>
    </cfRule>
    <cfRule type="cellIs" dxfId="690" priority="126" operator="greaterThan">
      <formula>7.5</formula>
    </cfRule>
  </conditionalFormatting>
  <conditionalFormatting sqref="R15:S16">
    <cfRule type="cellIs" dxfId="689" priority="123" operator="lessThan">
      <formula>2.5</formula>
    </cfRule>
    <cfRule type="cellIs" dxfId="688" priority="124" operator="greaterThan">
      <formula>4.5</formula>
    </cfRule>
  </conditionalFormatting>
  <conditionalFormatting sqref="T15:T16">
    <cfRule type="cellIs" dxfId="687" priority="121" operator="lessThan">
      <formula>2.5</formula>
    </cfRule>
    <cfRule type="cellIs" dxfId="686" priority="122" operator="greaterThan">
      <formula>4.5</formula>
    </cfRule>
  </conditionalFormatting>
  <conditionalFormatting sqref="U15:U16">
    <cfRule type="cellIs" dxfId="685" priority="120" operator="greaterThan">
      <formula>1.5</formula>
    </cfRule>
  </conditionalFormatting>
  <conditionalFormatting sqref="M16">
    <cfRule type="cellIs" dxfId="684" priority="118" operator="lessThan">
      <formula>0.5</formula>
    </cfRule>
    <cfRule type="cellIs" dxfId="683" priority="119" operator="greaterThan">
      <formula>0.5</formula>
    </cfRule>
  </conditionalFormatting>
  <conditionalFormatting sqref="N16">
    <cfRule type="cellIs" dxfId="682" priority="116" operator="lessThan">
      <formula>4.5</formula>
    </cfRule>
    <cfRule type="cellIs" dxfId="681" priority="117" operator="greaterThan">
      <formula>5.5</formula>
    </cfRule>
  </conditionalFormatting>
  <conditionalFormatting sqref="O16">
    <cfRule type="cellIs" dxfId="680" priority="114" operator="lessThan">
      <formula>1.5</formula>
    </cfRule>
    <cfRule type="cellIs" dxfId="679" priority="115" operator="greaterThan">
      <formula>2.5</formula>
    </cfRule>
  </conditionalFormatting>
  <conditionalFormatting sqref="P16">
    <cfRule type="cellIs" dxfId="678" priority="112" operator="lessThan">
      <formula>4.5</formula>
    </cfRule>
    <cfRule type="cellIs" dxfId="677" priority="113" operator="greaterThan">
      <formula>7.5</formula>
    </cfRule>
  </conditionalFormatting>
  <conditionalFormatting sqref="R16:S16">
    <cfRule type="cellIs" dxfId="676" priority="110" operator="lessThan">
      <formula>2.5</formula>
    </cfRule>
    <cfRule type="cellIs" dxfId="675" priority="111" operator="greaterThan">
      <formula>4.5</formula>
    </cfRule>
  </conditionalFormatting>
  <conditionalFormatting sqref="T16">
    <cfRule type="cellIs" dxfId="674" priority="108" operator="lessThan">
      <formula>2.5</formula>
    </cfRule>
    <cfRule type="cellIs" dxfId="673" priority="109" operator="greaterThan">
      <formula>4.5</formula>
    </cfRule>
  </conditionalFormatting>
  <conditionalFormatting sqref="U16">
    <cfRule type="cellIs" dxfId="672" priority="107" operator="greaterThan">
      <formula>1.5</formula>
    </cfRule>
  </conditionalFormatting>
  <conditionalFormatting sqref="L15:V16">
    <cfRule type="expression" dxfId="671" priority="104">
      <formula>L15=""</formula>
    </cfRule>
  </conditionalFormatting>
  <conditionalFormatting sqref="S15:S16">
    <cfRule type="cellIs" dxfId="670" priority="105" operator="greaterThan">
      <formula>0.5</formula>
    </cfRule>
    <cfRule type="cellIs" dxfId="669" priority="106" operator="lessThan">
      <formula>0.5</formula>
    </cfRule>
  </conditionalFormatting>
  <conditionalFormatting sqref="L11:M12">
    <cfRule type="cellIs" dxfId="668" priority="86" operator="lessThan">
      <formula>0.5</formula>
    </cfRule>
    <cfRule type="cellIs" dxfId="667" priority="87" operator="greaterThan">
      <formula>0.5</formula>
    </cfRule>
  </conditionalFormatting>
  <conditionalFormatting sqref="N11:N12">
    <cfRule type="cellIs" dxfId="666" priority="84" operator="lessThan">
      <formula>4.5</formula>
    </cfRule>
    <cfRule type="cellIs" dxfId="665" priority="85" operator="greaterThan">
      <formula>5.5</formula>
    </cfRule>
  </conditionalFormatting>
  <conditionalFormatting sqref="O11:O12">
    <cfRule type="cellIs" dxfId="664" priority="82" operator="lessThan">
      <formula>1.5</formula>
    </cfRule>
    <cfRule type="cellIs" dxfId="663" priority="83" operator="greaterThan">
      <formula>2.5</formula>
    </cfRule>
  </conditionalFormatting>
  <conditionalFormatting sqref="P11:P12">
    <cfRule type="cellIs" dxfId="662" priority="80" operator="lessThan">
      <formula>4.5</formula>
    </cfRule>
    <cfRule type="cellIs" dxfId="661" priority="81" operator="greaterThan">
      <formula>7.5</formula>
    </cfRule>
  </conditionalFormatting>
  <conditionalFormatting sqref="R11:S12">
    <cfRule type="cellIs" dxfId="660" priority="78" operator="lessThan">
      <formula>2.5</formula>
    </cfRule>
    <cfRule type="cellIs" dxfId="659" priority="79" operator="greaterThan">
      <formula>4.5</formula>
    </cfRule>
  </conditionalFormatting>
  <conditionalFormatting sqref="T11:T12">
    <cfRule type="cellIs" dxfId="658" priority="76" operator="lessThan">
      <formula>2.5</formula>
    </cfRule>
    <cfRule type="cellIs" dxfId="657" priority="77" operator="greaterThan">
      <formula>4.5</formula>
    </cfRule>
  </conditionalFormatting>
  <conditionalFormatting sqref="U11:U12">
    <cfRule type="cellIs" dxfId="656" priority="75" operator="greaterThan">
      <formula>1.5</formula>
    </cfRule>
  </conditionalFormatting>
  <conditionalFormatting sqref="M12">
    <cfRule type="cellIs" dxfId="655" priority="73" operator="lessThan">
      <formula>0.5</formula>
    </cfRule>
    <cfRule type="cellIs" dxfId="654" priority="74" operator="greaterThan">
      <formula>0.5</formula>
    </cfRule>
  </conditionalFormatting>
  <conditionalFormatting sqref="N12">
    <cfRule type="cellIs" dxfId="653" priority="71" operator="lessThan">
      <formula>4.5</formula>
    </cfRule>
    <cfRule type="cellIs" dxfId="652" priority="72" operator="greaterThan">
      <formula>5.5</formula>
    </cfRule>
  </conditionalFormatting>
  <conditionalFormatting sqref="O12">
    <cfRule type="cellIs" dxfId="651" priority="69" operator="lessThan">
      <formula>1.5</formula>
    </cfRule>
    <cfRule type="cellIs" dxfId="650" priority="70" operator="greaterThan">
      <formula>2.5</formula>
    </cfRule>
  </conditionalFormatting>
  <conditionalFormatting sqref="P12">
    <cfRule type="cellIs" dxfId="649" priority="67" operator="lessThan">
      <formula>4.5</formula>
    </cfRule>
    <cfRule type="cellIs" dxfId="648" priority="68" operator="greaterThan">
      <formula>7.5</formula>
    </cfRule>
  </conditionalFormatting>
  <conditionalFormatting sqref="R12:S12">
    <cfRule type="cellIs" dxfId="647" priority="65" operator="lessThan">
      <formula>2.5</formula>
    </cfRule>
    <cfRule type="cellIs" dxfId="646" priority="66" operator="greaterThan">
      <formula>4.5</formula>
    </cfRule>
  </conditionalFormatting>
  <conditionalFormatting sqref="T12">
    <cfRule type="cellIs" dxfId="645" priority="63" operator="lessThan">
      <formula>2.5</formula>
    </cfRule>
    <cfRule type="cellIs" dxfId="644" priority="64" operator="greaterThan">
      <formula>4.5</formula>
    </cfRule>
  </conditionalFormatting>
  <conditionalFormatting sqref="U12">
    <cfRule type="cellIs" dxfId="643" priority="62" operator="greaterThan">
      <formula>1.5</formula>
    </cfRule>
  </conditionalFormatting>
  <conditionalFormatting sqref="L11:V12">
    <cfRule type="expression" dxfId="642" priority="59">
      <formula>L11=""</formula>
    </cfRule>
  </conditionalFormatting>
  <conditionalFormatting sqref="S11:S12">
    <cfRule type="cellIs" dxfId="641" priority="60" operator="greaterThan">
      <formula>0.5</formula>
    </cfRule>
    <cfRule type="cellIs" dxfId="640" priority="61" operator="lessThan">
      <formula>0.5</formula>
    </cfRule>
  </conditionalFormatting>
  <conditionalFormatting sqref="L19:M20">
    <cfRule type="cellIs" dxfId="639" priority="57" operator="lessThan">
      <formula>0.5</formula>
    </cfRule>
    <cfRule type="cellIs" dxfId="638" priority="58" operator="greaterThan">
      <formula>0.5</formula>
    </cfRule>
  </conditionalFormatting>
  <conditionalFormatting sqref="N19:N20">
    <cfRule type="cellIs" dxfId="637" priority="55" operator="lessThan">
      <formula>4.5</formula>
    </cfRule>
    <cfRule type="cellIs" dxfId="636" priority="56" operator="greaterThan">
      <formula>5.5</formula>
    </cfRule>
  </conditionalFormatting>
  <conditionalFormatting sqref="O19:O20">
    <cfRule type="cellIs" dxfId="635" priority="53" operator="lessThan">
      <formula>1.5</formula>
    </cfRule>
    <cfRule type="cellIs" dxfId="634" priority="54" operator="greaterThan">
      <formula>2.5</formula>
    </cfRule>
  </conditionalFormatting>
  <conditionalFormatting sqref="P19:P20">
    <cfRule type="cellIs" dxfId="633" priority="51" operator="lessThan">
      <formula>4.5</formula>
    </cfRule>
    <cfRule type="cellIs" dxfId="632" priority="52" operator="greaterThan">
      <formula>7.5</formula>
    </cfRule>
  </conditionalFormatting>
  <conditionalFormatting sqref="R19:S20">
    <cfRule type="cellIs" dxfId="631" priority="49" operator="lessThan">
      <formula>2.5</formula>
    </cfRule>
    <cfRule type="cellIs" dxfId="630" priority="50" operator="greaterThan">
      <formula>4.5</formula>
    </cfRule>
  </conditionalFormatting>
  <conditionalFormatting sqref="T19:T20">
    <cfRule type="cellIs" dxfId="629" priority="47" operator="lessThan">
      <formula>2.5</formula>
    </cfRule>
    <cfRule type="cellIs" dxfId="628" priority="48" operator="greaterThan">
      <formula>4.5</formula>
    </cfRule>
  </conditionalFormatting>
  <conditionalFormatting sqref="U19:U20">
    <cfRule type="cellIs" dxfId="627" priority="46" operator="greaterThan">
      <formula>1.5</formula>
    </cfRule>
  </conditionalFormatting>
  <conditionalFormatting sqref="M20">
    <cfRule type="cellIs" dxfId="626" priority="44" operator="lessThan">
      <formula>0.5</formula>
    </cfRule>
    <cfRule type="cellIs" dxfId="625" priority="45" operator="greaterThan">
      <formula>0.5</formula>
    </cfRule>
  </conditionalFormatting>
  <conditionalFormatting sqref="N20">
    <cfRule type="cellIs" dxfId="624" priority="42" operator="lessThan">
      <formula>4.5</formula>
    </cfRule>
    <cfRule type="cellIs" dxfId="623" priority="43" operator="greaterThan">
      <formula>5.5</formula>
    </cfRule>
  </conditionalFormatting>
  <conditionalFormatting sqref="O20">
    <cfRule type="cellIs" dxfId="622" priority="40" operator="lessThan">
      <formula>1.5</formula>
    </cfRule>
    <cfRule type="cellIs" dxfId="621" priority="41" operator="greaterThan">
      <formula>2.5</formula>
    </cfRule>
  </conditionalFormatting>
  <conditionalFormatting sqref="P20">
    <cfRule type="cellIs" dxfId="620" priority="38" operator="lessThan">
      <formula>4.5</formula>
    </cfRule>
    <cfRule type="cellIs" dxfId="619" priority="39" operator="greaterThan">
      <formula>7.5</formula>
    </cfRule>
  </conditionalFormatting>
  <conditionalFormatting sqref="R20:S20">
    <cfRule type="cellIs" dxfId="618" priority="36" operator="lessThan">
      <formula>2.5</formula>
    </cfRule>
    <cfRule type="cellIs" dxfId="617" priority="37" operator="greaterThan">
      <formula>4.5</formula>
    </cfRule>
  </conditionalFormatting>
  <conditionalFormatting sqref="T20">
    <cfRule type="cellIs" dxfId="616" priority="34" operator="lessThan">
      <formula>2.5</formula>
    </cfRule>
    <cfRule type="cellIs" dxfId="615" priority="35" operator="greaterThan">
      <formula>4.5</formula>
    </cfRule>
  </conditionalFormatting>
  <conditionalFormatting sqref="U20">
    <cfRule type="cellIs" dxfId="614" priority="33" operator="greaterThan">
      <formula>1.5</formula>
    </cfRule>
  </conditionalFormatting>
  <conditionalFormatting sqref="L19:V20">
    <cfRule type="expression" dxfId="613" priority="30">
      <formula>L19=""</formula>
    </cfRule>
  </conditionalFormatting>
  <conditionalFormatting sqref="S19:S20">
    <cfRule type="cellIs" dxfId="612" priority="31" operator="greaterThan">
      <formula>0.5</formula>
    </cfRule>
    <cfRule type="cellIs" dxfId="611" priority="32" operator="lessThan">
      <formula>0.5</formula>
    </cfRule>
  </conditionalFormatting>
  <conditionalFormatting sqref="L21:M22">
    <cfRule type="cellIs" dxfId="610" priority="28" operator="lessThan">
      <formula>0.5</formula>
    </cfRule>
    <cfRule type="cellIs" dxfId="609" priority="29" operator="greaterThan">
      <formula>0.5</formula>
    </cfRule>
  </conditionalFormatting>
  <conditionalFormatting sqref="N21:N22">
    <cfRule type="cellIs" dxfId="608" priority="26" operator="lessThan">
      <formula>4.5</formula>
    </cfRule>
    <cfRule type="cellIs" dxfId="607" priority="27" operator="greaterThan">
      <formula>5.5</formula>
    </cfRule>
  </conditionalFormatting>
  <conditionalFormatting sqref="O21:O22">
    <cfRule type="cellIs" dxfId="606" priority="24" operator="lessThan">
      <formula>1.5</formula>
    </cfRule>
    <cfRule type="cellIs" dxfId="605" priority="25" operator="greaterThan">
      <formula>2.5</formula>
    </cfRule>
  </conditionalFormatting>
  <conditionalFormatting sqref="P21:P22">
    <cfRule type="cellIs" dxfId="604" priority="22" operator="lessThan">
      <formula>4.5</formula>
    </cfRule>
    <cfRule type="cellIs" dxfId="603" priority="23" operator="greaterThan">
      <formula>7.5</formula>
    </cfRule>
  </conditionalFormatting>
  <conditionalFormatting sqref="R21:S22">
    <cfRule type="cellIs" dxfId="602" priority="20" operator="lessThan">
      <formula>2.5</formula>
    </cfRule>
    <cfRule type="cellIs" dxfId="601" priority="21" operator="greaterThan">
      <formula>4.5</formula>
    </cfRule>
  </conditionalFormatting>
  <conditionalFormatting sqref="T21:T22">
    <cfRule type="cellIs" dxfId="600" priority="18" operator="lessThan">
      <formula>2.5</formula>
    </cfRule>
    <cfRule type="cellIs" dxfId="599" priority="19" operator="greaterThan">
      <formula>4.5</formula>
    </cfRule>
  </conditionalFormatting>
  <conditionalFormatting sqref="U21:U22">
    <cfRule type="cellIs" dxfId="598" priority="17" operator="greaterThan">
      <formula>1.5</formula>
    </cfRule>
  </conditionalFormatting>
  <conditionalFormatting sqref="M22">
    <cfRule type="cellIs" dxfId="597" priority="15" operator="lessThan">
      <formula>0.5</formula>
    </cfRule>
    <cfRule type="cellIs" dxfId="596" priority="16" operator="greaterThan">
      <formula>0.5</formula>
    </cfRule>
  </conditionalFormatting>
  <conditionalFormatting sqref="N22">
    <cfRule type="cellIs" dxfId="595" priority="13" operator="lessThan">
      <formula>4.5</formula>
    </cfRule>
    <cfRule type="cellIs" dxfId="594" priority="14" operator="greaterThan">
      <formula>5.5</formula>
    </cfRule>
  </conditionalFormatting>
  <conditionalFormatting sqref="O22">
    <cfRule type="cellIs" dxfId="593" priority="11" operator="lessThan">
      <formula>1.5</formula>
    </cfRule>
    <cfRule type="cellIs" dxfId="592" priority="12" operator="greaterThan">
      <formula>2.5</formula>
    </cfRule>
  </conditionalFormatting>
  <conditionalFormatting sqref="P22">
    <cfRule type="cellIs" dxfId="591" priority="9" operator="lessThan">
      <formula>4.5</formula>
    </cfRule>
    <cfRule type="cellIs" dxfId="590" priority="10" operator="greaterThan">
      <formula>7.5</formula>
    </cfRule>
  </conditionalFormatting>
  <conditionalFormatting sqref="R22:S22">
    <cfRule type="cellIs" dxfId="589" priority="7" operator="lessThan">
      <formula>2.5</formula>
    </cfRule>
    <cfRule type="cellIs" dxfId="588" priority="8" operator="greaterThan">
      <formula>4.5</formula>
    </cfRule>
  </conditionalFormatting>
  <conditionalFormatting sqref="T22">
    <cfRule type="cellIs" dxfId="587" priority="5" operator="lessThan">
      <formula>2.5</formula>
    </cfRule>
    <cfRule type="cellIs" dxfId="586" priority="6" operator="greaterThan">
      <formula>4.5</formula>
    </cfRule>
  </conditionalFormatting>
  <conditionalFormatting sqref="U22">
    <cfRule type="cellIs" dxfId="585" priority="4" operator="greaterThan">
      <formula>1.5</formula>
    </cfRule>
  </conditionalFormatting>
  <conditionalFormatting sqref="L21:V22">
    <cfRule type="expression" dxfId="584" priority="1">
      <formula>L21=""</formula>
    </cfRule>
  </conditionalFormatting>
  <conditionalFormatting sqref="S21:S22">
    <cfRule type="cellIs" dxfId="583" priority="2" operator="greaterThan">
      <formula>0.5</formula>
    </cfRule>
    <cfRule type="cellIs" dxfId="582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15" sqref="N15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M1" workbookViewId="0">
      <selection activeCell="N15" sqref="N15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49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2015:2:0:0:XINZHU</v>
      </c>
      <c r="F3" s="53" t="e">
        <f>MATCH($E3,BAPTISM_SOURCE_ZONE_MONTH!$A:$A, 0)</f>
        <v>#N/A</v>
      </c>
      <c r="G3" s="11" t="str">
        <f>IFERROR(INDEX(BAPTISM_SOURCE_ZONE_MONTH!$A:$Z,XINZHU_GRAPH_DATA!$F3,MATCH(G$2,BAPTISM_SOURCE_ZONE_MONTH!$A$1:$Z$1,0)),"")</f>
        <v/>
      </c>
      <c r="H3" s="11" t="str">
        <f>IFERROR(INDEX(BAPTISM_SOURCE_ZONE_MONTH!$A:$Z,XINZHU_GRAPH_DATA!$F3,MATCH(H$2,BAPTISM_SOURCE_ZONE_MONTH!$A$1:$Z$1,0)),"")</f>
        <v/>
      </c>
      <c r="I3" s="11" t="str">
        <f>IFERROR(INDEX(BAPTISM_SOURCE_ZONE_MONTH!$A:$Z,XINZHU_GRAPH_DATA!$F3,MATCH(I$2,BAPTISM_SOURCE_ZONE_MONTH!$A$1:$Z$1,0)),"")</f>
        <v/>
      </c>
      <c r="J3" s="11" t="str">
        <f>IFERROR(INDEX(BAPTISM_SOURCE_ZONE_MONTH!$A:$Z,XINZHU_GRAPH_DATA!$F3,MATCH(J$2,BAPTISM_SOURCE_ZONE_MONTH!$A$1:$Z$1,0)),"")</f>
        <v/>
      </c>
      <c r="K3" s="11" t="str">
        <f>IFERROR(INDEX(BAPTISM_SOURCE_ZONE_MONTH!$A:$Z,XINZHU_GRAPH_DATA!$F3,MATCH(K$2,BAPTISM_SOURCE_ZONE_MONTH!$A$1:$Z$1,0)),"")</f>
        <v/>
      </c>
      <c r="L3" s="11" t="str">
        <f>IFERROR(INDEX(BAPTISM_SOURCE_ZONE_MONTH!$A:$Z,XINZHU_GRAPH_DATA!$F3,MATCH(L$2,BAPTISM_SOURCE_ZONE_MONTH!$A$1:$Z$1,0)),"")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 x14ac:dyDescent="0.25">
      <c r="A4" s="53" t="s">
        <v>49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2015:3:0:0:XINZHU</v>
      </c>
      <c r="F4" s="53" t="e">
        <f>MATCH($E4,BAPTISM_SOURCE_ZONE_MONTH!$A:$A, 0)</f>
        <v>#N/A</v>
      </c>
      <c r="G4" s="11" t="str">
        <f>IFERROR(INDEX(BAPTISM_SOURCE_ZONE_MONTH!$A:$Z,XINZHU_GRAPH_DATA!$F4,MATCH(G$2,BAPTISM_SOURCE_ZONE_MONTH!$A$1:$Z$1,0)),"")</f>
        <v/>
      </c>
      <c r="H4" s="11" t="str">
        <f>IFERROR(INDEX(BAPTISM_SOURCE_ZONE_MONTH!$A:$Z,XINZHU_GRAPH_DATA!$F4,MATCH(H$2,BAPTISM_SOURCE_ZONE_MONTH!$A$1:$Z$1,0)),"")</f>
        <v/>
      </c>
      <c r="I4" s="11" t="str">
        <f>IFERROR(INDEX(BAPTISM_SOURCE_ZONE_MONTH!$A:$Z,XINZHU_GRAPH_DATA!$F4,MATCH(I$2,BAPTISM_SOURCE_ZONE_MONTH!$A$1:$Z$1,0)),"")</f>
        <v/>
      </c>
      <c r="J4" s="11" t="str">
        <f>IFERROR(INDEX(BAPTISM_SOURCE_ZONE_MONTH!$A:$Z,XINZHU_GRAPH_DATA!$F4,MATCH(J$2,BAPTISM_SOURCE_ZONE_MONTH!$A$1:$Z$1,0)),"")</f>
        <v/>
      </c>
      <c r="K4" s="11" t="str">
        <f>IFERROR(INDEX(BAPTISM_SOURCE_ZONE_MONTH!$A:$Z,XINZHU_GRAPH_DATA!$F4,MATCH(K$2,BAPTISM_SOURCE_ZONE_MONTH!$A$1:$Z$1,0)),"")</f>
        <v/>
      </c>
      <c r="L4" s="11" t="str">
        <f>IFERROR(INDEX(BAPTISM_SOURCE_ZONE_MONTH!$A:$Z,XINZHU_GRAPH_DATA!$F4,MATCH(L$2,BAPTISM_SOURCE_ZONE_MONTH!$A$1:$Z$1,0)),"")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 x14ac:dyDescent="0.25">
      <c r="A5" s="53" t="s">
        <v>49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2015:4:0:0:XINZHU</v>
      </c>
      <c r="F5" s="53" t="e">
        <f>MATCH($E5,BAPTISM_SOURCE_ZONE_MONTH!$A:$A, 0)</f>
        <v>#N/A</v>
      </c>
      <c r="G5" s="11" t="str">
        <f>IFERROR(INDEX(BAPTISM_SOURCE_ZONE_MONTH!$A:$Z,XINZHU_GRAPH_DATA!$F5,MATCH(G$2,BAPTISM_SOURCE_ZONE_MONTH!$A$1:$Z$1,0)),"")</f>
        <v/>
      </c>
      <c r="H5" s="11" t="str">
        <f>IFERROR(INDEX(BAPTISM_SOURCE_ZONE_MONTH!$A:$Z,XINZHU_GRAPH_DATA!$F5,MATCH(H$2,BAPTISM_SOURCE_ZONE_MONTH!$A$1:$Z$1,0)),"")</f>
        <v/>
      </c>
      <c r="I5" s="11" t="str">
        <f>IFERROR(INDEX(BAPTISM_SOURCE_ZONE_MONTH!$A:$Z,XINZHU_GRAPH_DATA!$F5,MATCH(I$2,BAPTISM_SOURCE_ZONE_MONTH!$A$1:$Z$1,0)),"")</f>
        <v/>
      </c>
      <c r="J5" s="11" t="str">
        <f>IFERROR(INDEX(BAPTISM_SOURCE_ZONE_MONTH!$A:$Z,XINZHU_GRAPH_DATA!$F5,MATCH(J$2,BAPTISM_SOURCE_ZONE_MONTH!$A$1:$Z$1,0)),"")</f>
        <v/>
      </c>
      <c r="K5" s="11" t="str">
        <f>IFERROR(INDEX(BAPTISM_SOURCE_ZONE_MONTH!$A:$Z,XINZHU_GRAPH_DATA!$F5,MATCH(K$2,BAPTISM_SOURCE_ZONE_MONTH!$A$1:$Z$1,0)),"")</f>
        <v/>
      </c>
      <c r="L5" s="11" t="str">
        <f>IFERROR(INDEX(BAPTISM_SOURCE_ZONE_MONTH!$A:$Z,XINZHU_GRAPH_DATA!$F5,MATCH(L$2,BAPTISM_SOURCE_ZONE_MONTH!$A$1:$Z$1,0)),"")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 x14ac:dyDescent="0.25">
      <c r="A6" s="53" t="s">
        <v>49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2015:5:0:0:XINZHU</v>
      </c>
      <c r="F6" s="53" t="e">
        <f>MATCH($E6,BAPTISM_SOURCE_ZONE_MONTH!$A:$A, 0)</f>
        <v>#N/A</v>
      </c>
      <c r="G6" s="11" t="str">
        <f>IFERROR(INDEX(BAPTISM_SOURCE_ZONE_MONTH!$A:$Z,XINZHU_GRAPH_DATA!$F6,MATCH(G$2,BAPTISM_SOURCE_ZONE_MONTH!$A$1:$Z$1,0)),"")</f>
        <v/>
      </c>
      <c r="H6" s="11" t="str">
        <f>IFERROR(INDEX(BAPTISM_SOURCE_ZONE_MONTH!$A:$Z,XINZHU_GRAPH_DATA!$F6,MATCH(H$2,BAPTISM_SOURCE_ZONE_MONTH!$A$1:$Z$1,0)),"")</f>
        <v/>
      </c>
      <c r="I6" s="11" t="str">
        <f>IFERROR(INDEX(BAPTISM_SOURCE_ZONE_MONTH!$A:$Z,XINZHU_GRAPH_DATA!$F6,MATCH(I$2,BAPTISM_SOURCE_ZONE_MONTH!$A$1:$Z$1,0)),"")</f>
        <v/>
      </c>
      <c r="J6" s="11" t="str">
        <f>IFERROR(INDEX(BAPTISM_SOURCE_ZONE_MONTH!$A:$Z,XINZHU_GRAPH_DATA!$F6,MATCH(J$2,BAPTISM_SOURCE_ZONE_MONTH!$A$1:$Z$1,0)),"")</f>
        <v/>
      </c>
      <c r="K6" s="11" t="str">
        <f>IFERROR(INDEX(BAPTISM_SOURCE_ZONE_MONTH!$A:$Z,XINZHU_GRAPH_DATA!$F6,MATCH(K$2,BAPTISM_SOURCE_ZONE_MONTH!$A$1:$Z$1,0)),"")</f>
        <v/>
      </c>
      <c r="L6" s="11" t="str">
        <f>IFERROR(INDEX(BAPTISM_SOURCE_ZONE_MONTH!$A:$Z,XINZHU_GRAPH_DATA!$F6,MATCH(L$2,BAPTISM_SOURCE_ZONE_MONTH!$A$1:$Z$1,0)),"")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 x14ac:dyDescent="0.25">
      <c r="A7" s="53" t="s">
        <v>49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2015:6:0:0:XINZHU</v>
      </c>
      <c r="F7" s="53" t="e">
        <f>MATCH($E7,BAPTISM_SOURCE_ZONE_MONTH!$A:$A, 0)</f>
        <v>#N/A</v>
      </c>
      <c r="G7" s="11" t="str">
        <f>IFERROR(INDEX(BAPTISM_SOURCE_ZONE_MONTH!$A:$Z,XINZHU_GRAPH_DATA!$F7,MATCH(G$2,BAPTISM_SOURCE_ZONE_MONTH!$A$1:$Z$1,0)),"")</f>
        <v/>
      </c>
      <c r="H7" s="11" t="str">
        <f>IFERROR(INDEX(BAPTISM_SOURCE_ZONE_MONTH!$A:$Z,XINZHU_GRAPH_DATA!$F7,MATCH(H$2,BAPTISM_SOURCE_ZONE_MONTH!$A$1:$Z$1,0)),"")</f>
        <v/>
      </c>
      <c r="I7" s="11" t="str">
        <f>IFERROR(INDEX(BAPTISM_SOURCE_ZONE_MONTH!$A:$Z,XINZHU_GRAPH_DATA!$F7,MATCH(I$2,BAPTISM_SOURCE_ZONE_MONTH!$A$1:$Z$1,0)),"")</f>
        <v/>
      </c>
      <c r="J7" s="11" t="str">
        <f>IFERROR(INDEX(BAPTISM_SOURCE_ZONE_MONTH!$A:$Z,XINZHU_GRAPH_DATA!$F7,MATCH(J$2,BAPTISM_SOURCE_ZONE_MONTH!$A$1:$Z$1,0)),"")</f>
        <v/>
      </c>
      <c r="K7" s="11" t="str">
        <f>IFERROR(INDEX(BAPTISM_SOURCE_ZONE_MONTH!$A:$Z,XINZHU_GRAPH_DATA!$F7,MATCH(K$2,BAPTISM_SOURCE_ZONE_MONTH!$A$1:$Z$1,0)),"")</f>
        <v/>
      </c>
      <c r="L7" s="11" t="str">
        <f>IFERROR(INDEX(BAPTISM_SOURCE_ZONE_MONTH!$A:$Z,XINZHU_GRAPH_DATA!$F7,MATCH(L$2,BAPTISM_SOURCE_ZONE_MONTH!$A$1:$Z$1,0)),"")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 x14ac:dyDescent="0.25">
      <c r="A8" s="53" t="s">
        <v>49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2015:7:0:0:XINZHU</v>
      </c>
      <c r="F8" s="53" t="e">
        <f>MATCH($E8,BAPTISM_SOURCE_ZONE_MONTH!$A:$A, 0)</f>
        <v>#N/A</v>
      </c>
      <c r="G8" s="11" t="str">
        <f>IFERROR(INDEX(BAPTISM_SOURCE_ZONE_MONTH!$A:$Z,XINZHU_GRAPH_DATA!$F8,MATCH(G$2,BAPTISM_SOURCE_ZONE_MONTH!$A$1:$Z$1,0)),"")</f>
        <v/>
      </c>
      <c r="H8" s="11" t="str">
        <f>IFERROR(INDEX(BAPTISM_SOURCE_ZONE_MONTH!$A:$Z,XINZHU_GRAPH_DATA!$F8,MATCH(H$2,BAPTISM_SOURCE_ZONE_MONTH!$A$1:$Z$1,0)),"")</f>
        <v/>
      </c>
      <c r="I8" s="11" t="str">
        <f>IFERROR(INDEX(BAPTISM_SOURCE_ZONE_MONTH!$A:$Z,XINZHU_GRAPH_DATA!$F8,MATCH(I$2,BAPTISM_SOURCE_ZONE_MONTH!$A$1:$Z$1,0)),"")</f>
        <v/>
      </c>
      <c r="J8" s="11" t="str">
        <f>IFERROR(INDEX(BAPTISM_SOURCE_ZONE_MONTH!$A:$Z,XINZHU_GRAPH_DATA!$F8,MATCH(J$2,BAPTISM_SOURCE_ZONE_MONTH!$A$1:$Z$1,0)),"")</f>
        <v/>
      </c>
      <c r="K8" s="11" t="str">
        <f>IFERROR(INDEX(BAPTISM_SOURCE_ZONE_MONTH!$A:$Z,XINZHU_GRAPH_DATA!$F8,MATCH(K$2,BAPTISM_SOURCE_ZONE_MONTH!$A$1:$Z$1,0)),"")</f>
        <v/>
      </c>
      <c r="L8" s="11" t="str">
        <f>IFERROR(INDEX(BAPTISM_SOURCE_ZONE_MONTH!$A:$Z,XINZHU_GRAPH_DATA!$F8,MATCH(L$2,BAPTISM_SOURCE_ZONE_MONTH!$A$1:$Z$1,0)),"")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 x14ac:dyDescent="0.25">
      <c r="A9" s="53" t="s">
        <v>49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2015:8:0:0:XINZHU</v>
      </c>
      <c r="F9" s="53" t="e">
        <f>MATCH($E9,BAPTISM_SOURCE_ZONE_MONTH!$A:$A, 0)</f>
        <v>#N/A</v>
      </c>
      <c r="G9" s="11" t="str">
        <f>IFERROR(INDEX(BAPTISM_SOURCE_ZONE_MONTH!$A:$Z,XINZHU_GRAPH_DATA!$F9,MATCH(G$2,BAPTISM_SOURCE_ZONE_MONTH!$A$1:$Z$1,0)),"")</f>
        <v/>
      </c>
      <c r="H9" s="11" t="str">
        <f>IFERROR(INDEX(BAPTISM_SOURCE_ZONE_MONTH!$A:$Z,XINZHU_GRAPH_DATA!$F9,MATCH(H$2,BAPTISM_SOURCE_ZONE_MONTH!$A$1:$Z$1,0)),"")</f>
        <v/>
      </c>
      <c r="I9" s="11" t="str">
        <f>IFERROR(INDEX(BAPTISM_SOURCE_ZONE_MONTH!$A:$Z,XINZHU_GRAPH_DATA!$F9,MATCH(I$2,BAPTISM_SOURCE_ZONE_MONTH!$A$1:$Z$1,0)),"")</f>
        <v/>
      </c>
      <c r="J9" s="11" t="str">
        <f>IFERROR(INDEX(BAPTISM_SOURCE_ZONE_MONTH!$A:$Z,XINZHU_GRAPH_DATA!$F9,MATCH(J$2,BAPTISM_SOURCE_ZONE_MONTH!$A$1:$Z$1,0)),"")</f>
        <v/>
      </c>
      <c r="K9" s="11" t="str">
        <f>IFERROR(INDEX(BAPTISM_SOURCE_ZONE_MONTH!$A:$Z,XINZHU_GRAPH_DATA!$F9,MATCH(K$2,BAPTISM_SOURCE_ZONE_MONTH!$A$1:$Z$1,0)),"")</f>
        <v/>
      </c>
      <c r="L9" s="11" t="str">
        <f>IFERROR(INDEX(BAPTISM_SOURCE_ZONE_MONTH!$A:$Z,XINZHU_GRAPH_DATA!$F9,MATCH(L$2,BAPTISM_SOURCE_ZONE_MONTH!$A$1:$Z$1,0)),"")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 x14ac:dyDescent="0.25">
      <c r="A10" s="53" t="s">
        <v>49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2015:9:0:0:XINZHU</v>
      </c>
      <c r="F10" s="53" t="e">
        <f>MATCH($E10,BAPTISM_SOURCE_ZONE_MONTH!$A:$A, 0)</f>
        <v>#N/A</v>
      </c>
      <c r="G10" s="11" t="str">
        <f>IFERROR(INDEX(BAPTISM_SOURCE_ZONE_MONTH!$A:$Z,XINZHU_GRAPH_DATA!$F10,MATCH(G$2,BAPTISM_SOURCE_ZONE_MONTH!$A$1:$Z$1,0)),"")</f>
        <v/>
      </c>
      <c r="H10" s="11" t="str">
        <f>IFERROR(INDEX(BAPTISM_SOURCE_ZONE_MONTH!$A:$Z,XINZHU_GRAPH_DATA!$F10,MATCH(H$2,BAPTISM_SOURCE_ZONE_MONTH!$A$1:$Z$1,0)),"")</f>
        <v/>
      </c>
      <c r="I10" s="11" t="str">
        <f>IFERROR(INDEX(BAPTISM_SOURCE_ZONE_MONTH!$A:$Z,XINZHU_GRAPH_DATA!$F10,MATCH(I$2,BAPTISM_SOURCE_ZONE_MONTH!$A$1:$Z$1,0)),"")</f>
        <v/>
      </c>
      <c r="J10" s="11" t="str">
        <f>IFERROR(INDEX(BAPTISM_SOURCE_ZONE_MONTH!$A:$Z,XINZHU_GRAPH_DATA!$F10,MATCH(J$2,BAPTISM_SOURCE_ZONE_MONTH!$A$1:$Z$1,0)),"")</f>
        <v/>
      </c>
      <c r="K10" s="11" t="str">
        <f>IFERROR(INDEX(BAPTISM_SOURCE_ZONE_MONTH!$A:$Z,XINZHU_GRAPH_DATA!$F10,MATCH(K$2,BAPTISM_SOURCE_ZONE_MONTH!$A$1:$Z$1,0)),"")</f>
        <v/>
      </c>
      <c r="L10" s="11" t="str">
        <f>IFERROR(INDEX(BAPTISM_SOURCE_ZONE_MONTH!$A:$Z,XINZHU_GRAPH_DATA!$F10,MATCH(L$2,BAPTISM_SOURCE_ZONE_MONTH!$A$1:$Z$1,0)),"")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 x14ac:dyDescent="0.25">
      <c r="A11" s="53" t="s">
        <v>49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2015:10:0:0:XINZHU</v>
      </c>
      <c r="F11" s="53" t="e">
        <f>MATCH($E11,BAPTISM_SOURCE_ZONE_MONTH!$A:$A, 0)</f>
        <v>#N/A</v>
      </c>
      <c r="G11" s="11" t="str">
        <f>IFERROR(INDEX(BAPTISM_SOURCE_ZONE_MONTH!$A:$Z,XINZHU_GRAPH_DATA!$F11,MATCH(G$2,BAPTISM_SOURCE_ZONE_MONTH!$A$1:$Z$1,0)),"")</f>
        <v/>
      </c>
      <c r="H11" s="11" t="str">
        <f>IFERROR(INDEX(BAPTISM_SOURCE_ZONE_MONTH!$A:$Z,XINZHU_GRAPH_DATA!$F11,MATCH(H$2,BAPTISM_SOURCE_ZONE_MONTH!$A$1:$Z$1,0)),"")</f>
        <v/>
      </c>
      <c r="I11" s="11" t="str">
        <f>IFERROR(INDEX(BAPTISM_SOURCE_ZONE_MONTH!$A:$Z,XINZHU_GRAPH_DATA!$F11,MATCH(I$2,BAPTISM_SOURCE_ZONE_MONTH!$A$1:$Z$1,0)),"")</f>
        <v/>
      </c>
      <c r="J11" s="11" t="str">
        <f>IFERROR(INDEX(BAPTISM_SOURCE_ZONE_MONTH!$A:$Z,XINZHU_GRAPH_DATA!$F11,MATCH(J$2,BAPTISM_SOURCE_ZONE_MONTH!$A$1:$Z$1,0)),"")</f>
        <v/>
      </c>
      <c r="K11" s="11" t="str">
        <f>IFERROR(INDEX(BAPTISM_SOURCE_ZONE_MONTH!$A:$Z,XINZHU_GRAPH_DATA!$F11,MATCH(K$2,BAPTISM_SOURCE_ZONE_MONTH!$A$1:$Z$1,0)),"")</f>
        <v/>
      </c>
      <c r="L11" s="11" t="str">
        <f>IFERROR(INDEX(BAPTISM_SOURCE_ZONE_MONTH!$A:$Z,XINZHU_GRAPH_DATA!$F11,MATCH(L$2,BAPTISM_SOURCE_ZONE_MONTH!$A$1:$Z$1,0)),"")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 x14ac:dyDescent="0.25">
      <c r="A12" s="53" t="s">
        <v>49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2015:11:0:0:XINZHU</v>
      </c>
      <c r="F12" s="53" t="e">
        <f>MATCH($E12,BAPTISM_SOURCE_ZONE_MONTH!$A:$A, 0)</f>
        <v>#N/A</v>
      </c>
      <c r="G12" s="11" t="str">
        <f>IFERROR(INDEX(BAPTISM_SOURCE_ZONE_MONTH!$A:$Z,XINZHU_GRAPH_DATA!$F12,MATCH(G$2,BAPTISM_SOURCE_ZONE_MONTH!$A$1:$Z$1,0)),"")</f>
        <v/>
      </c>
      <c r="H12" s="11" t="str">
        <f>IFERROR(INDEX(BAPTISM_SOURCE_ZONE_MONTH!$A:$Z,XINZHU_GRAPH_DATA!$F12,MATCH(H$2,BAPTISM_SOURCE_ZONE_MONTH!$A$1:$Z$1,0)),"")</f>
        <v/>
      </c>
      <c r="I12" s="11" t="str">
        <f>IFERROR(INDEX(BAPTISM_SOURCE_ZONE_MONTH!$A:$Z,XINZHU_GRAPH_DATA!$F12,MATCH(I$2,BAPTISM_SOURCE_ZONE_MONTH!$A$1:$Z$1,0)),"")</f>
        <v/>
      </c>
      <c r="J12" s="11" t="str">
        <f>IFERROR(INDEX(BAPTISM_SOURCE_ZONE_MONTH!$A:$Z,XINZHU_GRAPH_DATA!$F12,MATCH(J$2,BAPTISM_SOURCE_ZONE_MONTH!$A$1:$Z$1,0)),"")</f>
        <v/>
      </c>
      <c r="K12" s="11" t="str">
        <f>IFERROR(INDEX(BAPTISM_SOURCE_ZONE_MONTH!$A:$Z,XINZHU_GRAPH_DATA!$F12,MATCH(K$2,BAPTISM_SOURCE_ZONE_MONTH!$A$1:$Z$1,0)),"")</f>
        <v/>
      </c>
      <c r="L12" s="11" t="str">
        <f>IFERROR(INDEX(BAPTISM_SOURCE_ZONE_MONTH!$A:$Z,XINZHU_GRAPH_DATA!$F12,MATCH(L$2,BAPTISM_SOURCE_ZONE_MONTH!$A$1:$Z$1,0)),"")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 x14ac:dyDescent="0.25">
      <c r="A13" s="53" t="s">
        <v>49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2015:12:0:0:XINZHU</v>
      </c>
      <c r="F13" s="53" t="e">
        <f>MATCH($E13,BAPTISM_SOURCE_ZONE_MONTH!$A:$A, 0)</f>
        <v>#N/A</v>
      </c>
      <c r="G13" s="11" t="str">
        <f>IFERROR(INDEX(BAPTISM_SOURCE_ZONE_MONTH!$A:$Z,XINZHU_GRAPH_DATA!$F13,MATCH(G$2,BAPTISM_SOURCE_ZONE_MONTH!$A$1:$Z$1,0)),"")</f>
        <v/>
      </c>
      <c r="H13" s="11" t="str">
        <f>IFERROR(INDEX(BAPTISM_SOURCE_ZONE_MONTH!$A:$Z,XINZHU_GRAPH_DATA!$F13,MATCH(H$2,BAPTISM_SOURCE_ZONE_MONTH!$A$1:$Z$1,0)),"")</f>
        <v/>
      </c>
      <c r="I13" s="11" t="str">
        <f>IFERROR(INDEX(BAPTISM_SOURCE_ZONE_MONTH!$A:$Z,XINZHU_GRAPH_DATA!$F13,MATCH(I$2,BAPTISM_SOURCE_ZONE_MONTH!$A$1:$Z$1,0)),"")</f>
        <v/>
      </c>
      <c r="J13" s="11" t="str">
        <f>IFERROR(INDEX(BAPTISM_SOURCE_ZONE_MONTH!$A:$Z,XINZHU_GRAPH_DATA!$F13,MATCH(J$2,BAPTISM_SOURCE_ZONE_MONTH!$A$1:$Z$1,0)),"")</f>
        <v/>
      </c>
      <c r="K13" s="11" t="str">
        <f>IFERROR(INDEX(BAPTISM_SOURCE_ZONE_MONTH!$A:$Z,XINZHU_GRAPH_DATA!$F13,MATCH(K$2,BAPTISM_SOURCE_ZONE_MONTH!$A$1:$Z$1,0)),"")</f>
        <v/>
      </c>
      <c r="L13" s="11" t="str">
        <f>IFERROR(INDEX(BAPTISM_SOURCE_ZONE_MONTH!$A:$Z,XINZHU_GRAPH_DATA!$F13,MATCH(L$2,BAPTISM_SOURCE_ZONE_MONTH!$A$1:$Z$1,0)),"")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 x14ac:dyDescent="0.25">
      <c r="A14" s="53" t="s">
        <v>49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2016:1:0:0:XINZHU</v>
      </c>
      <c r="F14" s="53" t="e">
        <f>MATCH($E14,BAPTISM_SOURCE_ZONE_MONTH!$A:$A, 0)</f>
        <v>#N/A</v>
      </c>
      <c r="G14" s="11" t="str">
        <f>IFERROR(INDEX(BAPTISM_SOURCE_ZONE_MONTH!$A:$Z,XINZHU_GRAPH_DATA!$F14,MATCH(G$2,BAPTISM_SOURCE_ZONE_MONTH!$A$1:$Z$1,0)),"")</f>
        <v/>
      </c>
      <c r="H14" s="11" t="str">
        <f>IFERROR(INDEX(BAPTISM_SOURCE_ZONE_MONTH!$A:$Z,XINZHU_GRAPH_DATA!$F14,MATCH(H$2,BAPTISM_SOURCE_ZONE_MONTH!$A$1:$Z$1,0)),"")</f>
        <v/>
      </c>
      <c r="I14" s="11" t="str">
        <f>IFERROR(INDEX(BAPTISM_SOURCE_ZONE_MONTH!$A:$Z,XINZHU_GRAPH_DATA!$F14,MATCH(I$2,BAPTISM_SOURCE_ZONE_MONTH!$A$1:$Z$1,0)),"")</f>
        <v/>
      </c>
      <c r="J14" s="11" t="str">
        <f>IFERROR(INDEX(BAPTISM_SOURCE_ZONE_MONTH!$A:$Z,XINZHU_GRAPH_DATA!$F14,MATCH(J$2,BAPTISM_SOURCE_ZONE_MONTH!$A$1:$Z$1,0)),"")</f>
        <v/>
      </c>
      <c r="K14" s="11" t="str">
        <f>IFERROR(INDEX(BAPTISM_SOURCE_ZONE_MONTH!$A:$Z,XINZHU_GRAPH_DATA!$F14,MATCH(K$2,BAPTISM_SOURCE_ZONE_MONTH!$A$1:$Z$1,0)),"")</f>
        <v/>
      </c>
      <c r="L14" s="11" t="str">
        <f>IFERROR(INDEX(BAPTISM_SOURCE_ZONE_MONTH!$A:$Z,XINZHU_GRAPH_DATA!$F14,MATCH(L$2,BAPTISM_SOURCE_ZONE_MONTH!$A$1:$Z$1,0)),"")</f>
        <v/>
      </c>
      <c r="N14" s="53">
        <f>MATCH($E14,REPORT_DATA_BY_ZONE_MONTH!$A:$A, 0)</f>
        <v>11</v>
      </c>
      <c r="O14" s="40">
        <f>IFERROR(INDEX(REPORT_DATA_BY_ZONE_MONTH!$A:$AG,$N14,MATCH(O$2,REPORT_DATA_BY_ZONE_MONTH!$A$1:$AG$1,0)), "")</f>
        <v>5</v>
      </c>
      <c r="P14" s="40">
        <f t="shared" si="3"/>
        <v>10</v>
      </c>
      <c r="Q14" s="40">
        <f>IFERROR(INDEX(REPORT_DATA_BY_ZONE_MONTH!$A:$AG,$N14,MATCH(Q$2,REPORT_DATA_BY_ZONE_MONTH!$A$1:$AG$1,0)), "")</f>
        <v>155</v>
      </c>
      <c r="R14" s="40">
        <f t="shared" si="4"/>
        <v>240</v>
      </c>
      <c r="S14" s="40">
        <f>IFERROR(INDEX(REPORT_DATA_BY_ZONE_MONTH!$A:$AG,$N14,MATCH(S$2,REPORT_DATA_BY_ZONE_MONTH!$A$1:$AG$1,0)), "")</f>
        <v>32</v>
      </c>
      <c r="T14" s="40">
        <f t="shared" si="5"/>
        <v>120</v>
      </c>
      <c r="U14" s="40">
        <f>IFERROR(INDEX(REPORT_DATA_BY_ZONE_MONTH!$A:$AG,$N14,MATCH(U$2,REPORT_DATA_BY_ZONE_MONTH!$A$1:$AG$1,0)), "")</f>
        <v>100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 x14ac:dyDescent="0.25">
      <c r="A15" s="53" t="s">
        <v>49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2016:2:0:0:XINZHU</v>
      </c>
      <c r="F15" s="53" t="e">
        <f>MATCH($E15,BAPTISM_SOURCE_ZONE_MONTH!$A:$A, 0)</f>
        <v>#N/A</v>
      </c>
      <c r="G15" s="11" t="str">
        <f>IFERROR(INDEX(BAPTISM_SOURCE_ZONE_MONTH!$A:$Z,XINZHU_GRAPH_DATA!$F15,MATCH(G$2,BAPTISM_SOURCE_ZONE_MONTH!$A$1:$Z$1,0)),"")</f>
        <v/>
      </c>
      <c r="H15" s="11" t="str">
        <f>IFERROR(INDEX(BAPTISM_SOURCE_ZONE_MONTH!$A:$Z,XINZHU_GRAPH_DATA!$F15,MATCH(H$2,BAPTISM_SOURCE_ZONE_MONTH!$A$1:$Z$1,0)),"")</f>
        <v/>
      </c>
      <c r="I15" s="11" t="str">
        <f>IFERROR(INDEX(BAPTISM_SOURCE_ZONE_MONTH!$A:$Z,XINZHU_GRAPH_DATA!$F15,MATCH(I$2,BAPTISM_SOURCE_ZONE_MONTH!$A$1:$Z$1,0)),"")</f>
        <v/>
      </c>
      <c r="J15" s="11" t="str">
        <f>IFERROR(INDEX(BAPTISM_SOURCE_ZONE_MONTH!$A:$Z,XINZHU_GRAPH_DATA!$F15,MATCH(J$2,BAPTISM_SOURCE_ZONE_MONTH!$A$1:$Z$1,0)),"")</f>
        <v/>
      </c>
      <c r="K15" s="11" t="str">
        <f>IFERROR(INDEX(BAPTISM_SOURCE_ZONE_MONTH!$A:$Z,XINZHU_GRAPH_DATA!$F15,MATCH(K$2,BAPTISM_SOURCE_ZONE_MONTH!$A$1:$Z$1,0)),"")</f>
        <v/>
      </c>
      <c r="L15" s="11" t="str">
        <f>IFERROR(INDEX(BAPTISM_SOURCE_ZONE_MONTH!$A:$Z,XINZHU_GRAPH_DATA!$F15,MATCH(L$2,BAPTISM_SOURCE_ZONE_MONTH!$A$1:$Z$1,0)),"")</f>
        <v/>
      </c>
      <c r="N15" s="53">
        <f>MATCH($E15,REPORT_DATA_BY_ZONE_MONTH!$A:$A, 0)</f>
        <v>22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51</v>
      </c>
      <c r="R15" s="40">
        <f t="shared" si="4"/>
        <v>240</v>
      </c>
      <c r="S15" s="40">
        <f>IFERROR(INDEX(REPORT_DATA_BY_ZONE_MONTH!$A:$AG,$N15,MATCH(S$2,REPORT_DATA_BY_ZONE_MONTH!$A$1:$AG$1,0)), "")</f>
        <v>12</v>
      </c>
      <c r="T15" s="40">
        <f t="shared" si="5"/>
        <v>120</v>
      </c>
      <c r="U15" s="40">
        <f>IFERROR(INDEX(REPORT_DATA_BY_ZONE_MONTH!$A:$AG,$N15,MATCH(U$2,REPORT_DATA_BY_ZONE_MONTH!$A$1:$AG$1,0)), "")</f>
        <v>51</v>
      </c>
      <c r="V15" s="40">
        <f t="shared" si="6"/>
        <v>200</v>
      </c>
      <c r="W15" s="40">
        <f>IFERROR(INDEX(REPORT_DATA_BY_ZONE_MONTH!$A:$AG,$N15,MATCH(W$2,REPORT_DATA_BY_ZONE_MONTH!$A$1:$AG$1,0)), "")</f>
        <v>0</v>
      </c>
      <c r="X15" s="40">
        <f t="shared" si="7"/>
        <v>40</v>
      </c>
    </row>
    <row r="16" spans="1:24" x14ac:dyDescent="0.25">
      <c r="A16" s="53" t="s">
        <v>49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6</v>
      </c>
      <c r="G22" s="8">
        <f>XINZHU!D3</f>
        <v>805</v>
      </c>
      <c r="H22" s="8">
        <f>XINZHU!G5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X18" sqref="X18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944</v>
      </c>
      <c r="C4" s="46" t="s">
        <v>66</v>
      </c>
      <c r="D4" s="47"/>
      <c r="E4" s="47"/>
      <c r="F4" s="47"/>
      <c r="G4" s="89">
        <v>89</v>
      </c>
      <c r="H4" s="90"/>
      <c r="I4" s="90"/>
      <c r="J4" s="91"/>
      <c r="K4" s="39">
        <f>ROUND(G4/12,0)</f>
        <v>7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945</v>
      </c>
      <c r="C5" s="46" t="s">
        <v>80</v>
      </c>
      <c r="D5" s="47"/>
      <c r="E5" s="47"/>
      <c r="F5" s="47"/>
      <c r="G5" s="89">
        <v>7</v>
      </c>
      <c r="H5" s="90"/>
      <c r="I5" s="90"/>
      <c r="J5" s="91"/>
      <c r="K5" s="39">
        <f>L29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923</v>
      </c>
      <c r="B9" s="64" t="s">
        <v>924</v>
      </c>
      <c r="C9" s="4" t="s">
        <v>946</v>
      </c>
      <c r="D9" s="4" t="s">
        <v>947</v>
      </c>
      <c r="E9" s="4" t="str">
        <f t="shared" ref="E9:E14" si="0">CONCATENATE(YEAR,":",MONTH,":",WEEK,":",DAY,":",$A9)</f>
        <v>2016:2:1:7:NORTH_JINHUA_E</v>
      </c>
      <c r="F9" s="4">
        <f>MATCH($E9,REPORT_DATA_BY_COMP!$A:$A,0)</f>
        <v>321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1</v>
      </c>
      <c r="I9" s="11">
        <f>IFERROR(INDEX(REPORT_DATA_BY_COMP!$A:$AH,$F9,MATCH(I$7,REPORT_DATA_BY_COMP!$A$1:$AH$1,0)), "")</f>
        <v>2</v>
      </c>
      <c r="J9" s="11">
        <f>IFERROR(INDEX(REPORT_DATA_BY_COMP!$A:$AH,$F9,MATCH(J$7,REPORT_DATA_BY_COMP!$A$1:$AH$1,0)), "")</f>
        <v>8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14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13</v>
      </c>
      <c r="R9" s="11">
        <f>IFERROR(INDEX(REPORT_DATA_BY_COMP!$A:$AH,$F9,MATCH(R$7,REPORT_DATA_BY_COMP!$A$1:$AH$1,0)), "")</f>
        <v>6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0</v>
      </c>
      <c r="V9" s="11">
        <f>IFERROR(INDEX(REPORT_DATA_BY_COMP!$A:$AH,$F9,MATCH(V$7,REPORT_DATA_BY_COMP!$A$1:$AH$1,0)), "")</f>
        <v>3</v>
      </c>
    </row>
    <row r="10" spans="1:22" x14ac:dyDescent="0.25">
      <c r="A10" s="27" t="s">
        <v>925</v>
      </c>
      <c r="B10" s="64" t="s">
        <v>926</v>
      </c>
      <c r="C10" s="4" t="s">
        <v>948</v>
      </c>
      <c r="D10" s="4" t="s">
        <v>949</v>
      </c>
      <c r="E10" s="4" t="str">
        <f t="shared" si="0"/>
        <v>2016:2:1:7:WANDA_E</v>
      </c>
      <c r="F10" s="4">
        <f>MATCH($E10,REPORT_DATA_BY_COMP!$A:$A,0)</f>
        <v>353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6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6</v>
      </c>
      <c r="Q10" s="11">
        <f>IFERROR(INDEX(REPORT_DATA_BY_COMP!$A:$AH,$F10,MATCH(Q$7,REPORT_DATA_BY_COMP!$A$1:$AH$1,0)), "")</f>
        <v>17</v>
      </c>
      <c r="R10" s="11">
        <f>IFERROR(INDEX(REPORT_DATA_BY_COMP!$A:$AH,$F10,MATCH(R$7,REPORT_DATA_BY_COMP!$A$1:$AH$1,0)), "")</f>
        <v>8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5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927</v>
      </c>
      <c r="B11" s="64" t="s">
        <v>928</v>
      </c>
      <c r="C11" s="4" t="s">
        <v>950</v>
      </c>
      <c r="D11" s="4" t="s">
        <v>951</v>
      </c>
      <c r="E11" s="4" t="str">
        <f t="shared" si="0"/>
        <v>2016:2:1:7:WANDA_A_S</v>
      </c>
      <c r="F11" s="4">
        <f>MATCH($E11,REPORT_DATA_BY_COMP!$A:$A,0)</f>
        <v>351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2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2</v>
      </c>
      <c r="O11" s="11">
        <f>IFERROR(INDEX(REPORT_DATA_BY_COMP!$A:$AH,$F11,MATCH(O$7,REPORT_DATA_BY_COMP!$A$1:$AH$1,0)), "")</f>
        <v>2</v>
      </c>
      <c r="P11" s="11">
        <f>IFERROR(INDEX(REPORT_DATA_BY_COMP!$A:$AH,$F11,MATCH(P$7,REPORT_DATA_BY_COMP!$A$1:$AH$1,0)), "")</f>
        <v>6</v>
      </c>
      <c r="Q11" s="11">
        <f>IFERROR(INDEX(REPORT_DATA_BY_COMP!$A:$AH,$F11,MATCH(Q$7,REPORT_DATA_BY_COMP!$A$1:$AH$1,0)), "")</f>
        <v>13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2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929</v>
      </c>
      <c r="B12" s="64" t="s">
        <v>930</v>
      </c>
      <c r="C12" s="4" t="s">
        <v>952</v>
      </c>
      <c r="D12" s="4" t="s">
        <v>953</v>
      </c>
      <c r="E12" s="4" t="str">
        <f t="shared" si="0"/>
        <v>2016:2:1:7:WANDA_B_S</v>
      </c>
      <c r="F12" s="4">
        <f>MATCH($E12,REPORT_DATA_BY_COMP!$A:$A,0)</f>
        <v>352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0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3</v>
      </c>
      <c r="Q12" s="11">
        <f>IFERROR(INDEX(REPORT_DATA_BY_COMP!$A:$AH,$F12,MATCH(Q$7,REPORT_DATA_BY_COMP!$A$1:$AH$1,0)), "")</f>
        <v>11</v>
      </c>
      <c r="R12" s="11">
        <f>IFERROR(INDEX(REPORT_DATA_BY_COMP!$A:$AH,$F12,MATCH(R$7,REPORT_DATA_BY_COMP!$A$1:$AH$1,0)), "")</f>
        <v>5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1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 t="s">
        <v>931</v>
      </c>
      <c r="B13" s="64" t="s">
        <v>932</v>
      </c>
      <c r="C13" s="72" t="s">
        <v>954</v>
      </c>
      <c r="D13" s="4" t="s">
        <v>955</v>
      </c>
      <c r="E13" s="4" t="str">
        <f t="shared" si="0"/>
        <v>2016:2:1:7:XINAN_S</v>
      </c>
      <c r="F13" s="4">
        <f>MATCH($E13,REPORT_DATA_BY_COMP!$A:$A,0)</f>
        <v>356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1</v>
      </c>
      <c r="J13" s="11">
        <f>IFERROR(INDEX(REPORT_DATA_BY_COMP!$A:$AH,$F13,MATCH(J$7,REPORT_DATA_BY_COMP!$A$1:$AH$1,0)), "")</f>
        <v>3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7</v>
      </c>
      <c r="O13" s="11">
        <f>IFERROR(INDEX(REPORT_DATA_BY_COMP!$A:$AH,$F13,MATCH(O$7,REPORT_DATA_BY_COMP!$A$1:$AH$1,0)), "")</f>
        <v>0</v>
      </c>
      <c r="P13" s="11">
        <f>IFERROR(INDEX(REPORT_DATA_BY_COMP!$A:$AH,$F13,MATCH(P$7,REPORT_DATA_BY_COMP!$A$1:$AH$1,0)), "")</f>
        <v>10</v>
      </c>
      <c r="Q13" s="11">
        <f>IFERROR(INDEX(REPORT_DATA_BY_COMP!$A:$AH,$F13,MATCH(Q$7,REPORT_DATA_BY_COMP!$A$1:$AH$1,0)), "")</f>
        <v>24</v>
      </c>
      <c r="R13" s="11">
        <f>IFERROR(INDEX(REPORT_DATA_BY_COMP!$A:$AH,$F13,MATCH(R$7,REPORT_DATA_BY_COMP!$A$1:$AH$1,0)), "")</f>
        <v>8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8</v>
      </c>
      <c r="U13" s="11">
        <f>IFERROR(INDEX(REPORT_DATA_BY_COMP!$A:$AH,$F13,MATCH(U$7,REPORT_DATA_BY_COMP!$A$1:$AH$1,0)), "")</f>
        <v>1</v>
      </c>
      <c r="V13" s="11">
        <f>IFERROR(INDEX(REPORT_DATA_BY_COMP!$A:$AH,$F13,MATCH(V$7,REPORT_DATA_BY_COMP!$A$1:$AH$1,0)), "")</f>
        <v>0</v>
      </c>
    </row>
    <row r="14" spans="1:22" x14ac:dyDescent="0.25">
      <c r="A14" s="27" t="s">
        <v>933</v>
      </c>
      <c r="B14" s="64" t="s">
        <v>934</v>
      </c>
      <c r="C14" s="4" t="s">
        <v>956</v>
      </c>
      <c r="D14" s="4" t="s">
        <v>957</v>
      </c>
      <c r="E14" s="4" t="str">
        <f t="shared" si="0"/>
        <v>2016:2:1:7:TOUR_S</v>
      </c>
      <c r="F14" s="4">
        <f>MATCH($E14,REPORT_DATA_BY_COMP!$A:$A,0)</f>
        <v>347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2</v>
      </c>
      <c r="J14" s="11">
        <f>IFERROR(INDEX(REPORT_DATA_BY_COMP!$A:$AH,$F14,MATCH(J$7,REPORT_DATA_BY_COMP!$A$1:$AH$1,0)), "")</f>
        <v>0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3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11</v>
      </c>
      <c r="Q14" s="11">
        <f>IFERROR(INDEX(REPORT_DATA_BY_COMP!$A:$AH,$F14,MATCH(Q$7,REPORT_DATA_BY_COMP!$A$1:$AH$1,0)), "")</f>
        <v>19</v>
      </c>
      <c r="R14" s="11">
        <f>IFERROR(INDEX(REPORT_DATA_BY_COMP!$A:$AH,$F14,MATCH(R$7,REPORT_DATA_BY_COMP!$A$1:$AH$1,0)), "")</f>
        <v>5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5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27"/>
      <c r="B15" s="9" t="s">
        <v>22</v>
      </c>
      <c r="C15" s="12"/>
      <c r="D15" s="10"/>
      <c r="E15" s="12">
        <f>SUM(E9:E10)</f>
        <v>0</v>
      </c>
      <c r="F15" s="12">
        <f>SUM(F9:F10)</f>
        <v>674</v>
      </c>
      <c r="G15" s="12">
        <f>SUM(G9:G14)</f>
        <v>0</v>
      </c>
      <c r="H15" s="12">
        <f t="shared" ref="H15:V15" si="1">SUM(H9:H14)</f>
        <v>1</v>
      </c>
      <c r="I15" s="12">
        <f t="shared" si="1"/>
        <v>8</v>
      </c>
      <c r="J15" s="12">
        <f t="shared" si="1"/>
        <v>16</v>
      </c>
      <c r="K15" s="12">
        <f t="shared" si="1"/>
        <v>0</v>
      </c>
      <c r="L15" s="12">
        <f t="shared" si="1"/>
        <v>0</v>
      </c>
      <c r="M15" s="12">
        <f t="shared" si="1"/>
        <v>0</v>
      </c>
      <c r="N15" s="12">
        <f t="shared" si="1"/>
        <v>35</v>
      </c>
      <c r="O15" s="12">
        <f t="shared" si="1"/>
        <v>5</v>
      </c>
      <c r="P15" s="12">
        <f t="shared" si="1"/>
        <v>43</v>
      </c>
      <c r="Q15" s="12">
        <f t="shared" si="1"/>
        <v>97</v>
      </c>
      <c r="R15" s="12">
        <f t="shared" si="1"/>
        <v>35</v>
      </c>
      <c r="S15" s="12">
        <f t="shared" si="1"/>
        <v>1</v>
      </c>
      <c r="T15" s="12">
        <f t="shared" si="1"/>
        <v>26</v>
      </c>
      <c r="U15" s="12">
        <f t="shared" si="1"/>
        <v>1</v>
      </c>
      <c r="V15" s="12">
        <f t="shared" si="1"/>
        <v>3</v>
      </c>
    </row>
    <row r="16" spans="1:22" x14ac:dyDescent="0.25">
      <c r="A16" s="22"/>
      <c r="B16" s="66" t="s">
        <v>935</v>
      </c>
      <c r="C16" s="6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27" t="s">
        <v>936</v>
      </c>
      <c r="B17" s="64" t="s">
        <v>937</v>
      </c>
      <c r="C17" s="4" t="s">
        <v>958</v>
      </c>
      <c r="D17" s="4" t="s">
        <v>959</v>
      </c>
      <c r="E17" s="4" t="str">
        <f>CONCATENATE(YEAR,":",MONTH,":",WEEK,":",DAY,":",$A17)</f>
        <v>2016:2:1:7:SANCHONG_E</v>
      </c>
      <c r="F17" s="4">
        <f>MATCH($E17,REPORT_DATA_BY_COMP!$A:$A,0)</f>
        <v>323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2</v>
      </c>
      <c r="J17" s="11">
        <f>IFERROR(INDEX(REPORT_DATA_BY_COMP!$A:$AH,$F17,MATCH(J$7,REPORT_DATA_BY_COMP!$A$1:$AH$1,0)), "")</f>
        <v>2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4</v>
      </c>
      <c r="P17" s="11">
        <f>IFERROR(INDEX(REPORT_DATA_BY_COMP!$A:$AH,$F17,MATCH(P$7,REPORT_DATA_BY_COMP!$A$1:$AH$1,0)), "")</f>
        <v>16</v>
      </c>
      <c r="Q17" s="11">
        <f>IFERROR(INDEX(REPORT_DATA_BY_COMP!$A:$AH,$F17,MATCH(Q$7,REPORT_DATA_BY_COMP!$A$1:$AH$1,0)), "")</f>
        <v>3</v>
      </c>
      <c r="R17" s="11">
        <f>IFERROR(INDEX(REPORT_DATA_BY_COMP!$A:$AH,$F17,MATCH(R$7,REPORT_DATA_BY_COMP!$A$1:$AH$1,0)), "")</f>
        <v>3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5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1</v>
      </c>
    </row>
    <row r="18" spans="1:22" x14ac:dyDescent="0.25">
      <c r="A18" s="27" t="s">
        <v>938</v>
      </c>
      <c r="B18" s="64" t="s">
        <v>939</v>
      </c>
      <c r="C18" s="4" t="s">
        <v>960</v>
      </c>
      <c r="D18" s="4" t="s">
        <v>961</v>
      </c>
      <c r="E18" s="4" t="str">
        <f>CONCATENATE(YEAR,":",MONTH,":",WEEK,":",DAY,":",$A18)</f>
        <v>2016:2:1:7:LUZHOU_A_E</v>
      </c>
      <c r="F18" s="4">
        <f>MATCH($E18,REPORT_DATA_BY_COMP!$A:$A,0)</f>
        <v>313</v>
      </c>
      <c r="G18" s="11">
        <f>IFERROR(INDEX(REPORT_DATA_BY_COMP!$A:$AH,$F18,MATCH(G$7,REPORT_DATA_BY_COMP!$A$1:$AH$1,0)), "")</f>
        <v>0</v>
      </c>
      <c r="H18" s="11">
        <f>IFERROR(INDEX(REPORT_DATA_BY_COMP!$A:$AH,$F18,MATCH(H$7,REPORT_DATA_BY_COMP!$A$1:$AH$1,0)), "")</f>
        <v>0</v>
      </c>
      <c r="I18" s="11">
        <f>IFERROR(INDEX(REPORT_DATA_BY_COMP!$A:$AH,$F18,MATCH(I$7,REPORT_DATA_BY_COMP!$A$1:$AH$1,0)), "")</f>
        <v>1</v>
      </c>
      <c r="J18" s="11">
        <f>IFERROR(INDEX(REPORT_DATA_BY_COMP!$A:$AH,$F18,MATCH(J$7,REPORT_DATA_BY_COMP!$A$1:$AH$1,0)), "")</f>
        <v>3</v>
      </c>
      <c r="K18" s="11">
        <f>IFERROR(INDEX(REPORT_DATA_BY_COMP!$A:$AH,$F18,MATCH(K$7,REPORT_DATA_BY_COMP!$A$1:$AH$1,0)), "")</f>
        <v>0</v>
      </c>
      <c r="L18" s="11">
        <f>IFERROR(INDEX(REPORT_DATA_BY_COMP!$A:$AH,$F18,MATCH(L$7,REPORT_DATA_BY_COMP!$A$1:$AH$1,0)), "")</f>
        <v>0</v>
      </c>
      <c r="M18" s="11">
        <f>IFERROR(INDEX(REPORT_DATA_BY_COMP!$A:$AH,$F18,MATCH(M$7,REPORT_DATA_BY_COMP!$A$1:$AH$1,0)), "")</f>
        <v>0</v>
      </c>
      <c r="N18" s="11">
        <f>IFERROR(INDEX(REPORT_DATA_BY_COMP!$A:$AH,$F18,MATCH(N$7,REPORT_DATA_BY_COMP!$A$1:$AH$1,0)), "")</f>
        <v>4</v>
      </c>
      <c r="O18" s="11">
        <f>IFERROR(INDEX(REPORT_DATA_BY_COMP!$A:$AH,$F18,MATCH(O$7,REPORT_DATA_BY_COMP!$A$1:$AH$1,0)), "")</f>
        <v>1</v>
      </c>
      <c r="P18" s="11">
        <f>IFERROR(INDEX(REPORT_DATA_BY_COMP!$A:$AH,$F18,MATCH(P$7,REPORT_DATA_BY_COMP!$A$1:$AH$1,0)), "")</f>
        <v>8</v>
      </c>
      <c r="Q18" s="11">
        <f>IFERROR(INDEX(REPORT_DATA_BY_COMP!$A:$AH,$F18,MATCH(Q$7,REPORT_DATA_BY_COMP!$A$1:$AH$1,0)), "")</f>
        <v>9</v>
      </c>
      <c r="R18" s="11">
        <f>IFERROR(INDEX(REPORT_DATA_BY_COMP!$A:$AH,$F18,MATCH(R$7,REPORT_DATA_BY_COMP!$A$1:$AH$1,0)), "")</f>
        <v>7</v>
      </c>
      <c r="S18" s="11">
        <f>IFERROR(INDEX(REPORT_DATA_BY_COMP!$A:$AH,$F18,MATCH(S$7,REPORT_DATA_BY_COMP!$A$1:$AH$1,0)), "")</f>
        <v>0</v>
      </c>
      <c r="T18" s="11">
        <f>IFERROR(INDEX(REPORT_DATA_BY_COMP!$A:$AH,$F18,MATCH(T$7,REPORT_DATA_BY_COMP!$A$1:$AH$1,0)), "")</f>
        <v>5</v>
      </c>
      <c r="U18" s="11">
        <f>IFERROR(INDEX(REPORT_DATA_BY_COMP!$A:$AH,$F18,MATCH(U$7,REPORT_DATA_BY_COMP!$A$1:$AH$1,0)), "")</f>
        <v>1</v>
      </c>
      <c r="V18" s="11">
        <f>IFERROR(INDEX(REPORT_DATA_BY_COMP!$A:$AH,$F18,MATCH(V$7,REPORT_DATA_BY_COMP!$A$1:$AH$1,0)), "")</f>
        <v>1</v>
      </c>
    </row>
    <row r="19" spans="1:22" x14ac:dyDescent="0.25">
      <c r="A19" s="27" t="s">
        <v>940</v>
      </c>
      <c r="B19" s="64" t="s">
        <v>941</v>
      </c>
      <c r="C19" s="4" t="s">
        <v>962</v>
      </c>
      <c r="D19" s="4" t="s">
        <v>963</v>
      </c>
      <c r="E19" s="4" t="str">
        <f>CONCATENATE(YEAR,":",MONTH,":",WEEK,":",DAY,":",$A19)</f>
        <v>2016:2:1:7:LUZHOU_B_E</v>
      </c>
      <c r="F19" s="4">
        <f>MATCH($E19,REPORT_DATA_BY_COMP!$A:$A,0)</f>
        <v>314</v>
      </c>
      <c r="G19" s="11">
        <f>IFERROR(INDEX(REPORT_DATA_BY_COMP!$A:$AH,$F19,MATCH(G$7,REPORT_DATA_BY_COMP!$A$1:$AH$1,0)), "")</f>
        <v>0</v>
      </c>
      <c r="H19" s="11">
        <f>IFERROR(INDEX(REPORT_DATA_BY_COMP!$A:$AH,$F19,MATCH(H$7,REPORT_DATA_BY_COMP!$A$1:$AH$1,0)), "")</f>
        <v>0</v>
      </c>
      <c r="I19" s="11">
        <f>IFERROR(INDEX(REPORT_DATA_BY_COMP!$A:$AH,$F19,MATCH(I$7,REPORT_DATA_BY_COMP!$A$1:$AH$1,0)), "")</f>
        <v>1</v>
      </c>
      <c r="J19" s="11">
        <f>IFERROR(INDEX(REPORT_DATA_BY_COMP!$A:$AH,$F19,MATCH(J$7,REPORT_DATA_BY_COMP!$A$1:$AH$1,0)), "")</f>
        <v>4</v>
      </c>
      <c r="K19" s="11">
        <f>IFERROR(INDEX(REPORT_DATA_BY_COMP!$A:$AH,$F19,MATCH(K$7,REPORT_DATA_BY_COMP!$A$1:$AH$1,0)), "")</f>
        <v>0</v>
      </c>
      <c r="L19" s="11">
        <f>IFERROR(INDEX(REPORT_DATA_BY_COMP!$A:$AH,$F19,MATCH(L$7,REPORT_DATA_BY_COMP!$A$1:$AH$1,0)), "")</f>
        <v>0</v>
      </c>
      <c r="M19" s="11">
        <f>IFERROR(INDEX(REPORT_DATA_BY_COMP!$A:$AH,$F19,MATCH(M$7,REPORT_DATA_BY_COMP!$A$1:$AH$1,0)), "")</f>
        <v>0</v>
      </c>
      <c r="N19" s="11">
        <f>IFERROR(INDEX(REPORT_DATA_BY_COMP!$A:$AH,$F19,MATCH(N$7,REPORT_DATA_BY_COMP!$A$1:$AH$1,0)), "")</f>
        <v>6</v>
      </c>
      <c r="O19" s="11">
        <f>IFERROR(INDEX(REPORT_DATA_BY_COMP!$A:$AH,$F19,MATCH(O$7,REPORT_DATA_BY_COMP!$A$1:$AH$1,0)), "")</f>
        <v>1</v>
      </c>
      <c r="P19" s="11">
        <f>IFERROR(INDEX(REPORT_DATA_BY_COMP!$A:$AH,$F19,MATCH(P$7,REPORT_DATA_BY_COMP!$A$1:$AH$1,0)), "")</f>
        <v>7</v>
      </c>
      <c r="Q19" s="11">
        <f>IFERROR(INDEX(REPORT_DATA_BY_COMP!$A:$AH,$F19,MATCH(Q$7,REPORT_DATA_BY_COMP!$A$1:$AH$1,0)), "")</f>
        <v>18</v>
      </c>
      <c r="R19" s="11">
        <f>IFERROR(INDEX(REPORT_DATA_BY_COMP!$A:$AH,$F19,MATCH(R$7,REPORT_DATA_BY_COMP!$A$1:$AH$1,0)), "")</f>
        <v>10</v>
      </c>
      <c r="S19" s="11">
        <f>IFERROR(INDEX(REPORT_DATA_BY_COMP!$A:$AH,$F19,MATCH(S$7,REPORT_DATA_BY_COMP!$A$1:$AH$1,0)), "")</f>
        <v>0</v>
      </c>
      <c r="T19" s="11">
        <f>IFERROR(INDEX(REPORT_DATA_BY_COMP!$A:$AH,$F19,MATCH(T$7,REPORT_DATA_BY_COMP!$A$1:$AH$1,0)), "")</f>
        <v>0</v>
      </c>
      <c r="U19" s="11">
        <f>IFERROR(INDEX(REPORT_DATA_BY_COMP!$A:$AH,$F19,MATCH(U$7,REPORT_DATA_BY_COMP!$A$1:$AH$1,0)), "")</f>
        <v>0</v>
      </c>
      <c r="V19" s="11">
        <f>IFERROR(INDEX(REPORT_DATA_BY_COMP!$A:$AH,$F19,MATCH(V$7,REPORT_DATA_BY_COMP!$A$1:$AH$1,0)), "")</f>
        <v>0</v>
      </c>
    </row>
    <row r="20" spans="1:22" x14ac:dyDescent="0.25">
      <c r="A20" s="27" t="s">
        <v>942</v>
      </c>
      <c r="B20" s="64" t="s">
        <v>943</v>
      </c>
      <c r="C20" s="4" t="s">
        <v>964</v>
      </c>
      <c r="D20" s="4" t="s">
        <v>965</v>
      </c>
      <c r="E20" s="4" t="str">
        <f>CONCATENATE(YEAR,":",MONTH,":",WEEK,":",DAY,":",$A20)</f>
        <v>2016:2:1:7:SANCHONG_S</v>
      </c>
      <c r="F20" s="4">
        <f>MATCH($E20,REPORT_DATA_BY_COMP!$A:$A,0)</f>
        <v>324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0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2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5</v>
      </c>
      <c r="Q20" s="11">
        <f>IFERROR(INDEX(REPORT_DATA_BY_COMP!$A:$AH,$F20,MATCH(Q$7,REPORT_DATA_BY_COMP!$A$1:$AH$1,0)), "")</f>
        <v>13</v>
      </c>
      <c r="R20" s="11">
        <f>IFERROR(INDEX(REPORT_DATA_BY_COMP!$A:$AH,$F20,MATCH(R$7,REPORT_DATA_BY_COMP!$A$1:$AH$1,0)), "")</f>
        <v>6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3</v>
      </c>
      <c r="U20" s="11">
        <f>IFERROR(INDEX(REPORT_DATA_BY_COMP!$A:$AH,$F20,MATCH(U$7,REPORT_DATA_BY_COMP!$A$1:$AH$1,0)), "")</f>
        <v>0</v>
      </c>
      <c r="V20" s="11">
        <f>IFERROR(INDEX(REPORT_DATA_BY_COMP!$A:$AH,$F20,MATCH(V$7,REPORT_DATA_BY_COMP!$A$1:$AH$1,0)), "")</f>
        <v>0</v>
      </c>
    </row>
    <row r="21" spans="1:22" x14ac:dyDescent="0.25">
      <c r="A21" s="65"/>
      <c r="B21" s="9" t="s">
        <v>22</v>
      </c>
      <c r="C21" s="10"/>
      <c r="D21" s="10"/>
      <c r="E21" s="12">
        <f>SUM(E17:E18)</f>
        <v>0</v>
      </c>
      <c r="F21" s="12">
        <f>SUM(F17:F18)</f>
        <v>636</v>
      </c>
      <c r="G21" s="12">
        <f>SUM(G17:G20)</f>
        <v>0</v>
      </c>
      <c r="H21" s="12">
        <f t="shared" ref="H21:V21" si="2">SUM(H17:H20)</f>
        <v>0</v>
      </c>
      <c r="I21" s="12">
        <f t="shared" si="2"/>
        <v>4</v>
      </c>
      <c r="J21" s="12">
        <f t="shared" si="2"/>
        <v>9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16</v>
      </c>
      <c r="O21" s="12">
        <f t="shared" si="2"/>
        <v>7</v>
      </c>
      <c r="P21" s="12">
        <f t="shared" si="2"/>
        <v>36</v>
      </c>
      <c r="Q21" s="12">
        <f t="shared" si="2"/>
        <v>43</v>
      </c>
      <c r="R21" s="12">
        <f t="shared" si="2"/>
        <v>26</v>
      </c>
      <c r="S21" s="12">
        <f t="shared" si="2"/>
        <v>0</v>
      </c>
      <c r="T21" s="12">
        <f t="shared" si="2"/>
        <v>13</v>
      </c>
      <c r="U21" s="12">
        <f t="shared" si="2"/>
        <v>1</v>
      </c>
      <c r="V21" s="12">
        <f t="shared" si="2"/>
        <v>2</v>
      </c>
    </row>
    <row r="22" spans="1:22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50"/>
    </row>
    <row r="23" spans="1:22" x14ac:dyDescent="0.25">
      <c r="B23" s="13" t="s">
        <v>52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 x14ac:dyDescent="0.25">
      <c r="A24" s="8" t="s">
        <v>58</v>
      </c>
      <c r="B24" s="30" t="s">
        <v>42</v>
      </c>
      <c r="C24" s="14"/>
      <c r="D24" s="14"/>
      <c r="E24" s="14" t="str">
        <f>CONCATENATE(YEAR,":",MONTH,":1:",WEEKLY_REPORT_DAY,":", $A24)</f>
        <v>2016:2:1:7:CENTRAL</v>
      </c>
      <c r="F24" s="14">
        <f>MATCH($E24,REPORT_DATA_BY_ZONE!$A:$A, 0)</f>
        <v>35</v>
      </c>
      <c r="G24" s="11">
        <f>IFERROR(INDEX(REPORT_DATA_BY_ZONE!$A:$AG,$F24,MATCH(G$7,REPORT_DATA_BY_ZONE!$A$1:$AG$1,0)), "")</f>
        <v>0</v>
      </c>
      <c r="H24" s="11">
        <f>IFERROR(INDEX(REPORT_DATA_BY_ZONE!$A:$AG,$F24,MATCH(H$7,REPORT_DATA_BY_ZONE!$A$1:$AG$1,0)), "")</f>
        <v>1</v>
      </c>
      <c r="I24" s="11">
        <f>IFERROR(INDEX(REPORT_DATA_BY_ZONE!$A:$AG,$F24,MATCH(I$7,REPORT_DATA_BY_ZONE!$A$1:$AG$1,0)), "")</f>
        <v>12</v>
      </c>
      <c r="J24" s="11">
        <f>IFERROR(INDEX(REPORT_DATA_BY_ZONE!$A:$AG,$F24,MATCH(J$7,REPORT_DATA_BY_ZONE!$A$1:$AG$1,0)), "")</f>
        <v>25</v>
      </c>
      <c r="K24" s="11">
        <f>IFERROR(INDEX(REPORT_DATA_BY_ZONE!$A:$AG,$F24,MATCH(K$7,REPORT_DATA_BY_ZONE!$A$1:$AG$1,0)), "")</f>
        <v>0</v>
      </c>
      <c r="L24" s="19">
        <f>IFERROR(INDEX(REPORT_DATA_BY_ZONE!$A:$AG,$F24,MATCH(L$7,REPORT_DATA_BY_ZONE!$A$1:$AG$1,0)), "")</f>
        <v>0</v>
      </c>
      <c r="M24" s="19">
        <f>IFERROR(INDEX(REPORT_DATA_BY_ZONE!$A:$AG,$F24,MATCH(M$7,REPORT_DATA_BY_ZONE!$A$1:$AG$1,0)), "")</f>
        <v>0</v>
      </c>
      <c r="N24" s="19">
        <f>IFERROR(INDEX(REPORT_DATA_BY_ZONE!$A:$AG,$F24,MATCH(N$7,REPORT_DATA_BY_ZONE!$A$1:$AG$1,0)), "")</f>
        <v>51</v>
      </c>
      <c r="O24" s="19">
        <f>IFERROR(INDEX(REPORT_DATA_BY_ZONE!$A:$AG,$F24,MATCH(O$7,REPORT_DATA_BY_ZONE!$A$1:$AG$1,0)), "")</f>
        <v>12</v>
      </c>
      <c r="P24" s="19">
        <f>IFERROR(INDEX(REPORT_DATA_BY_ZONE!$A:$AG,$F24,MATCH(P$7,REPORT_DATA_BY_ZONE!$A$1:$AG$1,0)), "")</f>
        <v>79</v>
      </c>
      <c r="Q24" s="19">
        <f>IFERROR(INDEX(REPORT_DATA_BY_ZONE!$A:$AG,$F24,MATCH(Q$7,REPORT_DATA_BY_ZONE!$A$1:$AG$1,0)), "")</f>
        <v>140</v>
      </c>
      <c r="R24" s="19">
        <f>IFERROR(INDEX(REPORT_DATA_BY_ZONE!$A:$AG,$F24,MATCH(R$7,REPORT_DATA_BY_ZONE!$A$1:$AG$1,0)), "")</f>
        <v>61</v>
      </c>
      <c r="S24" s="19">
        <f>IFERROR(INDEX(REPORT_DATA_BY_ZONE!$A:$AG,$F24,MATCH(S$7,REPORT_DATA_BY_ZONE!$A$1:$AG$1,0)), "")</f>
        <v>1</v>
      </c>
      <c r="T24" s="19">
        <f>IFERROR(INDEX(REPORT_DATA_BY_ZONE!$A:$AG,$F24,MATCH(T$7,REPORT_DATA_BY_ZONE!$A$1:$AG$1,0)), "")</f>
        <v>39</v>
      </c>
      <c r="U24" s="19">
        <f>IFERROR(INDEX(REPORT_DATA_BY_ZONE!$A:$AG,$F24,MATCH(U$7,REPORT_DATA_BY_ZONE!$A$1:$AG$1,0)), "")</f>
        <v>2</v>
      </c>
      <c r="V24" s="19">
        <f>IFERROR(INDEX(REPORT_DATA_BY_ZONE!$A:$AG,$F24,MATCH(V$7,REPORT_DATA_BY_ZONE!$A$1:$AG$1,0)), "")</f>
        <v>5</v>
      </c>
    </row>
    <row r="25" spans="1:22" x14ac:dyDescent="0.25">
      <c r="A25" s="8" t="s">
        <v>58</v>
      </c>
      <c r="B25" s="30" t="s">
        <v>43</v>
      </c>
      <c r="C25" s="14"/>
      <c r="D25" s="14"/>
      <c r="E25" s="14" t="str">
        <f>CONCATENATE(YEAR,":",MONTH,":2:",WEEKLY_REPORT_DAY,":", $A25)</f>
        <v>2016:2:2:7:CENTRAL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A26" s="8" t="s">
        <v>58</v>
      </c>
      <c r="B26" s="30" t="s">
        <v>44</v>
      </c>
      <c r="C26" s="14"/>
      <c r="D26" s="14"/>
      <c r="E26" s="14" t="str">
        <f>CONCATENATE(YEAR,":",MONTH,":3:",WEEKLY_REPORT_DAY,":", $A26)</f>
        <v>2016:2:3:7:CENTRAL</v>
      </c>
      <c r="F26" s="14" t="e">
        <f>MATCH($E26,REPORT_DATA_BY_ZONE!$A:$A, 0)</f>
        <v>#N/A</v>
      </c>
      <c r="G26" s="11" t="str">
        <f>IFERROR(INDEX(REPORT_DATA_BY_ZONE!$A:$AG,$F26,MATCH(G$7,REPORT_DATA_BY_ZONE!$A$1:$AG$1,0)), "")</f>
        <v/>
      </c>
      <c r="H26" s="11" t="str">
        <f>IFERROR(INDEX(REPORT_DATA_BY_ZONE!$A:$AG,$F26,MATCH(H$7,REPORT_DATA_BY_ZONE!$A$1:$AG$1,0)), "")</f>
        <v/>
      </c>
      <c r="I26" s="11" t="str">
        <f>IFERROR(INDEX(REPORT_DATA_BY_ZONE!$A:$AG,$F26,MATCH(I$7,REPORT_DATA_BY_ZONE!$A$1:$AG$1,0)), "")</f>
        <v/>
      </c>
      <c r="J26" s="11" t="str">
        <f>IFERROR(INDEX(REPORT_DATA_BY_ZONE!$A:$AG,$F26,MATCH(J$7,REPORT_DATA_BY_ZONE!$A$1:$AG$1,0)), "")</f>
        <v/>
      </c>
      <c r="K26" s="11" t="str">
        <f>IFERROR(INDEX(REPORT_DATA_BY_ZONE!$A:$AG,$F26,MATCH(K$7,REPORT_DATA_BY_ZONE!$A$1:$AG$1,0)), "")</f>
        <v/>
      </c>
      <c r="L26" s="19" t="str">
        <f>IFERROR(INDEX(REPORT_DATA_BY_ZONE!$A:$AG,$F26,MATCH(L$7,REPORT_DATA_BY_ZONE!$A$1:$AG$1,0)), "")</f>
        <v/>
      </c>
      <c r="M26" s="19" t="str">
        <f>IFERROR(INDEX(REPORT_DATA_BY_ZONE!$A:$AG,$F26,MATCH(M$7,REPORT_DATA_BY_ZONE!$A$1:$AG$1,0)), "")</f>
        <v/>
      </c>
      <c r="N26" s="19" t="str">
        <f>IFERROR(INDEX(REPORT_DATA_BY_ZONE!$A:$AG,$F26,MATCH(N$7,REPORT_DATA_BY_ZONE!$A$1:$AG$1,0)), "")</f>
        <v/>
      </c>
      <c r="O26" s="19" t="str">
        <f>IFERROR(INDEX(REPORT_DATA_BY_ZONE!$A:$AG,$F26,MATCH(O$7,REPORT_DATA_BY_ZONE!$A$1:$AG$1,0)), "")</f>
        <v/>
      </c>
      <c r="P26" s="19" t="str">
        <f>IFERROR(INDEX(REPORT_DATA_BY_ZONE!$A:$AG,$F26,MATCH(P$7,REPORT_DATA_BY_ZONE!$A$1:$AG$1,0)), "")</f>
        <v/>
      </c>
      <c r="Q26" s="19" t="str">
        <f>IFERROR(INDEX(REPORT_DATA_BY_ZONE!$A:$AG,$F26,MATCH(Q$7,REPORT_DATA_BY_ZONE!$A$1:$AG$1,0)), "")</f>
        <v/>
      </c>
      <c r="R26" s="19" t="str">
        <f>IFERROR(INDEX(REPORT_DATA_BY_ZONE!$A:$AG,$F26,MATCH(R$7,REPORT_DATA_BY_ZONE!$A$1:$AG$1,0)), "")</f>
        <v/>
      </c>
      <c r="S26" s="19" t="str">
        <f>IFERROR(INDEX(REPORT_DATA_BY_ZONE!$A:$AG,$F26,MATCH(S$7,REPORT_DATA_BY_ZONE!$A$1:$AG$1,0)), "")</f>
        <v/>
      </c>
      <c r="T26" s="19" t="str">
        <f>IFERROR(INDEX(REPORT_DATA_BY_ZONE!$A:$AG,$F26,MATCH(T$7,REPORT_DATA_BY_ZONE!$A$1:$AG$1,0)), "")</f>
        <v/>
      </c>
      <c r="U26" s="19" t="str">
        <f>IFERROR(INDEX(REPORT_DATA_BY_ZONE!$A:$AG,$F26,MATCH(U$7,REPORT_DATA_BY_ZONE!$A$1:$AG$1,0)), "")</f>
        <v/>
      </c>
      <c r="V26" s="19" t="str">
        <f>IFERROR(INDEX(REPORT_DATA_BY_ZONE!$A:$AG,$F26,MATCH(V$7,REPORT_DATA_BY_ZONE!$A$1:$AG$1,0)), "")</f>
        <v/>
      </c>
    </row>
    <row r="27" spans="1:22" x14ac:dyDescent="0.25">
      <c r="A27" s="8" t="s">
        <v>58</v>
      </c>
      <c r="B27" s="30" t="s">
        <v>45</v>
      </c>
      <c r="C27" s="14"/>
      <c r="D27" s="14"/>
      <c r="E27" s="14" t="str">
        <f>CONCATENATE(YEAR,":",MONTH,":4:",WEEKLY_REPORT_DAY,":", $A27)</f>
        <v>2016:2:4:7:CENTRAL</v>
      </c>
      <c r="F27" s="14" t="e">
        <f>MATCH($E27,REPORT_DATA_BY_ZONE!$A:$A, 0)</f>
        <v>#N/A</v>
      </c>
      <c r="G27" s="11" t="str">
        <f>IFERROR(INDEX(REPORT_DATA_BY_ZONE!$A:$AG,$F27,MATCH(G$7,REPORT_DATA_BY_ZONE!$A$1:$AG$1,0)), "")</f>
        <v/>
      </c>
      <c r="H27" s="11" t="str">
        <f>IFERROR(INDEX(REPORT_DATA_BY_ZONE!$A:$AG,$F27,MATCH(H$7,REPORT_DATA_BY_ZONE!$A$1:$AG$1,0)), "")</f>
        <v/>
      </c>
      <c r="I27" s="11" t="str">
        <f>IFERROR(INDEX(REPORT_DATA_BY_ZONE!$A:$AG,$F27,MATCH(I$7,REPORT_DATA_BY_ZONE!$A$1:$AG$1,0)), "")</f>
        <v/>
      </c>
      <c r="J27" s="11" t="str">
        <f>IFERROR(INDEX(REPORT_DATA_BY_ZONE!$A:$AG,$F27,MATCH(J$7,REPORT_DATA_BY_ZONE!$A$1:$AG$1,0)), "")</f>
        <v/>
      </c>
      <c r="K27" s="11" t="str">
        <f>IFERROR(INDEX(REPORT_DATA_BY_ZONE!$A:$AG,$F27,MATCH(K$7,REPORT_DATA_BY_ZONE!$A$1:$AG$1,0)), "")</f>
        <v/>
      </c>
      <c r="L27" s="19" t="str">
        <f>IFERROR(INDEX(REPORT_DATA_BY_ZONE!$A:$AG,$F27,MATCH(L$7,REPORT_DATA_BY_ZONE!$A$1:$AG$1,0)), "")</f>
        <v/>
      </c>
      <c r="M27" s="19" t="str">
        <f>IFERROR(INDEX(REPORT_DATA_BY_ZONE!$A:$AG,$F27,MATCH(M$7,REPORT_DATA_BY_ZONE!$A$1:$AG$1,0)), "")</f>
        <v/>
      </c>
      <c r="N27" s="19" t="str">
        <f>IFERROR(INDEX(REPORT_DATA_BY_ZONE!$A:$AG,$F27,MATCH(N$7,REPORT_DATA_BY_ZONE!$A$1:$AG$1,0)), "")</f>
        <v/>
      </c>
      <c r="O27" s="19" t="str">
        <f>IFERROR(INDEX(REPORT_DATA_BY_ZONE!$A:$AG,$F27,MATCH(O$7,REPORT_DATA_BY_ZONE!$A$1:$AG$1,0)), "")</f>
        <v/>
      </c>
      <c r="P27" s="19" t="str">
        <f>IFERROR(INDEX(REPORT_DATA_BY_ZONE!$A:$AG,$F27,MATCH(P$7,REPORT_DATA_BY_ZONE!$A$1:$AG$1,0)), "")</f>
        <v/>
      </c>
      <c r="Q27" s="19" t="str">
        <f>IFERROR(INDEX(REPORT_DATA_BY_ZONE!$A:$AG,$F27,MATCH(Q$7,REPORT_DATA_BY_ZONE!$A$1:$AG$1,0)), "")</f>
        <v/>
      </c>
      <c r="R27" s="19" t="str">
        <f>IFERROR(INDEX(REPORT_DATA_BY_ZONE!$A:$AG,$F27,MATCH(R$7,REPORT_DATA_BY_ZONE!$A$1:$AG$1,0)), "")</f>
        <v/>
      </c>
      <c r="S27" s="19" t="str">
        <f>IFERROR(INDEX(REPORT_DATA_BY_ZONE!$A:$AG,$F27,MATCH(S$7,REPORT_DATA_BY_ZONE!$A$1:$AG$1,0)), "")</f>
        <v/>
      </c>
      <c r="T27" s="19" t="str">
        <f>IFERROR(INDEX(REPORT_DATA_BY_ZONE!$A:$AG,$F27,MATCH(T$7,REPORT_DATA_BY_ZONE!$A$1:$AG$1,0)), "")</f>
        <v/>
      </c>
      <c r="U27" s="19" t="str">
        <f>IFERROR(INDEX(REPORT_DATA_BY_ZONE!$A:$AG,$F27,MATCH(U$7,REPORT_DATA_BY_ZONE!$A$1:$AG$1,0)), "")</f>
        <v/>
      </c>
      <c r="V27" s="19" t="str">
        <f>IFERROR(INDEX(REPORT_DATA_BY_ZONE!$A:$AG,$F27,MATCH(V$7,REPORT_DATA_BY_ZONE!$A$1:$AG$1,0)), "")</f>
        <v/>
      </c>
    </row>
    <row r="28" spans="1:22" x14ac:dyDescent="0.25">
      <c r="A28" s="8" t="s">
        <v>58</v>
      </c>
      <c r="B28" s="30" t="s">
        <v>46</v>
      </c>
      <c r="C28" s="14"/>
      <c r="D28" s="14"/>
      <c r="E28" s="14" t="str">
        <f>CONCATENATE(YEAR,":",MONTH,":5:",WEEKLY_REPORT_DAY,":", $A28)</f>
        <v>2016:2:5:7:CENTRAL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B29" s="18" t="s">
        <v>22</v>
      </c>
      <c r="C29" s="15"/>
      <c r="D29" s="15"/>
      <c r="E29" s="15"/>
      <c r="F29" s="15"/>
      <c r="G29" s="20">
        <f>SUM(G24:G28)</f>
        <v>0</v>
      </c>
      <c r="H29" s="20">
        <f t="shared" ref="H29:V29" si="3">SUM(H24:H28)</f>
        <v>1</v>
      </c>
      <c r="I29" s="20">
        <f t="shared" si="3"/>
        <v>12</v>
      </c>
      <c r="J29" s="20">
        <f t="shared" si="3"/>
        <v>25</v>
      </c>
      <c r="K29" s="20">
        <f t="shared" si="3"/>
        <v>0</v>
      </c>
      <c r="L29" s="20">
        <f t="shared" si="3"/>
        <v>0</v>
      </c>
      <c r="M29" s="20">
        <f t="shared" si="3"/>
        <v>0</v>
      </c>
      <c r="N29" s="20">
        <f t="shared" si="3"/>
        <v>51</v>
      </c>
      <c r="O29" s="20">
        <f t="shared" si="3"/>
        <v>12</v>
      </c>
      <c r="P29" s="20">
        <f t="shared" si="3"/>
        <v>79</v>
      </c>
      <c r="Q29" s="20">
        <f t="shared" si="3"/>
        <v>140</v>
      </c>
      <c r="R29" s="20">
        <f t="shared" si="3"/>
        <v>61</v>
      </c>
      <c r="S29" s="20">
        <f t="shared" si="3"/>
        <v>1</v>
      </c>
      <c r="T29" s="20">
        <f t="shared" si="3"/>
        <v>39</v>
      </c>
      <c r="U29" s="20">
        <f t="shared" si="3"/>
        <v>2</v>
      </c>
      <c r="V29" s="20">
        <f t="shared" si="3"/>
        <v>5</v>
      </c>
    </row>
    <row r="32" spans="1:22" x14ac:dyDescent="0.25">
      <c r="F32" s="3"/>
      <c r="G32" s="3"/>
    </row>
    <row r="33" spans="6:7" x14ac:dyDescent="0.25">
      <c r="F33" s="3"/>
      <c r="G33" s="3"/>
    </row>
    <row r="34" spans="6:7" x14ac:dyDescent="0.25">
      <c r="F34" s="3"/>
      <c r="G34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581" priority="173" operator="lessThan">
      <formula>0.5</formula>
    </cfRule>
    <cfRule type="cellIs" dxfId="580" priority="174" operator="greaterThan">
      <formula>0.5</formula>
    </cfRule>
  </conditionalFormatting>
  <conditionalFormatting sqref="N9:N10">
    <cfRule type="cellIs" dxfId="579" priority="171" operator="lessThan">
      <formula>4.5</formula>
    </cfRule>
    <cfRule type="cellIs" dxfId="578" priority="172" operator="greaterThan">
      <formula>5.5</formula>
    </cfRule>
  </conditionalFormatting>
  <conditionalFormatting sqref="O9:O10">
    <cfRule type="cellIs" dxfId="577" priority="169" operator="lessThan">
      <formula>1.5</formula>
    </cfRule>
    <cfRule type="cellIs" dxfId="576" priority="170" operator="greaterThan">
      <formula>2.5</formula>
    </cfRule>
  </conditionalFormatting>
  <conditionalFormatting sqref="P9:P10">
    <cfRule type="cellIs" dxfId="575" priority="167" operator="lessThan">
      <formula>4.5</formula>
    </cfRule>
    <cfRule type="cellIs" dxfId="574" priority="168" operator="greaterThan">
      <formula>7.5</formula>
    </cfRule>
  </conditionalFormatting>
  <conditionalFormatting sqref="R9:S10">
    <cfRule type="cellIs" dxfId="573" priority="165" operator="lessThan">
      <formula>2.5</formula>
    </cfRule>
    <cfRule type="cellIs" dxfId="572" priority="166" operator="greaterThan">
      <formula>4.5</formula>
    </cfRule>
  </conditionalFormatting>
  <conditionalFormatting sqref="T9:T10">
    <cfRule type="cellIs" dxfId="571" priority="163" operator="lessThan">
      <formula>2.5</formula>
    </cfRule>
    <cfRule type="cellIs" dxfId="570" priority="164" operator="greaterThan">
      <formula>4.5</formula>
    </cfRule>
  </conditionalFormatting>
  <conditionalFormatting sqref="U9:U10">
    <cfRule type="cellIs" dxfId="569" priority="162" operator="greaterThan">
      <formula>1.5</formula>
    </cfRule>
  </conditionalFormatting>
  <conditionalFormatting sqref="M10">
    <cfRule type="cellIs" dxfId="568" priority="160" operator="lessThan">
      <formula>0.5</formula>
    </cfRule>
    <cfRule type="cellIs" dxfId="567" priority="161" operator="greaterThan">
      <formula>0.5</formula>
    </cfRule>
  </conditionalFormatting>
  <conditionalFormatting sqref="N10">
    <cfRule type="cellIs" dxfId="566" priority="158" operator="lessThan">
      <formula>4.5</formula>
    </cfRule>
    <cfRule type="cellIs" dxfId="565" priority="159" operator="greaterThan">
      <formula>5.5</formula>
    </cfRule>
  </conditionalFormatting>
  <conditionalFormatting sqref="O10">
    <cfRule type="cellIs" dxfId="564" priority="156" operator="lessThan">
      <formula>1.5</formula>
    </cfRule>
    <cfRule type="cellIs" dxfId="563" priority="157" operator="greaterThan">
      <formula>2.5</formula>
    </cfRule>
  </conditionalFormatting>
  <conditionalFormatting sqref="P10">
    <cfRule type="cellIs" dxfId="562" priority="154" operator="lessThan">
      <formula>4.5</formula>
    </cfRule>
    <cfRule type="cellIs" dxfId="561" priority="155" operator="greaterThan">
      <formula>7.5</formula>
    </cfRule>
  </conditionalFormatting>
  <conditionalFormatting sqref="R10:S10">
    <cfRule type="cellIs" dxfId="560" priority="152" operator="lessThan">
      <formula>2.5</formula>
    </cfRule>
    <cfRule type="cellIs" dxfId="559" priority="153" operator="greaterThan">
      <formula>4.5</formula>
    </cfRule>
  </conditionalFormatting>
  <conditionalFormatting sqref="T10">
    <cfRule type="cellIs" dxfId="558" priority="150" operator="lessThan">
      <formula>2.5</formula>
    </cfRule>
    <cfRule type="cellIs" dxfId="557" priority="151" operator="greaterThan">
      <formula>4.5</formula>
    </cfRule>
  </conditionalFormatting>
  <conditionalFormatting sqref="U10">
    <cfRule type="cellIs" dxfId="556" priority="149" operator="greaterThan">
      <formula>1.5</formula>
    </cfRule>
  </conditionalFormatting>
  <conditionalFormatting sqref="L9:V10">
    <cfRule type="expression" dxfId="555" priority="146">
      <formula>L9=""</formula>
    </cfRule>
  </conditionalFormatting>
  <conditionalFormatting sqref="S9:S10">
    <cfRule type="cellIs" dxfId="554" priority="147" operator="greaterThan">
      <formula>0.5</formula>
    </cfRule>
    <cfRule type="cellIs" dxfId="553" priority="148" operator="lessThan">
      <formula>0.5</formula>
    </cfRule>
  </conditionalFormatting>
  <conditionalFormatting sqref="L13:M14">
    <cfRule type="cellIs" dxfId="552" priority="115" operator="lessThan">
      <formula>0.5</formula>
    </cfRule>
    <cfRule type="cellIs" dxfId="551" priority="116" operator="greaterThan">
      <formula>0.5</formula>
    </cfRule>
  </conditionalFormatting>
  <conditionalFormatting sqref="N13:N14">
    <cfRule type="cellIs" dxfId="550" priority="113" operator="lessThan">
      <formula>4.5</formula>
    </cfRule>
    <cfRule type="cellIs" dxfId="549" priority="114" operator="greaterThan">
      <formula>5.5</formula>
    </cfRule>
  </conditionalFormatting>
  <conditionalFormatting sqref="O13:O14">
    <cfRule type="cellIs" dxfId="548" priority="111" operator="lessThan">
      <formula>1.5</formula>
    </cfRule>
    <cfRule type="cellIs" dxfId="547" priority="112" operator="greaterThan">
      <formula>2.5</formula>
    </cfRule>
  </conditionalFormatting>
  <conditionalFormatting sqref="P13:P14">
    <cfRule type="cellIs" dxfId="546" priority="109" operator="lessThan">
      <formula>4.5</formula>
    </cfRule>
    <cfRule type="cellIs" dxfId="545" priority="110" operator="greaterThan">
      <formula>7.5</formula>
    </cfRule>
  </conditionalFormatting>
  <conditionalFormatting sqref="R13:S14">
    <cfRule type="cellIs" dxfId="544" priority="107" operator="lessThan">
      <formula>2.5</formula>
    </cfRule>
    <cfRule type="cellIs" dxfId="543" priority="108" operator="greaterThan">
      <formula>4.5</formula>
    </cfRule>
  </conditionalFormatting>
  <conditionalFormatting sqref="T13:T14">
    <cfRule type="cellIs" dxfId="542" priority="105" operator="lessThan">
      <formula>2.5</formula>
    </cfRule>
    <cfRule type="cellIs" dxfId="541" priority="106" operator="greaterThan">
      <formula>4.5</formula>
    </cfRule>
  </conditionalFormatting>
  <conditionalFormatting sqref="U13:U14">
    <cfRule type="cellIs" dxfId="540" priority="104" operator="greaterThan">
      <formula>1.5</formula>
    </cfRule>
  </conditionalFormatting>
  <conditionalFormatting sqref="M14">
    <cfRule type="cellIs" dxfId="539" priority="102" operator="lessThan">
      <formula>0.5</formula>
    </cfRule>
    <cfRule type="cellIs" dxfId="538" priority="103" operator="greaterThan">
      <formula>0.5</formula>
    </cfRule>
  </conditionalFormatting>
  <conditionalFormatting sqref="N14">
    <cfRule type="cellIs" dxfId="537" priority="100" operator="lessThan">
      <formula>4.5</formula>
    </cfRule>
    <cfRule type="cellIs" dxfId="536" priority="101" operator="greaterThan">
      <formula>5.5</formula>
    </cfRule>
  </conditionalFormatting>
  <conditionalFormatting sqref="O14">
    <cfRule type="cellIs" dxfId="535" priority="98" operator="lessThan">
      <formula>1.5</formula>
    </cfRule>
    <cfRule type="cellIs" dxfId="534" priority="99" operator="greaterThan">
      <formula>2.5</formula>
    </cfRule>
  </conditionalFormatting>
  <conditionalFormatting sqref="P14">
    <cfRule type="cellIs" dxfId="533" priority="96" operator="lessThan">
      <formula>4.5</formula>
    </cfRule>
    <cfRule type="cellIs" dxfId="532" priority="97" operator="greaterThan">
      <formula>7.5</formula>
    </cfRule>
  </conditionalFormatting>
  <conditionalFormatting sqref="R14:S14">
    <cfRule type="cellIs" dxfId="531" priority="94" operator="lessThan">
      <formula>2.5</formula>
    </cfRule>
    <cfRule type="cellIs" dxfId="530" priority="95" operator="greaterThan">
      <formula>4.5</formula>
    </cfRule>
  </conditionalFormatting>
  <conditionalFormatting sqref="T14">
    <cfRule type="cellIs" dxfId="529" priority="92" operator="lessThan">
      <formula>2.5</formula>
    </cfRule>
    <cfRule type="cellIs" dxfId="528" priority="93" operator="greaterThan">
      <formula>4.5</formula>
    </cfRule>
  </conditionalFormatting>
  <conditionalFormatting sqref="U14">
    <cfRule type="cellIs" dxfId="527" priority="91" operator="greaterThan">
      <formula>1.5</formula>
    </cfRule>
  </conditionalFormatting>
  <conditionalFormatting sqref="L13:V14">
    <cfRule type="expression" dxfId="526" priority="88">
      <formula>L13=""</formula>
    </cfRule>
  </conditionalFormatting>
  <conditionalFormatting sqref="S13:S14">
    <cfRule type="cellIs" dxfId="525" priority="89" operator="greaterThan">
      <formula>0.5</formula>
    </cfRule>
    <cfRule type="cellIs" dxfId="524" priority="90" operator="lessThan">
      <formula>0.5</formula>
    </cfRule>
  </conditionalFormatting>
  <conditionalFormatting sqref="L17:M18">
    <cfRule type="cellIs" dxfId="523" priority="86" operator="lessThan">
      <formula>0.5</formula>
    </cfRule>
    <cfRule type="cellIs" dxfId="522" priority="87" operator="greaterThan">
      <formula>0.5</formula>
    </cfRule>
  </conditionalFormatting>
  <conditionalFormatting sqref="N17:N18">
    <cfRule type="cellIs" dxfId="521" priority="84" operator="lessThan">
      <formula>4.5</formula>
    </cfRule>
    <cfRule type="cellIs" dxfId="520" priority="85" operator="greaterThan">
      <formula>5.5</formula>
    </cfRule>
  </conditionalFormatting>
  <conditionalFormatting sqref="O17:O18">
    <cfRule type="cellIs" dxfId="519" priority="82" operator="lessThan">
      <formula>1.5</formula>
    </cfRule>
    <cfRule type="cellIs" dxfId="518" priority="83" operator="greaterThan">
      <formula>2.5</formula>
    </cfRule>
  </conditionalFormatting>
  <conditionalFormatting sqref="P17:P18">
    <cfRule type="cellIs" dxfId="517" priority="80" operator="lessThan">
      <formula>4.5</formula>
    </cfRule>
    <cfRule type="cellIs" dxfId="516" priority="81" operator="greaterThan">
      <formula>7.5</formula>
    </cfRule>
  </conditionalFormatting>
  <conditionalFormatting sqref="R17:S18">
    <cfRule type="cellIs" dxfId="515" priority="78" operator="lessThan">
      <formula>2.5</formula>
    </cfRule>
    <cfRule type="cellIs" dxfId="514" priority="79" operator="greaterThan">
      <formula>4.5</formula>
    </cfRule>
  </conditionalFormatting>
  <conditionalFormatting sqref="T17:T18">
    <cfRule type="cellIs" dxfId="513" priority="76" operator="lessThan">
      <formula>2.5</formula>
    </cfRule>
    <cfRule type="cellIs" dxfId="512" priority="77" operator="greaterThan">
      <formula>4.5</formula>
    </cfRule>
  </conditionalFormatting>
  <conditionalFormatting sqref="U17:U18">
    <cfRule type="cellIs" dxfId="511" priority="75" operator="greaterThan">
      <formula>1.5</formula>
    </cfRule>
  </conditionalFormatting>
  <conditionalFormatting sqref="M18">
    <cfRule type="cellIs" dxfId="510" priority="73" operator="lessThan">
      <formula>0.5</formula>
    </cfRule>
    <cfRule type="cellIs" dxfId="509" priority="74" operator="greaterThan">
      <formula>0.5</formula>
    </cfRule>
  </conditionalFormatting>
  <conditionalFormatting sqref="N18">
    <cfRule type="cellIs" dxfId="508" priority="71" operator="lessThan">
      <formula>4.5</formula>
    </cfRule>
    <cfRule type="cellIs" dxfId="507" priority="72" operator="greaterThan">
      <formula>5.5</formula>
    </cfRule>
  </conditionalFormatting>
  <conditionalFormatting sqref="O18">
    <cfRule type="cellIs" dxfId="506" priority="69" operator="lessThan">
      <formula>1.5</formula>
    </cfRule>
    <cfRule type="cellIs" dxfId="505" priority="70" operator="greaterThan">
      <formula>2.5</formula>
    </cfRule>
  </conditionalFormatting>
  <conditionalFormatting sqref="P18">
    <cfRule type="cellIs" dxfId="504" priority="67" operator="lessThan">
      <formula>4.5</formula>
    </cfRule>
    <cfRule type="cellIs" dxfId="503" priority="68" operator="greaterThan">
      <formula>7.5</formula>
    </cfRule>
  </conditionalFormatting>
  <conditionalFormatting sqref="R18:S18">
    <cfRule type="cellIs" dxfId="502" priority="65" operator="lessThan">
      <formula>2.5</formula>
    </cfRule>
    <cfRule type="cellIs" dxfId="501" priority="66" operator="greaterThan">
      <formula>4.5</formula>
    </cfRule>
  </conditionalFormatting>
  <conditionalFormatting sqref="T18">
    <cfRule type="cellIs" dxfId="500" priority="63" operator="lessThan">
      <formula>2.5</formula>
    </cfRule>
    <cfRule type="cellIs" dxfId="499" priority="64" operator="greaterThan">
      <formula>4.5</formula>
    </cfRule>
  </conditionalFormatting>
  <conditionalFormatting sqref="U18">
    <cfRule type="cellIs" dxfId="498" priority="62" operator="greaterThan">
      <formula>1.5</formula>
    </cfRule>
  </conditionalFormatting>
  <conditionalFormatting sqref="L17:V18">
    <cfRule type="expression" dxfId="497" priority="59">
      <formula>L17=""</formula>
    </cfRule>
  </conditionalFormatting>
  <conditionalFormatting sqref="S17:S18">
    <cfRule type="cellIs" dxfId="496" priority="60" operator="greaterThan">
      <formula>0.5</formula>
    </cfRule>
    <cfRule type="cellIs" dxfId="495" priority="61" operator="lessThan">
      <formula>0.5</formula>
    </cfRule>
  </conditionalFormatting>
  <conditionalFormatting sqref="L19:M20">
    <cfRule type="cellIs" dxfId="494" priority="57" operator="lessThan">
      <formula>0.5</formula>
    </cfRule>
    <cfRule type="cellIs" dxfId="493" priority="58" operator="greaterThan">
      <formula>0.5</formula>
    </cfRule>
  </conditionalFormatting>
  <conditionalFormatting sqref="N19:N20">
    <cfRule type="cellIs" dxfId="492" priority="55" operator="lessThan">
      <formula>4.5</formula>
    </cfRule>
    <cfRule type="cellIs" dxfId="491" priority="56" operator="greaterThan">
      <formula>5.5</formula>
    </cfRule>
  </conditionalFormatting>
  <conditionalFormatting sqref="O19:O20">
    <cfRule type="cellIs" dxfId="490" priority="53" operator="lessThan">
      <formula>1.5</formula>
    </cfRule>
    <cfRule type="cellIs" dxfId="489" priority="54" operator="greaterThan">
      <formula>2.5</formula>
    </cfRule>
  </conditionalFormatting>
  <conditionalFormatting sqref="P19:P20">
    <cfRule type="cellIs" dxfId="488" priority="51" operator="lessThan">
      <formula>4.5</formula>
    </cfRule>
    <cfRule type="cellIs" dxfId="487" priority="52" operator="greaterThan">
      <formula>7.5</formula>
    </cfRule>
  </conditionalFormatting>
  <conditionalFormatting sqref="R19:S20">
    <cfRule type="cellIs" dxfId="486" priority="49" operator="lessThan">
      <formula>2.5</formula>
    </cfRule>
    <cfRule type="cellIs" dxfId="485" priority="50" operator="greaterThan">
      <formula>4.5</formula>
    </cfRule>
  </conditionalFormatting>
  <conditionalFormatting sqref="T19:T20">
    <cfRule type="cellIs" dxfId="484" priority="47" operator="lessThan">
      <formula>2.5</formula>
    </cfRule>
    <cfRule type="cellIs" dxfId="483" priority="48" operator="greaterThan">
      <formula>4.5</formula>
    </cfRule>
  </conditionalFormatting>
  <conditionalFormatting sqref="U19:U20">
    <cfRule type="cellIs" dxfId="482" priority="46" operator="greaterThan">
      <formula>1.5</formula>
    </cfRule>
  </conditionalFormatting>
  <conditionalFormatting sqref="M20">
    <cfRule type="cellIs" dxfId="481" priority="44" operator="lessThan">
      <formula>0.5</formula>
    </cfRule>
    <cfRule type="cellIs" dxfId="480" priority="45" operator="greaterThan">
      <formula>0.5</formula>
    </cfRule>
  </conditionalFormatting>
  <conditionalFormatting sqref="N20">
    <cfRule type="cellIs" dxfId="479" priority="42" operator="lessThan">
      <formula>4.5</formula>
    </cfRule>
    <cfRule type="cellIs" dxfId="478" priority="43" operator="greaterThan">
      <formula>5.5</formula>
    </cfRule>
  </conditionalFormatting>
  <conditionalFormatting sqref="O20">
    <cfRule type="cellIs" dxfId="477" priority="40" operator="lessThan">
      <formula>1.5</formula>
    </cfRule>
    <cfRule type="cellIs" dxfId="476" priority="41" operator="greaterThan">
      <formula>2.5</formula>
    </cfRule>
  </conditionalFormatting>
  <conditionalFormatting sqref="P20">
    <cfRule type="cellIs" dxfId="475" priority="38" operator="lessThan">
      <formula>4.5</formula>
    </cfRule>
    <cfRule type="cellIs" dxfId="474" priority="39" operator="greaterThan">
      <formula>7.5</formula>
    </cfRule>
  </conditionalFormatting>
  <conditionalFormatting sqref="R20:S20">
    <cfRule type="cellIs" dxfId="473" priority="36" operator="lessThan">
      <formula>2.5</formula>
    </cfRule>
    <cfRule type="cellIs" dxfId="472" priority="37" operator="greaterThan">
      <formula>4.5</formula>
    </cfRule>
  </conditionalFormatting>
  <conditionalFormatting sqref="T20">
    <cfRule type="cellIs" dxfId="471" priority="34" operator="lessThan">
      <formula>2.5</formula>
    </cfRule>
    <cfRule type="cellIs" dxfId="470" priority="35" operator="greaterThan">
      <formula>4.5</formula>
    </cfRule>
  </conditionalFormatting>
  <conditionalFormatting sqref="U20">
    <cfRule type="cellIs" dxfId="469" priority="33" operator="greaterThan">
      <formula>1.5</formula>
    </cfRule>
  </conditionalFormatting>
  <conditionalFormatting sqref="L19:V20">
    <cfRule type="expression" dxfId="468" priority="30">
      <formula>L19=""</formula>
    </cfRule>
  </conditionalFormatting>
  <conditionalFormatting sqref="S19:S20">
    <cfRule type="cellIs" dxfId="467" priority="31" operator="greaterThan">
      <formula>0.5</formula>
    </cfRule>
    <cfRule type="cellIs" dxfId="466" priority="32" operator="lessThan">
      <formula>0.5</formula>
    </cfRule>
  </conditionalFormatting>
  <conditionalFormatting sqref="L11:M12">
    <cfRule type="cellIs" dxfId="465" priority="28" operator="lessThan">
      <formula>0.5</formula>
    </cfRule>
    <cfRule type="cellIs" dxfId="464" priority="29" operator="greaterThan">
      <formula>0.5</formula>
    </cfRule>
  </conditionalFormatting>
  <conditionalFormatting sqref="N11:N12">
    <cfRule type="cellIs" dxfId="463" priority="26" operator="lessThan">
      <formula>4.5</formula>
    </cfRule>
    <cfRule type="cellIs" dxfId="462" priority="27" operator="greaterThan">
      <formula>5.5</formula>
    </cfRule>
  </conditionalFormatting>
  <conditionalFormatting sqref="O11:O12">
    <cfRule type="cellIs" dxfId="461" priority="24" operator="lessThan">
      <formula>1.5</formula>
    </cfRule>
    <cfRule type="cellIs" dxfId="460" priority="25" operator="greaterThan">
      <formula>2.5</formula>
    </cfRule>
  </conditionalFormatting>
  <conditionalFormatting sqref="P11:P12">
    <cfRule type="cellIs" dxfId="459" priority="22" operator="lessThan">
      <formula>4.5</formula>
    </cfRule>
    <cfRule type="cellIs" dxfId="458" priority="23" operator="greaterThan">
      <formula>7.5</formula>
    </cfRule>
  </conditionalFormatting>
  <conditionalFormatting sqref="R11:S12">
    <cfRule type="cellIs" dxfId="457" priority="20" operator="lessThan">
      <formula>2.5</formula>
    </cfRule>
    <cfRule type="cellIs" dxfId="456" priority="21" operator="greaterThan">
      <formula>4.5</formula>
    </cfRule>
  </conditionalFormatting>
  <conditionalFormatting sqref="T11:T12">
    <cfRule type="cellIs" dxfId="455" priority="18" operator="lessThan">
      <formula>2.5</formula>
    </cfRule>
    <cfRule type="cellIs" dxfId="454" priority="19" operator="greaterThan">
      <formula>4.5</formula>
    </cfRule>
  </conditionalFormatting>
  <conditionalFormatting sqref="U11:U12">
    <cfRule type="cellIs" dxfId="453" priority="17" operator="greaterThan">
      <formula>1.5</formula>
    </cfRule>
  </conditionalFormatting>
  <conditionalFormatting sqref="M12">
    <cfRule type="cellIs" dxfId="452" priority="15" operator="lessThan">
      <formula>0.5</formula>
    </cfRule>
    <cfRule type="cellIs" dxfId="451" priority="16" operator="greaterThan">
      <formula>0.5</formula>
    </cfRule>
  </conditionalFormatting>
  <conditionalFormatting sqref="N12">
    <cfRule type="cellIs" dxfId="450" priority="13" operator="lessThan">
      <formula>4.5</formula>
    </cfRule>
    <cfRule type="cellIs" dxfId="449" priority="14" operator="greaterThan">
      <formula>5.5</formula>
    </cfRule>
  </conditionalFormatting>
  <conditionalFormatting sqref="O12">
    <cfRule type="cellIs" dxfId="448" priority="11" operator="lessThan">
      <formula>1.5</formula>
    </cfRule>
    <cfRule type="cellIs" dxfId="447" priority="12" operator="greaterThan">
      <formula>2.5</formula>
    </cfRule>
  </conditionalFormatting>
  <conditionalFormatting sqref="P12">
    <cfRule type="cellIs" dxfId="446" priority="9" operator="lessThan">
      <formula>4.5</formula>
    </cfRule>
    <cfRule type="cellIs" dxfId="445" priority="10" operator="greaterThan">
      <formula>7.5</formula>
    </cfRule>
  </conditionalFormatting>
  <conditionalFormatting sqref="R12:S12">
    <cfRule type="cellIs" dxfId="444" priority="7" operator="lessThan">
      <formula>2.5</formula>
    </cfRule>
    <cfRule type="cellIs" dxfId="443" priority="8" operator="greaterThan">
      <formula>4.5</formula>
    </cfRule>
  </conditionalFormatting>
  <conditionalFormatting sqref="T12">
    <cfRule type="cellIs" dxfId="442" priority="5" operator="lessThan">
      <formula>2.5</formula>
    </cfRule>
    <cfRule type="cellIs" dxfId="441" priority="6" operator="greaterThan">
      <formula>4.5</formula>
    </cfRule>
  </conditionalFormatting>
  <conditionalFormatting sqref="U12">
    <cfRule type="cellIs" dxfId="440" priority="4" operator="greaterThan">
      <formula>1.5</formula>
    </cfRule>
  </conditionalFormatting>
  <conditionalFormatting sqref="L11:V12">
    <cfRule type="expression" dxfId="439" priority="1">
      <formula>L11=""</formula>
    </cfRule>
  </conditionalFormatting>
  <conditionalFormatting sqref="S11:S12">
    <cfRule type="cellIs" dxfId="438" priority="2" operator="greaterThan">
      <formula>0.5</formula>
    </cfRule>
    <cfRule type="cellIs" dxfId="43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D19" sqref="D19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10"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 x14ac:dyDescent="0.25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s="8" t="s">
        <v>14</v>
      </c>
      <c r="S1"/>
      <c r="T1"/>
      <c r="U1"/>
      <c r="V1"/>
      <c r="W1"/>
      <c r="X1"/>
    </row>
    <row r="2" spans="1:24" x14ac:dyDescent="0.25">
      <c r="A2" s="8" t="s">
        <v>582</v>
      </c>
      <c r="B2" s="3" t="s">
        <v>150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 x14ac:dyDescent="0.25">
      <c r="A3" s="8" t="s">
        <v>583</v>
      </c>
      <c r="B3" s="3" t="s">
        <v>136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 x14ac:dyDescent="0.25">
      <c r="A4" s="8" t="s">
        <v>584</v>
      </c>
      <c r="B4" s="3" t="s">
        <v>128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 x14ac:dyDescent="0.25">
      <c r="A5" s="8" t="s">
        <v>585</v>
      </c>
      <c r="B5" s="3" t="s">
        <v>118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 x14ac:dyDescent="0.25">
      <c r="A6" s="8" t="s">
        <v>586</v>
      </c>
      <c r="B6" s="3" t="s">
        <v>62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 x14ac:dyDescent="0.25">
      <c r="A7" s="8" t="s">
        <v>587</v>
      </c>
      <c r="B7" s="3" t="s">
        <v>108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 x14ac:dyDescent="0.25">
      <c r="A8" s="8" t="s">
        <v>588</v>
      </c>
      <c r="B8" s="3" t="s">
        <v>185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 x14ac:dyDescent="0.25">
      <c r="A9" s="8" t="s">
        <v>589</v>
      </c>
      <c r="B9" s="3" t="s">
        <v>110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 x14ac:dyDescent="0.25">
      <c r="A10" s="8" t="s">
        <v>590</v>
      </c>
      <c r="B10" s="3" t="s">
        <v>116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591</v>
      </c>
      <c r="B11" s="3" t="s">
        <v>237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 x14ac:dyDescent="0.25">
      <c r="A12" s="8" t="s">
        <v>592</v>
      </c>
      <c r="B12" s="3" t="s">
        <v>152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593</v>
      </c>
      <c r="B13" s="3" t="s">
        <v>150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 x14ac:dyDescent="0.25">
      <c r="A14" s="8" t="s">
        <v>594</v>
      </c>
      <c r="B14" s="3" t="s">
        <v>136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 x14ac:dyDescent="0.25">
      <c r="A15" s="8" t="s">
        <v>595</v>
      </c>
      <c r="B15" s="3" t="s">
        <v>128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596</v>
      </c>
      <c r="B16" s="3" t="s">
        <v>118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597</v>
      </c>
      <c r="B17" s="3" t="s">
        <v>289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598</v>
      </c>
      <c r="B18" s="3" t="s">
        <v>108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599</v>
      </c>
      <c r="B19" s="3" t="s">
        <v>185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 x14ac:dyDescent="0.25">
      <c r="A20" s="8" t="s">
        <v>600</v>
      </c>
      <c r="B20" s="3" t="s">
        <v>110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601</v>
      </c>
      <c r="B21" s="3" t="s">
        <v>116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602</v>
      </c>
      <c r="B22" s="3" t="s">
        <v>237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603</v>
      </c>
      <c r="B23" s="3" t="s">
        <v>152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 x14ac:dyDescent="0.25">
      <c r="A24" s="8" t="s">
        <v>604</v>
      </c>
      <c r="B24" s="3" t="s">
        <v>150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 x14ac:dyDescent="0.25">
      <c r="A25" s="8" t="s">
        <v>605</v>
      </c>
      <c r="B25" s="3" t="s">
        <v>136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 x14ac:dyDescent="0.25">
      <c r="A26" s="8" t="s">
        <v>606</v>
      </c>
      <c r="B26" s="3" t="s">
        <v>128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 x14ac:dyDescent="0.25">
      <c r="A27" s="8" t="s">
        <v>607</v>
      </c>
      <c r="B27" s="3" t="s">
        <v>118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 x14ac:dyDescent="0.25">
      <c r="A28" s="8" t="s">
        <v>608</v>
      </c>
      <c r="B28" s="3" t="s">
        <v>289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 x14ac:dyDescent="0.25">
      <c r="A29" s="8" t="s">
        <v>609</v>
      </c>
      <c r="B29" s="3" t="s">
        <v>108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 x14ac:dyDescent="0.25">
      <c r="A30" s="8" t="s">
        <v>610</v>
      </c>
      <c r="B30" s="3" t="s">
        <v>185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 x14ac:dyDescent="0.25">
      <c r="A31" s="8" t="s">
        <v>611</v>
      </c>
      <c r="B31" s="3" t="s">
        <v>110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 x14ac:dyDescent="0.25">
      <c r="A32" s="8" t="s">
        <v>612</v>
      </c>
      <c r="B32" s="3" t="s">
        <v>116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 x14ac:dyDescent="0.25">
      <c r="A33" s="8" t="s">
        <v>613</v>
      </c>
      <c r="B33" s="3" t="s">
        <v>237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 x14ac:dyDescent="0.25">
      <c r="A34" s="8" t="s">
        <v>614</v>
      </c>
      <c r="B34" s="3" t="s">
        <v>152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 x14ac:dyDescent="0.25">
      <c r="A35" s="8" t="s">
        <v>615</v>
      </c>
      <c r="B35" s="3" t="s">
        <v>150</v>
      </c>
      <c r="C35" s="8">
        <v>0</v>
      </c>
      <c r="D35" s="8">
        <v>1</v>
      </c>
      <c r="E35" s="8">
        <v>12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12</v>
      </c>
      <c r="L35" s="8">
        <v>79</v>
      </c>
      <c r="M35" s="8">
        <v>140</v>
      </c>
      <c r="N35" s="8">
        <v>61</v>
      </c>
      <c r="O35" s="8">
        <v>1</v>
      </c>
      <c r="P35" s="8">
        <v>39</v>
      </c>
      <c r="Q35" s="8">
        <v>2</v>
      </c>
      <c r="R35" s="8">
        <v>5</v>
      </c>
      <c r="S35"/>
      <c r="T35"/>
      <c r="U35"/>
      <c r="V35"/>
      <c r="W35"/>
      <c r="X35"/>
    </row>
    <row r="36" spans="1:24" x14ac:dyDescent="0.25">
      <c r="A36" s="8" t="s">
        <v>616</v>
      </c>
      <c r="B36" s="3" t="s">
        <v>136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 x14ac:dyDescent="0.25">
      <c r="A37" s="8" t="s">
        <v>617</v>
      </c>
      <c r="B37" s="3" t="s">
        <v>128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 x14ac:dyDescent="0.25">
      <c r="A38" s="8" t="s">
        <v>618</v>
      </c>
      <c r="B38" s="3" t="s">
        <v>118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 x14ac:dyDescent="0.25">
      <c r="A39" s="8" t="s">
        <v>619</v>
      </c>
      <c r="B39" s="3" t="s">
        <v>289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 x14ac:dyDescent="0.25">
      <c r="A40" s="8" t="s">
        <v>620</v>
      </c>
      <c r="B40" s="3" t="s">
        <v>108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 x14ac:dyDescent="0.25">
      <c r="A41" s="8" t="s">
        <v>621</v>
      </c>
      <c r="B41" s="3" t="s">
        <v>185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 x14ac:dyDescent="0.25">
      <c r="A42" s="8" t="s">
        <v>622</v>
      </c>
      <c r="B42" s="3" t="s">
        <v>110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 x14ac:dyDescent="0.25">
      <c r="A43" s="8" t="s">
        <v>623</v>
      </c>
      <c r="B43" s="3" t="s">
        <v>116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 x14ac:dyDescent="0.25">
      <c r="A44" s="8" t="s">
        <v>624</v>
      </c>
      <c r="B44" s="3" t="s">
        <v>237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 x14ac:dyDescent="0.25">
      <c r="A45" s="8" t="s">
        <v>625</v>
      </c>
      <c r="B45" s="3" t="s">
        <v>152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D19" sqref="D19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58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2015:2:0:0:CENTRAL</v>
      </c>
      <c r="F3" s="53" t="e">
        <f>MATCH($E3,BAPTISM_SOURCE_ZONE_MONTH!$A:$A, 0)</f>
        <v>#N/A</v>
      </c>
      <c r="G3" s="11" t="str">
        <f>IFERROR(INDEX(BAPTISM_SOURCE_ZONE_MONTH!$A:$Z,CENTRAL_GRAPH_DATA!$F3,MATCH(G$2,BAPTISM_SOURCE_ZONE_MONTH!$A$1:$Z$1,0)),"")</f>
        <v/>
      </c>
      <c r="H3" s="11" t="str">
        <f>IFERROR(INDEX(BAPTISM_SOURCE_ZONE_MONTH!$A:$Z,CENTRAL_GRAPH_DATA!$F3,MATCH(H$2,BAPTISM_SOURCE_ZONE_MONTH!$A$1:$Z$1,0)),"")</f>
        <v/>
      </c>
      <c r="I3" s="11" t="str">
        <f>IFERROR(INDEX(BAPTISM_SOURCE_ZONE_MONTH!$A:$Z,CENTRAL_GRAPH_DATA!$F3,MATCH(I$2,BAPTISM_SOURCE_ZONE_MONTH!$A$1:$Z$1,0)),"")</f>
        <v/>
      </c>
      <c r="J3" s="11" t="str">
        <f>IFERROR(INDEX(BAPTISM_SOURCE_ZONE_MONTH!$A:$Z,CENTRAL_GRAPH_DATA!$F3,MATCH(J$2,BAPTISM_SOURCE_ZONE_MONTH!$A$1:$Z$1,0)),"")</f>
        <v/>
      </c>
      <c r="K3" s="11" t="str">
        <f>IFERROR(INDEX(BAPTISM_SOURCE_ZONE_MONTH!$A:$Z,CENTRAL_GRAPH_DATA!$F3,MATCH(K$2,BAPTISM_SOURCE_ZONE_MONTH!$A$1:$Z$1,0)),"")</f>
        <v/>
      </c>
      <c r="L3" s="11" t="str">
        <f>IFERROR(INDEX(BAPTISM_SOURCE_ZONE_MONTH!$A:$Z,CENTRAL_GRAPH_DATA!$F3,MATCH(L$2,BAPTISM_SOURCE_ZONE_MONTH!$A$1:$Z$1,0)),"")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10</v>
      </c>
      <c r="Q3" s="40" t="str">
        <f>IFERROR(INDEX(REPORT_DATA_BY_ZONE_MONTH!$A:$AG,$N3,MATCH(Q$2,REPORT_DATA_BY_ZONE_MONTH!$A$1:$AG$1,0)), "")</f>
        <v/>
      </c>
      <c r="R3" s="40">
        <f>6*$B$18*$B$19</f>
        <v>240</v>
      </c>
      <c r="S3" s="40" t="str">
        <f>IFERROR(INDEX(REPORT_DATA_BY_ZONE_MONTH!$A:$AG,$N3,MATCH(S$2,REPORT_DATA_BY_ZONE_MONTH!$A$1:$AG$1,0)), "")</f>
        <v/>
      </c>
      <c r="T3" s="40">
        <f>3*$B$18*$B$19</f>
        <v>120</v>
      </c>
      <c r="U3" s="40" t="str">
        <f>IFERROR(INDEX(REPORT_DATA_BY_ZONE_MONTH!$A:$AG,$N3,MATCH(U$2,REPORT_DATA_BY_ZONE_MONTH!$A$1:$AG$1,0)), "")</f>
        <v/>
      </c>
      <c r="V3" s="40">
        <f>5*$B$18*$B$19</f>
        <v>200</v>
      </c>
      <c r="W3" s="40" t="str">
        <f>IFERROR(INDEX(REPORT_DATA_BY_ZONE_MONTH!$A:$AG,$N3,MATCH(W$2,REPORT_DATA_BY_ZONE_MONTH!$A$1:$AG$1,0)), "")</f>
        <v/>
      </c>
      <c r="X3" s="40">
        <f>1*$B$18*$B$19</f>
        <v>40</v>
      </c>
    </row>
    <row r="4" spans="1:24" x14ac:dyDescent="0.25">
      <c r="A4" s="53" t="s">
        <v>58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2015:3:0:0:CENTRAL</v>
      </c>
      <c r="F4" s="53" t="e">
        <f>MATCH($E4,BAPTISM_SOURCE_ZONE_MONTH!$A:$A, 0)</f>
        <v>#N/A</v>
      </c>
      <c r="G4" s="11" t="str">
        <f>IFERROR(INDEX(BAPTISM_SOURCE_ZONE_MONTH!$A:$Z,CENTRAL_GRAPH_DATA!$F4,MATCH(G$2,BAPTISM_SOURCE_ZONE_MONTH!$A$1:$Z$1,0)),"")</f>
        <v/>
      </c>
      <c r="H4" s="11" t="str">
        <f>IFERROR(INDEX(BAPTISM_SOURCE_ZONE_MONTH!$A:$Z,CENTRAL_GRAPH_DATA!$F4,MATCH(H$2,BAPTISM_SOURCE_ZONE_MONTH!$A$1:$Z$1,0)),"")</f>
        <v/>
      </c>
      <c r="I4" s="11" t="str">
        <f>IFERROR(INDEX(BAPTISM_SOURCE_ZONE_MONTH!$A:$Z,CENTRAL_GRAPH_DATA!$F4,MATCH(I$2,BAPTISM_SOURCE_ZONE_MONTH!$A$1:$Z$1,0)),"")</f>
        <v/>
      </c>
      <c r="J4" s="11" t="str">
        <f>IFERROR(INDEX(BAPTISM_SOURCE_ZONE_MONTH!$A:$Z,CENTRAL_GRAPH_DATA!$F4,MATCH(J$2,BAPTISM_SOURCE_ZONE_MONTH!$A$1:$Z$1,0)),"")</f>
        <v/>
      </c>
      <c r="K4" s="11" t="str">
        <f>IFERROR(INDEX(BAPTISM_SOURCE_ZONE_MONTH!$A:$Z,CENTRAL_GRAPH_DATA!$F4,MATCH(K$2,BAPTISM_SOURCE_ZONE_MONTH!$A$1:$Z$1,0)),"")</f>
        <v/>
      </c>
      <c r="L4" s="11" t="str">
        <f>IFERROR(INDEX(BAPTISM_SOURCE_ZONE_MONTH!$A:$Z,CENTRAL_GRAPH_DATA!$F4,MATCH(L$2,BAPTISM_SOURCE_ZONE_MONTH!$A$1:$Z$1,0)),"")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10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240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120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200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40</v>
      </c>
    </row>
    <row r="5" spans="1:24" x14ac:dyDescent="0.25">
      <c r="A5" s="53" t="s">
        <v>58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2015:4:0:0:CENTRAL</v>
      </c>
      <c r="F5" s="53" t="e">
        <f>MATCH($E5,BAPTISM_SOURCE_ZONE_MONTH!$A:$A, 0)</f>
        <v>#N/A</v>
      </c>
      <c r="G5" s="11" t="str">
        <f>IFERROR(INDEX(BAPTISM_SOURCE_ZONE_MONTH!$A:$Z,CENTRAL_GRAPH_DATA!$F5,MATCH(G$2,BAPTISM_SOURCE_ZONE_MONTH!$A$1:$Z$1,0)),"")</f>
        <v/>
      </c>
      <c r="H5" s="11" t="str">
        <f>IFERROR(INDEX(BAPTISM_SOURCE_ZONE_MONTH!$A:$Z,CENTRAL_GRAPH_DATA!$F5,MATCH(H$2,BAPTISM_SOURCE_ZONE_MONTH!$A$1:$Z$1,0)),"")</f>
        <v/>
      </c>
      <c r="I5" s="11" t="str">
        <f>IFERROR(INDEX(BAPTISM_SOURCE_ZONE_MONTH!$A:$Z,CENTRAL_GRAPH_DATA!$F5,MATCH(I$2,BAPTISM_SOURCE_ZONE_MONTH!$A$1:$Z$1,0)),"")</f>
        <v/>
      </c>
      <c r="J5" s="11" t="str">
        <f>IFERROR(INDEX(BAPTISM_SOURCE_ZONE_MONTH!$A:$Z,CENTRAL_GRAPH_DATA!$F5,MATCH(J$2,BAPTISM_SOURCE_ZONE_MONTH!$A$1:$Z$1,0)),"")</f>
        <v/>
      </c>
      <c r="K5" s="11" t="str">
        <f>IFERROR(INDEX(BAPTISM_SOURCE_ZONE_MONTH!$A:$Z,CENTRAL_GRAPH_DATA!$F5,MATCH(K$2,BAPTISM_SOURCE_ZONE_MONTH!$A$1:$Z$1,0)),"")</f>
        <v/>
      </c>
      <c r="L5" s="11" t="str">
        <f>IFERROR(INDEX(BAPTISM_SOURCE_ZONE_MONTH!$A:$Z,CENTRAL_GRAPH_DATA!$F5,MATCH(L$2,BAPTISM_SOURCE_ZONE_MONTH!$A$1:$Z$1,0)),"")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10</v>
      </c>
      <c r="Q5" s="40" t="str">
        <f>IFERROR(INDEX(REPORT_DATA_BY_ZONE_MONTH!$A:$AG,$N5,MATCH(Q$2,REPORT_DATA_BY_ZONE_MONTH!$A$1:$AG$1,0)), "")</f>
        <v/>
      </c>
      <c r="R5" s="40">
        <f t="shared" si="4"/>
        <v>240</v>
      </c>
      <c r="S5" s="40" t="str">
        <f>IFERROR(INDEX(REPORT_DATA_BY_ZONE_MONTH!$A:$AG,$N5,MATCH(S$2,REPORT_DATA_BY_ZONE_MONTH!$A$1:$AG$1,0)), "")</f>
        <v/>
      </c>
      <c r="T5" s="40">
        <f t="shared" si="5"/>
        <v>120</v>
      </c>
      <c r="U5" s="40" t="str">
        <f>IFERROR(INDEX(REPORT_DATA_BY_ZONE_MONTH!$A:$AG,$N5,MATCH(U$2,REPORT_DATA_BY_ZONE_MONTH!$A$1:$AG$1,0)), "")</f>
        <v/>
      </c>
      <c r="V5" s="40">
        <f t="shared" si="6"/>
        <v>200</v>
      </c>
      <c r="W5" s="40" t="str">
        <f>IFERROR(INDEX(REPORT_DATA_BY_ZONE_MONTH!$A:$AG,$N5,MATCH(W$2,REPORT_DATA_BY_ZONE_MONTH!$A$1:$AG$1,0)), "")</f>
        <v/>
      </c>
      <c r="X5" s="40">
        <f t="shared" si="7"/>
        <v>40</v>
      </c>
    </row>
    <row r="6" spans="1:24" x14ac:dyDescent="0.25">
      <c r="A6" s="53" t="s">
        <v>58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2015:5:0:0:CENTRAL</v>
      </c>
      <c r="F6" s="53" t="e">
        <f>MATCH($E6,BAPTISM_SOURCE_ZONE_MONTH!$A:$A, 0)</f>
        <v>#N/A</v>
      </c>
      <c r="G6" s="11" t="str">
        <f>IFERROR(INDEX(BAPTISM_SOURCE_ZONE_MONTH!$A:$Z,CENTRAL_GRAPH_DATA!$F6,MATCH(G$2,BAPTISM_SOURCE_ZONE_MONTH!$A$1:$Z$1,0)),"")</f>
        <v/>
      </c>
      <c r="H6" s="11" t="str">
        <f>IFERROR(INDEX(BAPTISM_SOURCE_ZONE_MONTH!$A:$Z,CENTRAL_GRAPH_DATA!$F6,MATCH(H$2,BAPTISM_SOURCE_ZONE_MONTH!$A$1:$Z$1,0)),"")</f>
        <v/>
      </c>
      <c r="I6" s="11" t="str">
        <f>IFERROR(INDEX(BAPTISM_SOURCE_ZONE_MONTH!$A:$Z,CENTRAL_GRAPH_DATA!$F6,MATCH(I$2,BAPTISM_SOURCE_ZONE_MONTH!$A$1:$Z$1,0)),"")</f>
        <v/>
      </c>
      <c r="J6" s="11" t="str">
        <f>IFERROR(INDEX(BAPTISM_SOURCE_ZONE_MONTH!$A:$Z,CENTRAL_GRAPH_DATA!$F6,MATCH(J$2,BAPTISM_SOURCE_ZONE_MONTH!$A$1:$Z$1,0)),"")</f>
        <v/>
      </c>
      <c r="K6" s="11" t="str">
        <f>IFERROR(INDEX(BAPTISM_SOURCE_ZONE_MONTH!$A:$Z,CENTRAL_GRAPH_DATA!$F6,MATCH(K$2,BAPTISM_SOURCE_ZONE_MONTH!$A$1:$Z$1,0)),"")</f>
        <v/>
      </c>
      <c r="L6" s="11" t="str">
        <f>IFERROR(INDEX(BAPTISM_SOURCE_ZONE_MONTH!$A:$Z,CENTRAL_GRAPH_DATA!$F6,MATCH(L$2,BAPTISM_SOURCE_ZONE_MONTH!$A$1:$Z$1,0)),"")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10</v>
      </c>
      <c r="Q6" s="40" t="str">
        <f>IFERROR(INDEX(REPORT_DATA_BY_ZONE_MONTH!$A:$AG,$N6,MATCH(Q$2,REPORT_DATA_BY_ZONE_MONTH!$A$1:$AG$1,0)), "")</f>
        <v/>
      </c>
      <c r="R6" s="40">
        <f t="shared" si="4"/>
        <v>240</v>
      </c>
      <c r="S6" s="40" t="str">
        <f>IFERROR(INDEX(REPORT_DATA_BY_ZONE_MONTH!$A:$AG,$N6,MATCH(S$2,REPORT_DATA_BY_ZONE_MONTH!$A$1:$AG$1,0)), "")</f>
        <v/>
      </c>
      <c r="T6" s="40">
        <f t="shared" si="5"/>
        <v>120</v>
      </c>
      <c r="U6" s="40" t="str">
        <f>IFERROR(INDEX(REPORT_DATA_BY_ZONE_MONTH!$A:$AG,$N6,MATCH(U$2,REPORT_DATA_BY_ZONE_MONTH!$A$1:$AG$1,0)), "")</f>
        <v/>
      </c>
      <c r="V6" s="40">
        <f t="shared" si="6"/>
        <v>200</v>
      </c>
      <c r="W6" s="40" t="str">
        <f>IFERROR(INDEX(REPORT_DATA_BY_ZONE_MONTH!$A:$AG,$N6,MATCH(W$2,REPORT_DATA_BY_ZONE_MONTH!$A$1:$AG$1,0)), "")</f>
        <v/>
      </c>
      <c r="X6" s="40">
        <f t="shared" si="7"/>
        <v>40</v>
      </c>
    </row>
    <row r="7" spans="1:24" x14ac:dyDescent="0.25">
      <c r="A7" s="53" t="s">
        <v>58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2015:6:0:0:CENTRAL</v>
      </c>
      <c r="F7" s="53" t="e">
        <f>MATCH($E7,BAPTISM_SOURCE_ZONE_MONTH!$A:$A, 0)</f>
        <v>#N/A</v>
      </c>
      <c r="G7" s="11" t="str">
        <f>IFERROR(INDEX(BAPTISM_SOURCE_ZONE_MONTH!$A:$Z,CENTRAL_GRAPH_DATA!$F7,MATCH(G$2,BAPTISM_SOURCE_ZONE_MONTH!$A$1:$Z$1,0)),"")</f>
        <v/>
      </c>
      <c r="H7" s="11" t="str">
        <f>IFERROR(INDEX(BAPTISM_SOURCE_ZONE_MONTH!$A:$Z,CENTRAL_GRAPH_DATA!$F7,MATCH(H$2,BAPTISM_SOURCE_ZONE_MONTH!$A$1:$Z$1,0)),"")</f>
        <v/>
      </c>
      <c r="I7" s="11" t="str">
        <f>IFERROR(INDEX(BAPTISM_SOURCE_ZONE_MONTH!$A:$Z,CENTRAL_GRAPH_DATA!$F7,MATCH(I$2,BAPTISM_SOURCE_ZONE_MONTH!$A$1:$Z$1,0)),"")</f>
        <v/>
      </c>
      <c r="J7" s="11" t="str">
        <f>IFERROR(INDEX(BAPTISM_SOURCE_ZONE_MONTH!$A:$Z,CENTRAL_GRAPH_DATA!$F7,MATCH(J$2,BAPTISM_SOURCE_ZONE_MONTH!$A$1:$Z$1,0)),"")</f>
        <v/>
      </c>
      <c r="K7" s="11" t="str">
        <f>IFERROR(INDEX(BAPTISM_SOURCE_ZONE_MONTH!$A:$Z,CENTRAL_GRAPH_DATA!$F7,MATCH(K$2,BAPTISM_SOURCE_ZONE_MONTH!$A$1:$Z$1,0)),"")</f>
        <v/>
      </c>
      <c r="L7" s="11" t="str">
        <f>IFERROR(INDEX(BAPTISM_SOURCE_ZONE_MONTH!$A:$Z,CENTRAL_GRAPH_DATA!$F7,MATCH(L$2,BAPTISM_SOURCE_ZONE_MONTH!$A$1:$Z$1,0)),"")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10</v>
      </c>
      <c r="Q7" s="40" t="str">
        <f>IFERROR(INDEX(REPORT_DATA_BY_ZONE_MONTH!$A:$AG,$N7,MATCH(Q$2,REPORT_DATA_BY_ZONE_MONTH!$A$1:$AG$1,0)), "")</f>
        <v/>
      </c>
      <c r="R7" s="40">
        <f t="shared" si="4"/>
        <v>240</v>
      </c>
      <c r="S7" s="40" t="str">
        <f>IFERROR(INDEX(REPORT_DATA_BY_ZONE_MONTH!$A:$AG,$N7,MATCH(S$2,REPORT_DATA_BY_ZONE_MONTH!$A$1:$AG$1,0)), "")</f>
        <v/>
      </c>
      <c r="T7" s="40">
        <f t="shared" si="5"/>
        <v>120</v>
      </c>
      <c r="U7" s="40" t="str">
        <f>IFERROR(INDEX(REPORT_DATA_BY_ZONE_MONTH!$A:$AG,$N7,MATCH(U$2,REPORT_DATA_BY_ZONE_MONTH!$A$1:$AG$1,0)), "")</f>
        <v/>
      </c>
      <c r="V7" s="40">
        <f t="shared" si="6"/>
        <v>200</v>
      </c>
      <c r="W7" s="40" t="str">
        <f>IFERROR(INDEX(REPORT_DATA_BY_ZONE_MONTH!$A:$AG,$N7,MATCH(W$2,REPORT_DATA_BY_ZONE_MONTH!$A$1:$AG$1,0)), "")</f>
        <v/>
      </c>
      <c r="X7" s="40">
        <f t="shared" si="7"/>
        <v>40</v>
      </c>
    </row>
    <row r="8" spans="1:24" x14ac:dyDescent="0.25">
      <c r="A8" s="53" t="s">
        <v>58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2015:7:0:0:CENTRAL</v>
      </c>
      <c r="F8" s="53" t="e">
        <f>MATCH($E8,BAPTISM_SOURCE_ZONE_MONTH!$A:$A, 0)</f>
        <v>#N/A</v>
      </c>
      <c r="G8" s="11" t="str">
        <f>IFERROR(INDEX(BAPTISM_SOURCE_ZONE_MONTH!$A:$Z,CENTRAL_GRAPH_DATA!$F8,MATCH(G$2,BAPTISM_SOURCE_ZONE_MONTH!$A$1:$Z$1,0)),"")</f>
        <v/>
      </c>
      <c r="H8" s="11" t="str">
        <f>IFERROR(INDEX(BAPTISM_SOURCE_ZONE_MONTH!$A:$Z,CENTRAL_GRAPH_DATA!$F8,MATCH(H$2,BAPTISM_SOURCE_ZONE_MONTH!$A$1:$Z$1,0)),"")</f>
        <v/>
      </c>
      <c r="I8" s="11" t="str">
        <f>IFERROR(INDEX(BAPTISM_SOURCE_ZONE_MONTH!$A:$Z,CENTRAL_GRAPH_DATA!$F8,MATCH(I$2,BAPTISM_SOURCE_ZONE_MONTH!$A$1:$Z$1,0)),"")</f>
        <v/>
      </c>
      <c r="J8" s="11" t="str">
        <f>IFERROR(INDEX(BAPTISM_SOURCE_ZONE_MONTH!$A:$Z,CENTRAL_GRAPH_DATA!$F8,MATCH(J$2,BAPTISM_SOURCE_ZONE_MONTH!$A$1:$Z$1,0)),"")</f>
        <v/>
      </c>
      <c r="K8" s="11" t="str">
        <f>IFERROR(INDEX(BAPTISM_SOURCE_ZONE_MONTH!$A:$Z,CENTRAL_GRAPH_DATA!$F8,MATCH(K$2,BAPTISM_SOURCE_ZONE_MONTH!$A$1:$Z$1,0)),"")</f>
        <v/>
      </c>
      <c r="L8" s="11" t="str">
        <f>IFERROR(INDEX(BAPTISM_SOURCE_ZONE_MONTH!$A:$Z,CENTRAL_GRAPH_DATA!$F8,MATCH(L$2,BAPTISM_SOURCE_ZONE_MONTH!$A$1:$Z$1,0)),"")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10</v>
      </c>
      <c r="Q8" s="40" t="str">
        <f>IFERROR(INDEX(REPORT_DATA_BY_ZONE_MONTH!$A:$AG,$N8,MATCH(Q$2,REPORT_DATA_BY_ZONE_MONTH!$A$1:$AG$1,0)), "")</f>
        <v/>
      </c>
      <c r="R8" s="40">
        <f t="shared" si="4"/>
        <v>240</v>
      </c>
      <c r="S8" s="40" t="str">
        <f>IFERROR(INDEX(REPORT_DATA_BY_ZONE_MONTH!$A:$AG,$N8,MATCH(S$2,REPORT_DATA_BY_ZONE_MONTH!$A$1:$AG$1,0)), "")</f>
        <v/>
      </c>
      <c r="T8" s="40">
        <f t="shared" si="5"/>
        <v>120</v>
      </c>
      <c r="U8" s="40" t="str">
        <f>IFERROR(INDEX(REPORT_DATA_BY_ZONE_MONTH!$A:$AG,$N8,MATCH(U$2,REPORT_DATA_BY_ZONE_MONTH!$A$1:$AG$1,0)), "")</f>
        <v/>
      </c>
      <c r="V8" s="40">
        <f t="shared" si="6"/>
        <v>200</v>
      </c>
      <c r="W8" s="40" t="str">
        <f>IFERROR(INDEX(REPORT_DATA_BY_ZONE_MONTH!$A:$AG,$N8,MATCH(W$2,REPORT_DATA_BY_ZONE_MONTH!$A$1:$AG$1,0)), "")</f>
        <v/>
      </c>
      <c r="X8" s="40">
        <f t="shared" si="7"/>
        <v>40</v>
      </c>
    </row>
    <row r="9" spans="1:24" x14ac:dyDescent="0.25">
      <c r="A9" s="53" t="s">
        <v>58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2015:8:0:0:CENTRAL</v>
      </c>
      <c r="F9" s="53" t="e">
        <f>MATCH($E9,BAPTISM_SOURCE_ZONE_MONTH!$A:$A, 0)</f>
        <v>#N/A</v>
      </c>
      <c r="G9" s="11" t="str">
        <f>IFERROR(INDEX(BAPTISM_SOURCE_ZONE_MONTH!$A:$Z,CENTRAL_GRAPH_DATA!$F9,MATCH(G$2,BAPTISM_SOURCE_ZONE_MONTH!$A$1:$Z$1,0)),"")</f>
        <v/>
      </c>
      <c r="H9" s="11" t="str">
        <f>IFERROR(INDEX(BAPTISM_SOURCE_ZONE_MONTH!$A:$Z,CENTRAL_GRAPH_DATA!$F9,MATCH(H$2,BAPTISM_SOURCE_ZONE_MONTH!$A$1:$Z$1,0)),"")</f>
        <v/>
      </c>
      <c r="I9" s="11" t="str">
        <f>IFERROR(INDEX(BAPTISM_SOURCE_ZONE_MONTH!$A:$Z,CENTRAL_GRAPH_DATA!$F9,MATCH(I$2,BAPTISM_SOURCE_ZONE_MONTH!$A$1:$Z$1,0)),"")</f>
        <v/>
      </c>
      <c r="J9" s="11" t="str">
        <f>IFERROR(INDEX(BAPTISM_SOURCE_ZONE_MONTH!$A:$Z,CENTRAL_GRAPH_DATA!$F9,MATCH(J$2,BAPTISM_SOURCE_ZONE_MONTH!$A$1:$Z$1,0)),"")</f>
        <v/>
      </c>
      <c r="K9" s="11" t="str">
        <f>IFERROR(INDEX(BAPTISM_SOURCE_ZONE_MONTH!$A:$Z,CENTRAL_GRAPH_DATA!$F9,MATCH(K$2,BAPTISM_SOURCE_ZONE_MONTH!$A$1:$Z$1,0)),"")</f>
        <v/>
      </c>
      <c r="L9" s="11" t="str">
        <f>IFERROR(INDEX(BAPTISM_SOURCE_ZONE_MONTH!$A:$Z,CENTRAL_GRAPH_DATA!$F9,MATCH(L$2,BAPTISM_SOURCE_ZONE_MONTH!$A$1:$Z$1,0)),"")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10</v>
      </c>
      <c r="Q9" s="40" t="str">
        <f>IFERROR(INDEX(REPORT_DATA_BY_ZONE_MONTH!$A:$AG,$N9,MATCH(Q$2,REPORT_DATA_BY_ZONE_MONTH!$A$1:$AG$1,0)), "")</f>
        <v/>
      </c>
      <c r="R9" s="40">
        <f t="shared" si="4"/>
        <v>240</v>
      </c>
      <c r="S9" s="40" t="str">
        <f>IFERROR(INDEX(REPORT_DATA_BY_ZONE_MONTH!$A:$AG,$N9,MATCH(S$2,REPORT_DATA_BY_ZONE_MONTH!$A$1:$AG$1,0)), "")</f>
        <v/>
      </c>
      <c r="T9" s="40">
        <f t="shared" si="5"/>
        <v>120</v>
      </c>
      <c r="U9" s="40" t="str">
        <f>IFERROR(INDEX(REPORT_DATA_BY_ZONE_MONTH!$A:$AG,$N9,MATCH(U$2,REPORT_DATA_BY_ZONE_MONTH!$A$1:$AG$1,0)), "")</f>
        <v/>
      </c>
      <c r="V9" s="40">
        <f t="shared" si="6"/>
        <v>200</v>
      </c>
      <c r="W9" s="40" t="str">
        <f>IFERROR(INDEX(REPORT_DATA_BY_ZONE_MONTH!$A:$AG,$N9,MATCH(W$2,REPORT_DATA_BY_ZONE_MONTH!$A$1:$AG$1,0)), "")</f>
        <v/>
      </c>
      <c r="X9" s="40">
        <f t="shared" si="7"/>
        <v>40</v>
      </c>
    </row>
    <row r="10" spans="1:24" x14ac:dyDescent="0.25">
      <c r="A10" s="53" t="s">
        <v>58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2015:9:0:0:CENTRAL</v>
      </c>
      <c r="F10" s="53" t="e">
        <f>MATCH($E10,BAPTISM_SOURCE_ZONE_MONTH!$A:$A, 0)</f>
        <v>#N/A</v>
      </c>
      <c r="G10" s="11" t="str">
        <f>IFERROR(INDEX(BAPTISM_SOURCE_ZONE_MONTH!$A:$Z,CENTRAL_GRAPH_DATA!$F10,MATCH(G$2,BAPTISM_SOURCE_ZONE_MONTH!$A$1:$Z$1,0)),"")</f>
        <v/>
      </c>
      <c r="H10" s="11" t="str">
        <f>IFERROR(INDEX(BAPTISM_SOURCE_ZONE_MONTH!$A:$Z,CENTRAL_GRAPH_DATA!$F10,MATCH(H$2,BAPTISM_SOURCE_ZONE_MONTH!$A$1:$Z$1,0)),"")</f>
        <v/>
      </c>
      <c r="I10" s="11" t="str">
        <f>IFERROR(INDEX(BAPTISM_SOURCE_ZONE_MONTH!$A:$Z,CENTRAL_GRAPH_DATA!$F10,MATCH(I$2,BAPTISM_SOURCE_ZONE_MONTH!$A$1:$Z$1,0)),"")</f>
        <v/>
      </c>
      <c r="J10" s="11" t="str">
        <f>IFERROR(INDEX(BAPTISM_SOURCE_ZONE_MONTH!$A:$Z,CENTRAL_GRAPH_DATA!$F10,MATCH(J$2,BAPTISM_SOURCE_ZONE_MONTH!$A$1:$Z$1,0)),"")</f>
        <v/>
      </c>
      <c r="K10" s="11" t="str">
        <f>IFERROR(INDEX(BAPTISM_SOURCE_ZONE_MONTH!$A:$Z,CENTRAL_GRAPH_DATA!$F10,MATCH(K$2,BAPTISM_SOURCE_ZONE_MONTH!$A$1:$Z$1,0)),"")</f>
        <v/>
      </c>
      <c r="L10" s="11" t="str">
        <f>IFERROR(INDEX(BAPTISM_SOURCE_ZONE_MONTH!$A:$Z,CENTRAL_GRAPH_DATA!$F10,MATCH(L$2,BAPTISM_SOURCE_ZONE_MONTH!$A$1:$Z$1,0)),"")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10</v>
      </c>
      <c r="Q10" s="40" t="str">
        <f>IFERROR(INDEX(REPORT_DATA_BY_ZONE_MONTH!$A:$AG,$N10,MATCH(Q$2,REPORT_DATA_BY_ZONE_MONTH!$A$1:$AG$1,0)), "")</f>
        <v/>
      </c>
      <c r="R10" s="40">
        <f t="shared" si="4"/>
        <v>240</v>
      </c>
      <c r="S10" s="40" t="str">
        <f>IFERROR(INDEX(REPORT_DATA_BY_ZONE_MONTH!$A:$AG,$N10,MATCH(S$2,REPORT_DATA_BY_ZONE_MONTH!$A$1:$AG$1,0)), "")</f>
        <v/>
      </c>
      <c r="T10" s="40">
        <f t="shared" si="5"/>
        <v>120</v>
      </c>
      <c r="U10" s="40" t="str">
        <f>IFERROR(INDEX(REPORT_DATA_BY_ZONE_MONTH!$A:$AG,$N10,MATCH(U$2,REPORT_DATA_BY_ZONE_MONTH!$A$1:$AG$1,0)), "")</f>
        <v/>
      </c>
      <c r="V10" s="40">
        <f t="shared" si="6"/>
        <v>200</v>
      </c>
      <c r="W10" s="40" t="str">
        <f>IFERROR(INDEX(REPORT_DATA_BY_ZONE_MONTH!$A:$AG,$N10,MATCH(W$2,REPORT_DATA_BY_ZONE_MONTH!$A$1:$AG$1,0)), "")</f>
        <v/>
      </c>
      <c r="X10" s="40">
        <f t="shared" si="7"/>
        <v>40</v>
      </c>
    </row>
    <row r="11" spans="1:24" x14ac:dyDescent="0.25">
      <c r="A11" s="53" t="s">
        <v>58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2015:10:0:0:CENTRAL</v>
      </c>
      <c r="F11" s="53" t="e">
        <f>MATCH($E11,BAPTISM_SOURCE_ZONE_MONTH!$A:$A, 0)</f>
        <v>#N/A</v>
      </c>
      <c r="G11" s="11" t="str">
        <f>IFERROR(INDEX(BAPTISM_SOURCE_ZONE_MONTH!$A:$Z,CENTRAL_GRAPH_DATA!$F11,MATCH(G$2,BAPTISM_SOURCE_ZONE_MONTH!$A$1:$Z$1,0)),"")</f>
        <v/>
      </c>
      <c r="H11" s="11" t="str">
        <f>IFERROR(INDEX(BAPTISM_SOURCE_ZONE_MONTH!$A:$Z,CENTRAL_GRAPH_DATA!$F11,MATCH(H$2,BAPTISM_SOURCE_ZONE_MONTH!$A$1:$Z$1,0)),"")</f>
        <v/>
      </c>
      <c r="I11" s="11" t="str">
        <f>IFERROR(INDEX(BAPTISM_SOURCE_ZONE_MONTH!$A:$Z,CENTRAL_GRAPH_DATA!$F11,MATCH(I$2,BAPTISM_SOURCE_ZONE_MONTH!$A$1:$Z$1,0)),"")</f>
        <v/>
      </c>
      <c r="J11" s="11" t="str">
        <f>IFERROR(INDEX(BAPTISM_SOURCE_ZONE_MONTH!$A:$Z,CENTRAL_GRAPH_DATA!$F11,MATCH(J$2,BAPTISM_SOURCE_ZONE_MONTH!$A$1:$Z$1,0)),"")</f>
        <v/>
      </c>
      <c r="K11" s="11" t="str">
        <f>IFERROR(INDEX(BAPTISM_SOURCE_ZONE_MONTH!$A:$Z,CENTRAL_GRAPH_DATA!$F11,MATCH(K$2,BAPTISM_SOURCE_ZONE_MONTH!$A$1:$Z$1,0)),"")</f>
        <v/>
      </c>
      <c r="L11" s="11" t="str">
        <f>IFERROR(INDEX(BAPTISM_SOURCE_ZONE_MONTH!$A:$Z,CENTRAL_GRAPH_DATA!$F11,MATCH(L$2,BAPTISM_SOURCE_ZONE_MONTH!$A$1:$Z$1,0)),"")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10</v>
      </c>
      <c r="Q11" s="40" t="str">
        <f>IFERROR(INDEX(REPORT_DATA_BY_ZONE_MONTH!$A:$AG,$N11,MATCH(Q$2,REPORT_DATA_BY_ZONE_MONTH!$A$1:$AG$1,0)), "")</f>
        <v/>
      </c>
      <c r="R11" s="40">
        <f t="shared" si="4"/>
        <v>240</v>
      </c>
      <c r="S11" s="40" t="str">
        <f>IFERROR(INDEX(REPORT_DATA_BY_ZONE_MONTH!$A:$AG,$N11,MATCH(S$2,REPORT_DATA_BY_ZONE_MONTH!$A$1:$AG$1,0)), "")</f>
        <v/>
      </c>
      <c r="T11" s="40">
        <f t="shared" si="5"/>
        <v>120</v>
      </c>
      <c r="U11" s="40" t="str">
        <f>IFERROR(INDEX(REPORT_DATA_BY_ZONE_MONTH!$A:$AG,$N11,MATCH(U$2,REPORT_DATA_BY_ZONE_MONTH!$A$1:$AG$1,0)), "")</f>
        <v/>
      </c>
      <c r="V11" s="40">
        <f t="shared" si="6"/>
        <v>200</v>
      </c>
      <c r="W11" s="40" t="str">
        <f>IFERROR(INDEX(REPORT_DATA_BY_ZONE_MONTH!$A:$AG,$N11,MATCH(W$2,REPORT_DATA_BY_ZONE_MONTH!$A$1:$AG$1,0)), "")</f>
        <v/>
      </c>
      <c r="X11" s="40">
        <f t="shared" si="7"/>
        <v>40</v>
      </c>
    </row>
    <row r="12" spans="1:24" x14ac:dyDescent="0.25">
      <c r="A12" s="53" t="s">
        <v>58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2015:11:0:0:CENTRAL</v>
      </c>
      <c r="F12" s="53" t="e">
        <f>MATCH($E12,BAPTISM_SOURCE_ZONE_MONTH!$A:$A, 0)</f>
        <v>#N/A</v>
      </c>
      <c r="G12" s="11" t="str">
        <f>IFERROR(INDEX(BAPTISM_SOURCE_ZONE_MONTH!$A:$Z,CENTRAL_GRAPH_DATA!$F12,MATCH(G$2,BAPTISM_SOURCE_ZONE_MONTH!$A$1:$Z$1,0)),"")</f>
        <v/>
      </c>
      <c r="H12" s="11" t="str">
        <f>IFERROR(INDEX(BAPTISM_SOURCE_ZONE_MONTH!$A:$Z,CENTRAL_GRAPH_DATA!$F12,MATCH(H$2,BAPTISM_SOURCE_ZONE_MONTH!$A$1:$Z$1,0)),"")</f>
        <v/>
      </c>
      <c r="I12" s="11" t="str">
        <f>IFERROR(INDEX(BAPTISM_SOURCE_ZONE_MONTH!$A:$Z,CENTRAL_GRAPH_DATA!$F12,MATCH(I$2,BAPTISM_SOURCE_ZONE_MONTH!$A$1:$Z$1,0)),"")</f>
        <v/>
      </c>
      <c r="J12" s="11" t="str">
        <f>IFERROR(INDEX(BAPTISM_SOURCE_ZONE_MONTH!$A:$Z,CENTRAL_GRAPH_DATA!$F12,MATCH(J$2,BAPTISM_SOURCE_ZONE_MONTH!$A$1:$Z$1,0)),"")</f>
        <v/>
      </c>
      <c r="K12" s="11" t="str">
        <f>IFERROR(INDEX(BAPTISM_SOURCE_ZONE_MONTH!$A:$Z,CENTRAL_GRAPH_DATA!$F12,MATCH(K$2,BAPTISM_SOURCE_ZONE_MONTH!$A$1:$Z$1,0)),"")</f>
        <v/>
      </c>
      <c r="L12" s="11" t="str">
        <f>IFERROR(INDEX(BAPTISM_SOURCE_ZONE_MONTH!$A:$Z,CENTRAL_GRAPH_DATA!$F12,MATCH(L$2,BAPTISM_SOURCE_ZONE_MONTH!$A$1:$Z$1,0)),"")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10</v>
      </c>
      <c r="Q12" s="40" t="str">
        <f>IFERROR(INDEX(REPORT_DATA_BY_ZONE_MONTH!$A:$AG,$N12,MATCH(Q$2,REPORT_DATA_BY_ZONE_MONTH!$A$1:$AG$1,0)), "")</f>
        <v/>
      </c>
      <c r="R12" s="40">
        <f t="shared" si="4"/>
        <v>240</v>
      </c>
      <c r="S12" s="40" t="str">
        <f>IFERROR(INDEX(REPORT_DATA_BY_ZONE_MONTH!$A:$AG,$N12,MATCH(S$2,REPORT_DATA_BY_ZONE_MONTH!$A$1:$AG$1,0)), "")</f>
        <v/>
      </c>
      <c r="T12" s="40">
        <f t="shared" si="5"/>
        <v>120</v>
      </c>
      <c r="U12" s="40" t="str">
        <f>IFERROR(INDEX(REPORT_DATA_BY_ZONE_MONTH!$A:$AG,$N12,MATCH(U$2,REPORT_DATA_BY_ZONE_MONTH!$A$1:$AG$1,0)), "")</f>
        <v/>
      </c>
      <c r="V12" s="40">
        <f t="shared" si="6"/>
        <v>200</v>
      </c>
      <c r="W12" s="40" t="str">
        <f>IFERROR(INDEX(REPORT_DATA_BY_ZONE_MONTH!$A:$AG,$N12,MATCH(W$2,REPORT_DATA_BY_ZONE_MONTH!$A$1:$AG$1,0)), "")</f>
        <v/>
      </c>
      <c r="X12" s="40">
        <f t="shared" si="7"/>
        <v>40</v>
      </c>
    </row>
    <row r="13" spans="1:24" x14ac:dyDescent="0.25">
      <c r="A13" s="53" t="s">
        <v>58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2015:12:0:0:CENTRAL</v>
      </c>
      <c r="F13" s="53" t="e">
        <f>MATCH($E13,BAPTISM_SOURCE_ZONE_MONTH!$A:$A, 0)</f>
        <v>#N/A</v>
      </c>
      <c r="G13" s="11" t="str">
        <f>IFERROR(INDEX(BAPTISM_SOURCE_ZONE_MONTH!$A:$Z,CENTRAL_GRAPH_DATA!$F13,MATCH(G$2,BAPTISM_SOURCE_ZONE_MONTH!$A$1:$Z$1,0)),"")</f>
        <v/>
      </c>
      <c r="H13" s="11" t="str">
        <f>IFERROR(INDEX(BAPTISM_SOURCE_ZONE_MONTH!$A:$Z,CENTRAL_GRAPH_DATA!$F13,MATCH(H$2,BAPTISM_SOURCE_ZONE_MONTH!$A$1:$Z$1,0)),"")</f>
        <v/>
      </c>
      <c r="I13" s="11" t="str">
        <f>IFERROR(INDEX(BAPTISM_SOURCE_ZONE_MONTH!$A:$Z,CENTRAL_GRAPH_DATA!$F13,MATCH(I$2,BAPTISM_SOURCE_ZONE_MONTH!$A$1:$Z$1,0)),"")</f>
        <v/>
      </c>
      <c r="J13" s="11" t="str">
        <f>IFERROR(INDEX(BAPTISM_SOURCE_ZONE_MONTH!$A:$Z,CENTRAL_GRAPH_DATA!$F13,MATCH(J$2,BAPTISM_SOURCE_ZONE_MONTH!$A$1:$Z$1,0)),"")</f>
        <v/>
      </c>
      <c r="K13" s="11" t="str">
        <f>IFERROR(INDEX(BAPTISM_SOURCE_ZONE_MONTH!$A:$Z,CENTRAL_GRAPH_DATA!$F13,MATCH(K$2,BAPTISM_SOURCE_ZONE_MONTH!$A$1:$Z$1,0)),"")</f>
        <v/>
      </c>
      <c r="L13" s="11" t="str">
        <f>IFERROR(INDEX(BAPTISM_SOURCE_ZONE_MONTH!$A:$Z,CENTRAL_GRAPH_DATA!$F13,MATCH(L$2,BAPTISM_SOURCE_ZONE_MONTH!$A$1:$Z$1,0)),"")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10</v>
      </c>
      <c r="Q13" s="40" t="str">
        <f>IFERROR(INDEX(REPORT_DATA_BY_ZONE_MONTH!$A:$AG,$N13,MATCH(Q$2,REPORT_DATA_BY_ZONE_MONTH!$A$1:$AG$1,0)), "")</f>
        <v/>
      </c>
      <c r="R13" s="40">
        <f t="shared" si="4"/>
        <v>240</v>
      </c>
      <c r="S13" s="40" t="str">
        <f>IFERROR(INDEX(REPORT_DATA_BY_ZONE_MONTH!$A:$AG,$N13,MATCH(S$2,REPORT_DATA_BY_ZONE_MONTH!$A$1:$AG$1,0)), "")</f>
        <v/>
      </c>
      <c r="T13" s="40">
        <f t="shared" si="5"/>
        <v>120</v>
      </c>
      <c r="U13" s="40" t="str">
        <f>IFERROR(INDEX(REPORT_DATA_BY_ZONE_MONTH!$A:$AG,$N13,MATCH(U$2,REPORT_DATA_BY_ZONE_MONTH!$A$1:$AG$1,0)), "")</f>
        <v/>
      </c>
      <c r="V13" s="40">
        <f t="shared" si="6"/>
        <v>200</v>
      </c>
      <c r="W13" s="40" t="str">
        <f>IFERROR(INDEX(REPORT_DATA_BY_ZONE_MONTH!$A:$AG,$N13,MATCH(W$2,REPORT_DATA_BY_ZONE_MONTH!$A$1:$AG$1,0)), "")</f>
        <v/>
      </c>
      <c r="X13" s="40">
        <f t="shared" si="7"/>
        <v>40</v>
      </c>
    </row>
    <row r="14" spans="1:24" x14ac:dyDescent="0.25">
      <c r="A14" s="53" t="s">
        <v>58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2016:1:0:0:CENTRAL</v>
      </c>
      <c r="F14" s="53" t="e">
        <f>MATCH($E14,BAPTISM_SOURCE_ZONE_MONTH!$A:$A, 0)</f>
        <v>#N/A</v>
      </c>
      <c r="G14" s="11" t="str">
        <f>IFERROR(INDEX(BAPTISM_SOURCE_ZONE_MONTH!$A:$Z,CENTRAL_GRAPH_DATA!$F14,MATCH(G$2,BAPTISM_SOURCE_ZONE_MONTH!$A$1:$Z$1,0)),"")</f>
        <v/>
      </c>
      <c r="H14" s="11" t="str">
        <f>IFERROR(INDEX(BAPTISM_SOURCE_ZONE_MONTH!$A:$Z,CENTRAL_GRAPH_DATA!$F14,MATCH(H$2,BAPTISM_SOURCE_ZONE_MONTH!$A$1:$Z$1,0)),"")</f>
        <v/>
      </c>
      <c r="I14" s="11" t="str">
        <f>IFERROR(INDEX(BAPTISM_SOURCE_ZONE_MONTH!$A:$Z,CENTRAL_GRAPH_DATA!$F14,MATCH(I$2,BAPTISM_SOURCE_ZONE_MONTH!$A$1:$Z$1,0)),"")</f>
        <v/>
      </c>
      <c r="J14" s="11" t="str">
        <f>IFERROR(INDEX(BAPTISM_SOURCE_ZONE_MONTH!$A:$Z,CENTRAL_GRAPH_DATA!$F14,MATCH(J$2,BAPTISM_SOURCE_ZONE_MONTH!$A$1:$Z$1,0)),"")</f>
        <v/>
      </c>
      <c r="K14" s="11" t="str">
        <f>IFERROR(INDEX(BAPTISM_SOURCE_ZONE_MONTH!$A:$Z,CENTRAL_GRAPH_DATA!$F14,MATCH(K$2,BAPTISM_SOURCE_ZONE_MONTH!$A$1:$Z$1,0)),"")</f>
        <v/>
      </c>
      <c r="L14" s="11" t="str">
        <f>IFERROR(INDEX(BAPTISM_SOURCE_ZONE_MONTH!$A:$Z,CENTRAL_GRAPH_DATA!$F14,MATCH(L$2,BAPTISM_SOURCE_ZONE_MONTH!$A$1:$Z$1,0)),"")</f>
        <v/>
      </c>
      <c r="N14" s="53">
        <f>MATCH($E14,REPORT_DATA_BY_ZONE_MONTH!$A:$A, 0)</f>
        <v>2</v>
      </c>
      <c r="O14" s="40">
        <f>IFERROR(INDEX(REPORT_DATA_BY_ZONE_MONTH!$A:$AG,$N14,MATCH(O$2,REPORT_DATA_BY_ZONE_MONTH!$A$1:$AG$1,0)), "")</f>
        <v>4</v>
      </c>
      <c r="P14" s="40">
        <f t="shared" si="3"/>
        <v>10</v>
      </c>
      <c r="Q14" s="40">
        <f>IFERROR(INDEX(REPORT_DATA_BY_ZONE_MONTH!$A:$AG,$N14,MATCH(Q$2,REPORT_DATA_BY_ZONE_MONTH!$A$1:$AG$1,0)), "")</f>
        <v>139</v>
      </c>
      <c r="R14" s="40">
        <f t="shared" si="4"/>
        <v>240</v>
      </c>
      <c r="S14" s="40">
        <f>IFERROR(INDEX(REPORT_DATA_BY_ZONE_MONTH!$A:$AG,$N14,MATCH(S$2,REPORT_DATA_BY_ZONE_MONTH!$A$1:$AG$1,0)), "")</f>
        <v>17</v>
      </c>
      <c r="T14" s="40">
        <f t="shared" si="5"/>
        <v>120</v>
      </c>
      <c r="U14" s="40">
        <f>IFERROR(INDEX(REPORT_DATA_BY_ZONE_MONTH!$A:$AG,$N14,MATCH(U$2,REPORT_DATA_BY_ZONE_MONTH!$A$1:$AG$1,0)), "")</f>
        <v>99</v>
      </c>
      <c r="V14" s="40">
        <f t="shared" si="6"/>
        <v>200</v>
      </c>
      <c r="W14" s="40">
        <f>IFERROR(INDEX(REPORT_DATA_BY_ZONE_MONTH!$A:$AG,$N14,MATCH(W$2,REPORT_DATA_BY_ZONE_MONTH!$A$1:$AG$1,0)), "")</f>
        <v>0</v>
      </c>
      <c r="X14" s="40">
        <f t="shared" si="7"/>
        <v>40</v>
      </c>
    </row>
    <row r="15" spans="1:24" x14ac:dyDescent="0.25">
      <c r="A15" s="53" t="s">
        <v>58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2016:2:0:0:CENTRAL</v>
      </c>
      <c r="F15" s="53" t="e">
        <f>MATCH($E15,BAPTISM_SOURCE_ZONE_MONTH!$A:$A, 0)</f>
        <v>#N/A</v>
      </c>
      <c r="G15" s="11" t="str">
        <f>IFERROR(INDEX(BAPTISM_SOURCE_ZONE_MONTH!$A:$Z,CENTRAL_GRAPH_DATA!$F15,MATCH(G$2,BAPTISM_SOURCE_ZONE_MONTH!$A$1:$Z$1,0)),"")</f>
        <v/>
      </c>
      <c r="H15" s="11" t="str">
        <f>IFERROR(INDEX(BAPTISM_SOURCE_ZONE_MONTH!$A:$Z,CENTRAL_GRAPH_DATA!$F15,MATCH(H$2,BAPTISM_SOURCE_ZONE_MONTH!$A$1:$Z$1,0)),"")</f>
        <v/>
      </c>
      <c r="I15" s="11" t="str">
        <f>IFERROR(INDEX(BAPTISM_SOURCE_ZONE_MONTH!$A:$Z,CENTRAL_GRAPH_DATA!$F15,MATCH(I$2,BAPTISM_SOURCE_ZONE_MONTH!$A$1:$Z$1,0)),"")</f>
        <v/>
      </c>
      <c r="J15" s="11" t="str">
        <f>IFERROR(INDEX(BAPTISM_SOURCE_ZONE_MONTH!$A:$Z,CENTRAL_GRAPH_DATA!$F15,MATCH(J$2,BAPTISM_SOURCE_ZONE_MONTH!$A$1:$Z$1,0)),"")</f>
        <v/>
      </c>
      <c r="K15" s="11" t="str">
        <f>IFERROR(INDEX(BAPTISM_SOURCE_ZONE_MONTH!$A:$Z,CENTRAL_GRAPH_DATA!$F15,MATCH(K$2,BAPTISM_SOURCE_ZONE_MONTH!$A$1:$Z$1,0)),"")</f>
        <v/>
      </c>
      <c r="L15" s="11" t="str">
        <f>IFERROR(INDEX(BAPTISM_SOURCE_ZONE_MONTH!$A:$Z,CENTRAL_GRAPH_DATA!$F15,MATCH(L$2,BAPTISM_SOURCE_ZONE_MONTH!$A$1:$Z$1,0)),"")</f>
        <v/>
      </c>
      <c r="N15" s="53">
        <f>MATCH($E15,REPORT_DATA_BY_ZONE_MONTH!$A:$A, 0)</f>
        <v>13</v>
      </c>
      <c r="O15" s="40">
        <f>IFERROR(INDEX(REPORT_DATA_BY_ZONE_MONTH!$A:$AG,$N15,MATCH(O$2,REPORT_DATA_BY_ZONE_MONTH!$A$1:$AG$1,0)), "")</f>
        <v>0</v>
      </c>
      <c r="P15" s="40">
        <f t="shared" si="3"/>
        <v>10</v>
      </c>
      <c r="Q15" s="40">
        <f>IFERROR(INDEX(REPORT_DATA_BY_ZONE_MONTH!$A:$AG,$N15,MATCH(Q$2,REPORT_DATA_BY_ZONE_MONTH!$A$1:$AG$1,0)), "")</f>
        <v>51</v>
      </c>
      <c r="R15" s="40">
        <f t="shared" si="4"/>
        <v>240</v>
      </c>
      <c r="S15" s="40">
        <f>IFERROR(INDEX(REPORT_DATA_BY_ZONE_MONTH!$A:$AG,$N15,MATCH(S$2,REPORT_DATA_BY_ZONE_MONTH!$A$1:$AG$1,0)), "")</f>
        <v>12</v>
      </c>
      <c r="T15" s="40">
        <f t="shared" si="5"/>
        <v>120</v>
      </c>
      <c r="U15" s="40">
        <f>IFERROR(INDEX(REPORT_DATA_BY_ZONE_MONTH!$A:$AG,$N15,MATCH(U$2,REPORT_DATA_BY_ZONE_MONTH!$A$1:$AG$1,0)), "")</f>
        <v>61</v>
      </c>
      <c r="V15" s="40">
        <f t="shared" si="6"/>
        <v>200</v>
      </c>
      <c r="W15" s="40">
        <f>IFERROR(INDEX(REPORT_DATA_BY_ZONE_MONTH!$A:$AG,$N15,MATCH(W$2,REPORT_DATA_BY_ZONE_MONTH!$A$1:$AG$1,0)), "")</f>
        <v>1</v>
      </c>
      <c r="X15" s="40">
        <f t="shared" si="7"/>
        <v>40</v>
      </c>
    </row>
    <row r="16" spans="1:24" x14ac:dyDescent="0.25">
      <c r="A16" s="53" t="s">
        <v>58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4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10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7</v>
      </c>
      <c r="G22" s="8">
        <f>CENTRAL!D3</f>
        <v>805</v>
      </c>
      <c r="H22" s="8">
        <f>CENTRAL!G5</f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X14" sqref="X14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1072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1073</v>
      </c>
      <c r="C4" s="46" t="s">
        <v>66</v>
      </c>
      <c r="D4" s="47"/>
      <c r="E4" s="47"/>
      <c r="F4" s="47"/>
      <c r="G4" s="89">
        <v>72</v>
      </c>
      <c r="H4" s="90"/>
      <c r="I4" s="90"/>
      <c r="J4" s="91"/>
      <c r="K4" s="39">
        <f>ROUND(G4/12,0)</f>
        <v>6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1074</v>
      </c>
      <c r="C5" s="46" t="s">
        <v>80</v>
      </c>
      <c r="D5" s="47"/>
      <c r="E5" s="47"/>
      <c r="F5" s="47"/>
      <c r="G5" s="89">
        <v>6</v>
      </c>
      <c r="H5" s="90"/>
      <c r="I5" s="90"/>
      <c r="J5" s="91"/>
      <c r="K5" s="39">
        <f>L26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971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966</v>
      </c>
      <c r="B9" s="64" t="s">
        <v>972</v>
      </c>
      <c r="C9" s="4" t="s">
        <v>980</v>
      </c>
      <c r="D9" s="4" t="s">
        <v>981</v>
      </c>
      <c r="E9" s="4" t="str">
        <f>CONCATENATE(YEAR,":",MONTH,":",WEEK,":",DAY,":",$A9)</f>
        <v>2016:2:1:7:SHILIN_E</v>
      </c>
      <c r="F9" s="4">
        <f>MATCH($E9,REPORT_DATA_BY_COMP!$A:$A,0)</f>
        <v>327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1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5</v>
      </c>
      <c r="O9" s="11">
        <f>IFERROR(INDEX(REPORT_DATA_BY_COMP!$A:$AH,$F9,MATCH(O$7,REPORT_DATA_BY_COMP!$A$1:$AH$1,0)), "")</f>
        <v>1</v>
      </c>
      <c r="P9" s="11">
        <f>IFERROR(INDEX(REPORT_DATA_BY_COMP!$A:$AH,$F9,MATCH(P$7,REPORT_DATA_BY_COMP!$A$1:$AH$1,0)), "")</f>
        <v>7</v>
      </c>
      <c r="Q9" s="11">
        <f>IFERROR(INDEX(REPORT_DATA_BY_COMP!$A:$AH,$F9,MATCH(Q$7,REPORT_DATA_BY_COMP!$A$1:$AH$1,0)), "")</f>
        <v>9</v>
      </c>
      <c r="R9" s="11">
        <f>IFERROR(INDEX(REPORT_DATA_BY_COMP!$A:$AH,$F9,MATCH(R$7,REPORT_DATA_BY_COMP!$A$1:$AH$1,0)), "")</f>
        <v>4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1</v>
      </c>
      <c r="V9" s="11">
        <f>IFERROR(INDEX(REPORT_DATA_BY_COMP!$A:$AH,$F9,MATCH(V$7,REPORT_DATA_BY_COMP!$A$1:$AH$1,0)), "")</f>
        <v>0</v>
      </c>
    </row>
    <row r="10" spans="1:22" x14ac:dyDescent="0.25">
      <c r="A10" s="59" t="s">
        <v>967</v>
      </c>
      <c r="B10" s="64" t="s">
        <v>973</v>
      </c>
      <c r="C10" s="4" t="s">
        <v>982</v>
      </c>
      <c r="D10" s="4" t="s">
        <v>983</v>
      </c>
      <c r="E10" s="4" t="str">
        <f>CONCATENATE(YEAR,":",MONTH,":",WEEK,":",DAY,":",$A10)</f>
        <v>2016:2:1:7:TIANMU_E</v>
      </c>
      <c r="F10" s="4">
        <f>MATCH($E10,REPORT_DATA_BY_COMP!$A:$A,0)</f>
        <v>345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0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0</v>
      </c>
      <c r="O10" s="11">
        <f>IFERROR(INDEX(REPORT_DATA_BY_COMP!$A:$AH,$F10,MATCH(O$7,REPORT_DATA_BY_COMP!$A$1:$AH$1,0)), "")</f>
        <v>0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7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1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 x14ac:dyDescent="0.25">
      <c r="A11" s="59" t="s">
        <v>968</v>
      </c>
      <c r="B11" s="64" t="s">
        <v>974</v>
      </c>
      <c r="C11" s="4" t="s">
        <v>984</v>
      </c>
      <c r="D11" s="4" t="s">
        <v>985</v>
      </c>
      <c r="E11" s="4" t="str">
        <f>CONCATENATE(YEAR,":",MONTH,":",WEEK,":",DAY,":",$A11)</f>
        <v>2016:2:1:7:SHILIN_S</v>
      </c>
      <c r="F11" s="4">
        <f>MATCH($E11,REPORT_DATA_BY_COMP!$A:$A,0)</f>
        <v>328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1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9</v>
      </c>
      <c r="R11" s="11">
        <f>IFERROR(INDEX(REPORT_DATA_BY_COMP!$A:$AH,$F11,MATCH(R$7,REPORT_DATA_BY_COMP!$A$1:$AH$1,0)), "")</f>
        <v>1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3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/>
      <c r="B12" s="9" t="s">
        <v>22</v>
      </c>
      <c r="C12" s="10"/>
      <c r="D12" s="10"/>
      <c r="E12" s="12">
        <f>SUM(E9:E10)</f>
        <v>0</v>
      </c>
      <c r="F12" s="12">
        <f>SUM(F9:F10)</f>
        <v>672</v>
      </c>
      <c r="G12" s="12">
        <f>SUM(G9:G11)</f>
        <v>0</v>
      </c>
      <c r="H12" s="12">
        <f t="shared" ref="H12:V12" si="0">SUM(H9:H11)</f>
        <v>0</v>
      </c>
      <c r="I12" s="12">
        <f t="shared" si="0"/>
        <v>1</v>
      </c>
      <c r="J12" s="12">
        <f t="shared" si="0"/>
        <v>1</v>
      </c>
      <c r="K12" s="12">
        <f t="shared" si="0"/>
        <v>0</v>
      </c>
      <c r="L12" s="12">
        <f t="shared" si="0"/>
        <v>0</v>
      </c>
      <c r="M12" s="12">
        <f t="shared" si="0"/>
        <v>0</v>
      </c>
      <c r="N12" s="12">
        <f t="shared" si="0"/>
        <v>6</v>
      </c>
      <c r="O12" s="12">
        <f t="shared" si="0"/>
        <v>1</v>
      </c>
      <c r="P12" s="12">
        <f t="shared" si="0"/>
        <v>11</v>
      </c>
      <c r="Q12" s="12">
        <f t="shared" si="0"/>
        <v>25</v>
      </c>
      <c r="R12" s="12">
        <f t="shared" si="0"/>
        <v>5</v>
      </c>
      <c r="S12" s="12">
        <f t="shared" si="0"/>
        <v>0</v>
      </c>
      <c r="T12" s="12">
        <f t="shared" si="0"/>
        <v>7</v>
      </c>
      <c r="U12" s="12">
        <f t="shared" si="0"/>
        <v>2</v>
      </c>
      <c r="V12" s="12">
        <f t="shared" si="0"/>
        <v>0</v>
      </c>
    </row>
    <row r="13" spans="1:22" x14ac:dyDescent="0.25">
      <c r="A13" s="22"/>
      <c r="B13" s="66" t="s">
        <v>975</v>
      </c>
      <c r="C13" s="6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59" t="s">
        <v>969</v>
      </c>
      <c r="B14" s="64" t="s">
        <v>976</v>
      </c>
      <c r="C14" s="4" t="s">
        <v>986</v>
      </c>
      <c r="D14" s="4" t="s">
        <v>987</v>
      </c>
      <c r="E14" s="4" t="str">
        <f>CONCATENATE(YEAR,":",MONTH,":",WEEK,":",DAY,":",$A14)</f>
        <v>2016:2:1:7:BEITOU_E</v>
      </c>
      <c r="F14" s="4">
        <f>MATCH($E14,REPORT_DATA_BY_COMP!$A:$A,0)</f>
        <v>295</v>
      </c>
      <c r="G14" s="11">
        <f>IFERROR(INDEX(REPORT_DATA_BY_COMP!$A:$AH,$F14,MATCH(G$7,REPORT_DATA_BY_COMP!$A$1:$AH$1,0)), "")</f>
        <v>0</v>
      </c>
      <c r="H14" s="11">
        <f>IFERROR(INDEX(REPORT_DATA_BY_COMP!$A:$AH,$F14,MATCH(H$7,REPORT_DATA_BY_COMP!$A$1:$AH$1,0)), "")</f>
        <v>0</v>
      </c>
      <c r="I14" s="11">
        <f>IFERROR(INDEX(REPORT_DATA_BY_COMP!$A:$AH,$F14,MATCH(I$7,REPORT_DATA_BY_COMP!$A$1:$AH$1,0)), "")</f>
        <v>1</v>
      </c>
      <c r="J14" s="11">
        <f>IFERROR(INDEX(REPORT_DATA_BY_COMP!$A:$AH,$F14,MATCH(J$7,REPORT_DATA_BY_COMP!$A$1:$AH$1,0)), "")</f>
        <v>4</v>
      </c>
      <c r="K14" s="11">
        <f>IFERROR(INDEX(REPORT_DATA_BY_COMP!$A:$AH,$F14,MATCH(K$7,REPORT_DATA_BY_COMP!$A$1:$AH$1,0)), "")</f>
        <v>0</v>
      </c>
      <c r="L14" s="11">
        <f>IFERROR(INDEX(REPORT_DATA_BY_COMP!$A:$AH,$F14,MATCH(L$7,REPORT_DATA_BY_COMP!$A$1:$AH$1,0)), "")</f>
        <v>0</v>
      </c>
      <c r="M14" s="11">
        <f>IFERROR(INDEX(REPORT_DATA_BY_COMP!$A:$AH,$F14,MATCH(M$7,REPORT_DATA_BY_COMP!$A$1:$AH$1,0)), "")</f>
        <v>0</v>
      </c>
      <c r="N14" s="11">
        <f>IFERROR(INDEX(REPORT_DATA_BY_COMP!$A:$AH,$F14,MATCH(N$7,REPORT_DATA_BY_COMP!$A$1:$AH$1,0)), "")</f>
        <v>5</v>
      </c>
      <c r="O14" s="11">
        <f>IFERROR(INDEX(REPORT_DATA_BY_COMP!$A:$AH,$F14,MATCH(O$7,REPORT_DATA_BY_COMP!$A$1:$AH$1,0)), "")</f>
        <v>1</v>
      </c>
      <c r="P14" s="11">
        <f>IFERROR(INDEX(REPORT_DATA_BY_COMP!$A:$AH,$F14,MATCH(P$7,REPORT_DATA_BY_COMP!$A$1:$AH$1,0)), "")</f>
        <v>6</v>
      </c>
      <c r="Q14" s="11">
        <f>IFERROR(INDEX(REPORT_DATA_BY_COMP!$A:$AH,$F14,MATCH(Q$7,REPORT_DATA_BY_COMP!$A$1:$AH$1,0)), "")</f>
        <v>14</v>
      </c>
      <c r="R14" s="11">
        <f>IFERROR(INDEX(REPORT_DATA_BY_COMP!$A:$AH,$F14,MATCH(R$7,REPORT_DATA_BY_COMP!$A$1:$AH$1,0)), "")</f>
        <v>5</v>
      </c>
      <c r="S14" s="11">
        <f>IFERROR(INDEX(REPORT_DATA_BY_COMP!$A:$AH,$F14,MATCH(S$7,REPORT_DATA_BY_COMP!$A$1:$AH$1,0)), "")</f>
        <v>0</v>
      </c>
      <c r="T14" s="11">
        <f>IFERROR(INDEX(REPORT_DATA_BY_COMP!$A:$AH,$F14,MATCH(T$7,REPORT_DATA_BY_COMP!$A$1:$AH$1,0)), "")</f>
        <v>4</v>
      </c>
      <c r="U14" s="11">
        <f>IFERROR(INDEX(REPORT_DATA_BY_COMP!$A:$AH,$F14,MATCH(U$7,REPORT_DATA_BY_COMP!$A$1:$AH$1,0)), "")</f>
        <v>0</v>
      </c>
      <c r="V14" s="11">
        <f>IFERROR(INDEX(REPORT_DATA_BY_COMP!$A:$AH,$F14,MATCH(V$7,REPORT_DATA_BY_COMP!$A$1:$AH$1,0)), "")</f>
        <v>0</v>
      </c>
    </row>
    <row r="15" spans="1:22" x14ac:dyDescent="0.25">
      <c r="A15" s="59" t="s">
        <v>1075</v>
      </c>
      <c r="B15" s="64" t="s">
        <v>977</v>
      </c>
      <c r="C15" s="4" t="s">
        <v>988</v>
      </c>
      <c r="D15" s="4" t="s">
        <v>989</v>
      </c>
      <c r="E15" s="4" t="str">
        <f>CONCATENATE(YEAR,":",MONTH,":",WEEK,":",DAY,":",$A15)</f>
        <v>2016:2:1:7:DANSHUI_B_E</v>
      </c>
      <c r="F15" s="4" t="e">
        <f>MATCH($E15,REPORT_DATA_BY_COMP!$A:$A,0)</f>
        <v>#N/A</v>
      </c>
      <c r="G15" s="11" t="str">
        <f>IFERROR(INDEX(REPORT_DATA_BY_COMP!$A:$AH,$F15,MATCH(G$7,REPORT_DATA_BY_COMP!$A$1:$AH$1,0)), "")</f>
        <v/>
      </c>
      <c r="H15" s="11" t="str">
        <f>IFERROR(INDEX(REPORT_DATA_BY_COMP!$A:$AH,$F15,MATCH(H$7,REPORT_DATA_BY_COMP!$A$1:$AH$1,0)), "")</f>
        <v/>
      </c>
      <c r="I15" s="11" t="str">
        <f>IFERROR(INDEX(REPORT_DATA_BY_COMP!$A:$AH,$F15,MATCH(I$7,REPORT_DATA_BY_COMP!$A$1:$AH$1,0)), "")</f>
        <v/>
      </c>
      <c r="J15" s="11" t="str">
        <f>IFERROR(INDEX(REPORT_DATA_BY_COMP!$A:$AH,$F15,MATCH(J$7,REPORT_DATA_BY_COMP!$A$1:$AH$1,0)), "")</f>
        <v/>
      </c>
      <c r="K15" s="11" t="str">
        <f>IFERROR(INDEX(REPORT_DATA_BY_COMP!$A:$AH,$F15,MATCH(K$7,REPORT_DATA_BY_COMP!$A$1:$AH$1,0)), "")</f>
        <v/>
      </c>
      <c r="L15" s="11" t="str">
        <f>IFERROR(INDEX(REPORT_DATA_BY_COMP!$A:$AH,$F15,MATCH(L$7,REPORT_DATA_BY_COMP!$A$1:$AH$1,0)), "")</f>
        <v/>
      </c>
      <c r="M15" s="11" t="str">
        <f>IFERROR(INDEX(REPORT_DATA_BY_COMP!$A:$AH,$F15,MATCH(M$7,REPORT_DATA_BY_COMP!$A$1:$AH$1,0)), "")</f>
        <v/>
      </c>
      <c r="N15" s="11" t="str">
        <f>IFERROR(INDEX(REPORT_DATA_BY_COMP!$A:$AH,$F15,MATCH(N$7,REPORT_DATA_BY_COMP!$A$1:$AH$1,0)), "")</f>
        <v/>
      </c>
      <c r="O15" s="11" t="str">
        <f>IFERROR(INDEX(REPORT_DATA_BY_COMP!$A:$AH,$F15,MATCH(O$7,REPORT_DATA_BY_COMP!$A$1:$AH$1,0)), "")</f>
        <v/>
      </c>
      <c r="P15" s="11" t="str">
        <f>IFERROR(INDEX(REPORT_DATA_BY_COMP!$A:$AH,$F15,MATCH(P$7,REPORT_DATA_BY_COMP!$A$1:$AH$1,0)), "")</f>
        <v/>
      </c>
      <c r="Q15" s="11" t="str">
        <f>IFERROR(INDEX(REPORT_DATA_BY_COMP!$A:$AH,$F15,MATCH(Q$7,REPORT_DATA_BY_COMP!$A$1:$AH$1,0)), "")</f>
        <v/>
      </c>
      <c r="R15" s="11" t="str">
        <f>IFERROR(INDEX(REPORT_DATA_BY_COMP!$A:$AH,$F15,MATCH(R$7,REPORT_DATA_BY_COMP!$A$1:$AH$1,0)), "")</f>
        <v/>
      </c>
      <c r="S15" s="11" t="str">
        <f>IFERROR(INDEX(REPORT_DATA_BY_COMP!$A:$AH,$F15,MATCH(S$7,REPORT_DATA_BY_COMP!$A$1:$AH$1,0)), "")</f>
        <v/>
      </c>
      <c r="T15" s="11" t="str">
        <f>IFERROR(INDEX(REPORT_DATA_BY_COMP!$A:$AH,$F15,MATCH(T$7,REPORT_DATA_BY_COMP!$A$1:$AH$1,0)), "")</f>
        <v/>
      </c>
      <c r="U15" s="11" t="str">
        <f>IFERROR(INDEX(REPORT_DATA_BY_COMP!$A:$AH,$F15,MATCH(U$7,REPORT_DATA_BY_COMP!$A$1:$AH$1,0)), "")</f>
        <v/>
      </c>
      <c r="V15" s="11" t="str">
        <f>IFERROR(INDEX(REPORT_DATA_BY_COMP!$A:$AH,$F15,MATCH(V$7,REPORT_DATA_BY_COMP!$A$1:$AH$1,0)), "")</f>
        <v/>
      </c>
    </row>
    <row r="16" spans="1:22" x14ac:dyDescent="0.25">
      <c r="A16" s="59" t="s">
        <v>1076</v>
      </c>
      <c r="B16" s="64" t="s">
        <v>978</v>
      </c>
      <c r="C16" s="4" t="s">
        <v>990</v>
      </c>
      <c r="D16" s="4" t="s">
        <v>991</v>
      </c>
      <c r="E16" s="4" t="str">
        <f>CONCATENATE(YEAR,":",MONTH,":",WEEK,":",DAY,":",$A16)</f>
        <v>2016:2:1:7:DANSHUI_A_E</v>
      </c>
      <c r="F16" s="4" t="e">
        <f>MATCH($E16,REPORT_DATA_BY_COMP!$A:$A,0)</f>
        <v>#N/A</v>
      </c>
      <c r="G16" s="11" t="str">
        <f>IFERROR(INDEX(REPORT_DATA_BY_COMP!$A:$AH,$F16,MATCH(G$7,REPORT_DATA_BY_COMP!$A$1:$AH$1,0)), "")</f>
        <v/>
      </c>
      <c r="H16" s="11" t="str">
        <f>IFERROR(INDEX(REPORT_DATA_BY_COMP!$A:$AH,$F16,MATCH(H$7,REPORT_DATA_BY_COMP!$A$1:$AH$1,0)), "")</f>
        <v/>
      </c>
      <c r="I16" s="11" t="str">
        <f>IFERROR(INDEX(REPORT_DATA_BY_COMP!$A:$AH,$F16,MATCH(I$7,REPORT_DATA_BY_COMP!$A$1:$AH$1,0)), "")</f>
        <v/>
      </c>
      <c r="J16" s="11" t="str">
        <f>IFERROR(INDEX(REPORT_DATA_BY_COMP!$A:$AH,$F16,MATCH(J$7,REPORT_DATA_BY_COMP!$A$1:$AH$1,0)), "")</f>
        <v/>
      </c>
      <c r="K16" s="11" t="str">
        <f>IFERROR(INDEX(REPORT_DATA_BY_COMP!$A:$AH,$F16,MATCH(K$7,REPORT_DATA_BY_COMP!$A$1:$AH$1,0)), "")</f>
        <v/>
      </c>
      <c r="L16" s="11" t="str">
        <f>IFERROR(INDEX(REPORT_DATA_BY_COMP!$A:$AH,$F16,MATCH(L$7,REPORT_DATA_BY_COMP!$A$1:$AH$1,0)), "")</f>
        <v/>
      </c>
      <c r="M16" s="11" t="str">
        <f>IFERROR(INDEX(REPORT_DATA_BY_COMP!$A:$AH,$F16,MATCH(M$7,REPORT_DATA_BY_COMP!$A$1:$AH$1,0)), "")</f>
        <v/>
      </c>
      <c r="N16" s="11" t="str">
        <f>IFERROR(INDEX(REPORT_DATA_BY_COMP!$A:$AH,$F16,MATCH(N$7,REPORT_DATA_BY_COMP!$A$1:$AH$1,0)), "")</f>
        <v/>
      </c>
      <c r="O16" s="11" t="str">
        <f>IFERROR(INDEX(REPORT_DATA_BY_COMP!$A:$AH,$F16,MATCH(O$7,REPORT_DATA_BY_COMP!$A$1:$AH$1,0)), "")</f>
        <v/>
      </c>
      <c r="P16" s="11" t="str">
        <f>IFERROR(INDEX(REPORT_DATA_BY_COMP!$A:$AH,$F16,MATCH(P$7,REPORT_DATA_BY_COMP!$A$1:$AH$1,0)), "")</f>
        <v/>
      </c>
      <c r="Q16" s="11" t="str">
        <f>IFERROR(INDEX(REPORT_DATA_BY_COMP!$A:$AH,$F16,MATCH(Q$7,REPORT_DATA_BY_COMP!$A$1:$AH$1,0)), "")</f>
        <v/>
      </c>
      <c r="R16" s="11" t="str">
        <f>IFERROR(INDEX(REPORT_DATA_BY_COMP!$A:$AH,$F16,MATCH(R$7,REPORT_DATA_BY_COMP!$A$1:$AH$1,0)), "")</f>
        <v/>
      </c>
      <c r="S16" s="11" t="str">
        <f>IFERROR(INDEX(REPORT_DATA_BY_COMP!$A:$AH,$F16,MATCH(S$7,REPORT_DATA_BY_COMP!$A$1:$AH$1,0)), "")</f>
        <v/>
      </c>
      <c r="T16" s="11" t="str">
        <f>IFERROR(INDEX(REPORT_DATA_BY_COMP!$A:$AH,$F16,MATCH(T$7,REPORT_DATA_BY_COMP!$A$1:$AH$1,0)), "")</f>
        <v/>
      </c>
      <c r="U16" s="11" t="str">
        <f>IFERROR(INDEX(REPORT_DATA_BY_COMP!$A:$AH,$F16,MATCH(U$7,REPORT_DATA_BY_COMP!$A$1:$AH$1,0)), "")</f>
        <v/>
      </c>
      <c r="V16" s="11" t="str">
        <f>IFERROR(INDEX(REPORT_DATA_BY_COMP!$A:$AH,$F16,MATCH(V$7,REPORT_DATA_BY_COMP!$A$1:$AH$1,0)), "")</f>
        <v/>
      </c>
    </row>
    <row r="17" spans="1:22" x14ac:dyDescent="0.25">
      <c r="A17" s="59" t="s">
        <v>970</v>
      </c>
      <c r="B17" s="64" t="s">
        <v>979</v>
      </c>
      <c r="C17" s="4" t="s">
        <v>992</v>
      </c>
      <c r="D17" s="4" t="s">
        <v>993</v>
      </c>
      <c r="E17" s="4" t="str">
        <f>CONCATENATE(YEAR,":",MONTH,":",WEEK,":",DAY,":",$A17)</f>
        <v>2016:2:1:7:BEITOU_S</v>
      </c>
      <c r="F17" s="4">
        <f>MATCH($E17,REPORT_DATA_BY_COMP!$A:$A,0)</f>
        <v>296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1</v>
      </c>
      <c r="I17" s="11">
        <f>IFERROR(INDEX(REPORT_DATA_BY_COMP!$A:$AH,$F17,MATCH(I$7,REPORT_DATA_BY_COMP!$A$1:$AH$1,0)), "")</f>
        <v>0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9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7</v>
      </c>
      <c r="R17" s="11">
        <f>IFERROR(INDEX(REPORT_DATA_BY_COMP!$A:$AH,$F17,MATCH(R$7,REPORT_DATA_BY_COMP!$A$1:$AH$1,0)), "")</f>
        <v>5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1</v>
      </c>
      <c r="V17" s="11">
        <f>IFERROR(INDEX(REPORT_DATA_BY_COMP!$A:$AH,$F17,MATCH(V$7,REPORT_DATA_BY_COMP!$A$1:$AH$1,0)), "")</f>
        <v>0</v>
      </c>
    </row>
    <row r="18" spans="1:22" x14ac:dyDescent="0.25">
      <c r="A18" s="65"/>
      <c r="B18" s="9" t="s">
        <v>22</v>
      </c>
      <c r="C18" s="10"/>
      <c r="D18" s="10"/>
      <c r="E18" s="12">
        <f>SUM(E14:E15)</f>
        <v>0</v>
      </c>
      <c r="F18" s="12" t="e">
        <f>SUM(F14:F15)</f>
        <v>#N/A</v>
      </c>
      <c r="G18" s="12">
        <f>SUM(G14:G17)</f>
        <v>0</v>
      </c>
      <c r="H18" s="12">
        <f t="shared" ref="H18:V18" si="1">SUM(H14:H17)</f>
        <v>1</v>
      </c>
      <c r="I18" s="12">
        <f t="shared" si="1"/>
        <v>1</v>
      </c>
      <c r="J18" s="12">
        <f t="shared" si="1"/>
        <v>5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14</v>
      </c>
      <c r="O18" s="12">
        <f t="shared" si="1"/>
        <v>1</v>
      </c>
      <c r="P18" s="12">
        <f t="shared" si="1"/>
        <v>18</v>
      </c>
      <c r="Q18" s="12">
        <f t="shared" si="1"/>
        <v>21</v>
      </c>
      <c r="R18" s="12">
        <f t="shared" si="1"/>
        <v>10</v>
      </c>
      <c r="S18" s="12">
        <f t="shared" si="1"/>
        <v>0</v>
      </c>
      <c r="T18" s="12">
        <f t="shared" si="1"/>
        <v>8</v>
      </c>
      <c r="U18" s="12">
        <f t="shared" si="1"/>
        <v>1</v>
      </c>
      <c r="V18" s="12">
        <f t="shared" si="1"/>
        <v>0</v>
      </c>
    </row>
    <row r="19" spans="1:22" x14ac:dyDescent="0.25"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50"/>
    </row>
    <row r="20" spans="1:22" x14ac:dyDescent="0.25">
      <c r="B20" s="13" t="s">
        <v>52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 x14ac:dyDescent="0.25">
      <c r="A21" s="8" t="s">
        <v>54</v>
      </c>
      <c r="B21" s="30" t="s">
        <v>42</v>
      </c>
      <c r="C21" s="14"/>
      <c r="D21" s="14"/>
      <c r="E21" s="14" t="str">
        <f>CONCATENATE(YEAR,":",MONTH,":1:",WEEKLY_REPORT_DAY,":", $A21)</f>
        <v>2016:2:1:7:NORTH</v>
      </c>
      <c r="F21" s="14">
        <f>MATCH($E21,REPORT_DATA_BY_ZONE!$A:$A, 0)</f>
        <v>38</v>
      </c>
      <c r="G21" s="11">
        <f>IFERROR(INDEX(REPORT_DATA_BY_ZONE!$A:$AG,$F21,MATCH(G$7,REPORT_DATA_BY_ZONE!$A$1:$AG$1,0)), "")</f>
        <v>2</v>
      </c>
      <c r="H21" s="11">
        <f>IFERROR(INDEX(REPORT_DATA_BY_ZONE!$A:$AG,$F21,MATCH(H$7,REPORT_DATA_BY_ZONE!$A$1:$AG$1,0)), "")</f>
        <v>3</v>
      </c>
      <c r="I21" s="11">
        <f>IFERROR(INDEX(REPORT_DATA_BY_ZONE!$A:$AG,$F21,MATCH(I$7,REPORT_DATA_BY_ZONE!$A$1:$AG$1,0)), "")</f>
        <v>4</v>
      </c>
      <c r="J21" s="11">
        <f>IFERROR(INDEX(REPORT_DATA_BY_ZONE!$A:$AG,$F21,MATCH(J$7,REPORT_DATA_BY_ZONE!$A$1:$AG$1,0)), "")</f>
        <v>10</v>
      </c>
      <c r="K21" s="11">
        <f>IFERROR(INDEX(REPORT_DATA_BY_ZONE!$A:$AG,$F21,MATCH(K$7,REPORT_DATA_BY_ZONE!$A$1:$AG$1,0)), "")</f>
        <v>0</v>
      </c>
      <c r="L21" s="19">
        <f>IFERROR(INDEX(REPORT_DATA_BY_ZONE!$A:$AG,$F21,MATCH(L$7,REPORT_DATA_BY_ZONE!$A$1:$AG$1,0)), "")</f>
        <v>0</v>
      </c>
      <c r="M21" s="19">
        <f>IFERROR(INDEX(REPORT_DATA_BY_ZONE!$A:$AG,$F21,MATCH(M$7,REPORT_DATA_BY_ZONE!$A$1:$AG$1,0)), "")</f>
        <v>0</v>
      </c>
      <c r="N21" s="19">
        <f>IFERROR(INDEX(REPORT_DATA_BY_ZONE!$A:$AG,$F21,MATCH(N$7,REPORT_DATA_BY_ZONE!$A$1:$AG$1,0)), "")</f>
        <v>31</v>
      </c>
      <c r="O21" s="19">
        <f>IFERROR(INDEX(REPORT_DATA_BY_ZONE!$A:$AG,$F21,MATCH(O$7,REPORT_DATA_BY_ZONE!$A$1:$AG$1,0)), "")</f>
        <v>5</v>
      </c>
      <c r="P21" s="19">
        <f>IFERROR(INDEX(REPORT_DATA_BY_ZONE!$A:$AG,$F21,MATCH(P$7,REPORT_DATA_BY_ZONE!$A$1:$AG$1,0)), "")</f>
        <v>46</v>
      </c>
      <c r="Q21" s="19">
        <f>IFERROR(INDEX(REPORT_DATA_BY_ZONE!$A:$AG,$F21,MATCH(Q$7,REPORT_DATA_BY_ZONE!$A$1:$AG$1,0)), "")</f>
        <v>55</v>
      </c>
      <c r="R21" s="19">
        <f>IFERROR(INDEX(REPORT_DATA_BY_ZONE!$A:$AG,$F21,MATCH(R$7,REPORT_DATA_BY_ZONE!$A$1:$AG$1,0)), "")</f>
        <v>21</v>
      </c>
      <c r="S21" s="19">
        <f>IFERROR(INDEX(REPORT_DATA_BY_ZONE!$A:$AG,$F21,MATCH(S$7,REPORT_DATA_BY_ZONE!$A$1:$AG$1,0)), "")</f>
        <v>2</v>
      </c>
      <c r="T21" s="19">
        <f>IFERROR(INDEX(REPORT_DATA_BY_ZONE!$A:$AG,$F21,MATCH(T$7,REPORT_DATA_BY_ZONE!$A$1:$AG$1,0)), "")</f>
        <v>24</v>
      </c>
      <c r="U21" s="19">
        <f>IFERROR(INDEX(REPORT_DATA_BY_ZONE!$A:$AG,$F21,MATCH(U$7,REPORT_DATA_BY_ZONE!$A$1:$AG$1,0)), "")</f>
        <v>6</v>
      </c>
      <c r="V21" s="19">
        <f>IFERROR(INDEX(REPORT_DATA_BY_ZONE!$A:$AG,$F21,MATCH(V$7,REPORT_DATA_BY_ZONE!$A$1:$AG$1,0)), "")</f>
        <v>0</v>
      </c>
    </row>
    <row r="22" spans="1:22" x14ac:dyDescent="0.25">
      <c r="A22" s="8" t="s">
        <v>54</v>
      </c>
      <c r="B22" s="30" t="s">
        <v>43</v>
      </c>
      <c r="C22" s="14"/>
      <c r="D22" s="14"/>
      <c r="E22" s="14" t="str">
        <f>CONCATENATE(YEAR,":",MONTH,":2:",WEEKLY_REPORT_DAY,":", $A22)</f>
        <v>2016:2:2:7:NORTH</v>
      </c>
      <c r="F22" s="14" t="e">
        <f>MATCH($E22,REPORT_DATA_BY_ZONE!$A:$A, 0)</f>
        <v>#N/A</v>
      </c>
      <c r="G22" s="11" t="str">
        <f>IFERROR(INDEX(REPORT_DATA_BY_ZONE!$A:$AG,$F22,MATCH(G$7,REPORT_DATA_BY_ZONE!$A$1:$AG$1,0)), "")</f>
        <v/>
      </c>
      <c r="H22" s="11" t="str">
        <f>IFERROR(INDEX(REPORT_DATA_BY_ZONE!$A:$AG,$F22,MATCH(H$7,REPORT_DATA_BY_ZONE!$A$1:$AG$1,0)), "")</f>
        <v/>
      </c>
      <c r="I22" s="11" t="str">
        <f>IFERROR(INDEX(REPORT_DATA_BY_ZONE!$A:$AG,$F22,MATCH(I$7,REPORT_DATA_BY_ZONE!$A$1:$AG$1,0)), "")</f>
        <v/>
      </c>
      <c r="J22" s="11" t="str">
        <f>IFERROR(INDEX(REPORT_DATA_BY_ZONE!$A:$AG,$F22,MATCH(J$7,REPORT_DATA_BY_ZONE!$A$1:$AG$1,0)), "")</f>
        <v/>
      </c>
      <c r="K22" s="11" t="str">
        <f>IFERROR(INDEX(REPORT_DATA_BY_ZONE!$A:$AG,$F22,MATCH(K$7,REPORT_DATA_BY_ZONE!$A$1:$AG$1,0)), "")</f>
        <v/>
      </c>
      <c r="L22" s="19" t="str">
        <f>IFERROR(INDEX(REPORT_DATA_BY_ZONE!$A:$AG,$F22,MATCH(L$7,REPORT_DATA_BY_ZONE!$A$1:$AG$1,0)), "")</f>
        <v/>
      </c>
      <c r="M22" s="19" t="str">
        <f>IFERROR(INDEX(REPORT_DATA_BY_ZONE!$A:$AG,$F22,MATCH(M$7,REPORT_DATA_BY_ZONE!$A$1:$AG$1,0)), "")</f>
        <v/>
      </c>
      <c r="N22" s="19" t="str">
        <f>IFERROR(INDEX(REPORT_DATA_BY_ZONE!$A:$AG,$F22,MATCH(N$7,REPORT_DATA_BY_ZONE!$A$1:$AG$1,0)), "")</f>
        <v/>
      </c>
      <c r="O22" s="19" t="str">
        <f>IFERROR(INDEX(REPORT_DATA_BY_ZONE!$A:$AG,$F22,MATCH(O$7,REPORT_DATA_BY_ZONE!$A$1:$AG$1,0)), "")</f>
        <v/>
      </c>
      <c r="P22" s="19" t="str">
        <f>IFERROR(INDEX(REPORT_DATA_BY_ZONE!$A:$AG,$F22,MATCH(P$7,REPORT_DATA_BY_ZONE!$A$1:$AG$1,0)), "")</f>
        <v/>
      </c>
      <c r="Q22" s="19" t="str">
        <f>IFERROR(INDEX(REPORT_DATA_BY_ZONE!$A:$AG,$F22,MATCH(Q$7,REPORT_DATA_BY_ZONE!$A$1:$AG$1,0)), "")</f>
        <v/>
      </c>
      <c r="R22" s="19" t="str">
        <f>IFERROR(INDEX(REPORT_DATA_BY_ZONE!$A:$AG,$F22,MATCH(R$7,REPORT_DATA_BY_ZONE!$A$1:$AG$1,0)), "")</f>
        <v/>
      </c>
      <c r="S22" s="19" t="str">
        <f>IFERROR(INDEX(REPORT_DATA_BY_ZONE!$A:$AG,$F22,MATCH(S$7,REPORT_DATA_BY_ZONE!$A$1:$AG$1,0)), "")</f>
        <v/>
      </c>
      <c r="T22" s="19" t="str">
        <f>IFERROR(INDEX(REPORT_DATA_BY_ZONE!$A:$AG,$F22,MATCH(T$7,REPORT_DATA_BY_ZONE!$A$1:$AG$1,0)), "")</f>
        <v/>
      </c>
      <c r="U22" s="19" t="str">
        <f>IFERROR(INDEX(REPORT_DATA_BY_ZONE!$A:$AG,$F22,MATCH(U$7,REPORT_DATA_BY_ZONE!$A$1:$AG$1,0)), "")</f>
        <v/>
      </c>
      <c r="V22" s="19" t="str">
        <f>IFERROR(INDEX(REPORT_DATA_BY_ZONE!$A:$AG,$F22,MATCH(V$7,REPORT_DATA_BY_ZONE!$A$1:$AG$1,0)), "")</f>
        <v/>
      </c>
    </row>
    <row r="23" spans="1:22" x14ac:dyDescent="0.25">
      <c r="A23" s="8" t="s">
        <v>54</v>
      </c>
      <c r="B23" s="30" t="s">
        <v>44</v>
      </c>
      <c r="C23" s="14"/>
      <c r="D23" s="14"/>
      <c r="E23" s="14" t="str">
        <f>CONCATENATE(YEAR,":",MONTH,":3:",WEEKLY_REPORT_DAY,":", $A23)</f>
        <v>2016:2:3:7:NORTH</v>
      </c>
      <c r="F23" s="14" t="e">
        <f>MATCH($E23,REPORT_DATA_BY_ZONE!$A:$A, 0)</f>
        <v>#N/A</v>
      </c>
      <c r="G23" s="11" t="str">
        <f>IFERROR(INDEX(REPORT_DATA_BY_ZONE!$A:$AG,$F23,MATCH(G$7,REPORT_DATA_BY_ZONE!$A$1:$AG$1,0)), "")</f>
        <v/>
      </c>
      <c r="H23" s="11" t="str">
        <f>IFERROR(INDEX(REPORT_DATA_BY_ZONE!$A:$AG,$F23,MATCH(H$7,REPORT_DATA_BY_ZONE!$A$1:$AG$1,0)), "")</f>
        <v/>
      </c>
      <c r="I23" s="11" t="str">
        <f>IFERROR(INDEX(REPORT_DATA_BY_ZONE!$A:$AG,$F23,MATCH(I$7,REPORT_DATA_BY_ZONE!$A$1:$AG$1,0)), "")</f>
        <v/>
      </c>
      <c r="J23" s="11" t="str">
        <f>IFERROR(INDEX(REPORT_DATA_BY_ZONE!$A:$AG,$F23,MATCH(J$7,REPORT_DATA_BY_ZONE!$A$1:$AG$1,0)), "")</f>
        <v/>
      </c>
      <c r="K23" s="11" t="str">
        <f>IFERROR(INDEX(REPORT_DATA_BY_ZONE!$A:$AG,$F23,MATCH(K$7,REPORT_DATA_BY_ZONE!$A$1:$AG$1,0)), "")</f>
        <v/>
      </c>
      <c r="L23" s="19" t="str">
        <f>IFERROR(INDEX(REPORT_DATA_BY_ZONE!$A:$AG,$F23,MATCH(L$7,REPORT_DATA_BY_ZONE!$A$1:$AG$1,0)), "")</f>
        <v/>
      </c>
      <c r="M23" s="19" t="str">
        <f>IFERROR(INDEX(REPORT_DATA_BY_ZONE!$A:$AG,$F23,MATCH(M$7,REPORT_DATA_BY_ZONE!$A$1:$AG$1,0)), "")</f>
        <v/>
      </c>
      <c r="N23" s="19" t="str">
        <f>IFERROR(INDEX(REPORT_DATA_BY_ZONE!$A:$AG,$F23,MATCH(N$7,REPORT_DATA_BY_ZONE!$A$1:$AG$1,0)), "")</f>
        <v/>
      </c>
      <c r="O23" s="19" t="str">
        <f>IFERROR(INDEX(REPORT_DATA_BY_ZONE!$A:$AG,$F23,MATCH(O$7,REPORT_DATA_BY_ZONE!$A$1:$AG$1,0)), "")</f>
        <v/>
      </c>
      <c r="P23" s="19" t="str">
        <f>IFERROR(INDEX(REPORT_DATA_BY_ZONE!$A:$AG,$F23,MATCH(P$7,REPORT_DATA_BY_ZONE!$A$1:$AG$1,0)), "")</f>
        <v/>
      </c>
      <c r="Q23" s="19" t="str">
        <f>IFERROR(INDEX(REPORT_DATA_BY_ZONE!$A:$AG,$F23,MATCH(Q$7,REPORT_DATA_BY_ZONE!$A$1:$AG$1,0)), "")</f>
        <v/>
      </c>
      <c r="R23" s="19" t="str">
        <f>IFERROR(INDEX(REPORT_DATA_BY_ZONE!$A:$AG,$F23,MATCH(R$7,REPORT_DATA_BY_ZONE!$A$1:$AG$1,0)), "")</f>
        <v/>
      </c>
      <c r="S23" s="19" t="str">
        <f>IFERROR(INDEX(REPORT_DATA_BY_ZONE!$A:$AG,$F23,MATCH(S$7,REPORT_DATA_BY_ZONE!$A$1:$AG$1,0)), "")</f>
        <v/>
      </c>
      <c r="T23" s="19" t="str">
        <f>IFERROR(INDEX(REPORT_DATA_BY_ZONE!$A:$AG,$F23,MATCH(T$7,REPORT_DATA_BY_ZONE!$A$1:$AG$1,0)), "")</f>
        <v/>
      </c>
      <c r="U23" s="19" t="str">
        <f>IFERROR(INDEX(REPORT_DATA_BY_ZONE!$A:$AG,$F23,MATCH(U$7,REPORT_DATA_BY_ZONE!$A$1:$AG$1,0)), "")</f>
        <v/>
      </c>
      <c r="V23" s="19" t="str">
        <f>IFERROR(INDEX(REPORT_DATA_BY_ZONE!$A:$AG,$F23,MATCH(V$7,REPORT_DATA_BY_ZONE!$A$1:$AG$1,0)), "")</f>
        <v/>
      </c>
    </row>
    <row r="24" spans="1:22" x14ac:dyDescent="0.25">
      <c r="A24" s="8" t="s">
        <v>54</v>
      </c>
      <c r="B24" s="30" t="s">
        <v>45</v>
      </c>
      <c r="C24" s="14"/>
      <c r="D24" s="14"/>
      <c r="E24" s="14" t="str">
        <f>CONCATENATE(YEAR,":",MONTH,":4:",WEEKLY_REPORT_DAY,":", $A24)</f>
        <v>2016:2:4:7:NORTH</v>
      </c>
      <c r="F24" s="14" t="e">
        <f>MATCH($E24,REPORT_DATA_BY_ZONE!$A:$A, 0)</f>
        <v>#N/A</v>
      </c>
      <c r="G24" s="11" t="str">
        <f>IFERROR(INDEX(REPORT_DATA_BY_ZONE!$A:$AG,$F24,MATCH(G$7,REPORT_DATA_BY_ZONE!$A$1:$AG$1,0)), "")</f>
        <v/>
      </c>
      <c r="H24" s="11" t="str">
        <f>IFERROR(INDEX(REPORT_DATA_BY_ZONE!$A:$AG,$F24,MATCH(H$7,REPORT_DATA_BY_ZONE!$A$1:$AG$1,0)), "")</f>
        <v/>
      </c>
      <c r="I24" s="11" t="str">
        <f>IFERROR(INDEX(REPORT_DATA_BY_ZONE!$A:$AG,$F24,MATCH(I$7,REPORT_DATA_BY_ZONE!$A$1:$AG$1,0)), "")</f>
        <v/>
      </c>
      <c r="J24" s="11" t="str">
        <f>IFERROR(INDEX(REPORT_DATA_BY_ZONE!$A:$AG,$F24,MATCH(J$7,REPORT_DATA_BY_ZONE!$A$1:$AG$1,0)), "")</f>
        <v/>
      </c>
      <c r="K24" s="11" t="str">
        <f>IFERROR(INDEX(REPORT_DATA_BY_ZONE!$A:$AG,$F24,MATCH(K$7,REPORT_DATA_BY_ZONE!$A$1:$AG$1,0)), "")</f>
        <v/>
      </c>
      <c r="L24" s="19" t="str">
        <f>IFERROR(INDEX(REPORT_DATA_BY_ZONE!$A:$AG,$F24,MATCH(L$7,REPORT_DATA_BY_ZONE!$A$1:$AG$1,0)), "")</f>
        <v/>
      </c>
      <c r="M24" s="19" t="str">
        <f>IFERROR(INDEX(REPORT_DATA_BY_ZONE!$A:$AG,$F24,MATCH(M$7,REPORT_DATA_BY_ZONE!$A$1:$AG$1,0)), "")</f>
        <v/>
      </c>
      <c r="N24" s="19" t="str">
        <f>IFERROR(INDEX(REPORT_DATA_BY_ZONE!$A:$AG,$F24,MATCH(N$7,REPORT_DATA_BY_ZONE!$A$1:$AG$1,0)), "")</f>
        <v/>
      </c>
      <c r="O24" s="19" t="str">
        <f>IFERROR(INDEX(REPORT_DATA_BY_ZONE!$A:$AG,$F24,MATCH(O$7,REPORT_DATA_BY_ZONE!$A$1:$AG$1,0)), "")</f>
        <v/>
      </c>
      <c r="P24" s="19" t="str">
        <f>IFERROR(INDEX(REPORT_DATA_BY_ZONE!$A:$AG,$F24,MATCH(P$7,REPORT_DATA_BY_ZONE!$A$1:$AG$1,0)), "")</f>
        <v/>
      </c>
      <c r="Q24" s="19" t="str">
        <f>IFERROR(INDEX(REPORT_DATA_BY_ZONE!$A:$AG,$F24,MATCH(Q$7,REPORT_DATA_BY_ZONE!$A$1:$AG$1,0)), "")</f>
        <v/>
      </c>
      <c r="R24" s="19" t="str">
        <f>IFERROR(INDEX(REPORT_DATA_BY_ZONE!$A:$AG,$F24,MATCH(R$7,REPORT_DATA_BY_ZONE!$A$1:$AG$1,0)), "")</f>
        <v/>
      </c>
      <c r="S24" s="19" t="str">
        <f>IFERROR(INDEX(REPORT_DATA_BY_ZONE!$A:$AG,$F24,MATCH(S$7,REPORT_DATA_BY_ZONE!$A$1:$AG$1,0)), "")</f>
        <v/>
      </c>
      <c r="T24" s="19" t="str">
        <f>IFERROR(INDEX(REPORT_DATA_BY_ZONE!$A:$AG,$F24,MATCH(T$7,REPORT_DATA_BY_ZONE!$A$1:$AG$1,0)), "")</f>
        <v/>
      </c>
      <c r="U24" s="19" t="str">
        <f>IFERROR(INDEX(REPORT_DATA_BY_ZONE!$A:$AG,$F24,MATCH(U$7,REPORT_DATA_BY_ZONE!$A$1:$AG$1,0)), "")</f>
        <v/>
      </c>
      <c r="V24" s="19" t="str">
        <f>IFERROR(INDEX(REPORT_DATA_BY_ZONE!$A:$AG,$F24,MATCH(V$7,REPORT_DATA_BY_ZONE!$A$1:$AG$1,0)), "")</f>
        <v/>
      </c>
    </row>
    <row r="25" spans="1:22" x14ac:dyDescent="0.25">
      <c r="A25" s="8" t="s">
        <v>54</v>
      </c>
      <c r="B25" s="30" t="s">
        <v>46</v>
      </c>
      <c r="C25" s="14"/>
      <c r="D25" s="14"/>
      <c r="E25" s="14" t="str">
        <f>CONCATENATE(YEAR,":",MONTH,":5:",WEEKLY_REPORT_DAY,":", $A25)</f>
        <v>2016:2:5:7:NORTH</v>
      </c>
      <c r="F25" s="14" t="e">
        <f>MATCH($E25,REPORT_DATA_BY_ZONE!$A:$A, 0)</f>
        <v>#N/A</v>
      </c>
      <c r="G25" s="11" t="str">
        <f>IFERROR(INDEX(REPORT_DATA_BY_ZONE!$A:$AG,$F25,MATCH(G$7,REPORT_DATA_BY_ZONE!$A$1:$AG$1,0)), "")</f>
        <v/>
      </c>
      <c r="H25" s="11" t="str">
        <f>IFERROR(INDEX(REPORT_DATA_BY_ZONE!$A:$AG,$F25,MATCH(H$7,REPORT_DATA_BY_ZONE!$A$1:$AG$1,0)), "")</f>
        <v/>
      </c>
      <c r="I25" s="11" t="str">
        <f>IFERROR(INDEX(REPORT_DATA_BY_ZONE!$A:$AG,$F25,MATCH(I$7,REPORT_DATA_BY_ZONE!$A$1:$AG$1,0)), "")</f>
        <v/>
      </c>
      <c r="J25" s="11" t="str">
        <f>IFERROR(INDEX(REPORT_DATA_BY_ZONE!$A:$AG,$F25,MATCH(J$7,REPORT_DATA_BY_ZONE!$A$1:$AG$1,0)), "")</f>
        <v/>
      </c>
      <c r="K25" s="11" t="str">
        <f>IFERROR(INDEX(REPORT_DATA_BY_ZONE!$A:$AG,$F25,MATCH(K$7,REPORT_DATA_BY_ZONE!$A$1:$AG$1,0)), "")</f>
        <v/>
      </c>
      <c r="L25" s="19" t="str">
        <f>IFERROR(INDEX(REPORT_DATA_BY_ZONE!$A:$AG,$F25,MATCH(L$7,REPORT_DATA_BY_ZONE!$A$1:$AG$1,0)), "")</f>
        <v/>
      </c>
      <c r="M25" s="19" t="str">
        <f>IFERROR(INDEX(REPORT_DATA_BY_ZONE!$A:$AG,$F25,MATCH(M$7,REPORT_DATA_BY_ZONE!$A$1:$AG$1,0)), "")</f>
        <v/>
      </c>
      <c r="N25" s="19" t="str">
        <f>IFERROR(INDEX(REPORT_DATA_BY_ZONE!$A:$AG,$F25,MATCH(N$7,REPORT_DATA_BY_ZONE!$A$1:$AG$1,0)), "")</f>
        <v/>
      </c>
      <c r="O25" s="19" t="str">
        <f>IFERROR(INDEX(REPORT_DATA_BY_ZONE!$A:$AG,$F25,MATCH(O$7,REPORT_DATA_BY_ZONE!$A$1:$AG$1,0)), "")</f>
        <v/>
      </c>
      <c r="P25" s="19" t="str">
        <f>IFERROR(INDEX(REPORT_DATA_BY_ZONE!$A:$AG,$F25,MATCH(P$7,REPORT_DATA_BY_ZONE!$A$1:$AG$1,0)), "")</f>
        <v/>
      </c>
      <c r="Q25" s="19" t="str">
        <f>IFERROR(INDEX(REPORT_DATA_BY_ZONE!$A:$AG,$F25,MATCH(Q$7,REPORT_DATA_BY_ZONE!$A$1:$AG$1,0)), "")</f>
        <v/>
      </c>
      <c r="R25" s="19" t="str">
        <f>IFERROR(INDEX(REPORT_DATA_BY_ZONE!$A:$AG,$F25,MATCH(R$7,REPORT_DATA_BY_ZONE!$A$1:$AG$1,0)), "")</f>
        <v/>
      </c>
      <c r="S25" s="19" t="str">
        <f>IFERROR(INDEX(REPORT_DATA_BY_ZONE!$A:$AG,$F25,MATCH(S$7,REPORT_DATA_BY_ZONE!$A$1:$AG$1,0)), "")</f>
        <v/>
      </c>
      <c r="T25" s="19" t="str">
        <f>IFERROR(INDEX(REPORT_DATA_BY_ZONE!$A:$AG,$F25,MATCH(T$7,REPORT_DATA_BY_ZONE!$A$1:$AG$1,0)), "")</f>
        <v/>
      </c>
      <c r="U25" s="19" t="str">
        <f>IFERROR(INDEX(REPORT_DATA_BY_ZONE!$A:$AG,$F25,MATCH(U$7,REPORT_DATA_BY_ZONE!$A$1:$AG$1,0)), "")</f>
        <v/>
      </c>
      <c r="V25" s="19" t="str">
        <f>IFERROR(INDEX(REPORT_DATA_BY_ZONE!$A:$AG,$F25,MATCH(V$7,REPORT_DATA_BY_ZONE!$A$1:$AG$1,0)), "")</f>
        <v/>
      </c>
    </row>
    <row r="26" spans="1:22" x14ac:dyDescent="0.25">
      <c r="B26" s="18" t="s">
        <v>22</v>
      </c>
      <c r="C26" s="15"/>
      <c r="D26" s="15"/>
      <c r="E26" s="15"/>
      <c r="F26" s="15"/>
      <c r="G26" s="20">
        <f>SUM(G21:G25)</f>
        <v>2</v>
      </c>
      <c r="H26" s="20">
        <f t="shared" ref="H26:V26" si="2">SUM(H21:H25)</f>
        <v>3</v>
      </c>
      <c r="I26" s="20">
        <f t="shared" si="2"/>
        <v>4</v>
      </c>
      <c r="J26" s="20">
        <f t="shared" si="2"/>
        <v>10</v>
      </c>
      <c r="K26" s="20">
        <f t="shared" si="2"/>
        <v>0</v>
      </c>
      <c r="L26" s="20">
        <f t="shared" si="2"/>
        <v>0</v>
      </c>
      <c r="M26" s="20">
        <f t="shared" si="2"/>
        <v>0</v>
      </c>
      <c r="N26" s="20">
        <f t="shared" si="2"/>
        <v>31</v>
      </c>
      <c r="O26" s="20">
        <f t="shared" si="2"/>
        <v>5</v>
      </c>
      <c r="P26" s="20">
        <f t="shared" si="2"/>
        <v>46</v>
      </c>
      <c r="Q26" s="20">
        <f t="shared" si="2"/>
        <v>55</v>
      </c>
      <c r="R26" s="20">
        <f t="shared" si="2"/>
        <v>21</v>
      </c>
      <c r="S26" s="20">
        <f t="shared" si="2"/>
        <v>2</v>
      </c>
      <c r="T26" s="20">
        <f t="shared" si="2"/>
        <v>24</v>
      </c>
      <c r="U26" s="20">
        <f t="shared" si="2"/>
        <v>6</v>
      </c>
      <c r="V26" s="20">
        <f t="shared" si="2"/>
        <v>0</v>
      </c>
    </row>
    <row r="29" spans="1:22" x14ac:dyDescent="0.25">
      <c r="F29" s="3"/>
      <c r="G29" s="3"/>
    </row>
    <row r="30" spans="1:22" x14ac:dyDescent="0.25">
      <c r="F30" s="3"/>
      <c r="G30" s="3"/>
    </row>
    <row r="31" spans="1:22" x14ac:dyDescent="0.25">
      <c r="F31" s="3"/>
      <c r="G31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436" priority="144" operator="lessThan">
      <formula>0.5</formula>
    </cfRule>
    <cfRule type="cellIs" dxfId="435" priority="145" operator="greaterThan">
      <formula>0.5</formula>
    </cfRule>
  </conditionalFormatting>
  <conditionalFormatting sqref="N9:N10">
    <cfRule type="cellIs" dxfId="434" priority="142" operator="lessThan">
      <formula>4.5</formula>
    </cfRule>
    <cfRule type="cellIs" dxfId="433" priority="143" operator="greaterThan">
      <formula>5.5</formula>
    </cfRule>
  </conditionalFormatting>
  <conditionalFormatting sqref="O9:O10">
    <cfRule type="cellIs" dxfId="432" priority="140" operator="lessThan">
      <formula>1.5</formula>
    </cfRule>
    <cfRule type="cellIs" dxfId="431" priority="141" operator="greaterThan">
      <formula>2.5</formula>
    </cfRule>
  </conditionalFormatting>
  <conditionalFormatting sqref="P9:P10">
    <cfRule type="cellIs" dxfId="430" priority="138" operator="lessThan">
      <formula>4.5</formula>
    </cfRule>
    <cfRule type="cellIs" dxfId="429" priority="139" operator="greaterThan">
      <formula>7.5</formula>
    </cfRule>
  </conditionalFormatting>
  <conditionalFormatting sqref="R9:S10">
    <cfRule type="cellIs" dxfId="428" priority="136" operator="lessThan">
      <formula>2.5</formula>
    </cfRule>
    <cfRule type="cellIs" dxfId="427" priority="137" operator="greaterThan">
      <formula>4.5</formula>
    </cfRule>
  </conditionalFormatting>
  <conditionalFormatting sqref="T9:T10">
    <cfRule type="cellIs" dxfId="426" priority="134" operator="lessThan">
      <formula>2.5</formula>
    </cfRule>
    <cfRule type="cellIs" dxfId="425" priority="135" operator="greaterThan">
      <formula>4.5</formula>
    </cfRule>
  </conditionalFormatting>
  <conditionalFormatting sqref="U9:U10">
    <cfRule type="cellIs" dxfId="424" priority="133" operator="greaterThan">
      <formula>1.5</formula>
    </cfRule>
  </conditionalFormatting>
  <conditionalFormatting sqref="M10">
    <cfRule type="cellIs" dxfId="423" priority="131" operator="lessThan">
      <formula>0.5</formula>
    </cfRule>
    <cfRule type="cellIs" dxfId="422" priority="132" operator="greaterThan">
      <formula>0.5</formula>
    </cfRule>
  </conditionalFormatting>
  <conditionalFormatting sqref="N10">
    <cfRule type="cellIs" dxfId="421" priority="129" operator="lessThan">
      <formula>4.5</formula>
    </cfRule>
    <cfRule type="cellIs" dxfId="420" priority="130" operator="greaterThan">
      <formula>5.5</formula>
    </cfRule>
  </conditionalFormatting>
  <conditionalFormatting sqref="O10">
    <cfRule type="cellIs" dxfId="419" priority="127" operator="lessThan">
      <formula>1.5</formula>
    </cfRule>
    <cfRule type="cellIs" dxfId="418" priority="128" operator="greaterThan">
      <formula>2.5</formula>
    </cfRule>
  </conditionalFormatting>
  <conditionalFormatting sqref="P10">
    <cfRule type="cellIs" dxfId="417" priority="125" operator="lessThan">
      <formula>4.5</formula>
    </cfRule>
    <cfRule type="cellIs" dxfId="416" priority="126" operator="greaterThan">
      <formula>7.5</formula>
    </cfRule>
  </conditionalFormatting>
  <conditionalFormatting sqref="R10:S10">
    <cfRule type="cellIs" dxfId="415" priority="123" operator="lessThan">
      <formula>2.5</formula>
    </cfRule>
    <cfRule type="cellIs" dxfId="414" priority="124" operator="greaterThan">
      <formula>4.5</formula>
    </cfRule>
  </conditionalFormatting>
  <conditionalFormatting sqref="T10">
    <cfRule type="cellIs" dxfId="413" priority="121" operator="lessThan">
      <formula>2.5</formula>
    </cfRule>
    <cfRule type="cellIs" dxfId="412" priority="122" operator="greaterThan">
      <formula>4.5</formula>
    </cfRule>
  </conditionalFormatting>
  <conditionalFormatting sqref="U10">
    <cfRule type="cellIs" dxfId="411" priority="120" operator="greaterThan">
      <formula>1.5</formula>
    </cfRule>
  </conditionalFormatting>
  <conditionalFormatting sqref="L9:V10">
    <cfRule type="expression" dxfId="410" priority="117">
      <formula>L9=""</formula>
    </cfRule>
  </conditionalFormatting>
  <conditionalFormatting sqref="S9:S10">
    <cfRule type="cellIs" dxfId="409" priority="118" operator="greaterThan">
      <formula>0.5</formula>
    </cfRule>
    <cfRule type="cellIs" dxfId="408" priority="119" operator="lessThan">
      <formula>0.5</formula>
    </cfRule>
  </conditionalFormatting>
  <conditionalFormatting sqref="L14:M15">
    <cfRule type="cellIs" dxfId="407" priority="86" operator="lessThan">
      <formula>0.5</formula>
    </cfRule>
    <cfRule type="cellIs" dxfId="406" priority="87" operator="greaterThan">
      <formula>0.5</formula>
    </cfRule>
  </conditionalFormatting>
  <conditionalFormatting sqref="N14:N15">
    <cfRule type="cellIs" dxfId="405" priority="84" operator="lessThan">
      <formula>4.5</formula>
    </cfRule>
    <cfRule type="cellIs" dxfId="404" priority="85" operator="greaterThan">
      <formula>5.5</formula>
    </cfRule>
  </conditionalFormatting>
  <conditionalFormatting sqref="O14:O15">
    <cfRule type="cellIs" dxfId="403" priority="82" operator="lessThan">
      <formula>1.5</formula>
    </cfRule>
    <cfRule type="cellIs" dxfId="402" priority="83" operator="greaterThan">
      <formula>2.5</formula>
    </cfRule>
  </conditionalFormatting>
  <conditionalFormatting sqref="P14:P15">
    <cfRule type="cellIs" dxfId="401" priority="80" operator="lessThan">
      <formula>4.5</formula>
    </cfRule>
    <cfRule type="cellIs" dxfId="400" priority="81" operator="greaterThan">
      <formula>7.5</formula>
    </cfRule>
  </conditionalFormatting>
  <conditionalFormatting sqref="R14:S15">
    <cfRule type="cellIs" dxfId="399" priority="78" operator="lessThan">
      <formula>2.5</formula>
    </cfRule>
    <cfRule type="cellIs" dxfId="398" priority="79" operator="greaterThan">
      <formula>4.5</formula>
    </cfRule>
  </conditionalFormatting>
  <conditionalFormatting sqref="T14:T15">
    <cfRule type="cellIs" dxfId="397" priority="76" operator="lessThan">
      <formula>2.5</formula>
    </cfRule>
    <cfRule type="cellIs" dxfId="396" priority="77" operator="greaterThan">
      <formula>4.5</formula>
    </cfRule>
  </conditionalFormatting>
  <conditionalFormatting sqref="U14:U15">
    <cfRule type="cellIs" dxfId="395" priority="75" operator="greaterThan">
      <formula>1.5</formula>
    </cfRule>
  </conditionalFormatting>
  <conditionalFormatting sqref="M15">
    <cfRule type="cellIs" dxfId="394" priority="73" operator="lessThan">
      <formula>0.5</formula>
    </cfRule>
    <cfRule type="cellIs" dxfId="393" priority="74" operator="greaterThan">
      <formula>0.5</formula>
    </cfRule>
  </conditionalFormatting>
  <conditionalFormatting sqref="N15">
    <cfRule type="cellIs" dxfId="392" priority="71" operator="lessThan">
      <formula>4.5</formula>
    </cfRule>
    <cfRule type="cellIs" dxfId="391" priority="72" operator="greaterThan">
      <formula>5.5</formula>
    </cfRule>
  </conditionalFormatting>
  <conditionalFormatting sqref="O15">
    <cfRule type="cellIs" dxfId="390" priority="69" operator="lessThan">
      <formula>1.5</formula>
    </cfRule>
    <cfRule type="cellIs" dxfId="389" priority="70" operator="greaterThan">
      <formula>2.5</formula>
    </cfRule>
  </conditionalFormatting>
  <conditionalFormatting sqref="P15">
    <cfRule type="cellIs" dxfId="388" priority="67" operator="lessThan">
      <formula>4.5</formula>
    </cfRule>
    <cfRule type="cellIs" dxfId="387" priority="68" operator="greaterThan">
      <formula>7.5</formula>
    </cfRule>
  </conditionalFormatting>
  <conditionalFormatting sqref="R15:S15">
    <cfRule type="cellIs" dxfId="386" priority="65" operator="lessThan">
      <formula>2.5</formula>
    </cfRule>
    <cfRule type="cellIs" dxfId="385" priority="66" operator="greaterThan">
      <formula>4.5</formula>
    </cfRule>
  </conditionalFormatting>
  <conditionalFormatting sqref="T15">
    <cfRule type="cellIs" dxfId="384" priority="63" operator="lessThan">
      <formula>2.5</formula>
    </cfRule>
    <cfRule type="cellIs" dxfId="383" priority="64" operator="greaterThan">
      <formula>4.5</formula>
    </cfRule>
  </conditionalFormatting>
  <conditionalFormatting sqref="U15">
    <cfRule type="cellIs" dxfId="382" priority="62" operator="greaterThan">
      <formula>1.5</formula>
    </cfRule>
  </conditionalFormatting>
  <conditionalFormatting sqref="L14:V15">
    <cfRule type="expression" dxfId="381" priority="59">
      <formula>L14=""</formula>
    </cfRule>
  </conditionalFormatting>
  <conditionalFormatting sqref="S14:S15">
    <cfRule type="cellIs" dxfId="380" priority="60" operator="greaterThan">
      <formula>0.5</formula>
    </cfRule>
    <cfRule type="cellIs" dxfId="379" priority="61" operator="lessThan">
      <formula>0.5</formula>
    </cfRule>
  </conditionalFormatting>
  <conditionalFormatting sqref="L16:M17">
    <cfRule type="cellIs" dxfId="378" priority="57" operator="lessThan">
      <formula>0.5</formula>
    </cfRule>
    <cfRule type="cellIs" dxfId="377" priority="58" operator="greaterThan">
      <formula>0.5</formula>
    </cfRule>
  </conditionalFormatting>
  <conditionalFormatting sqref="N16:N17">
    <cfRule type="cellIs" dxfId="376" priority="55" operator="lessThan">
      <formula>4.5</formula>
    </cfRule>
    <cfRule type="cellIs" dxfId="375" priority="56" operator="greaterThan">
      <formula>5.5</formula>
    </cfRule>
  </conditionalFormatting>
  <conditionalFormatting sqref="O16:O17">
    <cfRule type="cellIs" dxfId="374" priority="53" operator="lessThan">
      <formula>1.5</formula>
    </cfRule>
    <cfRule type="cellIs" dxfId="373" priority="54" operator="greaterThan">
      <formula>2.5</formula>
    </cfRule>
  </conditionalFormatting>
  <conditionalFormatting sqref="P16:P17">
    <cfRule type="cellIs" dxfId="372" priority="51" operator="lessThan">
      <formula>4.5</formula>
    </cfRule>
    <cfRule type="cellIs" dxfId="371" priority="52" operator="greaterThan">
      <formula>7.5</formula>
    </cfRule>
  </conditionalFormatting>
  <conditionalFormatting sqref="R16:S17">
    <cfRule type="cellIs" dxfId="370" priority="49" operator="lessThan">
      <formula>2.5</formula>
    </cfRule>
    <cfRule type="cellIs" dxfId="369" priority="50" operator="greaterThan">
      <formula>4.5</formula>
    </cfRule>
  </conditionalFormatting>
  <conditionalFormatting sqref="T16:T17">
    <cfRule type="cellIs" dxfId="368" priority="47" operator="lessThan">
      <formula>2.5</formula>
    </cfRule>
    <cfRule type="cellIs" dxfId="367" priority="48" operator="greaterThan">
      <formula>4.5</formula>
    </cfRule>
  </conditionalFormatting>
  <conditionalFormatting sqref="U16:U17">
    <cfRule type="cellIs" dxfId="366" priority="46" operator="greaterThan">
      <formula>1.5</formula>
    </cfRule>
  </conditionalFormatting>
  <conditionalFormatting sqref="M17">
    <cfRule type="cellIs" dxfId="365" priority="44" operator="lessThan">
      <formula>0.5</formula>
    </cfRule>
    <cfRule type="cellIs" dxfId="364" priority="45" operator="greaterThan">
      <formula>0.5</formula>
    </cfRule>
  </conditionalFormatting>
  <conditionalFormatting sqref="N17">
    <cfRule type="cellIs" dxfId="363" priority="42" operator="lessThan">
      <formula>4.5</formula>
    </cfRule>
    <cfRule type="cellIs" dxfId="362" priority="43" operator="greaterThan">
      <formula>5.5</formula>
    </cfRule>
  </conditionalFormatting>
  <conditionalFormatting sqref="O17">
    <cfRule type="cellIs" dxfId="361" priority="40" operator="lessThan">
      <formula>1.5</formula>
    </cfRule>
    <cfRule type="cellIs" dxfId="360" priority="41" operator="greaterThan">
      <formula>2.5</formula>
    </cfRule>
  </conditionalFormatting>
  <conditionalFormatting sqref="P17">
    <cfRule type="cellIs" dxfId="359" priority="38" operator="lessThan">
      <formula>4.5</formula>
    </cfRule>
    <cfRule type="cellIs" dxfId="358" priority="39" operator="greaterThan">
      <formula>7.5</formula>
    </cfRule>
  </conditionalFormatting>
  <conditionalFormatting sqref="R17:S17">
    <cfRule type="cellIs" dxfId="357" priority="36" operator="lessThan">
      <formula>2.5</formula>
    </cfRule>
    <cfRule type="cellIs" dxfId="356" priority="37" operator="greaterThan">
      <formula>4.5</formula>
    </cfRule>
  </conditionalFormatting>
  <conditionalFormatting sqref="T17">
    <cfRule type="cellIs" dxfId="355" priority="34" operator="lessThan">
      <formula>2.5</formula>
    </cfRule>
    <cfRule type="cellIs" dxfId="354" priority="35" operator="greaterThan">
      <formula>4.5</formula>
    </cfRule>
  </conditionalFormatting>
  <conditionalFormatting sqref="U17">
    <cfRule type="cellIs" dxfId="353" priority="33" operator="greaterThan">
      <formula>1.5</formula>
    </cfRule>
  </conditionalFormatting>
  <conditionalFormatting sqref="L16:V17">
    <cfRule type="expression" dxfId="352" priority="30">
      <formula>L16=""</formula>
    </cfRule>
  </conditionalFormatting>
  <conditionalFormatting sqref="S16:S17">
    <cfRule type="cellIs" dxfId="351" priority="31" operator="greaterThan">
      <formula>0.5</formula>
    </cfRule>
    <cfRule type="cellIs" dxfId="350" priority="32" operator="lessThan">
      <formula>0.5</formula>
    </cfRule>
  </conditionalFormatting>
  <conditionalFormatting sqref="L11:M11">
    <cfRule type="cellIs" dxfId="349" priority="28" operator="lessThan">
      <formula>0.5</formula>
    </cfRule>
    <cfRule type="cellIs" dxfId="348" priority="29" operator="greaterThan">
      <formula>0.5</formula>
    </cfRule>
  </conditionalFormatting>
  <conditionalFormatting sqref="N11">
    <cfRule type="cellIs" dxfId="347" priority="26" operator="lessThan">
      <formula>4.5</formula>
    </cfRule>
    <cfRule type="cellIs" dxfId="346" priority="27" operator="greaterThan">
      <formula>5.5</formula>
    </cfRule>
  </conditionalFormatting>
  <conditionalFormatting sqref="O11">
    <cfRule type="cellIs" dxfId="345" priority="24" operator="lessThan">
      <formula>1.5</formula>
    </cfRule>
    <cfRule type="cellIs" dxfId="344" priority="25" operator="greaterThan">
      <formula>2.5</formula>
    </cfRule>
  </conditionalFormatting>
  <conditionalFormatting sqref="P11">
    <cfRule type="cellIs" dxfId="343" priority="22" operator="lessThan">
      <formula>4.5</formula>
    </cfRule>
    <cfRule type="cellIs" dxfId="342" priority="23" operator="greaterThan">
      <formula>7.5</formula>
    </cfRule>
  </conditionalFormatting>
  <conditionalFormatting sqref="R11:S11">
    <cfRule type="cellIs" dxfId="341" priority="20" operator="lessThan">
      <formula>2.5</formula>
    </cfRule>
    <cfRule type="cellIs" dxfId="340" priority="21" operator="greaterThan">
      <formula>4.5</formula>
    </cfRule>
  </conditionalFormatting>
  <conditionalFormatting sqref="T11">
    <cfRule type="cellIs" dxfId="339" priority="18" operator="lessThan">
      <formula>2.5</formula>
    </cfRule>
    <cfRule type="cellIs" dxfId="338" priority="19" operator="greaterThan">
      <formula>4.5</formula>
    </cfRule>
  </conditionalFormatting>
  <conditionalFormatting sqref="U11">
    <cfRule type="cellIs" dxfId="337" priority="17" operator="greaterThan">
      <formula>1.5</formula>
    </cfRule>
  </conditionalFormatting>
  <conditionalFormatting sqref="L11:V11">
    <cfRule type="expression" dxfId="336" priority="1">
      <formula>L11=""</formula>
    </cfRule>
  </conditionalFormatting>
  <conditionalFormatting sqref="S11">
    <cfRule type="cellIs" dxfId="335" priority="2" operator="greaterThan">
      <formula>0.5</formula>
    </cfRule>
    <cfRule type="cellIs" dxfId="334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C18" sqref="C18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4" workbookViewId="0">
      <selection activeCell="C18" sqref="C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54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2015:2:0:0:NORTH</v>
      </c>
      <c r="F3" s="53" t="e">
        <f>MATCH($E3,BAPTISM_SOURCE_ZONE_MONTH!$A:$A, 0)</f>
        <v>#N/A</v>
      </c>
      <c r="G3" s="11" t="str">
        <f>IFERROR(INDEX(BAPTISM_SOURCE_ZONE_MONTH!$A:$Z,NORTH_GRAPH_DATA!$F3,MATCH(G$2,BAPTISM_SOURCE_ZONE_MONTH!$A$1:$Z$1,0)),"")</f>
        <v/>
      </c>
      <c r="H3" s="11" t="str">
        <f>IFERROR(INDEX(BAPTISM_SOURCE_ZONE_MONTH!$A:$Z,NORTH_GRAPH_DATA!$F3,MATCH(H$2,BAPTISM_SOURCE_ZONE_MONTH!$A$1:$Z$1,0)),"")</f>
        <v/>
      </c>
      <c r="I3" s="11" t="str">
        <f>IFERROR(INDEX(BAPTISM_SOURCE_ZONE_MONTH!$A:$Z,NORTH_GRAPH_DATA!$F3,MATCH(I$2,BAPTISM_SOURCE_ZONE_MONTH!$A$1:$Z$1,0)),"")</f>
        <v/>
      </c>
      <c r="J3" s="11" t="str">
        <f>IFERROR(INDEX(BAPTISM_SOURCE_ZONE_MONTH!$A:$Z,NORTH_GRAPH_DATA!$F3,MATCH(J$2,BAPTISM_SOURCE_ZONE_MONTH!$A$1:$Z$1,0)),"")</f>
        <v/>
      </c>
      <c r="K3" s="11" t="str">
        <f>IFERROR(INDEX(BAPTISM_SOURCE_ZONE_MONTH!$A:$Z,NORTH_GRAPH_DATA!$F3,MATCH(K$2,BAPTISM_SOURCE_ZONE_MONTH!$A$1:$Z$1,0)),"")</f>
        <v/>
      </c>
      <c r="L3" s="11" t="str">
        <f>IFERROR(INDEX(BAPTISM_SOURCE_ZONE_MONTH!$A:$Z,NORTH_GRAPH_DATA!$F3,MATCH(L$2,BAPTISM_SOURCE_ZONE_MONTH!$A$1:$Z$1,0)),"")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7</v>
      </c>
      <c r="Q3" s="40" t="str">
        <f>IFERROR(INDEX(REPORT_DATA_BY_ZONE_MONTH!$A:$AG,$N3,MATCH(Q$2,REPORT_DATA_BY_ZONE_MONTH!$A$1:$AG$1,0)), "")</f>
        <v/>
      </c>
      <c r="R3" s="40">
        <f>6*$B$18*$B$19</f>
        <v>168</v>
      </c>
      <c r="S3" s="40" t="str">
        <f>IFERROR(INDEX(REPORT_DATA_BY_ZONE_MONTH!$A:$AG,$N3,MATCH(S$2,REPORT_DATA_BY_ZONE_MONTH!$A$1:$AG$1,0)), "")</f>
        <v/>
      </c>
      <c r="T3" s="40">
        <f>3*$B$18*$B$19</f>
        <v>84</v>
      </c>
      <c r="U3" s="40" t="str">
        <f>IFERROR(INDEX(REPORT_DATA_BY_ZONE_MONTH!$A:$AG,$N3,MATCH(U$2,REPORT_DATA_BY_ZONE_MONTH!$A$1:$AG$1,0)), "")</f>
        <v/>
      </c>
      <c r="V3" s="40">
        <f>5*$B$18*$B$19</f>
        <v>140</v>
      </c>
      <c r="W3" s="40" t="str">
        <f>IFERROR(INDEX(REPORT_DATA_BY_ZONE_MONTH!$A:$AG,$N3,MATCH(W$2,REPORT_DATA_BY_ZONE_MONTH!$A$1:$AG$1,0)), "")</f>
        <v/>
      </c>
      <c r="X3" s="40">
        <f>1*$B$18*$B$19</f>
        <v>28</v>
      </c>
    </row>
    <row r="4" spans="1:24" x14ac:dyDescent="0.25">
      <c r="A4" s="53" t="s">
        <v>54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2015:3:0:0:NORTH</v>
      </c>
      <c r="F4" s="53" t="e">
        <f>MATCH($E4,BAPTISM_SOURCE_ZONE_MONTH!$A:$A, 0)</f>
        <v>#N/A</v>
      </c>
      <c r="G4" s="11" t="str">
        <f>IFERROR(INDEX(BAPTISM_SOURCE_ZONE_MONTH!$A:$Z,NORTH_GRAPH_DATA!$F4,MATCH(G$2,BAPTISM_SOURCE_ZONE_MONTH!$A$1:$Z$1,0)),"")</f>
        <v/>
      </c>
      <c r="H4" s="11" t="str">
        <f>IFERROR(INDEX(BAPTISM_SOURCE_ZONE_MONTH!$A:$Z,NORTH_GRAPH_DATA!$F4,MATCH(H$2,BAPTISM_SOURCE_ZONE_MONTH!$A$1:$Z$1,0)),"")</f>
        <v/>
      </c>
      <c r="I4" s="11" t="str">
        <f>IFERROR(INDEX(BAPTISM_SOURCE_ZONE_MONTH!$A:$Z,NORTH_GRAPH_DATA!$F4,MATCH(I$2,BAPTISM_SOURCE_ZONE_MONTH!$A$1:$Z$1,0)),"")</f>
        <v/>
      </c>
      <c r="J4" s="11" t="str">
        <f>IFERROR(INDEX(BAPTISM_SOURCE_ZONE_MONTH!$A:$Z,NORTH_GRAPH_DATA!$F4,MATCH(J$2,BAPTISM_SOURCE_ZONE_MONTH!$A$1:$Z$1,0)),"")</f>
        <v/>
      </c>
      <c r="K4" s="11" t="str">
        <f>IFERROR(INDEX(BAPTISM_SOURCE_ZONE_MONTH!$A:$Z,NORTH_GRAPH_DATA!$F4,MATCH(K$2,BAPTISM_SOURCE_ZONE_MONTH!$A$1:$Z$1,0)),"")</f>
        <v/>
      </c>
      <c r="L4" s="11" t="str">
        <f>IFERROR(INDEX(BAPTISM_SOURCE_ZONE_MONTH!$A:$Z,NORTH_GRAPH_DATA!$F4,MATCH(L$2,BAPTISM_SOURCE_ZONE_MONTH!$A$1:$Z$1,0)),"")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7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168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84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140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28</v>
      </c>
    </row>
    <row r="5" spans="1:24" x14ac:dyDescent="0.25">
      <c r="A5" s="53" t="s">
        <v>54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2015:4:0:0:NORTH</v>
      </c>
      <c r="F5" s="53" t="e">
        <f>MATCH($E5,BAPTISM_SOURCE_ZONE_MONTH!$A:$A, 0)</f>
        <v>#N/A</v>
      </c>
      <c r="G5" s="11" t="str">
        <f>IFERROR(INDEX(BAPTISM_SOURCE_ZONE_MONTH!$A:$Z,NORTH_GRAPH_DATA!$F5,MATCH(G$2,BAPTISM_SOURCE_ZONE_MONTH!$A$1:$Z$1,0)),"")</f>
        <v/>
      </c>
      <c r="H5" s="11" t="str">
        <f>IFERROR(INDEX(BAPTISM_SOURCE_ZONE_MONTH!$A:$Z,NORTH_GRAPH_DATA!$F5,MATCH(H$2,BAPTISM_SOURCE_ZONE_MONTH!$A$1:$Z$1,0)),"")</f>
        <v/>
      </c>
      <c r="I5" s="11" t="str">
        <f>IFERROR(INDEX(BAPTISM_SOURCE_ZONE_MONTH!$A:$Z,NORTH_GRAPH_DATA!$F5,MATCH(I$2,BAPTISM_SOURCE_ZONE_MONTH!$A$1:$Z$1,0)),"")</f>
        <v/>
      </c>
      <c r="J5" s="11" t="str">
        <f>IFERROR(INDEX(BAPTISM_SOURCE_ZONE_MONTH!$A:$Z,NORTH_GRAPH_DATA!$F5,MATCH(J$2,BAPTISM_SOURCE_ZONE_MONTH!$A$1:$Z$1,0)),"")</f>
        <v/>
      </c>
      <c r="K5" s="11" t="str">
        <f>IFERROR(INDEX(BAPTISM_SOURCE_ZONE_MONTH!$A:$Z,NORTH_GRAPH_DATA!$F5,MATCH(K$2,BAPTISM_SOURCE_ZONE_MONTH!$A$1:$Z$1,0)),"")</f>
        <v/>
      </c>
      <c r="L5" s="11" t="str">
        <f>IFERROR(INDEX(BAPTISM_SOURCE_ZONE_MONTH!$A:$Z,NORTH_GRAPH_DATA!$F5,MATCH(L$2,BAPTISM_SOURCE_ZONE_MONTH!$A$1:$Z$1,0)),"")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7</v>
      </c>
      <c r="Q5" s="40" t="str">
        <f>IFERROR(INDEX(REPORT_DATA_BY_ZONE_MONTH!$A:$AG,$N5,MATCH(Q$2,REPORT_DATA_BY_ZONE_MONTH!$A$1:$AG$1,0)), "")</f>
        <v/>
      </c>
      <c r="R5" s="40">
        <f t="shared" si="4"/>
        <v>168</v>
      </c>
      <c r="S5" s="40" t="str">
        <f>IFERROR(INDEX(REPORT_DATA_BY_ZONE_MONTH!$A:$AG,$N5,MATCH(S$2,REPORT_DATA_BY_ZONE_MONTH!$A$1:$AG$1,0)), "")</f>
        <v/>
      </c>
      <c r="T5" s="40">
        <f t="shared" si="5"/>
        <v>84</v>
      </c>
      <c r="U5" s="40" t="str">
        <f>IFERROR(INDEX(REPORT_DATA_BY_ZONE_MONTH!$A:$AG,$N5,MATCH(U$2,REPORT_DATA_BY_ZONE_MONTH!$A$1:$AG$1,0)), "")</f>
        <v/>
      </c>
      <c r="V5" s="40">
        <f t="shared" si="6"/>
        <v>140</v>
      </c>
      <c r="W5" s="40" t="str">
        <f>IFERROR(INDEX(REPORT_DATA_BY_ZONE_MONTH!$A:$AG,$N5,MATCH(W$2,REPORT_DATA_BY_ZONE_MONTH!$A$1:$AG$1,0)), "")</f>
        <v/>
      </c>
      <c r="X5" s="40">
        <f t="shared" si="7"/>
        <v>28</v>
      </c>
    </row>
    <row r="6" spans="1:24" x14ac:dyDescent="0.25">
      <c r="A6" s="53" t="s">
        <v>54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2015:5:0:0:NORTH</v>
      </c>
      <c r="F6" s="53" t="e">
        <f>MATCH($E6,BAPTISM_SOURCE_ZONE_MONTH!$A:$A, 0)</f>
        <v>#N/A</v>
      </c>
      <c r="G6" s="11" t="str">
        <f>IFERROR(INDEX(BAPTISM_SOURCE_ZONE_MONTH!$A:$Z,NORTH_GRAPH_DATA!$F6,MATCH(G$2,BAPTISM_SOURCE_ZONE_MONTH!$A$1:$Z$1,0)),"")</f>
        <v/>
      </c>
      <c r="H6" s="11" t="str">
        <f>IFERROR(INDEX(BAPTISM_SOURCE_ZONE_MONTH!$A:$Z,NORTH_GRAPH_DATA!$F6,MATCH(H$2,BAPTISM_SOURCE_ZONE_MONTH!$A$1:$Z$1,0)),"")</f>
        <v/>
      </c>
      <c r="I6" s="11" t="str">
        <f>IFERROR(INDEX(BAPTISM_SOURCE_ZONE_MONTH!$A:$Z,NORTH_GRAPH_DATA!$F6,MATCH(I$2,BAPTISM_SOURCE_ZONE_MONTH!$A$1:$Z$1,0)),"")</f>
        <v/>
      </c>
      <c r="J6" s="11" t="str">
        <f>IFERROR(INDEX(BAPTISM_SOURCE_ZONE_MONTH!$A:$Z,NORTH_GRAPH_DATA!$F6,MATCH(J$2,BAPTISM_SOURCE_ZONE_MONTH!$A$1:$Z$1,0)),"")</f>
        <v/>
      </c>
      <c r="K6" s="11" t="str">
        <f>IFERROR(INDEX(BAPTISM_SOURCE_ZONE_MONTH!$A:$Z,NORTH_GRAPH_DATA!$F6,MATCH(K$2,BAPTISM_SOURCE_ZONE_MONTH!$A$1:$Z$1,0)),"")</f>
        <v/>
      </c>
      <c r="L6" s="11" t="str">
        <f>IFERROR(INDEX(BAPTISM_SOURCE_ZONE_MONTH!$A:$Z,NORTH_GRAPH_DATA!$F6,MATCH(L$2,BAPTISM_SOURCE_ZONE_MONTH!$A$1:$Z$1,0)),"")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7</v>
      </c>
      <c r="Q6" s="40" t="str">
        <f>IFERROR(INDEX(REPORT_DATA_BY_ZONE_MONTH!$A:$AG,$N6,MATCH(Q$2,REPORT_DATA_BY_ZONE_MONTH!$A$1:$AG$1,0)), "")</f>
        <v/>
      </c>
      <c r="R6" s="40">
        <f t="shared" si="4"/>
        <v>168</v>
      </c>
      <c r="S6" s="40" t="str">
        <f>IFERROR(INDEX(REPORT_DATA_BY_ZONE_MONTH!$A:$AG,$N6,MATCH(S$2,REPORT_DATA_BY_ZONE_MONTH!$A$1:$AG$1,0)), "")</f>
        <v/>
      </c>
      <c r="T6" s="40">
        <f t="shared" si="5"/>
        <v>84</v>
      </c>
      <c r="U6" s="40" t="str">
        <f>IFERROR(INDEX(REPORT_DATA_BY_ZONE_MONTH!$A:$AG,$N6,MATCH(U$2,REPORT_DATA_BY_ZONE_MONTH!$A$1:$AG$1,0)), "")</f>
        <v/>
      </c>
      <c r="V6" s="40">
        <f t="shared" si="6"/>
        <v>140</v>
      </c>
      <c r="W6" s="40" t="str">
        <f>IFERROR(INDEX(REPORT_DATA_BY_ZONE_MONTH!$A:$AG,$N6,MATCH(W$2,REPORT_DATA_BY_ZONE_MONTH!$A$1:$AG$1,0)), "")</f>
        <v/>
      </c>
      <c r="X6" s="40">
        <f t="shared" si="7"/>
        <v>28</v>
      </c>
    </row>
    <row r="7" spans="1:24" x14ac:dyDescent="0.25">
      <c r="A7" s="53" t="s">
        <v>54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2015:6:0:0:NORTH</v>
      </c>
      <c r="F7" s="53" t="e">
        <f>MATCH($E7,BAPTISM_SOURCE_ZONE_MONTH!$A:$A, 0)</f>
        <v>#N/A</v>
      </c>
      <c r="G7" s="11" t="str">
        <f>IFERROR(INDEX(BAPTISM_SOURCE_ZONE_MONTH!$A:$Z,NORTH_GRAPH_DATA!$F7,MATCH(G$2,BAPTISM_SOURCE_ZONE_MONTH!$A$1:$Z$1,0)),"")</f>
        <v/>
      </c>
      <c r="H7" s="11" t="str">
        <f>IFERROR(INDEX(BAPTISM_SOURCE_ZONE_MONTH!$A:$Z,NORTH_GRAPH_DATA!$F7,MATCH(H$2,BAPTISM_SOURCE_ZONE_MONTH!$A$1:$Z$1,0)),"")</f>
        <v/>
      </c>
      <c r="I7" s="11" t="str">
        <f>IFERROR(INDEX(BAPTISM_SOURCE_ZONE_MONTH!$A:$Z,NORTH_GRAPH_DATA!$F7,MATCH(I$2,BAPTISM_SOURCE_ZONE_MONTH!$A$1:$Z$1,0)),"")</f>
        <v/>
      </c>
      <c r="J7" s="11" t="str">
        <f>IFERROR(INDEX(BAPTISM_SOURCE_ZONE_MONTH!$A:$Z,NORTH_GRAPH_DATA!$F7,MATCH(J$2,BAPTISM_SOURCE_ZONE_MONTH!$A$1:$Z$1,0)),"")</f>
        <v/>
      </c>
      <c r="K7" s="11" t="str">
        <f>IFERROR(INDEX(BAPTISM_SOURCE_ZONE_MONTH!$A:$Z,NORTH_GRAPH_DATA!$F7,MATCH(K$2,BAPTISM_SOURCE_ZONE_MONTH!$A$1:$Z$1,0)),"")</f>
        <v/>
      </c>
      <c r="L7" s="11" t="str">
        <f>IFERROR(INDEX(BAPTISM_SOURCE_ZONE_MONTH!$A:$Z,NORTH_GRAPH_DATA!$F7,MATCH(L$2,BAPTISM_SOURCE_ZONE_MONTH!$A$1:$Z$1,0)),"")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7</v>
      </c>
      <c r="Q7" s="40" t="str">
        <f>IFERROR(INDEX(REPORT_DATA_BY_ZONE_MONTH!$A:$AG,$N7,MATCH(Q$2,REPORT_DATA_BY_ZONE_MONTH!$A$1:$AG$1,0)), "")</f>
        <v/>
      </c>
      <c r="R7" s="40">
        <f t="shared" si="4"/>
        <v>168</v>
      </c>
      <c r="S7" s="40" t="str">
        <f>IFERROR(INDEX(REPORT_DATA_BY_ZONE_MONTH!$A:$AG,$N7,MATCH(S$2,REPORT_DATA_BY_ZONE_MONTH!$A$1:$AG$1,0)), "")</f>
        <v/>
      </c>
      <c r="T7" s="40">
        <f t="shared" si="5"/>
        <v>84</v>
      </c>
      <c r="U7" s="40" t="str">
        <f>IFERROR(INDEX(REPORT_DATA_BY_ZONE_MONTH!$A:$AG,$N7,MATCH(U$2,REPORT_DATA_BY_ZONE_MONTH!$A$1:$AG$1,0)), "")</f>
        <v/>
      </c>
      <c r="V7" s="40">
        <f t="shared" si="6"/>
        <v>140</v>
      </c>
      <c r="W7" s="40" t="str">
        <f>IFERROR(INDEX(REPORT_DATA_BY_ZONE_MONTH!$A:$AG,$N7,MATCH(W$2,REPORT_DATA_BY_ZONE_MONTH!$A$1:$AG$1,0)), "")</f>
        <v/>
      </c>
      <c r="X7" s="40">
        <f t="shared" si="7"/>
        <v>28</v>
      </c>
    </row>
    <row r="8" spans="1:24" x14ac:dyDescent="0.25">
      <c r="A8" s="53" t="s">
        <v>54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2015:7:0:0:NORTH</v>
      </c>
      <c r="F8" s="53" t="e">
        <f>MATCH($E8,BAPTISM_SOURCE_ZONE_MONTH!$A:$A, 0)</f>
        <v>#N/A</v>
      </c>
      <c r="G8" s="11" t="str">
        <f>IFERROR(INDEX(BAPTISM_SOURCE_ZONE_MONTH!$A:$Z,NORTH_GRAPH_DATA!$F8,MATCH(G$2,BAPTISM_SOURCE_ZONE_MONTH!$A$1:$Z$1,0)),"")</f>
        <v/>
      </c>
      <c r="H8" s="11" t="str">
        <f>IFERROR(INDEX(BAPTISM_SOURCE_ZONE_MONTH!$A:$Z,NORTH_GRAPH_DATA!$F8,MATCH(H$2,BAPTISM_SOURCE_ZONE_MONTH!$A$1:$Z$1,0)),"")</f>
        <v/>
      </c>
      <c r="I8" s="11" t="str">
        <f>IFERROR(INDEX(BAPTISM_SOURCE_ZONE_MONTH!$A:$Z,NORTH_GRAPH_DATA!$F8,MATCH(I$2,BAPTISM_SOURCE_ZONE_MONTH!$A$1:$Z$1,0)),"")</f>
        <v/>
      </c>
      <c r="J8" s="11" t="str">
        <f>IFERROR(INDEX(BAPTISM_SOURCE_ZONE_MONTH!$A:$Z,NORTH_GRAPH_DATA!$F8,MATCH(J$2,BAPTISM_SOURCE_ZONE_MONTH!$A$1:$Z$1,0)),"")</f>
        <v/>
      </c>
      <c r="K8" s="11" t="str">
        <f>IFERROR(INDEX(BAPTISM_SOURCE_ZONE_MONTH!$A:$Z,NORTH_GRAPH_DATA!$F8,MATCH(K$2,BAPTISM_SOURCE_ZONE_MONTH!$A$1:$Z$1,0)),"")</f>
        <v/>
      </c>
      <c r="L8" s="11" t="str">
        <f>IFERROR(INDEX(BAPTISM_SOURCE_ZONE_MONTH!$A:$Z,NORTH_GRAPH_DATA!$F8,MATCH(L$2,BAPTISM_SOURCE_ZONE_MONTH!$A$1:$Z$1,0)),"")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7</v>
      </c>
      <c r="Q8" s="40" t="str">
        <f>IFERROR(INDEX(REPORT_DATA_BY_ZONE_MONTH!$A:$AG,$N8,MATCH(Q$2,REPORT_DATA_BY_ZONE_MONTH!$A$1:$AG$1,0)), "")</f>
        <v/>
      </c>
      <c r="R8" s="40">
        <f t="shared" si="4"/>
        <v>168</v>
      </c>
      <c r="S8" s="40" t="str">
        <f>IFERROR(INDEX(REPORT_DATA_BY_ZONE_MONTH!$A:$AG,$N8,MATCH(S$2,REPORT_DATA_BY_ZONE_MONTH!$A$1:$AG$1,0)), "")</f>
        <v/>
      </c>
      <c r="T8" s="40">
        <f t="shared" si="5"/>
        <v>84</v>
      </c>
      <c r="U8" s="40" t="str">
        <f>IFERROR(INDEX(REPORT_DATA_BY_ZONE_MONTH!$A:$AG,$N8,MATCH(U$2,REPORT_DATA_BY_ZONE_MONTH!$A$1:$AG$1,0)), "")</f>
        <v/>
      </c>
      <c r="V8" s="40">
        <f t="shared" si="6"/>
        <v>140</v>
      </c>
      <c r="W8" s="40" t="str">
        <f>IFERROR(INDEX(REPORT_DATA_BY_ZONE_MONTH!$A:$AG,$N8,MATCH(W$2,REPORT_DATA_BY_ZONE_MONTH!$A$1:$AG$1,0)), "")</f>
        <v/>
      </c>
      <c r="X8" s="40">
        <f t="shared" si="7"/>
        <v>28</v>
      </c>
    </row>
    <row r="9" spans="1:24" x14ac:dyDescent="0.25">
      <c r="A9" s="53" t="s">
        <v>54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2015:8:0:0:NORTH</v>
      </c>
      <c r="F9" s="53" t="e">
        <f>MATCH($E9,BAPTISM_SOURCE_ZONE_MONTH!$A:$A, 0)</f>
        <v>#N/A</v>
      </c>
      <c r="G9" s="11" t="str">
        <f>IFERROR(INDEX(BAPTISM_SOURCE_ZONE_MONTH!$A:$Z,NORTH_GRAPH_DATA!$F9,MATCH(G$2,BAPTISM_SOURCE_ZONE_MONTH!$A$1:$Z$1,0)),"")</f>
        <v/>
      </c>
      <c r="H9" s="11" t="str">
        <f>IFERROR(INDEX(BAPTISM_SOURCE_ZONE_MONTH!$A:$Z,NORTH_GRAPH_DATA!$F9,MATCH(H$2,BAPTISM_SOURCE_ZONE_MONTH!$A$1:$Z$1,0)),"")</f>
        <v/>
      </c>
      <c r="I9" s="11" t="str">
        <f>IFERROR(INDEX(BAPTISM_SOURCE_ZONE_MONTH!$A:$Z,NORTH_GRAPH_DATA!$F9,MATCH(I$2,BAPTISM_SOURCE_ZONE_MONTH!$A$1:$Z$1,0)),"")</f>
        <v/>
      </c>
      <c r="J9" s="11" t="str">
        <f>IFERROR(INDEX(BAPTISM_SOURCE_ZONE_MONTH!$A:$Z,NORTH_GRAPH_DATA!$F9,MATCH(J$2,BAPTISM_SOURCE_ZONE_MONTH!$A$1:$Z$1,0)),"")</f>
        <v/>
      </c>
      <c r="K9" s="11" t="str">
        <f>IFERROR(INDEX(BAPTISM_SOURCE_ZONE_MONTH!$A:$Z,NORTH_GRAPH_DATA!$F9,MATCH(K$2,BAPTISM_SOURCE_ZONE_MONTH!$A$1:$Z$1,0)),"")</f>
        <v/>
      </c>
      <c r="L9" s="11" t="str">
        <f>IFERROR(INDEX(BAPTISM_SOURCE_ZONE_MONTH!$A:$Z,NORTH_GRAPH_DATA!$F9,MATCH(L$2,BAPTISM_SOURCE_ZONE_MONTH!$A$1:$Z$1,0)),"")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7</v>
      </c>
      <c r="Q9" s="40" t="str">
        <f>IFERROR(INDEX(REPORT_DATA_BY_ZONE_MONTH!$A:$AG,$N9,MATCH(Q$2,REPORT_DATA_BY_ZONE_MONTH!$A$1:$AG$1,0)), "")</f>
        <v/>
      </c>
      <c r="R9" s="40">
        <f t="shared" si="4"/>
        <v>168</v>
      </c>
      <c r="S9" s="40" t="str">
        <f>IFERROR(INDEX(REPORT_DATA_BY_ZONE_MONTH!$A:$AG,$N9,MATCH(S$2,REPORT_DATA_BY_ZONE_MONTH!$A$1:$AG$1,0)), "")</f>
        <v/>
      </c>
      <c r="T9" s="40">
        <f t="shared" si="5"/>
        <v>84</v>
      </c>
      <c r="U9" s="40" t="str">
        <f>IFERROR(INDEX(REPORT_DATA_BY_ZONE_MONTH!$A:$AG,$N9,MATCH(U$2,REPORT_DATA_BY_ZONE_MONTH!$A$1:$AG$1,0)), "")</f>
        <v/>
      </c>
      <c r="V9" s="40">
        <f t="shared" si="6"/>
        <v>140</v>
      </c>
      <c r="W9" s="40" t="str">
        <f>IFERROR(INDEX(REPORT_DATA_BY_ZONE_MONTH!$A:$AG,$N9,MATCH(W$2,REPORT_DATA_BY_ZONE_MONTH!$A$1:$AG$1,0)), "")</f>
        <v/>
      </c>
      <c r="X9" s="40">
        <f t="shared" si="7"/>
        <v>28</v>
      </c>
    </row>
    <row r="10" spans="1:24" x14ac:dyDescent="0.25">
      <c r="A10" s="53" t="s">
        <v>54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2015:9:0:0:NORTH</v>
      </c>
      <c r="F10" s="53" t="e">
        <f>MATCH($E10,BAPTISM_SOURCE_ZONE_MONTH!$A:$A, 0)</f>
        <v>#N/A</v>
      </c>
      <c r="G10" s="11" t="str">
        <f>IFERROR(INDEX(BAPTISM_SOURCE_ZONE_MONTH!$A:$Z,NORTH_GRAPH_DATA!$F10,MATCH(G$2,BAPTISM_SOURCE_ZONE_MONTH!$A$1:$Z$1,0)),"")</f>
        <v/>
      </c>
      <c r="H10" s="11" t="str">
        <f>IFERROR(INDEX(BAPTISM_SOURCE_ZONE_MONTH!$A:$Z,NORTH_GRAPH_DATA!$F10,MATCH(H$2,BAPTISM_SOURCE_ZONE_MONTH!$A$1:$Z$1,0)),"")</f>
        <v/>
      </c>
      <c r="I10" s="11" t="str">
        <f>IFERROR(INDEX(BAPTISM_SOURCE_ZONE_MONTH!$A:$Z,NORTH_GRAPH_DATA!$F10,MATCH(I$2,BAPTISM_SOURCE_ZONE_MONTH!$A$1:$Z$1,0)),"")</f>
        <v/>
      </c>
      <c r="J10" s="11" t="str">
        <f>IFERROR(INDEX(BAPTISM_SOURCE_ZONE_MONTH!$A:$Z,NORTH_GRAPH_DATA!$F10,MATCH(J$2,BAPTISM_SOURCE_ZONE_MONTH!$A$1:$Z$1,0)),"")</f>
        <v/>
      </c>
      <c r="K10" s="11" t="str">
        <f>IFERROR(INDEX(BAPTISM_SOURCE_ZONE_MONTH!$A:$Z,NORTH_GRAPH_DATA!$F10,MATCH(K$2,BAPTISM_SOURCE_ZONE_MONTH!$A$1:$Z$1,0)),"")</f>
        <v/>
      </c>
      <c r="L10" s="11" t="str">
        <f>IFERROR(INDEX(BAPTISM_SOURCE_ZONE_MONTH!$A:$Z,NORTH_GRAPH_DATA!$F10,MATCH(L$2,BAPTISM_SOURCE_ZONE_MONTH!$A$1:$Z$1,0)),"")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7</v>
      </c>
      <c r="Q10" s="40" t="str">
        <f>IFERROR(INDEX(REPORT_DATA_BY_ZONE_MONTH!$A:$AG,$N10,MATCH(Q$2,REPORT_DATA_BY_ZONE_MONTH!$A$1:$AG$1,0)), "")</f>
        <v/>
      </c>
      <c r="R10" s="40">
        <f t="shared" si="4"/>
        <v>168</v>
      </c>
      <c r="S10" s="40" t="str">
        <f>IFERROR(INDEX(REPORT_DATA_BY_ZONE_MONTH!$A:$AG,$N10,MATCH(S$2,REPORT_DATA_BY_ZONE_MONTH!$A$1:$AG$1,0)), "")</f>
        <v/>
      </c>
      <c r="T10" s="40">
        <f t="shared" si="5"/>
        <v>84</v>
      </c>
      <c r="U10" s="40" t="str">
        <f>IFERROR(INDEX(REPORT_DATA_BY_ZONE_MONTH!$A:$AG,$N10,MATCH(U$2,REPORT_DATA_BY_ZONE_MONTH!$A$1:$AG$1,0)), "")</f>
        <v/>
      </c>
      <c r="V10" s="40">
        <f t="shared" si="6"/>
        <v>140</v>
      </c>
      <c r="W10" s="40" t="str">
        <f>IFERROR(INDEX(REPORT_DATA_BY_ZONE_MONTH!$A:$AG,$N10,MATCH(W$2,REPORT_DATA_BY_ZONE_MONTH!$A$1:$AG$1,0)), "")</f>
        <v/>
      </c>
      <c r="X10" s="40">
        <f t="shared" si="7"/>
        <v>28</v>
      </c>
    </row>
    <row r="11" spans="1:24" x14ac:dyDescent="0.25">
      <c r="A11" s="53" t="s">
        <v>54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2015:10:0:0:NORTH</v>
      </c>
      <c r="F11" s="53" t="e">
        <f>MATCH($E11,BAPTISM_SOURCE_ZONE_MONTH!$A:$A, 0)</f>
        <v>#N/A</v>
      </c>
      <c r="G11" s="11" t="str">
        <f>IFERROR(INDEX(BAPTISM_SOURCE_ZONE_MONTH!$A:$Z,NORTH_GRAPH_DATA!$F11,MATCH(G$2,BAPTISM_SOURCE_ZONE_MONTH!$A$1:$Z$1,0)),"")</f>
        <v/>
      </c>
      <c r="H11" s="11" t="str">
        <f>IFERROR(INDEX(BAPTISM_SOURCE_ZONE_MONTH!$A:$Z,NORTH_GRAPH_DATA!$F11,MATCH(H$2,BAPTISM_SOURCE_ZONE_MONTH!$A$1:$Z$1,0)),"")</f>
        <v/>
      </c>
      <c r="I11" s="11" t="str">
        <f>IFERROR(INDEX(BAPTISM_SOURCE_ZONE_MONTH!$A:$Z,NORTH_GRAPH_DATA!$F11,MATCH(I$2,BAPTISM_SOURCE_ZONE_MONTH!$A$1:$Z$1,0)),"")</f>
        <v/>
      </c>
      <c r="J11" s="11" t="str">
        <f>IFERROR(INDEX(BAPTISM_SOURCE_ZONE_MONTH!$A:$Z,NORTH_GRAPH_DATA!$F11,MATCH(J$2,BAPTISM_SOURCE_ZONE_MONTH!$A$1:$Z$1,0)),"")</f>
        <v/>
      </c>
      <c r="K11" s="11" t="str">
        <f>IFERROR(INDEX(BAPTISM_SOURCE_ZONE_MONTH!$A:$Z,NORTH_GRAPH_DATA!$F11,MATCH(K$2,BAPTISM_SOURCE_ZONE_MONTH!$A$1:$Z$1,0)),"")</f>
        <v/>
      </c>
      <c r="L11" s="11" t="str">
        <f>IFERROR(INDEX(BAPTISM_SOURCE_ZONE_MONTH!$A:$Z,NORTH_GRAPH_DATA!$F11,MATCH(L$2,BAPTISM_SOURCE_ZONE_MONTH!$A$1:$Z$1,0)),"")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7</v>
      </c>
      <c r="Q11" s="40" t="str">
        <f>IFERROR(INDEX(REPORT_DATA_BY_ZONE_MONTH!$A:$AG,$N11,MATCH(Q$2,REPORT_DATA_BY_ZONE_MONTH!$A$1:$AG$1,0)), "")</f>
        <v/>
      </c>
      <c r="R11" s="40">
        <f t="shared" si="4"/>
        <v>168</v>
      </c>
      <c r="S11" s="40" t="str">
        <f>IFERROR(INDEX(REPORT_DATA_BY_ZONE_MONTH!$A:$AG,$N11,MATCH(S$2,REPORT_DATA_BY_ZONE_MONTH!$A$1:$AG$1,0)), "")</f>
        <v/>
      </c>
      <c r="T11" s="40">
        <f t="shared" si="5"/>
        <v>84</v>
      </c>
      <c r="U11" s="40" t="str">
        <f>IFERROR(INDEX(REPORT_DATA_BY_ZONE_MONTH!$A:$AG,$N11,MATCH(U$2,REPORT_DATA_BY_ZONE_MONTH!$A$1:$AG$1,0)), "")</f>
        <v/>
      </c>
      <c r="V11" s="40">
        <f t="shared" si="6"/>
        <v>140</v>
      </c>
      <c r="W11" s="40" t="str">
        <f>IFERROR(INDEX(REPORT_DATA_BY_ZONE_MONTH!$A:$AG,$N11,MATCH(W$2,REPORT_DATA_BY_ZONE_MONTH!$A$1:$AG$1,0)), "")</f>
        <v/>
      </c>
      <c r="X11" s="40">
        <f t="shared" si="7"/>
        <v>28</v>
      </c>
    </row>
    <row r="12" spans="1:24" x14ac:dyDescent="0.25">
      <c r="A12" s="53" t="s">
        <v>54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2015:11:0:0:NORTH</v>
      </c>
      <c r="F12" s="53" t="e">
        <f>MATCH($E12,BAPTISM_SOURCE_ZONE_MONTH!$A:$A, 0)</f>
        <v>#N/A</v>
      </c>
      <c r="G12" s="11" t="str">
        <f>IFERROR(INDEX(BAPTISM_SOURCE_ZONE_MONTH!$A:$Z,NORTH_GRAPH_DATA!$F12,MATCH(G$2,BAPTISM_SOURCE_ZONE_MONTH!$A$1:$Z$1,0)),"")</f>
        <v/>
      </c>
      <c r="H12" s="11" t="str">
        <f>IFERROR(INDEX(BAPTISM_SOURCE_ZONE_MONTH!$A:$Z,NORTH_GRAPH_DATA!$F12,MATCH(H$2,BAPTISM_SOURCE_ZONE_MONTH!$A$1:$Z$1,0)),"")</f>
        <v/>
      </c>
      <c r="I12" s="11" t="str">
        <f>IFERROR(INDEX(BAPTISM_SOURCE_ZONE_MONTH!$A:$Z,NORTH_GRAPH_DATA!$F12,MATCH(I$2,BAPTISM_SOURCE_ZONE_MONTH!$A$1:$Z$1,0)),"")</f>
        <v/>
      </c>
      <c r="J12" s="11" t="str">
        <f>IFERROR(INDEX(BAPTISM_SOURCE_ZONE_MONTH!$A:$Z,NORTH_GRAPH_DATA!$F12,MATCH(J$2,BAPTISM_SOURCE_ZONE_MONTH!$A$1:$Z$1,0)),"")</f>
        <v/>
      </c>
      <c r="K12" s="11" t="str">
        <f>IFERROR(INDEX(BAPTISM_SOURCE_ZONE_MONTH!$A:$Z,NORTH_GRAPH_DATA!$F12,MATCH(K$2,BAPTISM_SOURCE_ZONE_MONTH!$A$1:$Z$1,0)),"")</f>
        <v/>
      </c>
      <c r="L12" s="11" t="str">
        <f>IFERROR(INDEX(BAPTISM_SOURCE_ZONE_MONTH!$A:$Z,NORTH_GRAPH_DATA!$F12,MATCH(L$2,BAPTISM_SOURCE_ZONE_MONTH!$A$1:$Z$1,0)),"")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7</v>
      </c>
      <c r="Q12" s="40" t="str">
        <f>IFERROR(INDEX(REPORT_DATA_BY_ZONE_MONTH!$A:$AG,$N12,MATCH(Q$2,REPORT_DATA_BY_ZONE_MONTH!$A$1:$AG$1,0)), "")</f>
        <v/>
      </c>
      <c r="R12" s="40">
        <f t="shared" si="4"/>
        <v>168</v>
      </c>
      <c r="S12" s="40" t="str">
        <f>IFERROR(INDEX(REPORT_DATA_BY_ZONE_MONTH!$A:$AG,$N12,MATCH(S$2,REPORT_DATA_BY_ZONE_MONTH!$A$1:$AG$1,0)), "")</f>
        <v/>
      </c>
      <c r="T12" s="40">
        <f t="shared" si="5"/>
        <v>84</v>
      </c>
      <c r="U12" s="40" t="str">
        <f>IFERROR(INDEX(REPORT_DATA_BY_ZONE_MONTH!$A:$AG,$N12,MATCH(U$2,REPORT_DATA_BY_ZONE_MONTH!$A$1:$AG$1,0)), "")</f>
        <v/>
      </c>
      <c r="V12" s="40">
        <f t="shared" si="6"/>
        <v>140</v>
      </c>
      <c r="W12" s="40" t="str">
        <f>IFERROR(INDEX(REPORT_DATA_BY_ZONE_MONTH!$A:$AG,$N12,MATCH(W$2,REPORT_DATA_BY_ZONE_MONTH!$A$1:$AG$1,0)), "")</f>
        <v/>
      </c>
      <c r="X12" s="40">
        <f t="shared" si="7"/>
        <v>28</v>
      </c>
    </row>
    <row r="13" spans="1:24" x14ac:dyDescent="0.25">
      <c r="A13" s="53" t="s">
        <v>54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2015:12:0:0:NORTH</v>
      </c>
      <c r="F13" s="53" t="e">
        <f>MATCH($E13,BAPTISM_SOURCE_ZONE_MONTH!$A:$A, 0)</f>
        <v>#N/A</v>
      </c>
      <c r="G13" s="11" t="str">
        <f>IFERROR(INDEX(BAPTISM_SOURCE_ZONE_MONTH!$A:$Z,NORTH_GRAPH_DATA!$F13,MATCH(G$2,BAPTISM_SOURCE_ZONE_MONTH!$A$1:$Z$1,0)),"")</f>
        <v/>
      </c>
      <c r="H13" s="11" t="str">
        <f>IFERROR(INDEX(BAPTISM_SOURCE_ZONE_MONTH!$A:$Z,NORTH_GRAPH_DATA!$F13,MATCH(H$2,BAPTISM_SOURCE_ZONE_MONTH!$A$1:$Z$1,0)),"")</f>
        <v/>
      </c>
      <c r="I13" s="11" t="str">
        <f>IFERROR(INDEX(BAPTISM_SOURCE_ZONE_MONTH!$A:$Z,NORTH_GRAPH_DATA!$F13,MATCH(I$2,BAPTISM_SOURCE_ZONE_MONTH!$A$1:$Z$1,0)),"")</f>
        <v/>
      </c>
      <c r="J13" s="11" t="str">
        <f>IFERROR(INDEX(BAPTISM_SOURCE_ZONE_MONTH!$A:$Z,NORTH_GRAPH_DATA!$F13,MATCH(J$2,BAPTISM_SOURCE_ZONE_MONTH!$A$1:$Z$1,0)),"")</f>
        <v/>
      </c>
      <c r="K13" s="11" t="str">
        <f>IFERROR(INDEX(BAPTISM_SOURCE_ZONE_MONTH!$A:$Z,NORTH_GRAPH_DATA!$F13,MATCH(K$2,BAPTISM_SOURCE_ZONE_MONTH!$A$1:$Z$1,0)),"")</f>
        <v/>
      </c>
      <c r="L13" s="11" t="str">
        <f>IFERROR(INDEX(BAPTISM_SOURCE_ZONE_MONTH!$A:$Z,NORTH_GRAPH_DATA!$F13,MATCH(L$2,BAPTISM_SOURCE_ZONE_MONTH!$A$1:$Z$1,0)),"")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7</v>
      </c>
      <c r="Q13" s="40" t="str">
        <f>IFERROR(INDEX(REPORT_DATA_BY_ZONE_MONTH!$A:$AG,$N13,MATCH(Q$2,REPORT_DATA_BY_ZONE_MONTH!$A$1:$AG$1,0)), "")</f>
        <v/>
      </c>
      <c r="R13" s="40">
        <f t="shared" si="4"/>
        <v>168</v>
      </c>
      <c r="S13" s="40" t="str">
        <f>IFERROR(INDEX(REPORT_DATA_BY_ZONE_MONTH!$A:$AG,$N13,MATCH(S$2,REPORT_DATA_BY_ZONE_MONTH!$A$1:$AG$1,0)), "")</f>
        <v/>
      </c>
      <c r="T13" s="40">
        <f t="shared" si="5"/>
        <v>84</v>
      </c>
      <c r="U13" s="40" t="str">
        <f>IFERROR(INDEX(REPORT_DATA_BY_ZONE_MONTH!$A:$AG,$N13,MATCH(U$2,REPORT_DATA_BY_ZONE_MONTH!$A$1:$AG$1,0)), "")</f>
        <v/>
      </c>
      <c r="V13" s="40">
        <f t="shared" si="6"/>
        <v>140</v>
      </c>
      <c r="W13" s="40" t="str">
        <f>IFERROR(INDEX(REPORT_DATA_BY_ZONE_MONTH!$A:$AG,$N13,MATCH(W$2,REPORT_DATA_BY_ZONE_MONTH!$A$1:$AG$1,0)), "")</f>
        <v/>
      </c>
      <c r="X13" s="40">
        <f t="shared" si="7"/>
        <v>28</v>
      </c>
    </row>
    <row r="14" spans="1:24" x14ac:dyDescent="0.25">
      <c r="A14" s="53" t="s">
        <v>54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2016:1:0:0:NORTH</v>
      </c>
      <c r="F14" s="53" t="e">
        <f>MATCH($E14,BAPTISM_SOURCE_ZONE_MONTH!$A:$A, 0)</f>
        <v>#N/A</v>
      </c>
      <c r="G14" s="11" t="str">
        <f>IFERROR(INDEX(BAPTISM_SOURCE_ZONE_MONTH!$A:$Z,NORTH_GRAPH_DATA!$F14,MATCH(G$2,BAPTISM_SOURCE_ZONE_MONTH!$A$1:$Z$1,0)),"")</f>
        <v/>
      </c>
      <c r="H14" s="11" t="str">
        <f>IFERROR(INDEX(BAPTISM_SOURCE_ZONE_MONTH!$A:$Z,NORTH_GRAPH_DATA!$F14,MATCH(H$2,BAPTISM_SOURCE_ZONE_MONTH!$A$1:$Z$1,0)),"")</f>
        <v/>
      </c>
      <c r="I14" s="11" t="str">
        <f>IFERROR(INDEX(BAPTISM_SOURCE_ZONE_MONTH!$A:$Z,NORTH_GRAPH_DATA!$F14,MATCH(I$2,BAPTISM_SOURCE_ZONE_MONTH!$A$1:$Z$1,0)),"")</f>
        <v/>
      </c>
      <c r="J14" s="11" t="str">
        <f>IFERROR(INDEX(BAPTISM_SOURCE_ZONE_MONTH!$A:$Z,NORTH_GRAPH_DATA!$F14,MATCH(J$2,BAPTISM_SOURCE_ZONE_MONTH!$A$1:$Z$1,0)),"")</f>
        <v/>
      </c>
      <c r="K14" s="11" t="str">
        <f>IFERROR(INDEX(BAPTISM_SOURCE_ZONE_MONTH!$A:$Z,NORTH_GRAPH_DATA!$F14,MATCH(K$2,BAPTISM_SOURCE_ZONE_MONTH!$A$1:$Z$1,0)),"")</f>
        <v/>
      </c>
      <c r="L14" s="11" t="str">
        <f>IFERROR(INDEX(BAPTISM_SOURCE_ZONE_MONTH!$A:$Z,NORTH_GRAPH_DATA!$F14,MATCH(L$2,BAPTISM_SOURCE_ZONE_MONTH!$A$1:$Z$1,0)),"")</f>
        <v/>
      </c>
      <c r="N14" s="53">
        <f>MATCH($E14,REPORT_DATA_BY_ZONE_MONTH!$A:$A, 0)</f>
        <v>5</v>
      </c>
      <c r="O14" s="40">
        <f>IFERROR(INDEX(REPORT_DATA_BY_ZONE_MONTH!$A:$AG,$N14,MATCH(O$2,REPORT_DATA_BY_ZONE_MONTH!$A$1:$AG$1,0)), "")</f>
        <v>1</v>
      </c>
      <c r="P14" s="40">
        <f t="shared" si="3"/>
        <v>7</v>
      </c>
      <c r="Q14" s="40">
        <f>IFERROR(INDEX(REPORT_DATA_BY_ZONE_MONTH!$A:$AG,$N14,MATCH(Q$2,REPORT_DATA_BY_ZONE_MONTH!$A$1:$AG$1,0)), "")</f>
        <v>88</v>
      </c>
      <c r="R14" s="40">
        <f t="shared" si="4"/>
        <v>168</v>
      </c>
      <c r="S14" s="40">
        <f>IFERROR(INDEX(REPORT_DATA_BY_ZONE_MONTH!$A:$AG,$N14,MATCH(S$2,REPORT_DATA_BY_ZONE_MONTH!$A$1:$AG$1,0)), "")</f>
        <v>14</v>
      </c>
      <c r="T14" s="40">
        <f t="shared" si="5"/>
        <v>84</v>
      </c>
      <c r="U14" s="40">
        <f>IFERROR(INDEX(REPORT_DATA_BY_ZONE_MONTH!$A:$AG,$N14,MATCH(U$2,REPORT_DATA_BY_ZONE_MONTH!$A$1:$AG$1,0)), "")</f>
        <v>79</v>
      </c>
      <c r="V14" s="40">
        <f t="shared" si="6"/>
        <v>140</v>
      </c>
      <c r="W14" s="40">
        <f>IFERROR(INDEX(REPORT_DATA_BY_ZONE_MONTH!$A:$AG,$N14,MATCH(W$2,REPORT_DATA_BY_ZONE_MONTH!$A$1:$AG$1,0)), "")</f>
        <v>0</v>
      </c>
      <c r="X14" s="40">
        <f t="shared" si="7"/>
        <v>28</v>
      </c>
    </row>
    <row r="15" spans="1:24" x14ac:dyDescent="0.25">
      <c r="A15" s="53" t="s">
        <v>54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2016:2:0:0:NORTH</v>
      </c>
      <c r="F15" s="53" t="e">
        <f>MATCH($E15,BAPTISM_SOURCE_ZONE_MONTH!$A:$A, 0)</f>
        <v>#N/A</v>
      </c>
      <c r="G15" s="11" t="str">
        <f>IFERROR(INDEX(BAPTISM_SOURCE_ZONE_MONTH!$A:$Z,NORTH_GRAPH_DATA!$F15,MATCH(G$2,BAPTISM_SOURCE_ZONE_MONTH!$A$1:$Z$1,0)),"")</f>
        <v/>
      </c>
      <c r="H15" s="11" t="str">
        <f>IFERROR(INDEX(BAPTISM_SOURCE_ZONE_MONTH!$A:$Z,NORTH_GRAPH_DATA!$F15,MATCH(H$2,BAPTISM_SOURCE_ZONE_MONTH!$A$1:$Z$1,0)),"")</f>
        <v/>
      </c>
      <c r="I15" s="11" t="str">
        <f>IFERROR(INDEX(BAPTISM_SOURCE_ZONE_MONTH!$A:$Z,NORTH_GRAPH_DATA!$F15,MATCH(I$2,BAPTISM_SOURCE_ZONE_MONTH!$A$1:$Z$1,0)),"")</f>
        <v/>
      </c>
      <c r="J15" s="11" t="str">
        <f>IFERROR(INDEX(BAPTISM_SOURCE_ZONE_MONTH!$A:$Z,NORTH_GRAPH_DATA!$F15,MATCH(J$2,BAPTISM_SOURCE_ZONE_MONTH!$A$1:$Z$1,0)),"")</f>
        <v/>
      </c>
      <c r="K15" s="11" t="str">
        <f>IFERROR(INDEX(BAPTISM_SOURCE_ZONE_MONTH!$A:$Z,NORTH_GRAPH_DATA!$F15,MATCH(K$2,BAPTISM_SOURCE_ZONE_MONTH!$A$1:$Z$1,0)),"")</f>
        <v/>
      </c>
      <c r="L15" s="11" t="str">
        <f>IFERROR(INDEX(BAPTISM_SOURCE_ZONE_MONTH!$A:$Z,NORTH_GRAPH_DATA!$F15,MATCH(L$2,BAPTISM_SOURCE_ZONE_MONTH!$A$1:$Z$1,0)),"")</f>
        <v/>
      </c>
      <c r="N15" s="53">
        <f>MATCH($E15,REPORT_DATA_BY_ZONE_MONTH!$A:$A, 0)</f>
        <v>16</v>
      </c>
      <c r="O15" s="40">
        <f>IFERROR(INDEX(REPORT_DATA_BY_ZONE_MONTH!$A:$AG,$N15,MATCH(O$2,REPORT_DATA_BY_ZONE_MONTH!$A$1:$AG$1,0)), "")</f>
        <v>0</v>
      </c>
      <c r="P15" s="40">
        <f t="shared" si="3"/>
        <v>7</v>
      </c>
      <c r="Q15" s="40">
        <f>IFERROR(INDEX(REPORT_DATA_BY_ZONE_MONTH!$A:$AG,$N15,MATCH(Q$2,REPORT_DATA_BY_ZONE_MONTH!$A$1:$AG$1,0)), "")</f>
        <v>31</v>
      </c>
      <c r="R15" s="40">
        <f t="shared" si="4"/>
        <v>168</v>
      </c>
      <c r="S15" s="40">
        <f>IFERROR(INDEX(REPORT_DATA_BY_ZONE_MONTH!$A:$AG,$N15,MATCH(S$2,REPORT_DATA_BY_ZONE_MONTH!$A$1:$AG$1,0)), "")</f>
        <v>5</v>
      </c>
      <c r="T15" s="40">
        <f t="shared" si="5"/>
        <v>84</v>
      </c>
      <c r="U15" s="40">
        <f>IFERROR(INDEX(REPORT_DATA_BY_ZONE_MONTH!$A:$AG,$N15,MATCH(U$2,REPORT_DATA_BY_ZONE_MONTH!$A$1:$AG$1,0)), "")</f>
        <v>21</v>
      </c>
      <c r="V15" s="40">
        <f t="shared" si="6"/>
        <v>140</v>
      </c>
      <c r="W15" s="40">
        <f>IFERROR(INDEX(REPORT_DATA_BY_ZONE_MONTH!$A:$AG,$N15,MATCH(W$2,REPORT_DATA_BY_ZONE_MONTH!$A$1:$AG$1,0)), "")</f>
        <v>2</v>
      </c>
      <c r="X15" s="40">
        <f t="shared" si="7"/>
        <v>28</v>
      </c>
    </row>
    <row r="16" spans="1:24" x14ac:dyDescent="0.25">
      <c r="A16" s="53" t="s">
        <v>54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7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6</v>
      </c>
      <c r="G22" s="8">
        <f>NORTH!D3</f>
        <v>805</v>
      </c>
      <c r="H22" s="8">
        <f>NORTH!G5</f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X20" sqref="X20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994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995</v>
      </c>
      <c r="C4" s="46" t="s">
        <v>66</v>
      </c>
      <c r="D4" s="47"/>
      <c r="E4" s="47"/>
      <c r="F4" s="47"/>
      <c r="G4" s="89">
        <v>140</v>
      </c>
      <c r="H4" s="90"/>
      <c r="I4" s="90"/>
      <c r="J4" s="91"/>
      <c r="K4" s="39">
        <f>ROUND(G4/12,0)</f>
        <v>12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996</v>
      </c>
      <c r="C5" s="46" t="s">
        <v>80</v>
      </c>
      <c r="D5" s="47"/>
      <c r="E5" s="47"/>
      <c r="F5" s="47"/>
      <c r="G5" s="89">
        <v>12</v>
      </c>
      <c r="H5" s="90"/>
      <c r="I5" s="90"/>
      <c r="J5" s="91"/>
      <c r="K5" s="39">
        <f>L32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997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998</v>
      </c>
      <c r="B9" s="64" t="s">
        <v>999</v>
      </c>
      <c r="C9" s="4" t="s">
        <v>980</v>
      </c>
      <c r="D9" s="4" t="s">
        <v>981</v>
      </c>
      <c r="E9" s="4" t="str">
        <f>CONCATENATE(YEAR,":",MONTH,":",WEEK,":",DAY,":",$A9)</f>
        <v>2016:2:1:7:JINGXIN_E</v>
      </c>
      <c r="F9" s="4">
        <f>MATCH($E9,REPORT_DATA_BY_COMP!$A:$A,0)</f>
        <v>308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0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12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11</v>
      </c>
      <c r="Q9" s="11">
        <f>IFERROR(INDEX(REPORT_DATA_BY_COMP!$A:$AH,$F9,MATCH(Q$7,REPORT_DATA_BY_COMP!$A$1:$AH$1,0)), "")</f>
        <v>8</v>
      </c>
      <c r="R9" s="11">
        <f>IFERROR(INDEX(REPORT_DATA_BY_COMP!$A:$AH,$F9,MATCH(R$7,REPORT_DATA_BY_COMP!$A$1:$AH$1,0)), "")</f>
        <v>11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3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1000</v>
      </c>
      <c r="B10" s="64" t="s">
        <v>1001</v>
      </c>
      <c r="C10" s="4" t="s">
        <v>982</v>
      </c>
      <c r="D10" s="4" t="s">
        <v>983</v>
      </c>
      <c r="E10" s="4" t="str">
        <f>CONCATENATE(YEAR,":",MONTH,":",WEEK,":",DAY,":",$A10)</f>
        <v>2016:2:1:7:MUZHA_E</v>
      </c>
      <c r="F10" s="4">
        <f>MATCH($E10,REPORT_DATA_BY_COMP!$A:$A,0)</f>
        <v>317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1</v>
      </c>
      <c r="I10" s="11">
        <f>IFERROR(INDEX(REPORT_DATA_BY_COMP!$A:$AH,$F10,MATCH(I$7,REPORT_DATA_BY_COMP!$A$1:$AH$1,0)), "")</f>
        <v>2</v>
      </c>
      <c r="J10" s="11">
        <f>IFERROR(INDEX(REPORT_DATA_BY_COMP!$A:$AH,$F10,MATCH(J$7,REPORT_DATA_BY_COMP!$A$1:$AH$1,0)), "")</f>
        <v>5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12</v>
      </c>
      <c r="O10" s="11">
        <f>IFERROR(INDEX(REPORT_DATA_BY_COMP!$A:$AH,$F10,MATCH(O$7,REPORT_DATA_BY_COMP!$A$1:$AH$1,0)), "")</f>
        <v>4</v>
      </c>
      <c r="P10" s="11">
        <f>IFERROR(INDEX(REPORT_DATA_BY_COMP!$A:$AH,$F10,MATCH(P$7,REPORT_DATA_BY_COMP!$A$1:$AH$1,0)), "")</f>
        <v>5</v>
      </c>
      <c r="Q10" s="11">
        <f>IFERROR(INDEX(REPORT_DATA_BY_COMP!$A:$AH,$F10,MATCH(Q$7,REPORT_DATA_BY_COMP!$A$1:$AH$1,0)), "")</f>
        <v>27</v>
      </c>
      <c r="R10" s="11">
        <f>IFERROR(INDEX(REPORT_DATA_BY_COMP!$A:$AH,$F10,MATCH(R$7,REPORT_DATA_BY_COMP!$A$1:$AH$1,0)), "")</f>
        <v>16</v>
      </c>
      <c r="S10" s="11">
        <f>IFERROR(INDEX(REPORT_DATA_BY_COMP!$A:$AH,$F10,MATCH(S$7,REPORT_DATA_BY_COMP!$A$1:$AH$1,0)), "")</f>
        <v>0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1002</v>
      </c>
      <c r="B11" s="64" t="s">
        <v>1003</v>
      </c>
      <c r="C11" s="4" t="s">
        <v>984</v>
      </c>
      <c r="D11" s="4" t="s">
        <v>985</v>
      </c>
      <c r="E11" s="4" t="str">
        <f>CONCATENATE(YEAR,":",MONTH,":",WEEK,":",DAY,":",$A11)</f>
        <v>2016:2:1:7:JINGXIN_S</v>
      </c>
      <c r="F11" s="4">
        <f>MATCH($E11,REPORT_DATA_BY_COMP!$A:$A,0)</f>
        <v>309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0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1</v>
      </c>
      <c r="O11" s="11">
        <f>IFERROR(INDEX(REPORT_DATA_BY_COMP!$A:$AH,$F11,MATCH(O$7,REPORT_DATA_BY_COMP!$A$1:$AH$1,0)), "")</f>
        <v>0</v>
      </c>
      <c r="P11" s="11">
        <f>IFERROR(INDEX(REPORT_DATA_BY_COMP!$A:$AH,$F11,MATCH(P$7,REPORT_DATA_BY_COMP!$A$1:$AH$1,0)), "")</f>
        <v>2</v>
      </c>
      <c r="Q11" s="11">
        <f>IFERROR(INDEX(REPORT_DATA_BY_COMP!$A:$AH,$F11,MATCH(Q$7,REPORT_DATA_BY_COMP!$A$1:$AH$1,0)), "")</f>
        <v>7</v>
      </c>
      <c r="R11" s="11">
        <f>IFERROR(INDEX(REPORT_DATA_BY_COMP!$A:$AH,$F11,MATCH(R$7,REPORT_DATA_BY_COMP!$A$1:$AH$1,0)), "")</f>
        <v>3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1</v>
      </c>
      <c r="U11" s="11">
        <f>IFERROR(INDEX(REPORT_DATA_BY_COMP!$A:$AH,$F11,MATCH(U$7,REPORT_DATA_BY_COMP!$A$1:$AH$1,0)), "")</f>
        <v>0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1004</v>
      </c>
      <c r="B12" s="64" t="s">
        <v>1005</v>
      </c>
      <c r="C12" s="4" t="s">
        <v>984</v>
      </c>
      <c r="D12" s="4" t="s">
        <v>985</v>
      </c>
      <c r="E12" s="4" t="str">
        <f>CONCATENATE(YEAR,":",MONTH,":",WEEK,":",DAY,":",$A12)</f>
        <v>2016:2:1:7:MUZHA_S</v>
      </c>
      <c r="F12" s="4">
        <f>MATCH($E12,REPORT_DATA_BY_COMP!$A:$A,0)</f>
        <v>318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2</v>
      </c>
      <c r="J12" s="11">
        <f>IFERROR(INDEX(REPORT_DATA_BY_COMP!$A:$AH,$F12,MATCH(J$7,REPORT_DATA_BY_COMP!$A$1:$AH$1,0)), "")</f>
        <v>4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6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4</v>
      </c>
      <c r="Q12" s="11">
        <f>IFERROR(INDEX(REPORT_DATA_BY_COMP!$A:$AH,$F12,MATCH(Q$7,REPORT_DATA_BY_COMP!$A$1:$AH$1,0)), "")</f>
        <v>13</v>
      </c>
      <c r="R12" s="11">
        <f>IFERROR(INDEX(REPORT_DATA_BY_COMP!$A:$AH,$F12,MATCH(R$7,REPORT_DATA_BY_COMP!$A$1:$AH$1,0)), "")</f>
        <v>9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1</v>
      </c>
      <c r="U12" s="11">
        <f>IFERROR(INDEX(REPORT_DATA_BY_COMP!$A:$AH,$F12,MATCH(U$7,REPORT_DATA_BY_COMP!$A$1:$AH$1,0)), "")</f>
        <v>0</v>
      </c>
      <c r="V12" s="11">
        <f>IFERROR(INDEX(REPORT_DATA_BY_COMP!$A:$AH,$F12,MATCH(V$7,REPORT_DATA_BY_COMP!$A$1:$AH$1,0)), "")</f>
        <v>0</v>
      </c>
    </row>
    <row r="13" spans="1:22" x14ac:dyDescent="0.25">
      <c r="A13" s="27"/>
      <c r="B13" s="9" t="s">
        <v>22</v>
      </c>
      <c r="C13" s="10"/>
      <c r="D13" s="10"/>
      <c r="E13" s="12">
        <f>SUM(E6:E7)</f>
        <v>0</v>
      </c>
      <c r="F13" s="12">
        <f>SUM(F6:F7)</f>
        <v>0</v>
      </c>
      <c r="G13" s="12">
        <f>SUM(G9:G12)</f>
        <v>0</v>
      </c>
      <c r="H13" s="12">
        <f t="shared" ref="H13:V13" si="0">SUM(H9:H12)</f>
        <v>1</v>
      </c>
      <c r="I13" s="12">
        <f t="shared" si="0"/>
        <v>11</v>
      </c>
      <c r="J13" s="12">
        <f t="shared" si="0"/>
        <v>9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31</v>
      </c>
      <c r="O13" s="12">
        <f t="shared" si="0"/>
        <v>8</v>
      </c>
      <c r="P13" s="12">
        <f t="shared" si="0"/>
        <v>22</v>
      </c>
      <c r="Q13" s="12">
        <f t="shared" si="0"/>
        <v>55</v>
      </c>
      <c r="R13" s="12">
        <f t="shared" si="0"/>
        <v>39</v>
      </c>
      <c r="S13" s="12">
        <f t="shared" si="0"/>
        <v>0</v>
      </c>
      <c r="T13" s="12">
        <f t="shared" si="0"/>
        <v>7</v>
      </c>
      <c r="U13" s="12">
        <f t="shared" si="0"/>
        <v>3</v>
      </c>
      <c r="V13" s="12">
        <f t="shared" si="0"/>
        <v>0</v>
      </c>
    </row>
    <row r="14" spans="1:22" x14ac:dyDescent="0.25">
      <c r="A14" s="22"/>
      <c r="B14" s="13" t="s">
        <v>1006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27" t="s">
        <v>1007</v>
      </c>
      <c r="B15" s="64" t="s">
        <v>1008</v>
      </c>
      <c r="C15" s="4" t="s">
        <v>984</v>
      </c>
      <c r="D15" s="4" t="s">
        <v>985</v>
      </c>
      <c r="E15" s="4" t="str">
        <f>CONCATENATE(YEAR,":",MONTH,":",WEEK,":",DAY,":",$A15)</f>
        <v>2016:2:1:7:XINDIAN_E</v>
      </c>
      <c r="F15" s="4">
        <f>MATCH($E15,REPORT_DATA_BY_COMP!$A:$A,0)</f>
        <v>358</v>
      </c>
      <c r="G15" s="11">
        <f>IFERROR(INDEX(REPORT_DATA_BY_COMP!$A:$AH,$F15,MATCH(G$7,REPORT_DATA_BY_COMP!$A$1:$AH$1,0)), "")</f>
        <v>0</v>
      </c>
      <c r="H15" s="11">
        <f>IFERROR(INDEX(REPORT_DATA_BY_COMP!$A:$AH,$F15,MATCH(H$7,REPORT_DATA_BY_COMP!$A$1:$AH$1,0)), "")</f>
        <v>0</v>
      </c>
      <c r="I15" s="11">
        <f>IFERROR(INDEX(REPORT_DATA_BY_COMP!$A:$AH,$F15,MATCH(I$7,REPORT_DATA_BY_COMP!$A$1:$AH$1,0)), "")</f>
        <v>1</v>
      </c>
      <c r="J15" s="11">
        <f>IFERROR(INDEX(REPORT_DATA_BY_COMP!$A:$AH,$F15,MATCH(J$7,REPORT_DATA_BY_COMP!$A$1:$AH$1,0)), "")</f>
        <v>3</v>
      </c>
      <c r="K15" s="11">
        <f>IFERROR(INDEX(REPORT_DATA_BY_COMP!$A:$AH,$F15,MATCH(K$7,REPORT_DATA_BY_COMP!$A$1:$AH$1,0)), "")</f>
        <v>0</v>
      </c>
      <c r="L15" s="11">
        <f>IFERROR(INDEX(REPORT_DATA_BY_COMP!$A:$AH,$F15,MATCH(L$7,REPORT_DATA_BY_COMP!$A$1:$AH$1,0)), "")</f>
        <v>0</v>
      </c>
      <c r="M15" s="11">
        <f>IFERROR(INDEX(REPORT_DATA_BY_COMP!$A:$AH,$F15,MATCH(M$7,REPORT_DATA_BY_COMP!$A$1:$AH$1,0)), "")</f>
        <v>0</v>
      </c>
      <c r="N15" s="11">
        <f>IFERROR(INDEX(REPORT_DATA_BY_COMP!$A:$AH,$F15,MATCH(N$7,REPORT_DATA_BY_COMP!$A$1:$AH$1,0)), "")</f>
        <v>4</v>
      </c>
      <c r="O15" s="11">
        <f>IFERROR(INDEX(REPORT_DATA_BY_COMP!$A:$AH,$F15,MATCH(O$7,REPORT_DATA_BY_COMP!$A$1:$AH$1,0)), "")</f>
        <v>2</v>
      </c>
      <c r="P15" s="11">
        <f>IFERROR(INDEX(REPORT_DATA_BY_COMP!$A:$AH,$F15,MATCH(P$7,REPORT_DATA_BY_COMP!$A$1:$AH$1,0)), "")</f>
        <v>10</v>
      </c>
      <c r="Q15" s="11">
        <f>IFERROR(INDEX(REPORT_DATA_BY_COMP!$A:$AH,$F15,MATCH(Q$7,REPORT_DATA_BY_COMP!$A$1:$AH$1,0)), "")</f>
        <v>9</v>
      </c>
      <c r="R15" s="11">
        <f>IFERROR(INDEX(REPORT_DATA_BY_COMP!$A:$AH,$F15,MATCH(R$7,REPORT_DATA_BY_COMP!$A$1:$AH$1,0)), "")</f>
        <v>4</v>
      </c>
      <c r="S15" s="11">
        <f>IFERROR(INDEX(REPORT_DATA_BY_COMP!$A:$AH,$F15,MATCH(S$7,REPORT_DATA_BY_COMP!$A$1:$AH$1,0)), "")</f>
        <v>0</v>
      </c>
      <c r="T15" s="11">
        <f>IFERROR(INDEX(REPORT_DATA_BY_COMP!$A:$AH,$F15,MATCH(T$7,REPORT_DATA_BY_COMP!$A$1:$AH$1,0)), "")</f>
        <v>5</v>
      </c>
      <c r="U15" s="11">
        <f>IFERROR(INDEX(REPORT_DATA_BY_COMP!$A:$AH,$F15,MATCH(U$7,REPORT_DATA_BY_COMP!$A$1:$AH$1,0)), "")</f>
        <v>1</v>
      </c>
      <c r="V15" s="11">
        <f>IFERROR(INDEX(REPORT_DATA_BY_COMP!$A:$AH,$F15,MATCH(V$7,REPORT_DATA_BY_COMP!$A$1:$AH$1,0)), "")</f>
        <v>0</v>
      </c>
    </row>
    <row r="16" spans="1:22" x14ac:dyDescent="0.25">
      <c r="A16" s="27" t="s">
        <v>1009</v>
      </c>
      <c r="B16" s="64" t="s">
        <v>1010</v>
      </c>
      <c r="C16" s="4" t="s">
        <v>984</v>
      </c>
      <c r="D16" s="4" t="s">
        <v>985</v>
      </c>
      <c r="E16" s="4" t="str">
        <f>CONCATENATE(YEAR,":",MONTH,":",WEEK,":",DAY,":",$A16)</f>
        <v>2016:2:1:7:ANKANG_E</v>
      </c>
      <c r="F16" s="4">
        <f>MATCH($E16,REPORT_DATA_BY_COMP!$A:$A,0)</f>
        <v>289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0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4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2</v>
      </c>
      <c r="P16" s="11">
        <f>IFERROR(INDEX(REPORT_DATA_BY_COMP!$A:$AH,$F16,MATCH(P$7,REPORT_DATA_BY_COMP!$A$1:$AH$1,0)), "")</f>
        <v>10</v>
      </c>
      <c r="Q16" s="11">
        <f>IFERROR(INDEX(REPORT_DATA_BY_COMP!$A:$AH,$F16,MATCH(Q$7,REPORT_DATA_BY_COMP!$A$1:$AH$1,0)), "")</f>
        <v>11</v>
      </c>
      <c r="R16" s="11">
        <f>IFERROR(INDEX(REPORT_DATA_BY_COMP!$A:$AH,$F16,MATCH(R$7,REPORT_DATA_BY_COMP!$A$1:$AH$1,0)), "")</f>
        <v>4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5</v>
      </c>
      <c r="U16" s="11">
        <f>IFERROR(INDEX(REPORT_DATA_BY_COMP!$A:$AH,$F16,MATCH(U$7,REPORT_DATA_BY_COMP!$A$1:$AH$1,0)), "")</f>
        <v>3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1011</v>
      </c>
      <c r="B17" s="64" t="s">
        <v>1012</v>
      </c>
      <c r="C17" s="4" t="s">
        <v>984</v>
      </c>
      <c r="D17" s="4" t="s">
        <v>985</v>
      </c>
      <c r="E17" s="4" t="str">
        <f>CONCATENATE(YEAR,":",MONTH,":",WEEK,":",DAY,":",$A17)</f>
        <v>2016:2:1:7:XINDIAN_S</v>
      </c>
      <c r="F17" s="4">
        <f>MATCH($E17,REPORT_DATA_BY_COMP!$A:$A,0)</f>
        <v>359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3</v>
      </c>
      <c r="J17" s="11">
        <f>IFERROR(INDEX(REPORT_DATA_BY_COMP!$A:$AH,$F17,MATCH(J$7,REPORT_DATA_BY_COMP!$A$1:$AH$1,0)), "")</f>
        <v>5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5</v>
      </c>
      <c r="O17" s="11">
        <f>IFERROR(INDEX(REPORT_DATA_BY_COMP!$A:$AH,$F17,MATCH(O$7,REPORT_DATA_BY_COMP!$A$1:$AH$1,0)), "")</f>
        <v>3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13</v>
      </c>
      <c r="R17" s="11">
        <f>IFERROR(INDEX(REPORT_DATA_BY_COMP!$A:$AH,$F17,MATCH(R$7,REPORT_DATA_BY_COMP!$A$1:$AH$1,0)), "")</f>
        <v>8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5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625</v>
      </c>
      <c r="G18" s="12">
        <f>SUM(G15:G17)</f>
        <v>0</v>
      </c>
      <c r="H18" s="12">
        <f t="shared" ref="H18:V18" si="1">SUM(H15:H17)</f>
        <v>0</v>
      </c>
      <c r="I18" s="12">
        <f t="shared" si="1"/>
        <v>7</v>
      </c>
      <c r="J18" s="12">
        <f t="shared" si="1"/>
        <v>12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16</v>
      </c>
      <c r="O18" s="12">
        <f t="shared" si="1"/>
        <v>7</v>
      </c>
      <c r="P18" s="12">
        <f t="shared" si="1"/>
        <v>32</v>
      </c>
      <c r="Q18" s="12">
        <f t="shared" si="1"/>
        <v>33</v>
      </c>
      <c r="R18" s="12">
        <f t="shared" si="1"/>
        <v>16</v>
      </c>
      <c r="S18" s="12">
        <f t="shared" si="1"/>
        <v>0</v>
      </c>
      <c r="T18" s="12">
        <f t="shared" si="1"/>
        <v>15</v>
      </c>
      <c r="U18" s="12">
        <f t="shared" si="1"/>
        <v>4</v>
      </c>
      <c r="V18" s="12">
        <f t="shared" si="1"/>
        <v>0</v>
      </c>
    </row>
    <row r="19" spans="1:22" x14ac:dyDescent="0.25">
      <c r="A19" s="22"/>
      <c r="B19" s="5" t="s">
        <v>1013</v>
      </c>
      <c r="C19" s="6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27" t="s">
        <v>1014</v>
      </c>
      <c r="B20" s="64" t="s">
        <v>1015</v>
      </c>
      <c r="C20" s="4" t="s">
        <v>986</v>
      </c>
      <c r="D20" s="4" t="s">
        <v>987</v>
      </c>
      <c r="E20" s="4" t="str">
        <f>CONCATENATE(YEAR,":",MONTH,":",WEEK,":",DAY,":",$A20)</f>
        <v>2016:2:1:7:ZHONGHE_1_E</v>
      </c>
      <c r="F20" s="4">
        <f>MATCH($E20,REPORT_DATA_BY_COMP!$A:$A,0)</f>
        <v>374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1</v>
      </c>
      <c r="J20" s="11">
        <f>IFERROR(INDEX(REPORT_DATA_BY_COMP!$A:$AH,$F20,MATCH(J$7,REPORT_DATA_BY_COMP!$A$1:$AH$1,0)), "")</f>
        <v>1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7</v>
      </c>
      <c r="O20" s="11">
        <f>IFERROR(INDEX(REPORT_DATA_BY_COMP!$A:$AH,$F20,MATCH(O$7,REPORT_DATA_BY_COMP!$A$1:$AH$1,0)), "")</f>
        <v>1</v>
      </c>
      <c r="P20" s="11">
        <f>IFERROR(INDEX(REPORT_DATA_BY_COMP!$A:$AH,$F20,MATCH(P$7,REPORT_DATA_BY_COMP!$A$1:$AH$1,0)), "")</f>
        <v>6</v>
      </c>
      <c r="Q20" s="11">
        <f>IFERROR(INDEX(REPORT_DATA_BY_COMP!$A:$AH,$F20,MATCH(Q$7,REPORT_DATA_BY_COMP!$A$1:$AH$1,0)), "")</f>
        <v>10</v>
      </c>
      <c r="R20" s="11">
        <f>IFERROR(INDEX(REPORT_DATA_BY_COMP!$A:$AH,$F20,MATCH(R$7,REPORT_DATA_BY_COMP!$A$1:$AH$1,0)), "")</f>
        <v>1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7</v>
      </c>
      <c r="U20" s="11">
        <f>IFERROR(INDEX(REPORT_DATA_BY_COMP!$A:$AH,$F20,MATCH(U$7,REPORT_DATA_BY_COMP!$A$1:$AH$1,0)), "")</f>
        <v>1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1016</v>
      </c>
      <c r="B21" s="64" t="s">
        <v>1017</v>
      </c>
      <c r="C21" s="4" t="s">
        <v>988</v>
      </c>
      <c r="D21" s="4" t="s">
        <v>989</v>
      </c>
      <c r="E21" s="4" t="str">
        <f>CONCATENATE(YEAR,":",MONTH,":",WEEK,":",DAY,":",$A21)</f>
        <v>2016:2:1:7:ZHONGHE_2_E</v>
      </c>
      <c r="F21" s="4">
        <f>MATCH($E21,REPORT_DATA_BY_COMP!$A:$A,0)</f>
        <v>375</v>
      </c>
      <c r="G21" s="11">
        <f>IFERROR(INDEX(REPORT_DATA_BY_COMP!$A:$AH,$F21,MATCH(G$7,REPORT_DATA_BY_COMP!$A$1:$AH$1,0)), "")</f>
        <v>0</v>
      </c>
      <c r="H21" s="11">
        <f>IFERROR(INDEX(REPORT_DATA_BY_COMP!$A:$AH,$F21,MATCH(H$7,REPORT_DATA_BY_COMP!$A$1:$AH$1,0)), "")</f>
        <v>0</v>
      </c>
      <c r="I21" s="11">
        <f>IFERROR(INDEX(REPORT_DATA_BY_COMP!$A:$AH,$F21,MATCH(I$7,REPORT_DATA_BY_COMP!$A$1:$AH$1,0)), "")</f>
        <v>1</v>
      </c>
      <c r="J21" s="11">
        <f>IFERROR(INDEX(REPORT_DATA_BY_COMP!$A:$AH,$F21,MATCH(J$7,REPORT_DATA_BY_COMP!$A$1:$AH$1,0)), "")</f>
        <v>5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6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5</v>
      </c>
      <c r="Q21" s="11">
        <f>IFERROR(INDEX(REPORT_DATA_BY_COMP!$A:$AH,$F21,MATCH(Q$7,REPORT_DATA_BY_COMP!$A$1:$AH$1,0)), "")</f>
        <v>11</v>
      </c>
      <c r="R21" s="11">
        <f>IFERROR(INDEX(REPORT_DATA_BY_COMP!$A:$AH,$F21,MATCH(R$7,REPORT_DATA_BY_COMP!$A$1:$AH$1,0)), "")</f>
        <v>2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5</v>
      </c>
      <c r="U21" s="11">
        <f>IFERROR(INDEX(REPORT_DATA_BY_COMP!$A:$AH,$F21,MATCH(U$7,REPORT_DATA_BY_COMP!$A$1:$AH$1,0)), "")</f>
        <v>2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1018</v>
      </c>
      <c r="B22" s="64" t="s">
        <v>1019</v>
      </c>
      <c r="C22" s="4" t="s">
        <v>990</v>
      </c>
      <c r="D22" s="4" t="s">
        <v>991</v>
      </c>
      <c r="E22" s="4" t="str">
        <f>CONCATENATE(YEAR,":",MONTH,":",WEEK,":",DAY,":",$A22)</f>
        <v>2016:2:1:7:ZHONGHE_2_S</v>
      </c>
      <c r="F22" s="4">
        <f>MATCH($E22,REPORT_DATA_BY_COMP!$A:$A,0)</f>
        <v>376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0</v>
      </c>
      <c r="I22" s="11">
        <f>IFERROR(INDEX(REPORT_DATA_BY_COMP!$A:$AH,$F22,MATCH(I$7,REPORT_DATA_BY_COMP!$A$1:$AH$1,0)), "")</f>
        <v>3</v>
      </c>
      <c r="J22" s="11">
        <f>IFERROR(INDEX(REPORT_DATA_BY_COMP!$A:$AH,$F22,MATCH(J$7,REPORT_DATA_BY_COMP!$A$1:$AH$1,0)), "")</f>
        <v>5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14</v>
      </c>
      <c r="O22" s="11">
        <f>IFERROR(INDEX(REPORT_DATA_BY_COMP!$A:$AH,$F22,MATCH(O$7,REPORT_DATA_BY_COMP!$A$1:$AH$1,0)), "")</f>
        <v>0</v>
      </c>
      <c r="P22" s="11">
        <f>IFERROR(INDEX(REPORT_DATA_BY_COMP!$A:$AH,$F22,MATCH(P$7,REPORT_DATA_BY_COMP!$A$1:$AH$1,0)), "")</f>
        <v>13</v>
      </c>
      <c r="Q22" s="11">
        <f>IFERROR(INDEX(REPORT_DATA_BY_COMP!$A:$AH,$F22,MATCH(Q$7,REPORT_DATA_BY_COMP!$A$1:$AH$1,0)), "")</f>
        <v>4</v>
      </c>
      <c r="R22" s="11">
        <f>IFERROR(INDEX(REPORT_DATA_BY_COMP!$A:$AH,$F22,MATCH(R$7,REPORT_DATA_BY_COMP!$A$1:$AH$1,0)), "")</f>
        <v>7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5</v>
      </c>
      <c r="U22" s="11">
        <f>IFERROR(INDEX(REPORT_DATA_BY_COMP!$A:$AH,$F22,MATCH(U$7,REPORT_DATA_BY_COMP!$A$1:$AH$1,0)), "")</f>
        <v>1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1020</v>
      </c>
      <c r="B23" s="64" t="s">
        <v>1021</v>
      </c>
      <c r="C23" s="4" t="s">
        <v>992</v>
      </c>
      <c r="D23" s="4" t="s">
        <v>993</v>
      </c>
      <c r="E23" s="4" t="str">
        <f>CONCATENATE(YEAR,":",MONTH,":",WEEK,":",DAY,":",$A23)</f>
        <v>2016:2:1:7:YONGHE_S</v>
      </c>
      <c r="F23" s="4">
        <f>MATCH($E23,REPORT_DATA_BY_COMP!$A:$A,0)</f>
        <v>371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2</v>
      </c>
      <c r="J23" s="11">
        <f>IFERROR(INDEX(REPORT_DATA_BY_COMP!$A:$AH,$F23,MATCH(J$7,REPORT_DATA_BY_COMP!$A$1:$AH$1,0)), "")</f>
        <v>2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7</v>
      </c>
      <c r="O23" s="11">
        <f>IFERROR(INDEX(REPORT_DATA_BY_COMP!$A:$AH,$F23,MATCH(O$7,REPORT_DATA_BY_COMP!$A$1:$AH$1,0)), "")</f>
        <v>0</v>
      </c>
      <c r="P23" s="11">
        <f>IFERROR(INDEX(REPORT_DATA_BY_COMP!$A:$AH,$F23,MATCH(P$7,REPORT_DATA_BY_COMP!$A$1:$AH$1,0)), "")</f>
        <v>9</v>
      </c>
      <c r="Q23" s="11">
        <f>IFERROR(INDEX(REPORT_DATA_BY_COMP!$A:$AH,$F23,MATCH(Q$7,REPORT_DATA_BY_COMP!$A$1:$AH$1,0)), "")</f>
        <v>17</v>
      </c>
      <c r="R23" s="11">
        <f>IFERROR(INDEX(REPORT_DATA_BY_COMP!$A:$AH,$F23,MATCH(R$7,REPORT_DATA_BY_COMP!$A$1:$AH$1,0)), "")</f>
        <v>6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4</v>
      </c>
      <c r="U23" s="11">
        <f>IFERROR(INDEX(REPORT_DATA_BY_COMP!$A:$AH,$F23,MATCH(U$7,REPORT_DATA_BY_COMP!$A$1:$AH$1,0)), "")</f>
        <v>2</v>
      </c>
      <c r="V23" s="11">
        <f>IFERROR(INDEX(REPORT_DATA_BY_COMP!$A:$AH,$F23,MATCH(V$7,REPORT_DATA_BY_COMP!$A$1:$AH$1,0)), "")</f>
        <v>0</v>
      </c>
    </row>
    <row r="24" spans="1:22" x14ac:dyDescent="0.25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749</v>
      </c>
      <c r="G24" s="12">
        <f>SUM(G20:G23)</f>
        <v>0</v>
      </c>
      <c r="H24" s="12">
        <f t="shared" ref="H24:V24" si="2">SUM(H20:H23)</f>
        <v>0</v>
      </c>
      <c r="I24" s="12">
        <f t="shared" si="2"/>
        <v>7</v>
      </c>
      <c r="J24" s="12">
        <f t="shared" si="2"/>
        <v>13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34</v>
      </c>
      <c r="O24" s="12">
        <f t="shared" si="2"/>
        <v>2</v>
      </c>
      <c r="P24" s="12">
        <f t="shared" si="2"/>
        <v>33</v>
      </c>
      <c r="Q24" s="12">
        <f t="shared" si="2"/>
        <v>42</v>
      </c>
      <c r="R24" s="12">
        <f t="shared" si="2"/>
        <v>16</v>
      </c>
      <c r="S24" s="12">
        <f t="shared" si="2"/>
        <v>0</v>
      </c>
      <c r="T24" s="12">
        <f t="shared" si="2"/>
        <v>21</v>
      </c>
      <c r="U24" s="12">
        <f t="shared" si="2"/>
        <v>6</v>
      </c>
      <c r="V24" s="12">
        <f t="shared" si="2"/>
        <v>0</v>
      </c>
    </row>
    <row r="25" spans="1:22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 x14ac:dyDescent="0.25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s="8" t="s">
        <v>57</v>
      </c>
      <c r="B27" s="30" t="s">
        <v>42</v>
      </c>
      <c r="C27" s="14"/>
      <c r="D27" s="14"/>
      <c r="E27" s="14" t="str">
        <f>CONCATENATE(YEAR,":",MONTH,":1:",WEEKLY_REPORT_DAY,":", $A27)</f>
        <v>2016:2:1:7:SOUTH</v>
      </c>
      <c r="F27" s="14">
        <f>MATCH($E27,REPORT_DATA_BY_ZONE!$A:$A, 0)</f>
        <v>40</v>
      </c>
      <c r="G27" s="11">
        <f>IFERROR(INDEX(REPORT_DATA_BY_ZONE!$A:$AG,$F27,MATCH(G$7,REPORT_DATA_BY_ZONE!$A$1:$AG$1,0)), "")</f>
        <v>0</v>
      </c>
      <c r="H27" s="11">
        <f>IFERROR(INDEX(REPORT_DATA_BY_ZONE!$A:$AG,$F27,MATCH(H$7,REPORT_DATA_BY_ZONE!$A$1:$AG$1,0)), "")</f>
        <v>1</v>
      </c>
      <c r="I27" s="11">
        <f>IFERROR(INDEX(REPORT_DATA_BY_ZONE!$A:$AG,$F27,MATCH(I$7,REPORT_DATA_BY_ZONE!$A$1:$AG$1,0)), "")</f>
        <v>25</v>
      </c>
      <c r="J27" s="11">
        <f>IFERROR(INDEX(REPORT_DATA_BY_ZONE!$A:$AG,$F27,MATCH(J$7,REPORT_DATA_BY_ZONE!$A$1:$AG$1,0)), "")</f>
        <v>34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81</v>
      </c>
      <c r="O27" s="19">
        <f>IFERROR(INDEX(REPORT_DATA_BY_ZONE!$A:$AG,$F27,MATCH(O$7,REPORT_DATA_BY_ZONE!$A$1:$AG$1,0)), "")</f>
        <v>17</v>
      </c>
      <c r="P27" s="19">
        <f>IFERROR(INDEX(REPORT_DATA_BY_ZONE!$A:$AG,$F27,MATCH(P$7,REPORT_DATA_BY_ZONE!$A$1:$AG$1,0)), "")</f>
        <v>87</v>
      </c>
      <c r="Q27" s="19">
        <f>IFERROR(INDEX(REPORT_DATA_BY_ZONE!$A:$AG,$F27,MATCH(Q$7,REPORT_DATA_BY_ZONE!$A$1:$AG$1,0)), "")</f>
        <v>130</v>
      </c>
      <c r="R27" s="19">
        <f>IFERROR(INDEX(REPORT_DATA_BY_ZONE!$A:$AG,$F27,MATCH(R$7,REPORT_DATA_BY_ZONE!$A$1:$AG$1,0)), "")</f>
        <v>71</v>
      </c>
      <c r="S27" s="19">
        <f>IFERROR(INDEX(REPORT_DATA_BY_ZONE!$A:$AG,$F27,MATCH(S$7,REPORT_DATA_BY_ZONE!$A$1:$AG$1,0)), "")</f>
        <v>0</v>
      </c>
      <c r="T27" s="19">
        <f>IFERROR(INDEX(REPORT_DATA_BY_ZONE!$A:$AG,$F27,MATCH(T$7,REPORT_DATA_BY_ZONE!$A$1:$AG$1,0)), "")</f>
        <v>43</v>
      </c>
      <c r="U27" s="19">
        <f>IFERROR(INDEX(REPORT_DATA_BY_ZONE!$A:$AG,$F27,MATCH(U$7,REPORT_DATA_BY_ZONE!$A$1:$AG$1,0)), "")</f>
        <v>13</v>
      </c>
      <c r="V27" s="19">
        <f>IFERROR(INDEX(REPORT_DATA_BY_ZONE!$A:$AG,$F27,MATCH(V$7,REPORT_DATA_BY_ZONE!$A$1:$AG$1,0)), "")</f>
        <v>0</v>
      </c>
    </row>
    <row r="28" spans="1:22" x14ac:dyDescent="0.25">
      <c r="A28" s="8" t="s">
        <v>57</v>
      </c>
      <c r="B28" s="30" t="s">
        <v>43</v>
      </c>
      <c r="C28" s="14"/>
      <c r="D28" s="14"/>
      <c r="E28" s="14" t="str">
        <f>CONCATENATE(YEAR,":",MONTH,":2:",WEEKLY_REPORT_DAY,":", $A28)</f>
        <v>2016:2:2:7:SOUTH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57</v>
      </c>
      <c r="B29" s="30" t="s">
        <v>44</v>
      </c>
      <c r="C29" s="14"/>
      <c r="D29" s="14"/>
      <c r="E29" s="14" t="str">
        <f>CONCATENATE(YEAR,":",MONTH,":3:",WEEKLY_REPORT_DAY,":", $A29)</f>
        <v>2016:2:3:7:SOUTH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57</v>
      </c>
      <c r="B30" s="30" t="s">
        <v>45</v>
      </c>
      <c r="C30" s="14"/>
      <c r="D30" s="14"/>
      <c r="E30" s="14" t="str">
        <f>CONCATENATE(YEAR,":",MONTH,":4:",WEEKLY_REPORT_DAY,":", $A30)</f>
        <v>2016:2:4:7:SOUTH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A31" s="8" t="s">
        <v>57</v>
      </c>
      <c r="B31" s="30" t="s">
        <v>46</v>
      </c>
      <c r="C31" s="14"/>
      <c r="D31" s="14"/>
      <c r="E31" s="14" t="str">
        <f>CONCATENATE(YEAR,":",MONTH,":5:",WEEKLY_REPORT_DAY,":", $A31)</f>
        <v>2016:2:5:7:SOUTH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 x14ac:dyDescent="0.25">
      <c r="B32" s="18" t="s">
        <v>22</v>
      </c>
      <c r="C32" s="15"/>
      <c r="D32" s="15"/>
      <c r="E32" s="15"/>
      <c r="F32" s="15"/>
      <c r="G32" s="20">
        <f>SUM(G27:G31)</f>
        <v>0</v>
      </c>
      <c r="H32" s="20">
        <f t="shared" ref="H32:V32" si="3">SUM(H27:H31)</f>
        <v>1</v>
      </c>
      <c r="I32" s="20">
        <f t="shared" si="3"/>
        <v>25</v>
      </c>
      <c r="J32" s="20">
        <f t="shared" si="3"/>
        <v>34</v>
      </c>
      <c r="K32" s="20">
        <f t="shared" si="3"/>
        <v>0</v>
      </c>
      <c r="L32" s="20">
        <f t="shared" si="3"/>
        <v>0</v>
      </c>
      <c r="M32" s="20">
        <f t="shared" si="3"/>
        <v>0</v>
      </c>
      <c r="N32" s="20">
        <f t="shared" si="3"/>
        <v>81</v>
      </c>
      <c r="O32" s="20">
        <f t="shared" si="3"/>
        <v>17</v>
      </c>
      <c r="P32" s="20">
        <f t="shared" si="3"/>
        <v>87</v>
      </c>
      <c r="Q32" s="20">
        <f t="shared" si="3"/>
        <v>130</v>
      </c>
      <c r="R32" s="20">
        <f t="shared" si="3"/>
        <v>71</v>
      </c>
      <c r="S32" s="20">
        <f t="shared" si="3"/>
        <v>0</v>
      </c>
      <c r="T32" s="20">
        <f t="shared" si="3"/>
        <v>43</v>
      </c>
      <c r="U32" s="20">
        <f t="shared" si="3"/>
        <v>13</v>
      </c>
      <c r="V32" s="20">
        <f t="shared" si="3"/>
        <v>0</v>
      </c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333" priority="166" operator="lessThan">
      <formula>0.5</formula>
    </cfRule>
    <cfRule type="cellIs" dxfId="332" priority="167" operator="greaterThan">
      <formula>0.5</formula>
    </cfRule>
  </conditionalFormatting>
  <conditionalFormatting sqref="N9:N10">
    <cfRule type="cellIs" dxfId="331" priority="164" operator="lessThan">
      <formula>4.5</formula>
    </cfRule>
    <cfRule type="cellIs" dxfId="330" priority="165" operator="greaterThan">
      <formula>5.5</formula>
    </cfRule>
  </conditionalFormatting>
  <conditionalFormatting sqref="O9:O10">
    <cfRule type="cellIs" dxfId="329" priority="162" operator="lessThan">
      <formula>1.5</formula>
    </cfRule>
    <cfRule type="cellIs" dxfId="328" priority="163" operator="greaterThan">
      <formula>2.5</formula>
    </cfRule>
  </conditionalFormatting>
  <conditionalFormatting sqref="P9:P10">
    <cfRule type="cellIs" dxfId="327" priority="160" operator="lessThan">
      <formula>4.5</formula>
    </cfRule>
    <cfRule type="cellIs" dxfId="326" priority="161" operator="greaterThan">
      <formula>7.5</formula>
    </cfRule>
  </conditionalFormatting>
  <conditionalFormatting sqref="R9:S10">
    <cfRule type="cellIs" dxfId="325" priority="158" operator="lessThan">
      <formula>2.5</formula>
    </cfRule>
    <cfRule type="cellIs" dxfId="324" priority="159" operator="greaterThan">
      <formula>4.5</formula>
    </cfRule>
  </conditionalFormatting>
  <conditionalFormatting sqref="T9:T10">
    <cfRule type="cellIs" dxfId="323" priority="156" operator="lessThan">
      <formula>2.5</formula>
    </cfRule>
    <cfRule type="cellIs" dxfId="322" priority="157" operator="greaterThan">
      <formula>4.5</formula>
    </cfRule>
  </conditionalFormatting>
  <conditionalFormatting sqref="U9:U10">
    <cfRule type="cellIs" dxfId="321" priority="155" operator="greaterThan">
      <formula>1.5</formula>
    </cfRule>
  </conditionalFormatting>
  <conditionalFormatting sqref="M10">
    <cfRule type="cellIs" dxfId="320" priority="153" operator="lessThan">
      <formula>0.5</formula>
    </cfRule>
    <cfRule type="cellIs" dxfId="319" priority="154" operator="greaterThan">
      <formula>0.5</formula>
    </cfRule>
  </conditionalFormatting>
  <conditionalFormatting sqref="N10">
    <cfRule type="cellIs" dxfId="318" priority="151" operator="lessThan">
      <formula>4.5</formula>
    </cfRule>
    <cfRule type="cellIs" dxfId="317" priority="152" operator="greaterThan">
      <formula>5.5</formula>
    </cfRule>
  </conditionalFormatting>
  <conditionalFormatting sqref="O10">
    <cfRule type="cellIs" dxfId="316" priority="149" operator="lessThan">
      <formula>1.5</formula>
    </cfRule>
    <cfRule type="cellIs" dxfId="315" priority="150" operator="greaterThan">
      <formula>2.5</formula>
    </cfRule>
  </conditionalFormatting>
  <conditionalFormatting sqref="P10">
    <cfRule type="cellIs" dxfId="314" priority="147" operator="lessThan">
      <formula>4.5</formula>
    </cfRule>
    <cfRule type="cellIs" dxfId="313" priority="148" operator="greaterThan">
      <formula>7.5</formula>
    </cfRule>
  </conditionalFormatting>
  <conditionalFormatting sqref="R10:S10">
    <cfRule type="cellIs" dxfId="312" priority="145" operator="lessThan">
      <formula>2.5</formula>
    </cfRule>
    <cfRule type="cellIs" dxfId="311" priority="146" operator="greaterThan">
      <formula>4.5</formula>
    </cfRule>
  </conditionalFormatting>
  <conditionalFormatting sqref="T10">
    <cfRule type="cellIs" dxfId="310" priority="143" operator="lessThan">
      <formula>2.5</formula>
    </cfRule>
    <cfRule type="cellIs" dxfId="309" priority="144" operator="greaterThan">
      <formula>4.5</formula>
    </cfRule>
  </conditionalFormatting>
  <conditionalFormatting sqref="U10">
    <cfRule type="cellIs" dxfId="308" priority="142" operator="greaterThan">
      <formula>1.5</formula>
    </cfRule>
  </conditionalFormatting>
  <conditionalFormatting sqref="L9:V10">
    <cfRule type="expression" dxfId="307" priority="139">
      <formula>L9=""</formula>
    </cfRule>
  </conditionalFormatting>
  <conditionalFormatting sqref="S9:S10">
    <cfRule type="cellIs" dxfId="306" priority="140" operator="greaterThan">
      <formula>0.5</formula>
    </cfRule>
    <cfRule type="cellIs" dxfId="305" priority="141" operator="lessThan">
      <formula>0.5</formula>
    </cfRule>
  </conditionalFormatting>
  <conditionalFormatting sqref="L20:M21">
    <cfRule type="cellIs" dxfId="304" priority="137" operator="lessThan">
      <formula>0.5</formula>
    </cfRule>
    <cfRule type="cellIs" dxfId="303" priority="138" operator="greaterThan">
      <formula>0.5</formula>
    </cfRule>
  </conditionalFormatting>
  <conditionalFormatting sqref="N20:N21">
    <cfRule type="cellIs" dxfId="302" priority="135" operator="lessThan">
      <formula>4.5</formula>
    </cfRule>
    <cfRule type="cellIs" dxfId="301" priority="136" operator="greaterThan">
      <formula>5.5</formula>
    </cfRule>
  </conditionalFormatting>
  <conditionalFormatting sqref="O20:O21">
    <cfRule type="cellIs" dxfId="300" priority="133" operator="lessThan">
      <formula>1.5</formula>
    </cfRule>
    <cfRule type="cellIs" dxfId="299" priority="134" operator="greaterThan">
      <formula>2.5</formula>
    </cfRule>
  </conditionalFormatting>
  <conditionalFormatting sqref="P20:P21">
    <cfRule type="cellIs" dxfId="298" priority="131" operator="lessThan">
      <formula>4.5</formula>
    </cfRule>
    <cfRule type="cellIs" dxfId="297" priority="132" operator="greaterThan">
      <formula>7.5</formula>
    </cfRule>
  </conditionalFormatting>
  <conditionalFormatting sqref="R20:S21">
    <cfRule type="cellIs" dxfId="296" priority="129" operator="lessThan">
      <formula>2.5</formula>
    </cfRule>
    <cfRule type="cellIs" dxfId="295" priority="130" operator="greaterThan">
      <formula>4.5</formula>
    </cfRule>
  </conditionalFormatting>
  <conditionalFormatting sqref="T20:T21">
    <cfRule type="cellIs" dxfId="294" priority="127" operator="lessThan">
      <formula>2.5</formula>
    </cfRule>
    <cfRule type="cellIs" dxfId="293" priority="128" operator="greaterThan">
      <formula>4.5</formula>
    </cfRule>
  </conditionalFormatting>
  <conditionalFormatting sqref="U20:U21">
    <cfRule type="cellIs" dxfId="292" priority="126" operator="greaterThan">
      <formula>1.5</formula>
    </cfRule>
  </conditionalFormatting>
  <conditionalFormatting sqref="M21">
    <cfRule type="cellIs" dxfId="291" priority="124" operator="lessThan">
      <formula>0.5</formula>
    </cfRule>
    <cfRule type="cellIs" dxfId="290" priority="125" operator="greaterThan">
      <formula>0.5</formula>
    </cfRule>
  </conditionalFormatting>
  <conditionalFormatting sqref="N21">
    <cfRule type="cellIs" dxfId="289" priority="122" operator="lessThan">
      <formula>4.5</formula>
    </cfRule>
    <cfRule type="cellIs" dxfId="288" priority="123" operator="greaterThan">
      <formula>5.5</formula>
    </cfRule>
  </conditionalFormatting>
  <conditionalFormatting sqref="O21">
    <cfRule type="cellIs" dxfId="287" priority="120" operator="lessThan">
      <formula>1.5</formula>
    </cfRule>
    <cfRule type="cellIs" dxfId="286" priority="121" operator="greaterThan">
      <formula>2.5</formula>
    </cfRule>
  </conditionalFormatting>
  <conditionalFormatting sqref="P21">
    <cfRule type="cellIs" dxfId="285" priority="118" operator="lessThan">
      <formula>4.5</formula>
    </cfRule>
    <cfRule type="cellIs" dxfId="284" priority="119" operator="greaterThan">
      <formula>7.5</formula>
    </cfRule>
  </conditionalFormatting>
  <conditionalFormatting sqref="R21:S21">
    <cfRule type="cellIs" dxfId="283" priority="116" operator="lessThan">
      <formula>2.5</formula>
    </cfRule>
    <cfRule type="cellIs" dxfId="282" priority="117" operator="greaterThan">
      <formula>4.5</formula>
    </cfRule>
  </conditionalFormatting>
  <conditionalFormatting sqref="T21">
    <cfRule type="cellIs" dxfId="281" priority="114" operator="lessThan">
      <formula>2.5</formula>
    </cfRule>
    <cfRule type="cellIs" dxfId="280" priority="115" operator="greaterThan">
      <formula>4.5</formula>
    </cfRule>
  </conditionalFormatting>
  <conditionalFormatting sqref="U21">
    <cfRule type="cellIs" dxfId="279" priority="113" operator="greaterThan">
      <formula>1.5</formula>
    </cfRule>
  </conditionalFormatting>
  <conditionalFormatting sqref="L20:V21">
    <cfRule type="expression" dxfId="278" priority="110">
      <formula>L20=""</formula>
    </cfRule>
  </conditionalFormatting>
  <conditionalFormatting sqref="S20:S21">
    <cfRule type="cellIs" dxfId="277" priority="111" operator="greaterThan">
      <formula>0.5</formula>
    </cfRule>
    <cfRule type="cellIs" dxfId="276" priority="112" operator="lessThan">
      <formula>0.5</formula>
    </cfRule>
  </conditionalFormatting>
  <conditionalFormatting sqref="L22:M23">
    <cfRule type="cellIs" dxfId="275" priority="108" operator="lessThan">
      <formula>0.5</formula>
    </cfRule>
    <cfRule type="cellIs" dxfId="274" priority="109" operator="greaterThan">
      <formula>0.5</formula>
    </cfRule>
  </conditionalFormatting>
  <conditionalFormatting sqref="N22:N23">
    <cfRule type="cellIs" dxfId="273" priority="106" operator="lessThan">
      <formula>4.5</formula>
    </cfRule>
    <cfRule type="cellIs" dxfId="272" priority="107" operator="greaterThan">
      <formula>5.5</formula>
    </cfRule>
  </conditionalFormatting>
  <conditionalFormatting sqref="O22:O23">
    <cfRule type="cellIs" dxfId="271" priority="104" operator="lessThan">
      <formula>1.5</formula>
    </cfRule>
    <cfRule type="cellIs" dxfId="270" priority="105" operator="greaterThan">
      <formula>2.5</formula>
    </cfRule>
  </conditionalFormatting>
  <conditionalFormatting sqref="P22:P23">
    <cfRule type="cellIs" dxfId="269" priority="102" operator="lessThan">
      <formula>4.5</formula>
    </cfRule>
    <cfRule type="cellIs" dxfId="268" priority="103" operator="greaterThan">
      <formula>7.5</formula>
    </cfRule>
  </conditionalFormatting>
  <conditionalFormatting sqref="R22:S23">
    <cfRule type="cellIs" dxfId="267" priority="100" operator="lessThan">
      <formula>2.5</formula>
    </cfRule>
    <cfRule type="cellIs" dxfId="266" priority="101" operator="greaterThan">
      <formula>4.5</formula>
    </cfRule>
  </conditionalFormatting>
  <conditionalFormatting sqref="T22:T23">
    <cfRule type="cellIs" dxfId="265" priority="98" operator="lessThan">
      <formula>2.5</formula>
    </cfRule>
    <cfRule type="cellIs" dxfId="264" priority="99" operator="greaterThan">
      <formula>4.5</formula>
    </cfRule>
  </conditionalFormatting>
  <conditionalFormatting sqref="U22:U23">
    <cfRule type="cellIs" dxfId="263" priority="97" operator="greaterThan">
      <formula>1.5</formula>
    </cfRule>
  </conditionalFormatting>
  <conditionalFormatting sqref="M23">
    <cfRule type="cellIs" dxfId="262" priority="95" operator="lessThan">
      <formula>0.5</formula>
    </cfRule>
    <cfRule type="cellIs" dxfId="261" priority="96" operator="greaterThan">
      <formula>0.5</formula>
    </cfRule>
  </conditionalFormatting>
  <conditionalFormatting sqref="N23">
    <cfRule type="cellIs" dxfId="260" priority="93" operator="lessThan">
      <formula>4.5</formula>
    </cfRule>
    <cfRule type="cellIs" dxfId="259" priority="94" operator="greaterThan">
      <formula>5.5</formula>
    </cfRule>
  </conditionalFormatting>
  <conditionalFormatting sqref="O23">
    <cfRule type="cellIs" dxfId="258" priority="91" operator="lessThan">
      <formula>1.5</formula>
    </cfRule>
    <cfRule type="cellIs" dxfId="257" priority="92" operator="greaterThan">
      <formula>2.5</formula>
    </cfRule>
  </conditionalFormatting>
  <conditionalFormatting sqref="P23">
    <cfRule type="cellIs" dxfId="256" priority="89" operator="lessThan">
      <formula>4.5</formula>
    </cfRule>
    <cfRule type="cellIs" dxfId="255" priority="90" operator="greaterThan">
      <formula>7.5</formula>
    </cfRule>
  </conditionalFormatting>
  <conditionalFormatting sqref="R23:S23">
    <cfRule type="cellIs" dxfId="254" priority="87" operator="lessThan">
      <formula>2.5</formula>
    </cfRule>
    <cfRule type="cellIs" dxfId="253" priority="88" operator="greaterThan">
      <formula>4.5</formula>
    </cfRule>
  </conditionalFormatting>
  <conditionalFormatting sqref="T23">
    <cfRule type="cellIs" dxfId="252" priority="85" operator="lessThan">
      <formula>2.5</formula>
    </cfRule>
    <cfRule type="cellIs" dxfId="251" priority="86" operator="greaterThan">
      <formula>4.5</formula>
    </cfRule>
  </conditionalFormatting>
  <conditionalFormatting sqref="U23">
    <cfRule type="cellIs" dxfId="250" priority="84" operator="greaterThan">
      <formula>1.5</formula>
    </cfRule>
  </conditionalFormatting>
  <conditionalFormatting sqref="L22:V23">
    <cfRule type="expression" dxfId="249" priority="81">
      <formula>L22=""</formula>
    </cfRule>
  </conditionalFormatting>
  <conditionalFormatting sqref="S22:S23">
    <cfRule type="cellIs" dxfId="248" priority="82" operator="greaterThan">
      <formula>0.5</formula>
    </cfRule>
    <cfRule type="cellIs" dxfId="247" priority="83" operator="lessThan">
      <formula>0.5</formula>
    </cfRule>
  </conditionalFormatting>
  <conditionalFormatting sqref="L17:M17">
    <cfRule type="cellIs" dxfId="246" priority="79" operator="lessThan">
      <formula>0.5</formula>
    </cfRule>
    <cfRule type="cellIs" dxfId="245" priority="80" operator="greaterThan">
      <formula>0.5</formula>
    </cfRule>
  </conditionalFormatting>
  <conditionalFormatting sqref="N17">
    <cfRule type="cellIs" dxfId="244" priority="77" operator="lessThan">
      <formula>4.5</formula>
    </cfRule>
    <cfRule type="cellIs" dxfId="243" priority="78" operator="greaterThan">
      <formula>5.5</formula>
    </cfRule>
  </conditionalFormatting>
  <conditionalFormatting sqref="O17">
    <cfRule type="cellIs" dxfId="242" priority="75" operator="lessThan">
      <formula>1.5</formula>
    </cfRule>
    <cfRule type="cellIs" dxfId="241" priority="76" operator="greaterThan">
      <formula>2.5</formula>
    </cfRule>
  </conditionalFormatting>
  <conditionalFormatting sqref="P17">
    <cfRule type="cellIs" dxfId="240" priority="73" operator="lessThan">
      <formula>4.5</formula>
    </cfRule>
    <cfRule type="cellIs" dxfId="239" priority="74" operator="greaterThan">
      <formula>7.5</formula>
    </cfRule>
  </conditionalFormatting>
  <conditionalFormatting sqref="R17:S17">
    <cfRule type="cellIs" dxfId="238" priority="71" operator="lessThan">
      <formula>2.5</formula>
    </cfRule>
    <cfRule type="cellIs" dxfId="237" priority="72" operator="greaterThan">
      <formula>4.5</formula>
    </cfRule>
  </conditionalFormatting>
  <conditionalFormatting sqref="T17">
    <cfRule type="cellIs" dxfId="236" priority="69" operator="lessThan">
      <formula>2.5</formula>
    </cfRule>
    <cfRule type="cellIs" dxfId="235" priority="70" operator="greaterThan">
      <formula>4.5</formula>
    </cfRule>
  </conditionalFormatting>
  <conditionalFormatting sqref="U17">
    <cfRule type="cellIs" dxfId="234" priority="68" operator="greaterThan">
      <formula>1.5</formula>
    </cfRule>
  </conditionalFormatting>
  <conditionalFormatting sqref="L17:V17">
    <cfRule type="expression" dxfId="233" priority="65">
      <formula>L17=""</formula>
    </cfRule>
  </conditionalFormatting>
  <conditionalFormatting sqref="S17">
    <cfRule type="cellIs" dxfId="232" priority="66" operator="greaterThan">
      <formula>0.5</formula>
    </cfRule>
    <cfRule type="cellIs" dxfId="231" priority="67" operator="lessThan">
      <formula>0.5</formula>
    </cfRule>
  </conditionalFormatting>
  <conditionalFormatting sqref="L15:M15">
    <cfRule type="cellIs" dxfId="230" priority="63" operator="lessThan">
      <formula>0.5</formula>
    </cfRule>
    <cfRule type="cellIs" dxfId="229" priority="64" operator="greaterThan">
      <formula>0.5</formula>
    </cfRule>
  </conditionalFormatting>
  <conditionalFormatting sqref="N15">
    <cfRule type="cellIs" dxfId="228" priority="61" operator="lessThan">
      <formula>4.5</formula>
    </cfRule>
    <cfRule type="cellIs" dxfId="227" priority="62" operator="greaterThan">
      <formula>5.5</formula>
    </cfRule>
  </conditionalFormatting>
  <conditionalFormatting sqref="O15">
    <cfRule type="cellIs" dxfId="226" priority="59" operator="lessThan">
      <formula>1.5</formula>
    </cfRule>
    <cfRule type="cellIs" dxfId="225" priority="60" operator="greaterThan">
      <formula>2.5</formula>
    </cfRule>
  </conditionalFormatting>
  <conditionalFormatting sqref="P15">
    <cfRule type="cellIs" dxfId="224" priority="57" operator="lessThan">
      <formula>4.5</formula>
    </cfRule>
    <cfRule type="cellIs" dxfId="223" priority="58" operator="greaterThan">
      <formula>7.5</formula>
    </cfRule>
  </conditionalFormatting>
  <conditionalFormatting sqref="R15:S15">
    <cfRule type="cellIs" dxfId="222" priority="55" operator="lessThan">
      <formula>2.5</formula>
    </cfRule>
    <cfRule type="cellIs" dxfId="221" priority="56" operator="greaterThan">
      <formula>4.5</formula>
    </cfRule>
  </conditionalFormatting>
  <conditionalFormatting sqref="T15">
    <cfRule type="cellIs" dxfId="220" priority="53" operator="lessThan">
      <formula>2.5</formula>
    </cfRule>
    <cfRule type="cellIs" dxfId="219" priority="54" operator="greaterThan">
      <formula>4.5</formula>
    </cfRule>
  </conditionalFormatting>
  <conditionalFormatting sqref="U15">
    <cfRule type="cellIs" dxfId="218" priority="52" operator="greaterThan">
      <formula>1.5</formula>
    </cfRule>
  </conditionalFormatting>
  <conditionalFormatting sqref="L15:V15">
    <cfRule type="expression" dxfId="217" priority="49">
      <formula>L15=""</formula>
    </cfRule>
  </conditionalFormatting>
  <conditionalFormatting sqref="S15">
    <cfRule type="cellIs" dxfId="216" priority="50" operator="greaterThan">
      <formula>0.5</formula>
    </cfRule>
    <cfRule type="cellIs" dxfId="215" priority="51" operator="lessThan">
      <formula>0.5</formula>
    </cfRule>
  </conditionalFormatting>
  <conditionalFormatting sqref="L12:M12">
    <cfRule type="cellIs" dxfId="214" priority="47" operator="lessThan">
      <formula>0.5</formula>
    </cfRule>
    <cfRule type="cellIs" dxfId="213" priority="48" operator="greaterThan">
      <formula>0.5</formula>
    </cfRule>
  </conditionalFormatting>
  <conditionalFormatting sqref="N12">
    <cfRule type="cellIs" dxfId="212" priority="45" operator="lessThan">
      <formula>4.5</formula>
    </cfRule>
    <cfRule type="cellIs" dxfId="211" priority="46" operator="greaterThan">
      <formula>5.5</formula>
    </cfRule>
  </conditionalFormatting>
  <conditionalFormatting sqref="O12">
    <cfRule type="cellIs" dxfId="210" priority="43" operator="lessThan">
      <formula>1.5</formula>
    </cfRule>
    <cfRule type="cellIs" dxfId="209" priority="44" operator="greaterThan">
      <formula>2.5</formula>
    </cfRule>
  </conditionalFormatting>
  <conditionalFormatting sqref="P12">
    <cfRule type="cellIs" dxfId="208" priority="41" operator="lessThan">
      <formula>4.5</formula>
    </cfRule>
    <cfRule type="cellIs" dxfId="207" priority="42" operator="greaterThan">
      <formula>7.5</formula>
    </cfRule>
  </conditionalFormatting>
  <conditionalFormatting sqref="R12:S12">
    <cfRule type="cellIs" dxfId="206" priority="39" operator="lessThan">
      <formula>2.5</formula>
    </cfRule>
    <cfRule type="cellIs" dxfId="205" priority="40" operator="greaterThan">
      <formula>4.5</formula>
    </cfRule>
  </conditionalFormatting>
  <conditionalFormatting sqref="T12">
    <cfRule type="cellIs" dxfId="204" priority="37" operator="lessThan">
      <formula>2.5</formula>
    </cfRule>
    <cfRule type="cellIs" dxfId="203" priority="38" operator="greaterThan">
      <formula>4.5</formula>
    </cfRule>
  </conditionalFormatting>
  <conditionalFormatting sqref="U12">
    <cfRule type="cellIs" dxfId="202" priority="36" operator="greaterThan">
      <formula>1.5</formula>
    </cfRule>
  </conditionalFormatting>
  <conditionalFormatting sqref="L12:V12">
    <cfRule type="expression" dxfId="201" priority="33">
      <formula>L12=""</formula>
    </cfRule>
  </conditionalFormatting>
  <conditionalFormatting sqref="S12">
    <cfRule type="cellIs" dxfId="200" priority="34" operator="greaterThan">
      <formula>0.5</formula>
    </cfRule>
    <cfRule type="cellIs" dxfId="199" priority="35" operator="lessThan">
      <formula>0.5</formula>
    </cfRule>
  </conditionalFormatting>
  <conditionalFormatting sqref="L11:M11">
    <cfRule type="cellIs" dxfId="198" priority="31" operator="lessThan">
      <formula>0.5</formula>
    </cfRule>
    <cfRule type="cellIs" dxfId="197" priority="32" operator="greaterThan">
      <formula>0.5</formula>
    </cfRule>
  </conditionalFormatting>
  <conditionalFormatting sqref="N11">
    <cfRule type="cellIs" dxfId="196" priority="29" operator="lessThan">
      <formula>4.5</formula>
    </cfRule>
    <cfRule type="cellIs" dxfId="195" priority="30" operator="greaterThan">
      <formula>5.5</formula>
    </cfRule>
  </conditionalFormatting>
  <conditionalFormatting sqref="O11">
    <cfRule type="cellIs" dxfId="194" priority="27" operator="lessThan">
      <formula>1.5</formula>
    </cfRule>
    <cfRule type="cellIs" dxfId="193" priority="28" operator="greaterThan">
      <formula>2.5</formula>
    </cfRule>
  </conditionalFormatting>
  <conditionalFormatting sqref="P11">
    <cfRule type="cellIs" dxfId="192" priority="25" operator="lessThan">
      <formula>4.5</formula>
    </cfRule>
    <cfRule type="cellIs" dxfId="191" priority="26" operator="greaterThan">
      <formula>7.5</formula>
    </cfRule>
  </conditionalFormatting>
  <conditionalFormatting sqref="R11:S11">
    <cfRule type="cellIs" dxfId="190" priority="23" operator="lessThan">
      <formula>2.5</formula>
    </cfRule>
    <cfRule type="cellIs" dxfId="189" priority="24" operator="greaterThan">
      <formula>4.5</formula>
    </cfRule>
  </conditionalFormatting>
  <conditionalFormatting sqref="T11">
    <cfRule type="cellIs" dxfId="188" priority="21" operator="lessThan">
      <formula>2.5</formula>
    </cfRule>
    <cfRule type="cellIs" dxfId="187" priority="22" operator="greaterThan">
      <formula>4.5</formula>
    </cfRule>
  </conditionalFormatting>
  <conditionalFormatting sqref="U11">
    <cfRule type="cellIs" dxfId="186" priority="20" operator="greaterThan">
      <formula>1.5</formula>
    </cfRule>
  </conditionalFormatting>
  <conditionalFormatting sqref="L11:V11">
    <cfRule type="expression" dxfId="185" priority="17">
      <formula>L11=""</formula>
    </cfRule>
  </conditionalFormatting>
  <conditionalFormatting sqref="S11">
    <cfRule type="cellIs" dxfId="184" priority="18" operator="greaterThan">
      <formula>0.5</formula>
    </cfRule>
    <cfRule type="cellIs" dxfId="183" priority="19" operator="lessThan">
      <formula>0.5</formula>
    </cfRule>
  </conditionalFormatting>
  <conditionalFormatting sqref="L16:M16">
    <cfRule type="cellIs" dxfId="182" priority="15" operator="lessThan">
      <formula>0.5</formula>
    </cfRule>
    <cfRule type="cellIs" dxfId="181" priority="16" operator="greaterThan">
      <formula>0.5</formula>
    </cfRule>
  </conditionalFormatting>
  <conditionalFormatting sqref="N16">
    <cfRule type="cellIs" dxfId="180" priority="13" operator="lessThan">
      <formula>4.5</formula>
    </cfRule>
    <cfRule type="cellIs" dxfId="179" priority="14" operator="greaterThan">
      <formula>5.5</formula>
    </cfRule>
  </conditionalFormatting>
  <conditionalFormatting sqref="O16">
    <cfRule type="cellIs" dxfId="178" priority="11" operator="lessThan">
      <formula>1.5</formula>
    </cfRule>
    <cfRule type="cellIs" dxfId="177" priority="12" operator="greaterThan">
      <formula>2.5</formula>
    </cfRule>
  </conditionalFormatting>
  <conditionalFormatting sqref="P16">
    <cfRule type="cellIs" dxfId="176" priority="9" operator="lessThan">
      <formula>4.5</formula>
    </cfRule>
    <cfRule type="cellIs" dxfId="175" priority="10" operator="greaterThan">
      <formula>7.5</formula>
    </cfRule>
  </conditionalFormatting>
  <conditionalFormatting sqref="R16:S16">
    <cfRule type="cellIs" dxfId="174" priority="7" operator="lessThan">
      <formula>2.5</formula>
    </cfRule>
    <cfRule type="cellIs" dxfId="173" priority="8" operator="greaterThan">
      <formula>4.5</formula>
    </cfRule>
  </conditionalFormatting>
  <conditionalFormatting sqref="T16">
    <cfRule type="cellIs" dxfId="172" priority="5" operator="lessThan">
      <formula>2.5</formula>
    </cfRule>
    <cfRule type="cellIs" dxfId="171" priority="6" operator="greaterThan">
      <formula>4.5</formula>
    </cfRule>
  </conditionalFormatting>
  <conditionalFormatting sqref="U16">
    <cfRule type="cellIs" dxfId="170" priority="4" operator="greaterThan">
      <formula>1.5</formula>
    </cfRule>
  </conditionalFormatting>
  <conditionalFormatting sqref="L16:V16">
    <cfRule type="expression" dxfId="169" priority="1">
      <formula>L16=""</formula>
    </cfRule>
  </conditionalFormatting>
  <conditionalFormatting sqref="S16">
    <cfRule type="cellIs" dxfId="168" priority="2" operator="greaterThan">
      <formula>0.5</formula>
    </cfRule>
    <cfRule type="cellIs" dxfId="167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M34" sqref="M34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M34" sqref="M34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2015:2:0:0:SOUTH</v>
      </c>
      <c r="F3" s="53" t="e">
        <f>MATCH($E3,BAPTISM_SOURCE_ZONE_MONTH!$A:$A, 0)</f>
        <v>#N/A</v>
      </c>
      <c r="G3" s="11" t="str">
        <f>IFERROR(INDEX(BAPTISM_SOURCE_ZONE_MONTH!$A:$Z,SOUTH_GRAPH_DATA!$F3,MATCH(G$2,BAPTISM_SOURCE_ZONE_MONTH!$A$1:$Z$1,0)),"")</f>
        <v/>
      </c>
      <c r="H3" s="11" t="str">
        <f>IFERROR(INDEX(BAPTISM_SOURCE_ZONE_MONTH!$A:$Z,SOUTH_GRAPH_DATA!$F3,MATCH(H$2,BAPTISM_SOURCE_ZONE_MONTH!$A$1:$Z$1,0)),"")</f>
        <v/>
      </c>
      <c r="I3" s="11" t="str">
        <f>IFERROR(INDEX(BAPTISM_SOURCE_ZONE_MONTH!$A:$Z,SOUTH_GRAPH_DATA!$F3,MATCH(I$2,BAPTISM_SOURCE_ZONE_MONTH!$A$1:$Z$1,0)),"")</f>
        <v/>
      </c>
      <c r="J3" s="11" t="str">
        <f>IFERROR(INDEX(BAPTISM_SOURCE_ZONE_MONTH!$A:$Z,SOUTH_GRAPH_DATA!$F3,MATCH(J$2,BAPTISM_SOURCE_ZONE_MONTH!$A$1:$Z$1,0)),"")</f>
        <v/>
      </c>
      <c r="K3" s="11" t="str">
        <f>IFERROR(INDEX(BAPTISM_SOURCE_ZONE_MONTH!$A:$Z,SOUTH_GRAPH_DATA!$F3,MATCH(K$2,BAPTISM_SOURCE_ZONE_MONTH!$A$1:$Z$1,0)),"")</f>
        <v/>
      </c>
      <c r="L3" s="11" t="str">
        <f>IFERROR(INDEX(BAPTISM_SOURCE_ZONE_MONTH!$A:$Z,SOUTH_GRAPH_DATA!$F3,MATCH(L$2,BAPTISM_SOURCE_ZONE_MONTH!$A$1:$Z$1,0)),"")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 x14ac:dyDescent="0.25">
      <c r="A4" s="53" t="s">
        <v>57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2015:3:0:0:SOUTH</v>
      </c>
      <c r="F4" s="53" t="e">
        <f>MATCH($E4,BAPTISM_SOURCE_ZONE_MONTH!$A:$A, 0)</f>
        <v>#N/A</v>
      </c>
      <c r="G4" s="11" t="str">
        <f>IFERROR(INDEX(BAPTISM_SOURCE_ZONE_MONTH!$A:$Z,SOUTH_GRAPH_DATA!$F4,MATCH(G$2,BAPTISM_SOURCE_ZONE_MONTH!$A$1:$Z$1,0)),"")</f>
        <v/>
      </c>
      <c r="H4" s="11" t="str">
        <f>IFERROR(INDEX(BAPTISM_SOURCE_ZONE_MONTH!$A:$Z,SOUTH_GRAPH_DATA!$F4,MATCH(H$2,BAPTISM_SOURCE_ZONE_MONTH!$A$1:$Z$1,0)),"")</f>
        <v/>
      </c>
      <c r="I4" s="11" t="str">
        <f>IFERROR(INDEX(BAPTISM_SOURCE_ZONE_MONTH!$A:$Z,SOUTH_GRAPH_DATA!$F4,MATCH(I$2,BAPTISM_SOURCE_ZONE_MONTH!$A$1:$Z$1,0)),"")</f>
        <v/>
      </c>
      <c r="J4" s="11" t="str">
        <f>IFERROR(INDEX(BAPTISM_SOURCE_ZONE_MONTH!$A:$Z,SOUTH_GRAPH_DATA!$F4,MATCH(J$2,BAPTISM_SOURCE_ZONE_MONTH!$A$1:$Z$1,0)),"")</f>
        <v/>
      </c>
      <c r="K4" s="11" t="str">
        <f>IFERROR(INDEX(BAPTISM_SOURCE_ZONE_MONTH!$A:$Z,SOUTH_GRAPH_DATA!$F4,MATCH(K$2,BAPTISM_SOURCE_ZONE_MONTH!$A$1:$Z$1,0)),"")</f>
        <v/>
      </c>
      <c r="L4" s="11" t="str">
        <f>IFERROR(INDEX(BAPTISM_SOURCE_ZONE_MONTH!$A:$Z,SOUTH_GRAPH_DATA!$F4,MATCH(L$2,BAPTISM_SOURCE_ZONE_MONTH!$A$1:$Z$1,0)),"")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 x14ac:dyDescent="0.25">
      <c r="A5" s="53" t="s">
        <v>57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2015:4:0:0:SOUTH</v>
      </c>
      <c r="F5" s="53" t="e">
        <f>MATCH($E5,BAPTISM_SOURCE_ZONE_MONTH!$A:$A, 0)</f>
        <v>#N/A</v>
      </c>
      <c r="G5" s="11" t="str">
        <f>IFERROR(INDEX(BAPTISM_SOURCE_ZONE_MONTH!$A:$Z,SOUTH_GRAPH_DATA!$F5,MATCH(G$2,BAPTISM_SOURCE_ZONE_MONTH!$A$1:$Z$1,0)),"")</f>
        <v/>
      </c>
      <c r="H5" s="11" t="str">
        <f>IFERROR(INDEX(BAPTISM_SOURCE_ZONE_MONTH!$A:$Z,SOUTH_GRAPH_DATA!$F5,MATCH(H$2,BAPTISM_SOURCE_ZONE_MONTH!$A$1:$Z$1,0)),"")</f>
        <v/>
      </c>
      <c r="I5" s="11" t="str">
        <f>IFERROR(INDEX(BAPTISM_SOURCE_ZONE_MONTH!$A:$Z,SOUTH_GRAPH_DATA!$F5,MATCH(I$2,BAPTISM_SOURCE_ZONE_MONTH!$A$1:$Z$1,0)),"")</f>
        <v/>
      </c>
      <c r="J5" s="11" t="str">
        <f>IFERROR(INDEX(BAPTISM_SOURCE_ZONE_MONTH!$A:$Z,SOUTH_GRAPH_DATA!$F5,MATCH(J$2,BAPTISM_SOURCE_ZONE_MONTH!$A$1:$Z$1,0)),"")</f>
        <v/>
      </c>
      <c r="K5" s="11" t="str">
        <f>IFERROR(INDEX(BAPTISM_SOURCE_ZONE_MONTH!$A:$Z,SOUTH_GRAPH_DATA!$F5,MATCH(K$2,BAPTISM_SOURCE_ZONE_MONTH!$A$1:$Z$1,0)),"")</f>
        <v/>
      </c>
      <c r="L5" s="11" t="str">
        <f>IFERROR(INDEX(BAPTISM_SOURCE_ZONE_MONTH!$A:$Z,SOUTH_GRAPH_DATA!$F5,MATCH(L$2,BAPTISM_SOURCE_ZONE_MONTH!$A$1:$Z$1,0)),"")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 x14ac:dyDescent="0.25">
      <c r="A6" s="53" t="s">
        <v>57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2015:5:0:0:SOUTH</v>
      </c>
      <c r="F6" s="53" t="e">
        <f>MATCH($E6,BAPTISM_SOURCE_ZONE_MONTH!$A:$A, 0)</f>
        <v>#N/A</v>
      </c>
      <c r="G6" s="11" t="str">
        <f>IFERROR(INDEX(BAPTISM_SOURCE_ZONE_MONTH!$A:$Z,SOUTH_GRAPH_DATA!$F6,MATCH(G$2,BAPTISM_SOURCE_ZONE_MONTH!$A$1:$Z$1,0)),"")</f>
        <v/>
      </c>
      <c r="H6" s="11" t="str">
        <f>IFERROR(INDEX(BAPTISM_SOURCE_ZONE_MONTH!$A:$Z,SOUTH_GRAPH_DATA!$F6,MATCH(H$2,BAPTISM_SOURCE_ZONE_MONTH!$A$1:$Z$1,0)),"")</f>
        <v/>
      </c>
      <c r="I6" s="11" t="str">
        <f>IFERROR(INDEX(BAPTISM_SOURCE_ZONE_MONTH!$A:$Z,SOUTH_GRAPH_DATA!$F6,MATCH(I$2,BAPTISM_SOURCE_ZONE_MONTH!$A$1:$Z$1,0)),"")</f>
        <v/>
      </c>
      <c r="J6" s="11" t="str">
        <f>IFERROR(INDEX(BAPTISM_SOURCE_ZONE_MONTH!$A:$Z,SOUTH_GRAPH_DATA!$F6,MATCH(J$2,BAPTISM_SOURCE_ZONE_MONTH!$A$1:$Z$1,0)),"")</f>
        <v/>
      </c>
      <c r="K6" s="11" t="str">
        <f>IFERROR(INDEX(BAPTISM_SOURCE_ZONE_MONTH!$A:$Z,SOUTH_GRAPH_DATA!$F6,MATCH(K$2,BAPTISM_SOURCE_ZONE_MONTH!$A$1:$Z$1,0)),"")</f>
        <v/>
      </c>
      <c r="L6" s="11" t="str">
        <f>IFERROR(INDEX(BAPTISM_SOURCE_ZONE_MONTH!$A:$Z,SOUTH_GRAPH_DATA!$F6,MATCH(L$2,BAPTISM_SOURCE_ZONE_MONTH!$A$1:$Z$1,0)),"")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 x14ac:dyDescent="0.25">
      <c r="A7" s="53" t="s">
        <v>57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2015:6:0:0:SOUTH</v>
      </c>
      <c r="F7" s="53" t="e">
        <f>MATCH($E7,BAPTISM_SOURCE_ZONE_MONTH!$A:$A, 0)</f>
        <v>#N/A</v>
      </c>
      <c r="G7" s="11" t="str">
        <f>IFERROR(INDEX(BAPTISM_SOURCE_ZONE_MONTH!$A:$Z,SOUTH_GRAPH_DATA!$F7,MATCH(G$2,BAPTISM_SOURCE_ZONE_MONTH!$A$1:$Z$1,0)),"")</f>
        <v/>
      </c>
      <c r="H7" s="11" t="str">
        <f>IFERROR(INDEX(BAPTISM_SOURCE_ZONE_MONTH!$A:$Z,SOUTH_GRAPH_DATA!$F7,MATCH(H$2,BAPTISM_SOURCE_ZONE_MONTH!$A$1:$Z$1,0)),"")</f>
        <v/>
      </c>
      <c r="I7" s="11" t="str">
        <f>IFERROR(INDEX(BAPTISM_SOURCE_ZONE_MONTH!$A:$Z,SOUTH_GRAPH_DATA!$F7,MATCH(I$2,BAPTISM_SOURCE_ZONE_MONTH!$A$1:$Z$1,0)),"")</f>
        <v/>
      </c>
      <c r="J7" s="11" t="str">
        <f>IFERROR(INDEX(BAPTISM_SOURCE_ZONE_MONTH!$A:$Z,SOUTH_GRAPH_DATA!$F7,MATCH(J$2,BAPTISM_SOURCE_ZONE_MONTH!$A$1:$Z$1,0)),"")</f>
        <v/>
      </c>
      <c r="K7" s="11" t="str">
        <f>IFERROR(INDEX(BAPTISM_SOURCE_ZONE_MONTH!$A:$Z,SOUTH_GRAPH_DATA!$F7,MATCH(K$2,BAPTISM_SOURCE_ZONE_MONTH!$A$1:$Z$1,0)),"")</f>
        <v/>
      </c>
      <c r="L7" s="11" t="str">
        <f>IFERROR(INDEX(BAPTISM_SOURCE_ZONE_MONTH!$A:$Z,SOUTH_GRAPH_DATA!$F7,MATCH(L$2,BAPTISM_SOURCE_ZONE_MONTH!$A$1:$Z$1,0)),"")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 x14ac:dyDescent="0.25">
      <c r="A8" s="53" t="s">
        <v>57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2015:7:0:0:SOUTH</v>
      </c>
      <c r="F8" s="53" t="e">
        <f>MATCH($E8,BAPTISM_SOURCE_ZONE_MONTH!$A:$A, 0)</f>
        <v>#N/A</v>
      </c>
      <c r="G8" s="11" t="str">
        <f>IFERROR(INDEX(BAPTISM_SOURCE_ZONE_MONTH!$A:$Z,SOUTH_GRAPH_DATA!$F8,MATCH(G$2,BAPTISM_SOURCE_ZONE_MONTH!$A$1:$Z$1,0)),"")</f>
        <v/>
      </c>
      <c r="H8" s="11" t="str">
        <f>IFERROR(INDEX(BAPTISM_SOURCE_ZONE_MONTH!$A:$Z,SOUTH_GRAPH_DATA!$F8,MATCH(H$2,BAPTISM_SOURCE_ZONE_MONTH!$A$1:$Z$1,0)),"")</f>
        <v/>
      </c>
      <c r="I8" s="11" t="str">
        <f>IFERROR(INDEX(BAPTISM_SOURCE_ZONE_MONTH!$A:$Z,SOUTH_GRAPH_DATA!$F8,MATCH(I$2,BAPTISM_SOURCE_ZONE_MONTH!$A$1:$Z$1,0)),"")</f>
        <v/>
      </c>
      <c r="J8" s="11" t="str">
        <f>IFERROR(INDEX(BAPTISM_SOURCE_ZONE_MONTH!$A:$Z,SOUTH_GRAPH_DATA!$F8,MATCH(J$2,BAPTISM_SOURCE_ZONE_MONTH!$A$1:$Z$1,0)),"")</f>
        <v/>
      </c>
      <c r="K8" s="11" t="str">
        <f>IFERROR(INDEX(BAPTISM_SOURCE_ZONE_MONTH!$A:$Z,SOUTH_GRAPH_DATA!$F8,MATCH(K$2,BAPTISM_SOURCE_ZONE_MONTH!$A$1:$Z$1,0)),"")</f>
        <v/>
      </c>
      <c r="L8" s="11" t="str">
        <f>IFERROR(INDEX(BAPTISM_SOURCE_ZONE_MONTH!$A:$Z,SOUTH_GRAPH_DATA!$F8,MATCH(L$2,BAPTISM_SOURCE_ZONE_MONTH!$A$1:$Z$1,0)),"")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 x14ac:dyDescent="0.25">
      <c r="A9" s="53" t="s">
        <v>57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2015:8:0:0:SOUTH</v>
      </c>
      <c r="F9" s="53" t="e">
        <f>MATCH($E9,BAPTISM_SOURCE_ZONE_MONTH!$A:$A, 0)</f>
        <v>#N/A</v>
      </c>
      <c r="G9" s="11" t="str">
        <f>IFERROR(INDEX(BAPTISM_SOURCE_ZONE_MONTH!$A:$Z,SOUTH_GRAPH_DATA!$F9,MATCH(G$2,BAPTISM_SOURCE_ZONE_MONTH!$A$1:$Z$1,0)),"")</f>
        <v/>
      </c>
      <c r="H9" s="11" t="str">
        <f>IFERROR(INDEX(BAPTISM_SOURCE_ZONE_MONTH!$A:$Z,SOUTH_GRAPH_DATA!$F9,MATCH(H$2,BAPTISM_SOURCE_ZONE_MONTH!$A$1:$Z$1,0)),"")</f>
        <v/>
      </c>
      <c r="I9" s="11" t="str">
        <f>IFERROR(INDEX(BAPTISM_SOURCE_ZONE_MONTH!$A:$Z,SOUTH_GRAPH_DATA!$F9,MATCH(I$2,BAPTISM_SOURCE_ZONE_MONTH!$A$1:$Z$1,0)),"")</f>
        <v/>
      </c>
      <c r="J9" s="11" t="str">
        <f>IFERROR(INDEX(BAPTISM_SOURCE_ZONE_MONTH!$A:$Z,SOUTH_GRAPH_DATA!$F9,MATCH(J$2,BAPTISM_SOURCE_ZONE_MONTH!$A$1:$Z$1,0)),"")</f>
        <v/>
      </c>
      <c r="K9" s="11" t="str">
        <f>IFERROR(INDEX(BAPTISM_SOURCE_ZONE_MONTH!$A:$Z,SOUTH_GRAPH_DATA!$F9,MATCH(K$2,BAPTISM_SOURCE_ZONE_MONTH!$A$1:$Z$1,0)),"")</f>
        <v/>
      </c>
      <c r="L9" s="11" t="str">
        <f>IFERROR(INDEX(BAPTISM_SOURCE_ZONE_MONTH!$A:$Z,SOUTH_GRAPH_DATA!$F9,MATCH(L$2,BAPTISM_SOURCE_ZONE_MONTH!$A$1:$Z$1,0)),"")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 x14ac:dyDescent="0.25">
      <c r="A10" s="53" t="s">
        <v>57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2015:9:0:0:SOUTH</v>
      </c>
      <c r="F10" s="53" t="e">
        <f>MATCH($E10,BAPTISM_SOURCE_ZONE_MONTH!$A:$A, 0)</f>
        <v>#N/A</v>
      </c>
      <c r="G10" s="11" t="str">
        <f>IFERROR(INDEX(BAPTISM_SOURCE_ZONE_MONTH!$A:$Z,SOUTH_GRAPH_DATA!$F10,MATCH(G$2,BAPTISM_SOURCE_ZONE_MONTH!$A$1:$Z$1,0)),"")</f>
        <v/>
      </c>
      <c r="H10" s="11" t="str">
        <f>IFERROR(INDEX(BAPTISM_SOURCE_ZONE_MONTH!$A:$Z,SOUTH_GRAPH_DATA!$F10,MATCH(H$2,BAPTISM_SOURCE_ZONE_MONTH!$A$1:$Z$1,0)),"")</f>
        <v/>
      </c>
      <c r="I10" s="11" t="str">
        <f>IFERROR(INDEX(BAPTISM_SOURCE_ZONE_MONTH!$A:$Z,SOUTH_GRAPH_DATA!$F10,MATCH(I$2,BAPTISM_SOURCE_ZONE_MONTH!$A$1:$Z$1,0)),"")</f>
        <v/>
      </c>
      <c r="J10" s="11" t="str">
        <f>IFERROR(INDEX(BAPTISM_SOURCE_ZONE_MONTH!$A:$Z,SOUTH_GRAPH_DATA!$F10,MATCH(J$2,BAPTISM_SOURCE_ZONE_MONTH!$A$1:$Z$1,0)),"")</f>
        <v/>
      </c>
      <c r="K10" s="11" t="str">
        <f>IFERROR(INDEX(BAPTISM_SOURCE_ZONE_MONTH!$A:$Z,SOUTH_GRAPH_DATA!$F10,MATCH(K$2,BAPTISM_SOURCE_ZONE_MONTH!$A$1:$Z$1,0)),"")</f>
        <v/>
      </c>
      <c r="L10" s="11" t="str">
        <f>IFERROR(INDEX(BAPTISM_SOURCE_ZONE_MONTH!$A:$Z,SOUTH_GRAPH_DATA!$F10,MATCH(L$2,BAPTISM_SOURCE_ZONE_MONTH!$A$1:$Z$1,0)),"")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 x14ac:dyDescent="0.25">
      <c r="A11" s="53" t="s">
        <v>57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2015:10:0:0:SOUTH</v>
      </c>
      <c r="F11" s="53" t="e">
        <f>MATCH($E11,BAPTISM_SOURCE_ZONE_MONTH!$A:$A, 0)</f>
        <v>#N/A</v>
      </c>
      <c r="G11" s="11" t="str">
        <f>IFERROR(INDEX(BAPTISM_SOURCE_ZONE_MONTH!$A:$Z,SOUTH_GRAPH_DATA!$F11,MATCH(G$2,BAPTISM_SOURCE_ZONE_MONTH!$A$1:$Z$1,0)),"")</f>
        <v/>
      </c>
      <c r="H11" s="11" t="str">
        <f>IFERROR(INDEX(BAPTISM_SOURCE_ZONE_MONTH!$A:$Z,SOUTH_GRAPH_DATA!$F11,MATCH(H$2,BAPTISM_SOURCE_ZONE_MONTH!$A$1:$Z$1,0)),"")</f>
        <v/>
      </c>
      <c r="I11" s="11" t="str">
        <f>IFERROR(INDEX(BAPTISM_SOURCE_ZONE_MONTH!$A:$Z,SOUTH_GRAPH_DATA!$F11,MATCH(I$2,BAPTISM_SOURCE_ZONE_MONTH!$A$1:$Z$1,0)),"")</f>
        <v/>
      </c>
      <c r="J11" s="11" t="str">
        <f>IFERROR(INDEX(BAPTISM_SOURCE_ZONE_MONTH!$A:$Z,SOUTH_GRAPH_DATA!$F11,MATCH(J$2,BAPTISM_SOURCE_ZONE_MONTH!$A$1:$Z$1,0)),"")</f>
        <v/>
      </c>
      <c r="K11" s="11" t="str">
        <f>IFERROR(INDEX(BAPTISM_SOURCE_ZONE_MONTH!$A:$Z,SOUTH_GRAPH_DATA!$F11,MATCH(K$2,BAPTISM_SOURCE_ZONE_MONTH!$A$1:$Z$1,0)),"")</f>
        <v/>
      </c>
      <c r="L11" s="11" t="str">
        <f>IFERROR(INDEX(BAPTISM_SOURCE_ZONE_MONTH!$A:$Z,SOUTH_GRAPH_DATA!$F11,MATCH(L$2,BAPTISM_SOURCE_ZONE_MONTH!$A$1:$Z$1,0)),"")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 x14ac:dyDescent="0.25">
      <c r="A12" s="53" t="s">
        <v>57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2015:11:0:0:SOUTH</v>
      </c>
      <c r="F12" s="53" t="e">
        <f>MATCH($E12,BAPTISM_SOURCE_ZONE_MONTH!$A:$A, 0)</f>
        <v>#N/A</v>
      </c>
      <c r="G12" s="11" t="str">
        <f>IFERROR(INDEX(BAPTISM_SOURCE_ZONE_MONTH!$A:$Z,SOUTH_GRAPH_DATA!$F12,MATCH(G$2,BAPTISM_SOURCE_ZONE_MONTH!$A$1:$Z$1,0)),"")</f>
        <v/>
      </c>
      <c r="H12" s="11" t="str">
        <f>IFERROR(INDEX(BAPTISM_SOURCE_ZONE_MONTH!$A:$Z,SOUTH_GRAPH_DATA!$F12,MATCH(H$2,BAPTISM_SOURCE_ZONE_MONTH!$A$1:$Z$1,0)),"")</f>
        <v/>
      </c>
      <c r="I12" s="11" t="str">
        <f>IFERROR(INDEX(BAPTISM_SOURCE_ZONE_MONTH!$A:$Z,SOUTH_GRAPH_DATA!$F12,MATCH(I$2,BAPTISM_SOURCE_ZONE_MONTH!$A$1:$Z$1,0)),"")</f>
        <v/>
      </c>
      <c r="J12" s="11" t="str">
        <f>IFERROR(INDEX(BAPTISM_SOURCE_ZONE_MONTH!$A:$Z,SOUTH_GRAPH_DATA!$F12,MATCH(J$2,BAPTISM_SOURCE_ZONE_MONTH!$A$1:$Z$1,0)),"")</f>
        <v/>
      </c>
      <c r="K12" s="11" t="str">
        <f>IFERROR(INDEX(BAPTISM_SOURCE_ZONE_MONTH!$A:$Z,SOUTH_GRAPH_DATA!$F12,MATCH(K$2,BAPTISM_SOURCE_ZONE_MONTH!$A$1:$Z$1,0)),"")</f>
        <v/>
      </c>
      <c r="L12" s="11" t="str">
        <f>IFERROR(INDEX(BAPTISM_SOURCE_ZONE_MONTH!$A:$Z,SOUTH_GRAPH_DATA!$F12,MATCH(L$2,BAPTISM_SOURCE_ZONE_MONTH!$A$1:$Z$1,0)),"")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 x14ac:dyDescent="0.25">
      <c r="A13" s="53" t="s">
        <v>57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2015:12:0:0:SOUTH</v>
      </c>
      <c r="F13" s="53" t="e">
        <f>MATCH($E13,BAPTISM_SOURCE_ZONE_MONTH!$A:$A, 0)</f>
        <v>#N/A</v>
      </c>
      <c r="G13" s="11" t="str">
        <f>IFERROR(INDEX(BAPTISM_SOURCE_ZONE_MONTH!$A:$Z,SOUTH_GRAPH_DATA!$F13,MATCH(G$2,BAPTISM_SOURCE_ZONE_MONTH!$A$1:$Z$1,0)),"")</f>
        <v/>
      </c>
      <c r="H13" s="11" t="str">
        <f>IFERROR(INDEX(BAPTISM_SOURCE_ZONE_MONTH!$A:$Z,SOUTH_GRAPH_DATA!$F13,MATCH(H$2,BAPTISM_SOURCE_ZONE_MONTH!$A$1:$Z$1,0)),"")</f>
        <v/>
      </c>
      <c r="I13" s="11" t="str">
        <f>IFERROR(INDEX(BAPTISM_SOURCE_ZONE_MONTH!$A:$Z,SOUTH_GRAPH_DATA!$F13,MATCH(I$2,BAPTISM_SOURCE_ZONE_MONTH!$A$1:$Z$1,0)),"")</f>
        <v/>
      </c>
      <c r="J13" s="11" t="str">
        <f>IFERROR(INDEX(BAPTISM_SOURCE_ZONE_MONTH!$A:$Z,SOUTH_GRAPH_DATA!$F13,MATCH(J$2,BAPTISM_SOURCE_ZONE_MONTH!$A$1:$Z$1,0)),"")</f>
        <v/>
      </c>
      <c r="K13" s="11" t="str">
        <f>IFERROR(INDEX(BAPTISM_SOURCE_ZONE_MONTH!$A:$Z,SOUTH_GRAPH_DATA!$F13,MATCH(K$2,BAPTISM_SOURCE_ZONE_MONTH!$A$1:$Z$1,0)),"")</f>
        <v/>
      </c>
      <c r="L13" s="11" t="str">
        <f>IFERROR(INDEX(BAPTISM_SOURCE_ZONE_MONTH!$A:$Z,SOUTH_GRAPH_DATA!$F13,MATCH(L$2,BAPTISM_SOURCE_ZONE_MONTH!$A$1:$Z$1,0)),"")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 x14ac:dyDescent="0.25">
      <c r="A14" s="53" t="s">
        <v>57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2016:1:0:0:SOUTH</v>
      </c>
      <c r="F14" s="53" t="e">
        <f>MATCH($E14,BAPTISM_SOURCE_ZONE_MONTH!$A:$A, 0)</f>
        <v>#N/A</v>
      </c>
      <c r="G14" s="11" t="str">
        <f>IFERROR(INDEX(BAPTISM_SOURCE_ZONE_MONTH!$A:$Z,SOUTH_GRAPH_DATA!$F14,MATCH(G$2,BAPTISM_SOURCE_ZONE_MONTH!$A$1:$Z$1,0)),"")</f>
        <v/>
      </c>
      <c r="H14" s="11" t="str">
        <f>IFERROR(INDEX(BAPTISM_SOURCE_ZONE_MONTH!$A:$Z,SOUTH_GRAPH_DATA!$F14,MATCH(H$2,BAPTISM_SOURCE_ZONE_MONTH!$A$1:$Z$1,0)),"")</f>
        <v/>
      </c>
      <c r="I14" s="11" t="str">
        <f>IFERROR(INDEX(BAPTISM_SOURCE_ZONE_MONTH!$A:$Z,SOUTH_GRAPH_DATA!$F14,MATCH(I$2,BAPTISM_SOURCE_ZONE_MONTH!$A$1:$Z$1,0)),"")</f>
        <v/>
      </c>
      <c r="J14" s="11" t="str">
        <f>IFERROR(INDEX(BAPTISM_SOURCE_ZONE_MONTH!$A:$Z,SOUTH_GRAPH_DATA!$F14,MATCH(J$2,BAPTISM_SOURCE_ZONE_MONTH!$A$1:$Z$1,0)),"")</f>
        <v/>
      </c>
      <c r="K14" s="11" t="str">
        <f>IFERROR(INDEX(BAPTISM_SOURCE_ZONE_MONTH!$A:$Z,SOUTH_GRAPH_DATA!$F14,MATCH(K$2,BAPTISM_SOURCE_ZONE_MONTH!$A$1:$Z$1,0)),"")</f>
        <v/>
      </c>
      <c r="L14" s="11" t="str">
        <f>IFERROR(INDEX(BAPTISM_SOURCE_ZONE_MONTH!$A:$Z,SOUTH_GRAPH_DATA!$F14,MATCH(L$2,BAPTISM_SOURCE_ZONE_MONTH!$A$1:$Z$1,0)),"")</f>
        <v/>
      </c>
      <c r="N14" s="53">
        <f>MATCH($E14,REPORT_DATA_BY_ZONE_MONTH!$A:$A, 0)</f>
        <v>7</v>
      </c>
      <c r="O14" s="40">
        <f>IFERROR(INDEX(REPORT_DATA_BY_ZONE_MONTH!$A:$AG,$N14,MATCH(O$2,REPORT_DATA_BY_ZONE_MONTH!$A$1:$AG$1,0)), "")</f>
        <v>10</v>
      </c>
      <c r="P14" s="40">
        <f t="shared" si="3"/>
        <v>11</v>
      </c>
      <c r="Q14" s="40">
        <f>IFERROR(INDEX(REPORT_DATA_BY_ZONE_MONTH!$A:$AG,$N14,MATCH(Q$2,REPORT_DATA_BY_ZONE_MONTH!$A$1:$AG$1,0)), "")</f>
        <v>204</v>
      </c>
      <c r="R14" s="40">
        <f t="shared" si="4"/>
        <v>264</v>
      </c>
      <c r="S14" s="40">
        <f>IFERROR(INDEX(REPORT_DATA_BY_ZONE_MONTH!$A:$AG,$N14,MATCH(S$2,REPORT_DATA_BY_ZONE_MONTH!$A$1:$AG$1,0)), "")</f>
        <v>51</v>
      </c>
      <c r="T14" s="40">
        <f t="shared" si="5"/>
        <v>132</v>
      </c>
      <c r="U14" s="40">
        <f>IFERROR(INDEX(REPORT_DATA_BY_ZONE_MONTH!$A:$AG,$N14,MATCH(U$2,REPORT_DATA_BY_ZONE_MONTH!$A$1:$AG$1,0)), "")</f>
        <v>170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 x14ac:dyDescent="0.25">
      <c r="A15" s="53" t="s">
        <v>57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2016:2:0:0:SOUTH</v>
      </c>
      <c r="F15" s="53" t="e">
        <f>MATCH($E15,BAPTISM_SOURCE_ZONE_MONTH!$A:$A, 0)</f>
        <v>#N/A</v>
      </c>
      <c r="G15" s="11" t="str">
        <f>IFERROR(INDEX(BAPTISM_SOURCE_ZONE_MONTH!$A:$Z,SOUTH_GRAPH_DATA!$F15,MATCH(G$2,BAPTISM_SOURCE_ZONE_MONTH!$A$1:$Z$1,0)),"")</f>
        <v/>
      </c>
      <c r="H15" s="11" t="str">
        <f>IFERROR(INDEX(BAPTISM_SOURCE_ZONE_MONTH!$A:$Z,SOUTH_GRAPH_DATA!$F15,MATCH(H$2,BAPTISM_SOURCE_ZONE_MONTH!$A$1:$Z$1,0)),"")</f>
        <v/>
      </c>
      <c r="I15" s="11" t="str">
        <f>IFERROR(INDEX(BAPTISM_SOURCE_ZONE_MONTH!$A:$Z,SOUTH_GRAPH_DATA!$F15,MATCH(I$2,BAPTISM_SOURCE_ZONE_MONTH!$A$1:$Z$1,0)),"")</f>
        <v/>
      </c>
      <c r="J15" s="11" t="str">
        <f>IFERROR(INDEX(BAPTISM_SOURCE_ZONE_MONTH!$A:$Z,SOUTH_GRAPH_DATA!$F15,MATCH(J$2,BAPTISM_SOURCE_ZONE_MONTH!$A$1:$Z$1,0)),"")</f>
        <v/>
      </c>
      <c r="K15" s="11" t="str">
        <f>IFERROR(INDEX(BAPTISM_SOURCE_ZONE_MONTH!$A:$Z,SOUTH_GRAPH_DATA!$F15,MATCH(K$2,BAPTISM_SOURCE_ZONE_MONTH!$A$1:$Z$1,0)),"")</f>
        <v/>
      </c>
      <c r="L15" s="11" t="str">
        <f>IFERROR(INDEX(BAPTISM_SOURCE_ZONE_MONTH!$A:$Z,SOUTH_GRAPH_DATA!$F15,MATCH(L$2,BAPTISM_SOURCE_ZONE_MONTH!$A$1:$Z$1,0)),"")</f>
        <v/>
      </c>
      <c r="N15" s="53">
        <f>MATCH($E15,REPORT_DATA_BY_ZONE_MONTH!$A:$A, 0)</f>
        <v>18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81</v>
      </c>
      <c r="R15" s="40">
        <f t="shared" si="4"/>
        <v>264</v>
      </c>
      <c r="S15" s="40">
        <f>IFERROR(INDEX(REPORT_DATA_BY_ZONE_MONTH!$A:$AG,$N15,MATCH(S$2,REPORT_DATA_BY_ZONE_MONTH!$A$1:$AG$1,0)), "")</f>
        <v>17</v>
      </c>
      <c r="T15" s="40">
        <f t="shared" si="5"/>
        <v>132</v>
      </c>
      <c r="U15" s="40">
        <f>IFERROR(INDEX(REPORT_DATA_BY_ZONE_MONTH!$A:$AG,$N15,MATCH(U$2,REPORT_DATA_BY_ZONE_MONTH!$A$1:$AG$1,0)), "")</f>
        <v>71</v>
      </c>
      <c r="V15" s="40">
        <f t="shared" si="6"/>
        <v>220</v>
      </c>
      <c r="W15" s="40">
        <f>IFERROR(INDEX(REPORT_DATA_BY_ZONE_MONTH!$A:$AG,$N15,MATCH(W$2,REPORT_DATA_BY_ZONE_MONTH!$A$1:$AG$1,0)), "")</f>
        <v>0</v>
      </c>
      <c r="X15" s="40">
        <f t="shared" si="7"/>
        <v>44</v>
      </c>
    </row>
    <row r="16" spans="1:24" x14ac:dyDescent="0.25">
      <c r="A16" s="53" t="s">
        <v>84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10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12</v>
      </c>
      <c r="G22" s="8">
        <f>SOUTH!D3</f>
        <v>805</v>
      </c>
      <c r="H22" s="8">
        <f>SOUTH!G5</f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W16" sqref="W16"/>
    </sheetView>
  </sheetViews>
  <sheetFormatPr defaultRowHeight="15" x14ac:dyDescent="0.25"/>
  <cols>
    <col min="1" max="1" width="19.85546875" style="8" hidden="1" customWidth="1"/>
    <col min="2" max="2" width="24.7109375" style="8" bestFit="1" customWidth="1"/>
    <col min="3" max="4" width="15.7109375" style="8" customWidth="1"/>
    <col min="5" max="5" width="21.85546875" style="8" hidden="1" customWidth="1"/>
    <col min="6" max="6" width="5.14062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x14ac:dyDescent="0.25">
      <c r="A2" s="22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2"/>
      <c r="B3" s="67" t="s">
        <v>1069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2"/>
      <c r="B4" s="68" t="s">
        <v>1070</v>
      </c>
      <c r="C4" s="46" t="s">
        <v>66</v>
      </c>
      <c r="D4" s="47"/>
      <c r="E4" s="47"/>
      <c r="F4" s="47"/>
      <c r="G4" s="89">
        <v>140</v>
      </c>
      <c r="H4" s="90"/>
      <c r="I4" s="90"/>
      <c r="J4" s="91"/>
      <c r="K4" s="39">
        <f>ROUND(G4/12,0)</f>
        <v>12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95" t="s">
        <v>1071</v>
      </c>
      <c r="C5" s="46" t="s">
        <v>80</v>
      </c>
      <c r="D5" s="47"/>
      <c r="E5" s="47"/>
      <c r="F5" s="47"/>
      <c r="G5" s="89">
        <v>12</v>
      </c>
      <c r="H5" s="90"/>
      <c r="I5" s="90"/>
      <c r="J5" s="91"/>
      <c r="K5" s="39">
        <f>L32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95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t="15" hidden="1" customHeight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1022</v>
      </c>
      <c r="C8" s="6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1023</v>
      </c>
      <c r="B9" s="64" t="s">
        <v>1024</v>
      </c>
      <c r="C9" s="4" t="s">
        <v>1047</v>
      </c>
      <c r="D9" s="4" t="s">
        <v>1048</v>
      </c>
      <c r="E9" s="4" t="str">
        <f>CONCATENATE(YEAR,":",MONTH,":",WEEK,":",DAY,":",$A9)</f>
        <v>2016:2:1:7:TUCHENG_E</v>
      </c>
      <c r="F9" s="4">
        <f>MATCH($E9,REPORT_DATA_BY_COMP!$A:$A,0)</f>
        <v>350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4</v>
      </c>
      <c r="J9" s="11">
        <f>IFERROR(INDEX(REPORT_DATA_BY_COMP!$A:$AH,$F9,MATCH(J$7,REPORT_DATA_BY_COMP!$A$1:$AH$1,0)), "")</f>
        <v>2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8</v>
      </c>
      <c r="O9" s="11">
        <f>IFERROR(INDEX(REPORT_DATA_BY_COMP!$A:$AH,$F9,MATCH(O$7,REPORT_DATA_BY_COMP!$A$1:$AH$1,0)), "")</f>
        <v>3</v>
      </c>
      <c r="P9" s="11">
        <f>IFERROR(INDEX(REPORT_DATA_BY_COMP!$A:$AH,$F9,MATCH(P$7,REPORT_DATA_BY_COMP!$A$1:$AH$1,0)), "")</f>
        <v>12</v>
      </c>
      <c r="Q9" s="11">
        <f>IFERROR(INDEX(REPORT_DATA_BY_COMP!$A:$AH,$F9,MATCH(Q$7,REPORT_DATA_BY_COMP!$A$1:$AH$1,0)), "")</f>
        <v>10</v>
      </c>
      <c r="R9" s="11">
        <f>IFERROR(INDEX(REPORT_DATA_BY_COMP!$A:$AH,$F9,MATCH(R$7,REPORT_DATA_BY_COMP!$A$1:$AH$1,0)), "")</f>
        <v>5</v>
      </c>
      <c r="S9" s="11">
        <f>IFERROR(INDEX(REPORT_DATA_BY_COMP!$A:$AH,$F9,MATCH(S$7,REPORT_DATA_BY_COMP!$A$1:$AH$1,0)), "")</f>
        <v>0</v>
      </c>
      <c r="T9" s="11">
        <f>IFERROR(INDEX(REPORT_DATA_BY_COMP!$A:$AH,$F9,MATCH(T$7,REPORT_DATA_BY_COMP!$A$1:$AH$1,0)), "")</f>
        <v>5</v>
      </c>
      <c r="U9" s="11">
        <f>IFERROR(INDEX(REPORT_DATA_BY_COMP!$A:$AH,$F9,MATCH(U$7,REPORT_DATA_BY_COMP!$A$1:$AH$1,0)), "")</f>
        <v>6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1025</v>
      </c>
      <c r="B10" s="40" t="s">
        <v>1026</v>
      </c>
      <c r="C10" s="4" t="s">
        <v>1049</v>
      </c>
      <c r="D10" s="4" t="s">
        <v>1050</v>
      </c>
      <c r="E10" s="4" t="str">
        <f>CONCATENATE(YEAR,":",MONTH,":",WEEK,":",DAY,":",$A10)</f>
        <v>2016:2:1:7:SANXIA_A</v>
      </c>
      <c r="F10" s="4">
        <f>MATCH($E10,REPORT_DATA_BY_COMP!$A:$A,0)</f>
        <v>325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1</v>
      </c>
      <c r="J10" s="11">
        <f>IFERROR(INDEX(REPORT_DATA_BY_COMP!$A:$AH,$F10,MATCH(J$7,REPORT_DATA_BY_COMP!$A$1:$AH$1,0)), "")</f>
        <v>3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4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11</v>
      </c>
      <c r="Q10" s="11">
        <f>IFERROR(INDEX(REPORT_DATA_BY_COMP!$A:$AH,$F10,MATCH(Q$7,REPORT_DATA_BY_COMP!$A$1:$AH$1,0)), "")</f>
        <v>12</v>
      </c>
      <c r="R10" s="11">
        <f>IFERROR(INDEX(REPORT_DATA_BY_COMP!$A:$AH,$F10,MATCH(R$7,REPORT_DATA_BY_COMP!$A$1:$AH$1,0)), "")</f>
        <v>6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6</v>
      </c>
      <c r="U10" s="11">
        <f>IFERROR(INDEX(REPORT_DATA_BY_COMP!$A:$AH,$F10,MATCH(U$7,REPORT_DATA_BY_COMP!$A$1:$AH$1,0)), "")</f>
        <v>1</v>
      </c>
      <c r="V10" s="11">
        <f>IFERROR(INDEX(REPORT_DATA_BY_COMP!$A:$AH,$F10,MATCH(V$7,REPORT_DATA_BY_COMP!$A$1:$AH$1,0)), "")</f>
        <v>0</v>
      </c>
    </row>
    <row r="11" spans="1:22" x14ac:dyDescent="0.25">
      <c r="A11" s="27" t="s">
        <v>1027</v>
      </c>
      <c r="B11" s="64" t="s">
        <v>1028</v>
      </c>
      <c r="C11" s="4" t="s">
        <v>1051</v>
      </c>
      <c r="D11" s="4" t="s">
        <v>1052</v>
      </c>
      <c r="E11" s="4" t="str">
        <f>CONCATENATE(YEAR,":",MONTH,":",WEEK,":",DAY,":",$A11)</f>
        <v>2016:2:1:7:SANXIA_B</v>
      </c>
      <c r="F11" s="4">
        <f>MATCH($E11,REPORT_DATA_BY_COMP!$A:$A,0)</f>
        <v>326</v>
      </c>
      <c r="G11" s="11">
        <f>IFERROR(INDEX(REPORT_DATA_BY_COMP!$A:$AH,$F11,MATCH(G$7,REPORT_DATA_BY_COMP!$A$1:$AH$1,0)), "")</f>
        <v>0</v>
      </c>
      <c r="H11" s="11">
        <f>IFERROR(INDEX(REPORT_DATA_BY_COMP!$A:$AH,$F11,MATCH(H$7,REPORT_DATA_BY_COMP!$A$1:$AH$1,0)), "")</f>
        <v>0</v>
      </c>
      <c r="I11" s="11">
        <f>IFERROR(INDEX(REPORT_DATA_BY_COMP!$A:$AH,$F11,MATCH(I$7,REPORT_DATA_BY_COMP!$A$1:$AH$1,0)), "")</f>
        <v>0</v>
      </c>
      <c r="J11" s="11">
        <f>IFERROR(INDEX(REPORT_DATA_BY_COMP!$A:$AH,$F11,MATCH(J$7,REPORT_DATA_BY_COMP!$A$1:$AH$1,0)), "")</f>
        <v>5</v>
      </c>
      <c r="K11" s="11">
        <f>IFERROR(INDEX(REPORT_DATA_BY_COMP!$A:$AH,$F11,MATCH(K$7,REPORT_DATA_BY_COMP!$A$1:$AH$1,0)), "")</f>
        <v>0</v>
      </c>
      <c r="L11" s="11">
        <f>IFERROR(INDEX(REPORT_DATA_BY_COMP!$A:$AH,$F11,MATCH(L$7,REPORT_DATA_BY_COMP!$A$1:$AH$1,0)), "")</f>
        <v>0</v>
      </c>
      <c r="M11" s="11">
        <f>IFERROR(INDEX(REPORT_DATA_BY_COMP!$A:$AH,$F11,MATCH(M$7,REPORT_DATA_BY_COMP!$A$1:$AH$1,0)), "")</f>
        <v>0</v>
      </c>
      <c r="N11" s="11">
        <f>IFERROR(INDEX(REPORT_DATA_BY_COMP!$A:$AH,$F11,MATCH(N$7,REPORT_DATA_BY_COMP!$A$1:$AH$1,0)), "")</f>
        <v>7</v>
      </c>
      <c r="O11" s="11">
        <f>IFERROR(INDEX(REPORT_DATA_BY_COMP!$A:$AH,$F11,MATCH(O$7,REPORT_DATA_BY_COMP!$A$1:$AH$1,0)), "")</f>
        <v>1</v>
      </c>
      <c r="P11" s="11">
        <f>IFERROR(INDEX(REPORT_DATA_BY_COMP!$A:$AH,$F11,MATCH(P$7,REPORT_DATA_BY_COMP!$A$1:$AH$1,0)), "")</f>
        <v>1</v>
      </c>
      <c r="Q11" s="11">
        <f>IFERROR(INDEX(REPORT_DATA_BY_COMP!$A:$AH,$F11,MATCH(Q$7,REPORT_DATA_BY_COMP!$A$1:$AH$1,0)), "")</f>
        <v>7</v>
      </c>
      <c r="R11" s="11">
        <f>IFERROR(INDEX(REPORT_DATA_BY_COMP!$A:$AH,$F11,MATCH(R$7,REPORT_DATA_BY_COMP!$A$1:$AH$1,0)), "")</f>
        <v>8</v>
      </c>
      <c r="S11" s="11">
        <f>IFERROR(INDEX(REPORT_DATA_BY_COMP!$A:$AH,$F11,MATCH(S$7,REPORT_DATA_BY_COMP!$A$1:$AH$1,0)), "")</f>
        <v>0</v>
      </c>
      <c r="T11" s="11">
        <f>IFERROR(INDEX(REPORT_DATA_BY_COMP!$A:$AH,$F11,MATCH(T$7,REPORT_DATA_BY_COMP!$A$1:$AH$1,0)), "")</f>
        <v>5</v>
      </c>
      <c r="U11" s="11">
        <f>IFERROR(INDEX(REPORT_DATA_BY_COMP!$A:$AH,$F11,MATCH(U$7,REPORT_DATA_BY_COMP!$A$1:$AH$1,0)), "")</f>
        <v>1</v>
      </c>
      <c r="V11" s="11">
        <f>IFERROR(INDEX(REPORT_DATA_BY_COMP!$A:$AH,$F11,MATCH(V$7,REPORT_DATA_BY_COMP!$A$1:$AH$1,0)), "")</f>
        <v>0</v>
      </c>
    </row>
    <row r="12" spans="1:22" x14ac:dyDescent="0.25">
      <c r="A12" s="27" t="s">
        <v>1029</v>
      </c>
      <c r="B12" s="64" t="s">
        <v>1030</v>
      </c>
      <c r="C12" s="4" t="s">
        <v>1053</v>
      </c>
      <c r="D12" s="4" t="s">
        <v>1054</v>
      </c>
      <c r="E12" s="4" t="str">
        <f>CONCATENATE(YEAR,":",MONTH,":",WEEK,":",DAY,":",$A12)</f>
        <v>2016:2:1:7:TUCHENG_A_S</v>
      </c>
      <c r="F12" s="4">
        <f>MATCH($E12,REPORT_DATA_BY_COMP!$A:$A,0)</f>
        <v>348</v>
      </c>
      <c r="G12" s="11">
        <f>IFERROR(INDEX(REPORT_DATA_BY_COMP!$A:$AH,$F12,MATCH(G$7,REPORT_DATA_BY_COMP!$A$1:$AH$1,0)), "")</f>
        <v>0</v>
      </c>
      <c r="H12" s="11">
        <f>IFERROR(INDEX(REPORT_DATA_BY_COMP!$A:$AH,$F12,MATCH(H$7,REPORT_DATA_BY_COMP!$A$1:$AH$1,0)), "")</f>
        <v>0</v>
      </c>
      <c r="I12" s="11">
        <f>IFERROR(INDEX(REPORT_DATA_BY_COMP!$A:$AH,$F12,MATCH(I$7,REPORT_DATA_BY_COMP!$A$1:$AH$1,0)), "")</f>
        <v>1</v>
      </c>
      <c r="J12" s="11">
        <f>IFERROR(INDEX(REPORT_DATA_BY_COMP!$A:$AH,$F12,MATCH(J$7,REPORT_DATA_BY_COMP!$A$1:$AH$1,0)), "")</f>
        <v>2</v>
      </c>
      <c r="K12" s="11">
        <f>IFERROR(INDEX(REPORT_DATA_BY_COMP!$A:$AH,$F12,MATCH(K$7,REPORT_DATA_BY_COMP!$A$1:$AH$1,0)), "")</f>
        <v>0</v>
      </c>
      <c r="L12" s="11">
        <f>IFERROR(INDEX(REPORT_DATA_BY_COMP!$A:$AH,$F12,MATCH(L$7,REPORT_DATA_BY_COMP!$A$1:$AH$1,0)), "")</f>
        <v>0</v>
      </c>
      <c r="M12" s="11">
        <f>IFERROR(INDEX(REPORT_DATA_BY_COMP!$A:$AH,$F12,MATCH(M$7,REPORT_DATA_BY_COMP!$A$1:$AH$1,0)), "")</f>
        <v>0</v>
      </c>
      <c r="N12" s="11">
        <f>IFERROR(INDEX(REPORT_DATA_BY_COMP!$A:$AH,$F12,MATCH(N$7,REPORT_DATA_BY_COMP!$A$1:$AH$1,0)), "")</f>
        <v>3</v>
      </c>
      <c r="O12" s="11">
        <f>IFERROR(INDEX(REPORT_DATA_BY_COMP!$A:$AH,$F12,MATCH(O$7,REPORT_DATA_BY_COMP!$A$1:$AH$1,0)), "")</f>
        <v>1</v>
      </c>
      <c r="P12" s="11">
        <f>IFERROR(INDEX(REPORT_DATA_BY_COMP!$A:$AH,$F12,MATCH(P$7,REPORT_DATA_BY_COMP!$A$1:$AH$1,0)), "")</f>
        <v>5</v>
      </c>
      <c r="Q12" s="11">
        <f>IFERROR(INDEX(REPORT_DATA_BY_COMP!$A:$AH,$F12,MATCH(Q$7,REPORT_DATA_BY_COMP!$A$1:$AH$1,0)), "")</f>
        <v>10</v>
      </c>
      <c r="R12" s="11">
        <f>IFERROR(INDEX(REPORT_DATA_BY_COMP!$A:$AH,$F12,MATCH(R$7,REPORT_DATA_BY_COMP!$A$1:$AH$1,0)), "")</f>
        <v>4</v>
      </c>
      <c r="S12" s="11">
        <f>IFERROR(INDEX(REPORT_DATA_BY_COMP!$A:$AH,$F12,MATCH(S$7,REPORT_DATA_BY_COMP!$A$1:$AH$1,0)), "")</f>
        <v>0</v>
      </c>
      <c r="T12" s="11">
        <f>IFERROR(INDEX(REPORT_DATA_BY_COMP!$A:$AH,$F12,MATCH(T$7,REPORT_DATA_BY_COMP!$A$1:$AH$1,0)), "")</f>
        <v>8</v>
      </c>
      <c r="U12" s="11">
        <f>IFERROR(INDEX(REPORT_DATA_BY_COMP!$A:$AH,$F12,MATCH(U$7,REPORT_DATA_BY_COMP!$A$1:$AH$1,0)), "")</f>
        <v>3</v>
      </c>
      <c r="V12" s="11">
        <f>IFERROR(INDEX(REPORT_DATA_BY_COMP!$A:$AH,$F12,MATCH(V$7,REPORT_DATA_BY_COMP!$A$1:$AH$1,0)), "")</f>
        <v>0</v>
      </c>
    </row>
    <row r="13" spans="1:22" x14ac:dyDescent="0.25">
      <c r="A13" s="27" t="s">
        <v>1031</v>
      </c>
      <c r="B13" s="64" t="s">
        <v>1032</v>
      </c>
      <c r="C13" s="4" t="s">
        <v>1055</v>
      </c>
      <c r="D13" s="4" t="s">
        <v>1056</v>
      </c>
      <c r="E13" s="4" t="str">
        <f>CONCATENATE(YEAR,":",MONTH,":",WEEK,":",DAY,":",$A13)</f>
        <v>2016:2:1:7:TUCHENG_B_S</v>
      </c>
      <c r="F13" s="4">
        <f>MATCH($E13,REPORT_DATA_BY_COMP!$A:$A,0)</f>
        <v>349</v>
      </c>
      <c r="G13" s="11">
        <f>IFERROR(INDEX(REPORT_DATA_BY_COMP!$A:$AH,$F13,MATCH(G$7,REPORT_DATA_BY_COMP!$A$1:$AH$1,0)), "")</f>
        <v>0</v>
      </c>
      <c r="H13" s="11">
        <f>IFERROR(INDEX(REPORT_DATA_BY_COMP!$A:$AH,$F13,MATCH(H$7,REPORT_DATA_BY_COMP!$A$1:$AH$1,0)), "")</f>
        <v>0</v>
      </c>
      <c r="I13" s="11">
        <f>IFERROR(INDEX(REPORT_DATA_BY_COMP!$A:$AH,$F13,MATCH(I$7,REPORT_DATA_BY_COMP!$A$1:$AH$1,0)), "")</f>
        <v>0</v>
      </c>
      <c r="J13" s="11">
        <f>IFERROR(INDEX(REPORT_DATA_BY_COMP!$A:$AH,$F13,MATCH(J$7,REPORT_DATA_BY_COMP!$A$1:$AH$1,0)), "")</f>
        <v>0</v>
      </c>
      <c r="K13" s="11">
        <f>IFERROR(INDEX(REPORT_DATA_BY_COMP!$A:$AH,$F13,MATCH(K$7,REPORT_DATA_BY_COMP!$A$1:$AH$1,0)), "")</f>
        <v>0</v>
      </c>
      <c r="L13" s="11">
        <f>IFERROR(INDEX(REPORT_DATA_BY_COMP!$A:$AH,$F13,MATCH(L$7,REPORT_DATA_BY_COMP!$A$1:$AH$1,0)), "")</f>
        <v>0</v>
      </c>
      <c r="M13" s="11">
        <f>IFERROR(INDEX(REPORT_DATA_BY_COMP!$A:$AH,$F13,MATCH(M$7,REPORT_DATA_BY_COMP!$A$1:$AH$1,0)), "")</f>
        <v>0</v>
      </c>
      <c r="N13" s="11">
        <f>IFERROR(INDEX(REPORT_DATA_BY_COMP!$A:$AH,$F13,MATCH(N$7,REPORT_DATA_BY_COMP!$A$1:$AH$1,0)), "")</f>
        <v>0</v>
      </c>
      <c r="O13" s="11">
        <f>IFERROR(INDEX(REPORT_DATA_BY_COMP!$A:$AH,$F13,MATCH(O$7,REPORT_DATA_BY_COMP!$A$1:$AH$1,0)), "")</f>
        <v>0</v>
      </c>
      <c r="P13" s="11">
        <f>IFERROR(INDEX(REPORT_DATA_BY_COMP!$A:$AH,$F13,MATCH(P$7,REPORT_DATA_BY_COMP!$A$1:$AH$1,0)), "")</f>
        <v>5</v>
      </c>
      <c r="Q13" s="11">
        <f>IFERROR(INDEX(REPORT_DATA_BY_COMP!$A:$AH,$F13,MATCH(Q$7,REPORT_DATA_BY_COMP!$A$1:$AH$1,0)), "")</f>
        <v>4</v>
      </c>
      <c r="R13" s="11">
        <f>IFERROR(INDEX(REPORT_DATA_BY_COMP!$A:$AH,$F13,MATCH(R$7,REPORT_DATA_BY_COMP!$A$1:$AH$1,0)), "")</f>
        <v>5</v>
      </c>
      <c r="S13" s="11">
        <f>IFERROR(INDEX(REPORT_DATA_BY_COMP!$A:$AH,$F13,MATCH(S$7,REPORT_DATA_BY_COMP!$A$1:$AH$1,0)), "")</f>
        <v>0</v>
      </c>
      <c r="T13" s="11">
        <f>IFERROR(INDEX(REPORT_DATA_BY_COMP!$A:$AH,$F13,MATCH(T$7,REPORT_DATA_BY_COMP!$A$1:$AH$1,0)), "")</f>
        <v>5</v>
      </c>
      <c r="U13" s="11">
        <f>IFERROR(INDEX(REPORT_DATA_BY_COMP!$A:$AH,$F13,MATCH(U$7,REPORT_DATA_BY_COMP!$A$1:$AH$1,0)), "")</f>
        <v>1</v>
      </c>
      <c r="V13" s="11">
        <f>IFERROR(INDEX(REPORT_DATA_BY_COMP!$A:$AH,$F13,MATCH(V$7,REPORT_DATA_BY_COMP!$A$1:$AH$1,0)), "")</f>
        <v>0</v>
      </c>
    </row>
    <row r="14" spans="1:22" x14ac:dyDescent="0.25">
      <c r="A14" s="27"/>
      <c r="B14" s="9" t="s">
        <v>22</v>
      </c>
      <c r="C14" s="12"/>
      <c r="D14" s="10"/>
      <c r="E14" s="12">
        <f>SUM(E6:E7)</f>
        <v>0</v>
      </c>
      <c r="F14" s="12">
        <f>SUM(F6:F7)</f>
        <v>0</v>
      </c>
      <c r="G14" s="12">
        <f>SUM(G9:G13)</f>
        <v>0</v>
      </c>
      <c r="H14" s="12">
        <f t="shared" ref="H14:V14" si="0">SUM(H9:H13)</f>
        <v>0</v>
      </c>
      <c r="I14" s="12">
        <f t="shared" si="0"/>
        <v>6</v>
      </c>
      <c r="J14" s="12">
        <f t="shared" si="0"/>
        <v>12</v>
      </c>
      <c r="K14" s="12">
        <f t="shared" si="0"/>
        <v>0</v>
      </c>
      <c r="L14" s="12">
        <f t="shared" si="0"/>
        <v>0</v>
      </c>
      <c r="M14" s="12">
        <f t="shared" si="0"/>
        <v>0</v>
      </c>
      <c r="N14" s="12">
        <f t="shared" si="0"/>
        <v>22</v>
      </c>
      <c r="O14" s="12">
        <f t="shared" si="0"/>
        <v>6</v>
      </c>
      <c r="P14" s="12">
        <f t="shared" si="0"/>
        <v>34</v>
      </c>
      <c r="Q14" s="12">
        <f t="shared" si="0"/>
        <v>43</v>
      </c>
      <c r="R14" s="12">
        <f t="shared" si="0"/>
        <v>28</v>
      </c>
      <c r="S14" s="12">
        <f t="shared" si="0"/>
        <v>1</v>
      </c>
      <c r="T14" s="12">
        <f t="shared" si="0"/>
        <v>29</v>
      </c>
      <c r="U14" s="12">
        <f t="shared" si="0"/>
        <v>12</v>
      </c>
      <c r="V14" s="12">
        <f t="shared" si="0"/>
        <v>0</v>
      </c>
    </row>
    <row r="15" spans="1:22" x14ac:dyDescent="0.25">
      <c r="A15" s="22"/>
      <c r="B15" s="71" t="s">
        <v>1033</v>
      </c>
      <c r="C15" s="6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27" t="s">
        <v>1034</v>
      </c>
      <c r="B16" s="64" t="s">
        <v>1035</v>
      </c>
      <c r="C16" s="4" t="s">
        <v>1057</v>
      </c>
      <c r="D16" s="4" t="s">
        <v>1058</v>
      </c>
      <c r="E16" s="4" t="str">
        <f>CONCATENATE(YEAR,":",MONTH,":",WEEK,":",DAY,":",$A16)</f>
        <v>2016:2:1:7:DANFENG_E</v>
      </c>
      <c r="F16" s="4">
        <f>MATCH($E16,REPORT_DATA_BY_COMP!$A:$A,0)</f>
        <v>297</v>
      </c>
      <c r="G16" s="11">
        <f>IFERROR(INDEX(REPORT_DATA_BY_COMP!$A:$AH,$F16,MATCH(G$7,REPORT_DATA_BY_COMP!$A$1:$AH$1,0)), "")</f>
        <v>0</v>
      </c>
      <c r="H16" s="11">
        <f>IFERROR(INDEX(REPORT_DATA_BY_COMP!$A:$AH,$F16,MATCH(H$7,REPORT_DATA_BY_COMP!$A$1:$AH$1,0)), "")</f>
        <v>1</v>
      </c>
      <c r="I16" s="11">
        <f>IFERROR(INDEX(REPORT_DATA_BY_COMP!$A:$AH,$F16,MATCH(I$7,REPORT_DATA_BY_COMP!$A$1:$AH$1,0)), "")</f>
        <v>3</v>
      </c>
      <c r="J16" s="11">
        <f>IFERROR(INDEX(REPORT_DATA_BY_COMP!$A:$AH,$F16,MATCH(J$7,REPORT_DATA_BY_COMP!$A$1:$AH$1,0)), "")</f>
        <v>3</v>
      </c>
      <c r="K16" s="11">
        <f>IFERROR(INDEX(REPORT_DATA_BY_COMP!$A:$AH,$F16,MATCH(K$7,REPORT_DATA_BY_COMP!$A$1:$AH$1,0)), "")</f>
        <v>0</v>
      </c>
      <c r="L16" s="11">
        <f>IFERROR(INDEX(REPORT_DATA_BY_COMP!$A:$AH,$F16,MATCH(L$7,REPORT_DATA_BY_COMP!$A$1:$AH$1,0)), "")</f>
        <v>0</v>
      </c>
      <c r="M16" s="11">
        <f>IFERROR(INDEX(REPORT_DATA_BY_COMP!$A:$AH,$F16,MATCH(M$7,REPORT_DATA_BY_COMP!$A$1:$AH$1,0)), "")</f>
        <v>0</v>
      </c>
      <c r="N16" s="11">
        <f>IFERROR(INDEX(REPORT_DATA_BY_COMP!$A:$AH,$F16,MATCH(N$7,REPORT_DATA_BY_COMP!$A$1:$AH$1,0)), "")</f>
        <v>7</v>
      </c>
      <c r="O16" s="11">
        <f>IFERROR(INDEX(REPORT_DATA_BY_COMP!$A:$AH,$F16,MATCH(O$7,REPORT_DATA_BY_COMP!$A$1:$AH$1,0)), "")</f>
        <v>0</v>
      </c>
      <c r="P16" s="11">
        <f>IFERROR(INDEX(REPORT_DATA_BY_COMP!$A:$AH,$F16,MATCH(P$7,REPORT_DATA_BY_COMP!$A$1:$AH$1,0)), "")</f>
        <v>5</v>
      </c>
      <c r="Q16" s="11">
        <f>IFERROR(INDEX(REPORT_DATA_BY_COMP!$A:$AH,$F16,MATCH(Q$7,REPORT_DATA_BY_COMP!$A$1:$AH$1,0)), "")</f>
        <v>4</v>
      </c>
      <c r="R16" s="11">
        <f>IFERROR(INDEX(REPORT_DATA_BY_COMP!$A:$AH,$F16,MATCH(R$7,REPORT_DATA_BY_COMP!$A$1:$AH$1,0)), "")</f>
        <v>2</v>
      </c>
      <c r="S16" s="11">
        <f>IFERROR(INDEX(REPORT_DATA_BY_COMP!$A:$AH,$F16,MATCH(S$7,REPORT_DATA_BY_COMP!$A$1:$AH$1,0)), "")</f>
        <v>0</v>
      </c>
      <c r="T16" s="11">
        <f>IFERROR(INDEX(REPORT_DATA_BY_COMP!$A:$AH,$F16,MATCH(T$7,REPORT_DATA_BY_COMP!$A$1:$AH$1,0)), "")</f>
        <v>7</v>
      </c>
      <c r="U16" s="11">
        <f>IFERROR(INDEX(REPORT_DATA_BY_COMP!$A:$AH,$F16,MATCH(U$7,REPORT_DATA_BY_COMP!$A$1:$AH$1,0)), "")</f>
        <v>0</v>
      </c>
      <c r="V16" s="11">
        <f>IFERROR(INDEX(REPORT_DATA_BY_COMP!$A:$AH,$F16,MATCH(V$7,REPORT_DATA_BY_COMP!$A$1:$AH$1,0)), "")</f>
        <v>0</v>
      </c>
    </row>
    <row r="17" spans="1:22" x14ac:dyDescent="0.25">
      <c r="A17" s="27" t="s">
        <v>1036</v>
      </c>
      <c r="B17" s="64" t="s">
        <v>1037</v>
      </c>
      <c r="C17" s="4" t="s">
        <v>1059</v>
      </c>
      <c r="D17" s="4" t="s">
        <v>1060</v>
      </c>
      <c r="E17" s="4" t="str">
        <f>CONCATENATE(YEAR,":",MONTH,":",WEEK,":",DAY,":",$A17)</f>
        <v>2016:2:1:7:SIYUAN_E</v>
      </c>
      <c r="F17" s="4">
        <f>MATCH($E17,REPORT_DATA_BY_COMP!$A:$A,0)</f>
        <v>329</v>
      </c>
      <c r="G17" s="11">
        <f>IFERROR(INDEX(REPORT_DATA_BY_COMP!$A:$AH,$F17,MATCH(G$7,REPORT_DATA_BY_COMP!$A$1:$AH$1,0)), "")</f>
        <v>0</v>
      </c>
      <c r="H17" s="11">
        <f>IFERROR(INDEX(REPORT_DATA_BY_COMP!$A:$AH,$F17,MATCH(H$7,REPORT_DATA_BY_COMP!$A$1:$AH$1,0)), "")</f>
        <v>0</v>
      </c>
      <c r="I17" s="11">
        <f>IFERROR(INDEX(REPORT_DATA_BY_COMP!$A:$AH,$F17,MATCH(I$7,REPORT_DATA_BY_COMP!$A$1:$AH$1,0)), "")</f>
        <v>1</v>
      </c>
      <c r="J17" s="11">
        <f>IFERROR(INDEX(REPORT_DATA_BY_COMP!$A:$AH,$F17,MATCH(J$7,REPORT_DATA_BY_COMP!$A$1:$AH$1,0)), "")</f>
        <v>1</v>
      </c>
      <c r="K17" s="11">
        <f>IFERROR(INDEX(REPORT_DATA_BY_COMP!$A:$AH,$F17,MATCH(K$7,REPORT_DATA_BY_COMP!$A$1:$AH$1,0)), "")</f>
        <v>0</v>
      </c>
      <c r="L17" s="11">
        <f>IFERROR(INDEX(REPORT_DATA_BY_COMP!$A:$AH,$F17,MATCH(L$7,REPORT_DATA_BY_COMP!$A$1:$AH$1,0)), "")</f>
        <v>0</v>
      </c>
      <c r="M17" s="11">
        <f>IFERROR(INDEX(REPORT_DATA_BY_COMP!$A:$AH,$F17,MATCH(M$7,REPORT_DATA_BY_COMP!$A$1:$AH$1,0)), "")</f>
        <v>0</v>
      </c>
      <c r="N17" s="11">
        <f>IFERROR(INDEX(REPORT_DATA_BY_COMP!$A:$AH,$F17,MATCH(N$7,REPORT_DATA_BY_COMP!$A$1:$AH$1,0)), "")</f>
        <v>4</v>
      </c>
      <c r="O17" s="11">
        <f>IFERROR(INDEX(REPORT_DATA_BY_COMP!$A:$AH,$F17,MATCH(O$7,REPORT_DATA_BY_COMP!$A$1:$AH$1,0)), "")</f>
        <v>0</v>
      </c>
      <c r="P17" s="11">
        <f>IFERROR(INDEX(REPORT_DATA_BY_COMP!$A:$AH,$F17,MATCH(P$7,REPORT_DATA_BY_COMP!$A$1:$AH$1,0)), "")</f>
        <v>12</v>
      </c>
      <c r="Q17" s="11">
        <f>IFERROR(INDEX(REPORT_DATA_BY_COMP!$A:$AH,$F17,MATCH(Q$7,REPORT_DATA_BY_COMP!$A$1:$AH$1,0)), "")</f>
        <v>11</v>
      </c>
      <c r="R17" s="11">
        <f>IFERROR(INDEX(REPORT_DATA_BY_COMP!$A:$AH,$F17,MATCH(R$7,REPORT_DATA_BY_COMP!$A$1:$AH$1,0)), "")</f>
        <v>1</v>
      </c>
      <c r="S17" s="11">
        <f>IFERROR(INDEX(REPORT_DATA_BY_COMP!$A:$AH,$F17,MATCH(S$7,REPORT_DATA_BY_COMP!$A$1:$AH$1,0)), "")</f>
        <v>0</v>
      </c>
      <c r="T17" s="11">
        <f>IFERROR(INDEX(REPORT_DATA_BY_COMP!$A:$AH,$F17,MATCH(T$7,REPORT_DATA_BY_COMP!$A$1:$AH$1,0)), "")</f>
        <v>4</v>
      </c>
      <c r="U17" s="11">
        <f>IFERROR(INDEX(REPORT_DATA_BY_COMP!$A:$AH,$F17,MATCH(U$7,REPORT_DATA_BY_COMP!$A$1:$AH$1,0)), "")</f>
        <v>0</v>
      </c>
      <c r="V17" s="11">
        <f>IFERROR(INDEX(REPORT_DATA_BY_COMP!$A:$AH,$F17,MATCH(V$7,REPORT_DATA_BY_COMP!$A$1:$AH$1,0)), "")</f>
        <v>0</v>
      </c>
    </row>
    <row r="18" spans="1:22" x14ac:dyDescent="0.25">
      <c r="A18" s="22"/>
      <c r="B18" s="9" t="s">
        <v>22</v>
      </c>
      <c r="C18" s="10"/>
      <c r="D18" s="10"/>
      <c r="E18" s="12">
        <f>SUM(E9:E10)</f>
        <v>0</v>
      </c>
      <c r="F18" s="12">
        <f>SUM(F9:F10)</f>
        <v>675</v>
      </c>
      <c r="G18" s="12">
        <f>SUM(G16:G17)</f>
        <v>0</v>
      </c>
      <c r="H18" s="12">
        <f t="shared" ref="H18:V18" si="1">SUM(H16:H17)</f>
        <v>1</v>
      </c>
      <c r="I18" s="12">
        <f t="shared" si="1"/>
        <v>4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0</v>
      </c>
      <c r="P18" s="12">
        <f t="shared" si="1"/>
        <v>17</v>
      </c>
      <c r="Q18" s="12">
        <f t="shared" si="1"/>
        <v>15</v>
      </c>
      <c r="R18" s="12">
        <f t="shared" si="1"/>
        <v>3</v>
      </c>
      <c r="S18" s="12">
        <f t="shared" si="1"/>
        <v>0</v>
      </c>
      <c r="T18" s="12">
        <f t="shared" si="1"/>
        <v>11</v>
      </c>
      <c r="U18" s="12">
        <f t="shared" si="1"/>
        <v>0</v>
      </c>
      <c r="V18" s="12">
        <f t="shared" si="1"/>
        <v>0</v>
      </c>
    </row>
    <row r="19" spans="1:22" x14ac:dyDescent="0.25">
      <c r="A19" s="22"/>
      <c r="B19" s="5" t="s">
        <v>1038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27" t="s">
        <v>1039</v>
      </c>
      <c r="B20" s="64" t="s">
        <v>1040</v>
      </c>
      <c r="C20" s="4" t="s">
        <v>1061</v>
      </c>
      <c r="D20" s="4" t="s">
        <v>1062</v>
      </c>
      <c r="E20" s="4" t="str">
        <f>CONCATENATE(YEAR,":",MONTH,":",WEEK,":",DAY,":",$A20)</f>
        <v>2016:2:1:7:XINPU_E</v>
      </c>
      <c r="F20" s="4">
        <f>MATCH($E20,REPORT_DATA_BY_COMP!$A:$A,0)</f>
        <v>360</v>
      </c>
      <c r="G20" s="11">
        <f>IFERROR(INDEX(REPORT_DATA_BY_COMP!$A:$AH,$F20,MATCH(G$7,REPORT_DATA_BY_COMP!$A$1:$AH$1,0)), "")</f>
        <v>0</v>
      </c>
      <c r="H20" s="11">
        <f>IFERROR(INDEX(REPORT_DATA_BY_COMP!$A:$AH,$F20,MATCH(H$7,REPORT_DATA_BY_COMP!$A$1:$AH$1,0)), "")</f>
        <v>0</v>
      </c>
      <c r="I20" s="11">
        <f>IFERROR(INDEX(REPORT_DATA_BY_COMP!$A:$AH,$F20,MATCH(I$7,REPORT_DATA_BY_COMP!$A$1:$AH$1,0)), "")</f>
        <v>0</v>
      </c>
      <c r="J20" s="11">
        <f>IFERROR(INDEX(REPORT_DATA_BY_COMP!$A:$AH,$F20,MATCH(J$7,REPORT_DATA_BY_COMP!$A$1:$AH$1,0)), "")</f>
        <v>4</v>
      </c>
      <c r="K20" s="11">
        <f>IFERROR(INDEX(REPORT_DATA_BY_COMP!$A:$AH,$F20,MATCH(K$7,REPORT_DATA_BY_COMP!$A$1:$AH$1,0)), "")</f>
        <v>0</v>
      </c>
      <c r="L20" s="11">
        <f>IFERROR(INDEX(REPORT_DATA_BY_COMP!$A:$AH,$F20,MATCH(L$7,REPORT_DATA_BY_COMP!$A$1:$AH$1,0)), "")</f>
        <v>0</v>
      </c>
      <c r="M20" s="11">
        <f>IFERROR(INDEX(REPORT_DATA_BY_COMP!$A:$AH,$F20,MATCH(M$7,REPORT_DATA_BY_COMP!$A$1:$AH$1,0)), "")</f>
        <v>0</v>
      </c>
      <c r="N20" s="11">
        <f>IFERROR(INDEX(REPORT_DATA_BY_COMP!$A:$AH,$F20,MATCH(N$7,REPORT_DATA_BY_COMP!$A$1:$AH$1,0)), "")</f>
        <v>4</v>
      </c>
      <c r="O20" s="11">
        <f>IFERROR(INDEX(REPORT_DATA_BY_COMP!$A:$AH,$F20,MATCH(O$7,REPORT_DATA_BY_COMP!$A$1:$AH$1,0)), "")</f>
        <v>3</v>
      </c>
      <c r="P20" s="11">
        <f>IFERROR(INDEX(REPORT_DATA_BY_COMP!$A:$AH,$F20,MATCH(P$7,REPORT_DATA_BY_COMP!$A$1:$AH$1,0)), "")</f>
        <v>10</v>
      </c>
      <c r="Q20" s="11">
        <f>IFERROR(INDEX(REPORT_DATA_BY_COMP!$A:$AH,$F20,MATCH(Q$7,REPORT_DATA_BY_COMP!$A$1:$AH$1,0)), "")</f>
        <v>4</v>
      </c>
      <c r="R20" s="11">
        <f>IFERROR(INDEX(REPORT_DATA_BY_COMP!$A:$AH,$F20,MATCH(R$7,REPORT_DATA_BY_COMP!$A$1:$AH$1,0)), "")</f>
        <v>0</v>
      </c>
      <c r="S20" s="11">
        <f>IFERROR(INDEX(REPORT_DATA_BY_COMP!$A:$AH,$F20,MATCH(S$7,REPORT_DATA_BY_COMP!$A$1:$AH$1,0)), "")</f>
        <v>0</v>
      </c>
      <c r="T20" s="11">
        <f>IFERROR(INDEX(REPORT_DATA_BY_COMP!$A:$AH,$F20,MATCH(T$7,REPORT_DATA_BY_COMP!$A$1:$AH$1,0)), "")</f>
        <v>4</v>
      </c>
      <c r="U20" s="11">
        <f>IFERROR(INDEX(REPORT_DATA_BY_COMP!$A:$AH,$F20,MATCH(U$7,REPORT_DATA_BY_COMP!$A$1:$AH$1,0)), "")</f>
        <v>1</v>
      </c>
      <c r="V20" s="11">
        <f>IFERROR(INDEX(REPORT_DATA_BY_COMP!$A:$AH,$F20,MATCH(V$7,REPORT_DATA_BY_COMP!$A$1:$AH$1,0)), "")</f>
        <v>0</v>
      </c>
    </row>
    <row r="21" spans="1:22" x14ac:dyDescent="0.25">
      <c r="A21" s="27" t="s">
        <v>1041</v>
      </c>
      <c r="B21" s="64" t="s">
        <v>1042</v>
      </c>
      <c r="C21" s="4" t="s">
        <v>1063</v>
      </c>
      <c r="D21" s="4" t="s">
        <v>1064</v>
      </c>
      <c r="E21" s="4" t="str">
        <f>CONCATENATE(YEAR,":",MONTH,":",WEEK,":",DAY,":",$A21)</f>
        <v>2016:2:1:7:XINBAN_E</v>
      </c>
      <c r="F21" s="4">
        <f>MATCH($E21,REPORT_DATA_BY_COMP!$A:$A,0)</f>
        <v>357</v>
      </c>
      <c r="G21" s="11">
        <f>IFERROR(INDEX(REPORT_DATA_BY_COMP!$A:$AH,$F21,MATCH(G$7,REPORT_DATA_BY_COMP!$A$1:$AH$1,0)), "")</f>
        <v>1</v>
      </c>
      <c r="H21" s="11">
        <f>IFERROR(INDEX(REPORT_DATA_BY_COMP!$A:$AH,$F21,MATCH(H$7,REPORT_DATA_BY_COMP!$A$1:$AH$1,0)), "")</f>
        <v>1</v>
      </c>
      <c r="I21" s="11">
        <f>IFERROR(INDEX(REPORT_DATA_BY_COMP!$A:$AH,$F21,MATCH(I$7,REPORT_DATA_BY_COMP!$A$1:$AH$1,0)), "")</f>
        <v>4</v>
      </c>
      <c r="J21" s="11">
        <f>IFERROR(INDEX(REPORT_DATA_BY_COMP!$A:$AH,$F21,MATCH(J$7,REPORT_DATA_BY_COMP!$A$1:$AH$1,0)), "")</f>
        <v>1</v>
      </c>
      <c r="K21" s="11">
        <f>IFERROR(INDEX(REPORT_DATA_BY_COMP!$A:$AH,$F21,MATCH(K$7,REPORT_DATA_BY_COMP!$A$1:$AH$1,0)), "")</f>
        <v>0</v>
      </c>
      <c r="L21" s="11">
        <f>IFERROR(INDEX(REPORT_DATA_BY_COMP!$A:$AH,$F21,MATCH(L$7,REPORT_DATA_BY_COMP!$A$1:$AH$1,0)), "")</f>
        <v>0</v>
      </c>
      <c r="M21" s="11">
        <f>IFERROR(INDEX(REPORT_DATA_BY_COMP!$A:$AH,$F21,MATCH(M$7,REPORT_DATA_BY_COMP!$A$1:$AH$1,0)), "")</f>
        <v>0</v>
      </c>
      <c r="N21" s="11">
        <f>IFERROR(INDEX(REPORT_DATA_BY_COMP!$A:$AH,$F21,MATCH(N$7,REPORT_DATA_BY_COMP!$A$1:$AH$1,0)), "")</f>
        <v>10</v>
      </c>
      <c r="O21" s="11">
        <f>IFERROR(INDEX(REPORT_DATA_BY_COMP!$A:$AH,$F21,MATCH(O$7,REPORT_DATA_BY_COMP!$A$1:$AH$1,0)), "")</f>
        <v>1</v>
      </c>
      <c r="P21" s="11">
        <f>IFERROR(INDEX(REPORT_DATA_BY_COMP!$A:$AH,$F21,MATCH(P$7,REPORT_DATA_BY_COMP!$A$1:$AH$1,0)), "")</f>
        <v>5</v>
      </c>
      <c r="Q21" s="11">
        <f>IFERROR(INDEX(REPORT_DATA_BY_COMP!$A:$AH,$F21,MATCH(Q$7,REPORT_DATA_BY_COMP!$A$1:$AH$1,0)), "")</f>
        <v>20</v>
      </c>
      <c r="R21" s="11">
        <f>IFERROR(INDEX(REPORT_DATA_BY_COMP!$A:$AH,$F21,MATCH(R$7,REPORT_DATA_BY_COMP!$A$1:$AH$1,0)), "")</f>
        <v>6</v>
      </c>
      <c r="S21" s="11">
        <f>IFERROR(INDEX(REPORT_DATA_BY_COMP!$A:$AH,$F21,MATCH(S$7,REPORT_DATA_BY_COMP!$A$1:$AH$1,0)), "")</f>
        <v>0</v>
      </c>
      <c r="T21" s="11">
        <f>IFERROR(INDEX(REPORT_DATA_BY_COMP!$A:$AH,$F21,MATCH(T$7,REPORT_DATA_BY_COMP!$A$1:$AH$1,0)), "")</f>
        <v>3</v>
      </c>
      <c r="U21" s="11">
        <f>IFERROR(INDEX(REPORT_DATA_BY_COMP!$A:$AH,$F21,MATCH(U$7,REPORT_DATA_BY_COMP!$A$1:$AH$1,0)), "")</f>
        <v>0</v>
      </c>
      <c r="V21" s="11">
        <f>IFERROR(INDEX(REPORT_DATA_BY_COMP!$A:$AH,$F21,MATCH(V$7,REPORT_DATA_BY_COMP!$A$1:$AH$1,0)), "")</f>
        <v>0</v>
      </c>
    </row>
    <row r="22" spans="1:22" x14ac:dyDescent="0.25">
      <c r="A22" s="27" t="s">
        <v>1043</v>
      </c>
      <c r="B22" s="64" t="s">
        <v>1044</v>
      </c>
      <c r="C22" s="4" t="s">
        <v>1065</v>
      </c>
      <c r="D22" s="4" t="s">
        <v>1066</v>
      </c>
      <c r="E22" s="4" t="str">
        <f>CONCATENATE(YEAR,":",MONTH,":",WEEK,":",DAY,":",$A22)</f>
        <v>2016:2:1:7:XINPU_S</v>
      </c>
      <c r="F22" s="4">
        <f>MATCH($E22,REPORT_DATA_BY_COMP!$A:$A,0)</f>
        <v>361</v>
      </c>
      <c r="G22" s="11">
        <f>IFERROR(INDEX(REPORT_DATA_BY_COMP!$A:$AH,$F22,MATCH(G$7,REPORT_DATA_BY_COMP!$A$1:$AH$1,0)), "")</f>
        <v>0</v>
      </c>
      <c r="H22" s="11">
        <f>IFERROR(INDEX(REPORT_DATA_BY_COMP!$A:$AH,$F22,MATCH(H$7,REPORT_DATA_BY_COMP!$A$1:$AH$1,0)), "")</f>
        <v>1</v>
      </c>
      <c r="I22" s="11">
        <f>IFERROR(INDEX(REPORT_DATA_BY_COMP!$A:$AH,$F22,MATCH(I$7,REPORT_DATA_BY_COMP!$A$1:$AH$1,0)), "")</f>
        <v>2</v>
      </c>
      <c r="J22" s="11">
        <f>IFERROR(INDEX(REPORT_DATA_BY_COMP!$A:$AH,$F22,MATCH(J$7,REPORT_DATA_BY_COMP!$A$1:$AH$1,0)), "")</f>
        <v>4</v>
      </c>
      <c r="K22" s="11">
        <f>IFERROR(INDEX(REPORT_DATA_BY_COMP!$A:$AH,$F22,MATCH(K$7,REPORT_DATA_BY_COMP!$A$1:$AH$1,0)), "")</f>
        <v>0</v>
      </c>
      <c r="L22" s="11">
        <f>IFERROR(INDEX(REPORT_DATA_BY_COMP!$A:$AH,$F22,MATCH(L$7,REPORT_DATA_BY_COMP!$A$1:$AH$1,0)), "")</f>
        <v>0</v>
      </c>
      <c r="M22" s="11">
        <f>IFERROR(INDEX(REPORT_DATA_BY_COMP!$A:$AH,$F22,MATCH(M$7,REPORT_DATA_BY_COMP!$A$1:$AH$1,0)), "")</f>
        <v>0</v>
      </c>
      <c r="N22" s="11">
        <f>IFERROR(INDEX(REPORT_DATA_BY_COMP!$A:$AH,$F22,MATCH(N$7,REPORT_DATA_BY_COMP!$A$1:$AH$1,0)), "")</f>
        <v>9</v>
      </c>
      <c r="O22" s="11">
        <f>IFERROR(INDEX(REPORT_DATA_BY_COMP!$A:$AH,$F22,MATCH(O$7,REPORT_DATA_BY_COMP!$A$1:$AH$1,0)), "")</f>
        <v>1</v>
      </c>
      <c r="P22" s="11">
        <f>IFERROR(INDEX(REPORT_DATA_BY_COMP!$A:$AH,$F22,MATCH(P$7,REPORT_DATA_BY_COMP!$A$1:$AH$1,0)), "")</f>
        <v>4</v>
      </c>
      <c r="Q22" s="11">
        <f>IFERROR(INDEX(REPORT_DATA_BY_COMP!$A:$AH,$F22,MATCH(Q$7,REPORT_DATA_BY_COMP!$A$1:$AH$1,0)), "")</f>
        <v>16</v>
      </c>
      <c r="R22" s="11">
        <f>IFERROR(INDEX(REPORT_DATA_BY_COMP!$A:$AH,$F22,MATCH(R$7,REPORT_DATA_BY_COMP!$A$1:$AH$1,0)), "")</f>
        <v>3</v>
      </c>
      <c r="S22" s="11">
        <f>IFERROR(INDEX(REPORT_DATA_BY_COMP!$A:$AH,$F22,MATCH(S$7,REPORT_DATA_BY_COMP!$A$1:$AH$1,0)), "")</f>
        <v>0</v>
      </c>
      <c r="T22" s="11">
        <f>IFERROR(INDEX(REPORT_DATA_BY_COMP!$A:$AH,$F22,MATCH(T$7,REPORT_DATA_BY_COMP!$A$1:$AH$1,0)), "")</f>
        <v>5</v>
      </c>
      <c r="U22" s="11">
        <f>IFERROR(INDEX(REPORT_DATA_BY_COMP!$A:$AH,$F22,MATCH(U$7,REPORT_DATA_BY_COMP!$A$1:$AH$1,0)), "")</f>
        <v>3</v>
      </c>
      <c r="V22" s="11">
        <f>IFERROR(INDEX(REPORT_DATA_BY_COMP!$A:$AH,$F22,MATCH(V$7,REPORT_DATA_BY_COMP!$A$1:$AH$1,0)), "")</f>
        <v>0</v>
      </c>
    </row>
    <row r="23" spans="1:22" x14ac:dyDescent="0.25">
      <c r="A23" s="27" t="s">
        <v>1045</v>
      </c>
      <c r="B23" s="64" t="s">
        <v>1046</v>
      </c>
      <c r="C23" s="4" t="s">
        <v>1067</v>
      </c>
      <c r="D23" s="4" t="s">
        <v>1068</v>
      </c>
      <c r="E23" s="4" t="str">
        <f>CONCATENATE(YEAR,":",MONTH,":",WEEK,":",DAY,":",$A23)</f>
        <v>2016:2:1:7:BANQIAO_S</v>
      </c>
      <c r="F23" s="4">
        <f>MATCH($E23,REPORT_DATA_BY_COMP!$A:$A,0)</f>
        <v>294</v>
      </c>
      <c r="G23" s="11">
        <f>IFERROR(INDEX(REPORT_DATA_BY_COMP!$A:$AH,$F23,MATCH(G$7,REPORT_DATA_BY_COMP!$A$1:$AH$1,0)), "")</f>
        <v>0</v>
      </c>
      <c r="H23" s="11">
        <f>IFERROR(INDEX(REPORT_DATA_BY_COMP!$A:$AH,$F23,MATCH(H$7,REPORT_DATA_BY_COMP!$A$1:$AH$1,0)), "")</f>
        <v>0</v>
      </c>
      <c r="I23" s="11">
        <f>IFERROR(INDEX(REPORT_DATA_BY_COMP!$A:$AH,$F23,MATCH(I$7,REPORT_DATA_BY_COMP!$A$1:$AH$1,0)), "")</f>
        <v>1</v>
      </c>
      <c r="J23" s="11">
        <f>IFERROR(INDEX(REPORT_DATA_BY_COMP!$A:$AH,$F23,MATCH(J$7,REPORT_DATA_BY_COMP!$A$1:$AH$1,0)), "")</f>
        <v>1</v>
      </c>
      <c r="K23" s="11">
        <f>IFERROR(INDEX(REPORT_DATA_BY_COMP!$A:$AH,$F23,MATCH(K$7,REPORT_DATA_BY_COMP!$A$1:$AH$1,0)), "")</f>
        <v>0</v>
      </c>
      <c r="L23" s="11">
        <f>IFERROR(INDEX(REPORT_DATA_BY_COMP!$A:$AH,$F23,MATCH(L$7,REPORT_DATA_BY_COMP!$A$1:$AH$1,0)), "")</f>
        <v>0</v>
      </c>
      <c r="M23" s="11">
        <f>IFERROR(INDEX(REPORT_DATA_BY_COMP!$A:$AH,$F23,MATCH(M$7,REPORT_DATA_BY_COMP!$A$1:$AH$1,0)), "")</f>
        <v>0</v>
      </c>
      <c r="N23" s="11">
        <f>IFERROR(INDEX(REPORT_DATA_BY_COMP!$A:$AH,$F23,MATCH(N$7,REPORT_DATA_BY_COMP!$A$1:$AH$1,0)), "")</f>
        <v>2</v>
      </c>
      <c r="O23" s="11">
        <f>IFERROR(INDEX(REPORT_DATA_BY_COMP!$A:$AH,$F23,MATCH(O$7,REPORT_DATA_BY_COMP!$A$1:$AH$1,0)), "")</f>
        <v>2</v>
      </c>
      <c r="P23" s="11">
        <f>IFERROR(INDEX(REPORT_DATA_BY_COMP!$A:$AH,$F23,MATCH(P$7,REPORT_DATA_BY_COMP!$A$1:$AH$1,0)), "")</f>
        <v>1</v>
      </c>
      <c r="Q23" s="11">
        <f>IFERROR(INDEX(REPORT_DATA_BY_COMP!$A:$AH,$F23,MATCH(Q$7,REPORT_DATA_BY_COMP!$A$1:$AH$1,0)), "")</f>
        <v>20</v>
      </c>
      <c r="R23" s="11">
        <f>IFERROR(INDEX(REPORT_DATA_BY_COMP!$A:$AH,$F23,MATCH(R$7,REPORT_DATA_BY_COMP!$A$1:$AH$1,0)), "")</f>
        <v>3</v>
      </c>
      <c r="S23" s="11">
        <f>IFERROR(INDEX(REPORT_DATA_BY_COMP!$A:$AH,$F23,MATCH(S$7,REPORT_DATA_BY_COMP!$A$1:$AH$1,0)), "")</f>
        <v>0</v>
      </c>
      <c r="T23" s="11">
        <f>IFERROR(INDEX(REPORT_DATA_BY_COMP!$A:$AH,$F23,MATCH(T$7,REPORT_DATA_BY_COMP!$A$1:$AH$1,0)), "")</f>
        <v>0</v>
      </c>
      <c r="U23" s="11">
        <f>IFERROR(INDEX(REPORT_DATA_BY_COMP!$A:$AH,$F23,MATCH(U$7,REPORT_DATA_BY_COMP!$A$1:$AH$1,0)), "")</f>
        <v>0</v>
      </c>
      <c r="V23" s="11">
        <f>IFERROR(INDEX(REPORT_DATA_BY_COMP!$A:$AH,$F23,MATCH(V$7,REPORT_DATA_BY_COMP!$A$1:$AH$1,0)), "")</f>
        <v>0</v>
      </c>
    </row>
    <row r="24" spans="1:22" x14ac:dyDescent="0.25">
      <c r="A24" s="28"/>
      <c r="B24" s="9" t="s">
        <v>22</v>
      </c>
      <c r="C24" s="10"/>
      <c r="D24" s="10"/>
      <c r="E24" s="12">
        <f>SUM(E20:E21)</f>
        <v>0</v>
      </c>
      <c r="F24" s="12">
        <f>SUM(F20:F21)</f>
        <v>717</v>
      </c>
      <c r="G24" s="12">
        <f>SUM(G20:G23)</f>
        <v>1</v>
      </c>
      <c r="H24" s="12">
        <f t="shared" ref="H24:V24" si="2">SUM(H20:H23)</f>
        <v>2</v>
      </c>
      <c r="I24" s="12">
        <f t="shared" si="2"/>
        <v>7</v>
      </c>
      <c r="J24" s="12">
        <f t="shared" si="2"/>
        <v>10</v>
      </c>
      <c r="K24" s="12">
        <f t="shared" si="2"/>
        <v>0</v>
      </c>
      <c r="L24" s="12">
        <f t="shared" si="2"/>
        <v>0</v>
      </c>
      <c r="M24" s="12">
        <f t="shared" si="2"/>
        <v>0</v>
      </c>
      <c r="N24" s="12">
        <f t="shared" si="2"/>
        <v>25</v>
      </c>
      <c r="O24" s="12">
        <f t="shared" si="2"/>
        <v>7</v>
      </c>
      <c r="P24" s="12">
        <f t="shared" si="2"/>
        <v>20</v>
      </c>
      <c r="Q24" s="12">
        <f t="shared" si="2"/>
        <v>60</v>
      </c>
      <c r="R24" s="12">
        <f t="shared" si="2"/>
        <v>12</v>
      </c>
      <c r="S24" s="12">
        <f t="shared" si="2"/>
        <v>0</v>
      </c>
      <c r="T24" s="12">
        <f t="shared" si="2"/>
        <v>12</v>
      </c>
      <c r="U24" s="12">
        <f t="shared" si="2"/>
        <v>4</v>
      </c>
      <c r="V24" s="12">
        <f t="shared" si="2"/>
        <v>0</v>
      </c>
    </row>
    <row r="25" spans="1:22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50"/>
    </row>
    <row r="26" spans="1:22" x14ac:dyDescent="0.25">
      <c r="B26" s="13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s="8" t="s">
        <v>56</v>
      </c>
      <c r="B27" s="30" t="s">
        <v>42</v>
      </c>
      <c r="C27" s="14"/>
      <c r="D27" s="14"/>
      <c r="E27" s="14" t="str">
        <f>CONCATENATE(YEAR,":",MONTH,":1:",WEEKLY_REPORT_DAY,":", $A27)</f>
        <v>2016:2:1:7:WEST</v>
      </c>
      <c r="F27" s="14">
        <f>MATCH($E27,REPORT_DATA_BY_ZONE!$A:$A, 0)</f>
        <v>43</v>
      </c>
      <c r="G27" s="11">
        <f>IFERROR(INDEX(REPORT_DATA_BY_ZONE!$A:$AG,$F27,MATCH(G$7,REPORT_DATA_BY_ZONE!$A$1:$AG$1,0)), "")</f>
        <v>1</v>
      </c>
      <c r="H27" s="11">
        <f>IFERROR(INDEX(REPORT_DATA_BY_ZONE!$A:$AG,$F27,MATCH(H$7,REPORT_DATA_BY_ZONE!$A$1:$AG$1,0)), "")</f>
        <v>3</v>
      </c>
      <c r="I27" s="11">
        <f>IFERROR(INDEX(REPORT_DATA_BY_ZONE!$A:$AG,$F27,MATCH(I$7,REPORT_DATA_BY_ZONE!$A$1:$AG$1,0)), "")</f>
        <v>17</v>
      </c>
      <c r="J27" s="11">
        <f>IFERROR(INDEX(REPORT_DATA_BY_ZONE!$A:$AG,$F27,MATCH(J$7,REPORT_DATA_BY_ZONE!$A$1:$AG$1,0)), "")</f>
        <v>26</v>
      </c>
      <c r="K27" s="11">
        <f>IFERROR(INDEX(REPORT_DATA_BY_ZONE!$A:$AG,$F27,MATCH(K$7,REPORT_DATA_BY_ZONE!$A$1:$AG$1,0)), "")</f>
        <v>0</v>
      </c>
      <c r="L27" s="19">
        <f>IFERROR(INDEX(REPORT_DATA_BY_ZONE!$A:$AG,$F27,MATCH(L$7,REPORT_DATA_BY_ZONE!$A$1:$AG$1,0)), "")</f>
        <v>0</v>
      </c>
      <c r="M27" s="19">
        <f>IFERROR(INDEX(REPORT_DATA_BY_ZONE!$A:$AG,$F27,MATCH(M$7,REPORT_DATA_BY_ZONE!$A$1:$AG$1,0)), "")</f>
        <v>0</v>
      </c>
      <c r="N27" s="19">
        <f>IFERROR(INDEX(REPORT_DATA_BY_ZONE!$A:$AG,$F27,MATCH(N$7,REPORT_DATA_BY_ZONE!$A$1:$AG$1,0)), "")</f>
        <v>58</v>
      </c>
      <c r="O27" s="19">
        <f>IFERROR(INDEX(REPORT_DATA_BY_ZONE!$A:$AG,$F27,MATCH(O$7,REPORT_DATA_BY_ZONE!$A$1:$AG$1,0)), "")</f>
        <v>13</v>
      </c>
      <c r="P27" s="19">
        <f>IFERROR(INDEX(REPORT_DATA_BY_ZONE!$A:$AG,$F27,MATCH(P$7,REPORT_DATA_BY_ZONE!$A$1:$AG$1,0)), "")</f>
        <v>71</v>
      </c>
      <c r="Q27" s="19">
        <f>IFERROR(INDEX(REPORT_DATA_BY_ZONE!$A:$AG,$F27,MATCH(Q$7,REPORT_DATA_BY_ZONE!$A$1:$AG$1,0)), "")</f>
        <v>118</v>
      </c>
      <c r="R27" s="19">
        <f>IFERROR(INDEX(REPORT_DATA_BY_ZONE!$A:$AG,$F27,MATCH(R$7,REPORT_DATA_BY_ZONE!$A$1:$AG$1,0)), "")</f>
        <v>43</v>
      </c>
      <c r="S27" s="19">
        <f>IFERROR(INDEX(REPORT_DATA_BY_ZONE!$A:$AG,$F27,MATCH(S$7,REPORT_DATA_BY_ZONE!$A$1:$AG$1,0)), "")</f>
        <v>1</v>
      </c>
      <c r="T27" s="19">
        <f>IFERROR(INDEX(REPORT_DATA_BY_ZONE!$A:$AG,$F27,MATCH(T$7,REPORT_DATA_BY_ZONE!$A$1:$AG$1,0)), "")</f>
        <v>52</v>
      </c>
      <c r="U27" s="19">
        <f>IFERROR(INDEX(REPORT_DATA_BY_ZONE!$A:$AG,$F27,MATCH(U$7,REPORT_DATA_BY_ZONE!$A$1:$AG$1,0)), "")</f>
        <v>16</v>
      </c>
      <c r="V27" s="19">
        <f>IFERROR(INDEX(REPORT_DATA_BY_ZONE!$A:$AG,$F27,MATCH(V$7,REPORT_DATA_BY_ZONE!$A$1:$AG$1,0)), "")</f>
        <v>0</v>
      </c>
    </row>
    <row r="28" spans="1:22" x14ac:dyDescent="0.25">
      <c r="A28" s="8" t="s">
        <v>56</v>
      </c>
      <c r="B28" s="30" t="s">
        <v>43</v>
      </c>
      <c r="C28" s="14"/>
      <c r="D28" s="14"/>
      <c r="E28" s="14" t="str">
        <f>CONCATENATE(YEAR,":",MONTH,":2:",WEEKLY_REPORT_DAY,":", $A28)</f>
        <v>2016:2:2:7:WEST</v>
      </c>
      <c r="F28" s="14" t="e">
        <f>MATCH($E28,REPORT_DATA_BY_ZONE!$A:$A, 0)</f>
        <v>#N/A</v>
      </c>
      <c r="G28" s="11" t="str">
        <f>IFERROR(INDEX(REPORT_DATA_BY_ZONE!$A:$AG,$F28,MATCH(G$7,REPORT_DATA_BY_ZONE!$A$1:$AG$1,0)), "")</f>
        <v/>
      </c>
      <c r="H28" s="11" t="str">
        <f>IFERROR(INDEX(REPORT_DATA_BY_ZONE!$A:$AG,$F28,MATCH(H$7,REPORT_DATA_BY_ZONE!$A$1:$AG$1,0)), "")</f>
        <v/>
      </c>
      <c r="I28" s="11" t="str">
        <f>IFERROR(INDEX(REPORT_DATA_BY_ZONE!$A:$AG,$F28,MATCH(I$7,REPORT_DATA_BY_ZONE!$A$1:$AG$1,0)), "")</f>
        <v/>
      </c>
      <c r="J28" s="11" t="str">
        <f>IFERROR(INDEX(REPORT_DATA_BY_ZONE!$A:$AG,$F28,MATCH(J$7,REPORT_DATA_BY_ZONE!$A$1:$AG$1,0)), "")</f>
        <v/>
      </c>
      <c r="K28" s="11" t="str">
        <f>IFERROR(INDEX(REPORT_DATA_BY_ZONE!$A:$AG,$F28,MATCH(K$7,REPORT_DATA_BY_ZONE!$A$1:$AG$1,0)), "")</f>
        <v/>
      </c>
      <c r="L28" s="19" t="str">
        <f>IFERROR(INDEX(REPORT_DATA_BY_ZONE!$A:$AG,$F28,MATCH(L$7,REPORT_DATA_BY_ZONE!$A$1:$AG$1,0)), "")</f>
        <v/>
      </c>
      <c r="M28" s="19" t="str">
        <f>IFERROR(INDEX(REPORT_DATA_BY_ZONE!$A:$AG,$F28,MATCH(M$7,REPORT_DATA_BY_ZONE!$A$1:$AG$1,0)), "")</f>
        <v/>
      </c>
      <c r="N28" s="19" t="str">
        <f>IFERROR(INDEX(REPORT_DATA_BY_ZONE!$A:$AG,$F28,MATCH(N$7,REPORT_DATA_BY_ZONE!$A$1:$AG$1,0)), "")</f>
        <v/>
      </c>
      <c r="O28" s="19" t="str">
        <f>IFERROR(INDEX(REPORT_DATA_BY_ZONE!$A:$AG,$F28,MATCH(O$7,REPORT_DATA_BY_ZONE!$A$1:$AG$1,0)), "")</f>
        <v/>
      </c>
      <c r="P28" s="19" t="str">
        <f>IFERROR(INDEX(REPORT_DATA_BY_ZONE!$A:$AG,$F28,MATCH(P$7,REPORT_DATA_BY_ZONE!$A$1:$AG$1,0)), "")</f>
        <v/>
      </c>
      <c r="Q28" s="19" t="str">
        <f>IFERROR(INDEX(REPORT_DATA_BY_ZONE!$A:$AG,$F28,MATCH(Q$7,REPORT_DATA_BY_ZONE!$A$1:$AG$1,0)), "")</f>
        <v/>
      </c>
      <c r="R28" s="19" t="str">
        <f>IFERROR(INDEX(REPORT_DATA_BY_ZONE!$A:$AG,$F28,MATCH(R$7,REPORT_DATA_BY_ZONE!$A$1:$AG$1,0)), "")</f>
        <v/>
      </c>
      <c r="S28" s="19" t="str">
        <f>IFERROR(INDEX(REPORT_DATA_BY_ZONE!$A:$AG,$F28,MATCH(S$7,REPORT_DATA_BY_ZONE!$A$1:$AG$1,0)), "")</f>
        <v/>
      </c>
      <c r="T28" s="19" t="str">
        <f>IFERROR(INDEX(REPORT_DATA_BY_ZONE!$A:$AG,$F28,MATCH(T$7,REPORT_DATA_BY_ZONE!$A$1:$AG$1,0)), "")</f>
        <v/>
      </c>
      <c r="U28" s="19" t="str">
        <f>IFERROR(INDEX(REPORT_DATA_BY_ZONE!$A:$AG,$F28,MATCH(U$7,REPORT_DATA_BY_ZONE!$A$1:$AG$1,0)), "")</f>
        <v/>
      </c>
      <c r="V28" s="19" t="str">
        <f>IFERROR(INDEX(REPORT_DATA_BY_ZONE!$A:$AG,$F28,MATCH(V$7,REPORT_DATA_BY_ZONE!$A$1:$AG$1,0)), "")</f>
        <v/>
      </c>
    </row>
    <row r="29" spans="1:22" x14ac:dyDescent="0.25">
      <c r="A29" s="8" t="s">
        <v>56</v>
      </c>
      <c r="B29" s="30" t="s">
        <v>44</v>
      </c>
      <c r="C29" s="14"/>
      <c r="D29" s="14"/>
      <c r="E29" s="14" t="str">
        <f>CONCATENATE(YEAR,":",MONTH,":3:",WEEKLY_REPORT_DAY,":", $A29)</f>
        <v>2016:2:3:7:WEST</v>
      </c>
      <c r="F29" s="14" t="e">
        <f>MATCH($E29,REPORT_DATA_BY_ZONE!$A:$A, 0)</f>
        <v>#N/A</v>
      </c>
      <c r="G29" s="11" t="str">
        <f>IFERROR(INDEX(REPORT_DATA_BY_ZONE!$A:$AG,$F29,MATCH(G$7,REPORT_DATA_BY_ZONE!$A$1:$AG$1,0)), "")</f>
        <v/>
      </c>
      <c r="H29" s="11" t="str">
        <f>IFERROR(INDEX(REPORT_DATA_BY_ZONE!$A:$AG,$F29,MATCH(H$7,REPORT_DATA_BY_ZONE!$A$1:$AG$1,0)), "")</f>
        <v/>
      </c>
      <c r="I29" s="11" t="str">
        <f>IFERROR(INDEX(REPORT_DATA_BY_ZONE!$A:$AG,$F29,MATCH(I$7,REPORT_DATA_BY_ZONE!$A$1:$AG$1,0)), "")</f>
        <v/>
      </c>
      <c r="J29" s="11" t="str">
        <f>IFERROR(INDEX(REPORT_DATA_BY_ZONE!$A:$AG,$F29,MATCH(J$7,REPORT_DATA_BY_ZONE!$A$1:$AG$1,0)), "")</f>
        <v/>
      </c>
      <c r="K29" s="11" t="str">
        <f>IFERROR(INDEX(REPORT_DATA_BY_ZONE!$A:$AG,$F29,MATCH(K$7,REPORT_DATA_BY_ZONE!$A$1:$AG$1,0)), "")</f>
        <v/>
      </c>
      <c r="L29" s="19" t="str">
        <f>IFERROR(INDEX(REPORT_DATA_BY_ZONE!$A:$AG,$F29,MATCH(L$7,REPORT_DATA_BY_ZONE!$A$1:$AG$1,0)), "")</f>
        <v/>
      </c>
      <c r="M29" s="19" t="str">
        <f>IFERROR(INDEX(REPORT_DATA_BY_ZONE!$A:$AG,$F29,MATCH(M$7,REPORT_DATA_BY_ZONE!$A$1:$AG$1,0)), "")</f>
        <v/>
      </c>
      <c r="N29" s="19" t="str">
        <f>IFERROR(INDEX(REPORT_DATA_BY_ZONE!$A:$AG,$F29,MATCH(N$7,REPORT_DATA_BY_ZONE!$A$1:$AG$1,0)), "")</f>
        <v/>
      </c>
      <c r="O29" s="19" t="str">
        <f>IFERROR(INDEX(REPORT_DATA_BY_ZONE!$A:$AG,$F29,MATCH(O$7,REPORT_DATA_BY_ZONE!$A$1:$AG$1,0)), "")</f>
        <v/>
      </c>
      <c r="P29" s="19" t="str">
        <f>IFERROR(INDEX(REPORT_DATA_BY_ZONE!$A:$AG,$F29,MATCH(P$7,REPORT_DATA_BY_ZONE!$A$1:$AG$1,0)), "")</f>
        <v/>
      </c>
      <c r="Q29" s="19" t="str">
        <f>IFERROR(INDEX(REPORT_DATA_BY_ZONE!$A:$AG,$F29,MATCH(Q$7,REPORT_DATA_BY_ZONE!$A$1:$AG$1,0)), "")</f>
        <v/>
      </c>
      <c r="R29" s="19" t="str">
        <f>IFERROR(INDEX(REPORT_DATA_BY_ZONE!$A:$AG,$F29,MATCH(R$7,REPORT_DATA_BY_ZONE!$A$1:$AG$1,0)), "")</f>
        <v/>
      </c>
      <c r="S29" s="19" t="str">
        <f>IFERROR(INDEX(REPORT_DATA_BY_ZONE!$A:$AG,$F29,MATCH(S$7,REPORT_DATA_BY_ZONE!$A$1:$AG$1,0)), "")</f>
        <v/>
      </c>
      <c r="T29" s="19" t="str">
        <f>IFERROR(INDEX(REPORT_DATA_BY_ZONE!$A:$AG,$F29,MATCH(T$7,REPORT_DATA_BY_ZONE!$A$1:$AG$1,0)), "")</f>
        <v/>
      </c>
      <c r="U29" s="19" t="str">
        <f>IFERROR(INDEX(REPORT_DATA_BY_ZONE!$A:$AG,$F29,MATCH(U$7,REPORT_DATA_BY_ZONE!$A$1:$AG$1,0)), "")</f>
        <v/>
      </c>
      <c r="V29" s="19" t="str">
        <f>IFERROR(INDEX(REPORT_DATA_BY_ZONE!$A:$AG,$F29,MATCH(V$7,REPORT_DATA_BY_ZONE!$A$1:$AG$1,0)), "")</f>
        <v/>
      </c>
    </row>
    <row r="30" spans="1:22" x14ac:dyDescent="0.25">
      <c r="A30" s="8" t="s">
        <v>56</v>
      </c>
      <c r="B30" s="30" t="s">
        <v>45</v>
      </c>
      <c r="C30" s="14"/>
      <c r="D30" s="14"/>
      <c r="E30" s="14" t="str">
        <f>CONCATENATE(YEAR,":",MONTH,":4:",WEEKLY_REPORT_DAY,":", $A30)</f>
        <v>2016:2:4:7:WEST</v>
      </c>
      <c r="F30" s="14" t="e">
        <f>MATCH($E30,REPORT_DATA_BY_ZONE!$A:$A, 0)</f>
        <v>#N/A</v>
      </c>
      <c r="G30" s="11" t="str">
        <f>IFERROR(INDEX(REPORT_DATA_BY_ZONE!$A:$AG,$F30,MATCH(G$7,REPORT_DATA_BY_ZONE!$A$1:$AG$1,0)), "")</f>
        <v/>
      </c>
      <c r="H30" s="11" t="str">
        <f>IFERROR(INDEX(REPORT_DATA_BY_ZONE!$A:$AG,$F30,MATCH(H$7,REPORT_DATA_BY_ZONE!$A$1:$AG$1,0)), "")</f>
        <v/>
      </c>
      <c r="I30" s="11" t="str">
        <f>IFERROR(INDEX(REPORT_DATA_BY_ZONE!$A:$AG,$F30,MATCH(I$7,REPORT_DATA_BY_ZONE!$A$1:$AG$1,0)), "")</f>
        <v/>
      </c>
      <c r="J30" s="11" t="str">
        <f>IFERROR(INDEX(REPORT_DATA_BY_ZONE!$A:$AG,$F30,MATCH(J$7,REPORT_DATA_BY_ZONE!$A$1:$AG$1,0)), "")</f>
        <v/>
      </c>
      <c r="K30" s="11" t="str">
        <f>IFERROR(INDEX(REPORT_DATA_BY_ZONE!$A:$AG,$F30,MATCH(K$7,REPORT_DATA_BY_ZONE!$A$1:$AG$1,0)), "")</f>
        <v/>
      </c>
      <c r="L30" s="19" t="str">
        <f>IFERROR(INDEX(REPORT_DATA_BY_ZONE!$A:$AG,$F30,MATCH(L$7,REPORT_DATA_BY_ZONE!$A$1:$AG$1,0)), "")</f>
        <v/>
      </c>
      <c r="M30" s="19" t="str">
        <f>IFERROR(INDEX(REPORT_DATA_BY_ZONE!$A:$AG,$F30,MATCH(M$7,REPORT_DATA_BY_ZONE!$A$1:$AG$1,0)), "")</f>
        <v/>
      </c>
      <c r="N30" s="19" t="str">
        <f>IFERROR(INDEX(REPORT_DATA_BY_ZONE!$A:$AG,$F30,MATCH(N$7,REPORT_DATA_BY_ZONE!$A$1:$AG$1,0)), "")</f>
        <v/>
      </c>
      <c r="O30" s="19" t="str">
        <f>IFERROR(INDEX(REPORT_DATA_BY_ZONE!$A:$AG,$F30,MATCH(O$7,REPORT_DATA_BY_ZONE!$A$1:$AG$1,0)), "")</f>
        <v/>
      </c>
      <c r="P30" s="19" t="str">
        <f>IFERROR(INDEX(REPORT_DATA_BY_ZONE!$A:$AG,$F30,MATCH(P$7,REPORT_DATA_BY_ZONE!$A$1:$AG$1,0)), "")</f>
        <v/>
      </c>
      <c r="Q30" s="19" t="str">
        <f>IFERROR(INDEX(REPORT_DATA_BY_ZONE!$A:$AG,$F30,MATCH(Q$7,REPORT_DATA_BY_ZONE!$A$1:$AG$1,0)), "")</f>
        <v/>
      </c>
      <c r="R30" s="19" t="str">
        <f>IFERROR(INDEX(REPORT_DATA_BY_ZONE!$A:$AG,$F30,MATCH(R$7,REPORT_DATA_BY_ZONE!$A$1:$AG$1,0)), "")</f>
        <v/>
      </c>
      <c r="S30" s="19" t="str">
        <f>IFERROR(INDEX(REPORT_DATA_BY_ZONE!$A:$AG,$F30,MATCH(S$7,REPORT_DATA_BY_ZONE!$A$1:$AG$1,0)), "")</f>
        <v/>
      </c>
      <c r="T30" s="19" t="str">
        <f>IFERROR(INDEX(REPORT_DATA_BY_ZONE!$A:$AG,$F30,MATCH(T$7,REPORT_DATA_BY_ZONE!$A$1:$AG$1,0)), "")</f>
        <v/>
      </c>
      <c r="U30" s="19" t="str">
        <f>IFERROR(INDEX(REPORT_DATA_BY_ZONE!$A:$AG,$F30,MATCH(U$7,REPORT_DATA_BY_ZONE!$A$1:$AG$1,0)), "")</f>
        <v/>
      </c>
      <c r="V30" s="19" t="str">
        <f>IFERROR(INDEX(REPORT_DATA_BY_ZONE!$A:$AG,$F30,MATCH(V$7,REPORT_DATA_BY_ZONE!$A$1:$AG$1,0)), "")</f>
        <v/>
      </c>
    </row>
    <row r="31" spans="1:22" x14ac:dyDescent="0.25">
      <c r="A31" s="8" t="s">
        <v>56</v>
      </c>
      <c r="B31" s="30" t="s">
        <v>46</v>
      </c>
      <c r="C31" s="14"/>
      <c r="D31" s="14"/>
      <c r="E31" s="14" t="str">
        <f>CONCATENATE(YEAR,":",MONTH,":5:",WEEKLY_REPORT_DAY,":", $A31)</f>
        <v>2016:2:5:7:WEST</v>
      </c>
      <c r="F31" s="14" t="e">
        <f>MATCH($E31,REPORT_DATA_BY_ZONE!$A:$A, 0)</f>
        <v>#N/A</v>
      </c>
      <c r="G31" s="11" t="str">
        <f>IFERROR(INDEX(REPORT_DATA_BY_ZONE!$A:$AG,$F31,MATCH(G$7,REPORT_DATA_BY_ZONE!$A$1:$AG$1,0)), "")</f>
        <v/>
      </c>
      <c r="H31" s="11" t="str">
        <f>IFERROR(INDEX(REPORT_DATA_BY_ZONE!$A:$AG,$F31,MATCH(H$7,REPORT_DATA_BY_ZONE!$A$1:$AG$1,0)), "")</f>
        <v/>
      </c>
      <c r="I31" s="11" t="str">
        <f>IFERROR(INDEX(REPORT_DATA_BY_ZONE!$A:$AG,$F31,MATCH(I$7,REPORT_DATA_BY_ZONE!$A$1:$AG$1,0)), "")</f>
        <v/>
      </c>
      <c r="J31" s="11" t="str">
        <f>IFERROR(INDEX(REPORT_DATA_BY_ZONE!$A:$AG,$F31,MATCH(J$7,REPORT_DATA_BY_ZONE!$A$1:$AG$1,0)), "")</f>
        <v/>
      </c>
      <c r="K31" s="11" t="str">
        <f>IFERROR(INDEX(REPORT_DATA_BY_ZONE!$A:$AG,$F31,MATCH(K$7,REPORT_DATA_BY_ZONE!$A$1:$AG$1,0)), "")</f>
        <v/>
      </c>
      <c r="L31" s="19" t="str">
        <f>IFERROR(INDEX(REPORT_DATA_BY_ZONE!$A:$AG,$F31,MATCH(L$7,REPORT_DATA_BY_ZONE!$A$1:$AG$1,0)), "")</f>
        <v/>
      </c>
      <c r="M31" s="19" t="str">
        <f>IFERROR(INDEX(REPORT_DATA_BY_ZONE!$A:$AG,$F31,MATCH(M$7,REPORT_DATA_BY_ZONE!$A$1:$AG$1,0)), "")</f>
        <v/>
      </c>
      <c r="N31" s="19" t="str">
        <f>IFERROR(INDEX(REPORT_DATA_BY_ZONE!$A:$AG,$F31,MATCH(N$7,REPORT_DATA_BY_ZONE!$A$1:$AG$1,0)), "")</f>
        <v/>
      </c>
      <c r="O31" s="19" t="str">
        <f>IFERROR(INDEX(REPORT_DATA_BY_ZONE!$A:$AG,$F31,MATCH(O$7,REPORT_DATA_BY_ZONE!$A$1:$AG$1,0)), "")</f>
        <v/>
      </c>
      <c r="P31" s="19" t="str">
        <f>IFERROR(INDEX(REPORT_DATA_BY_ZONE!$A:$AG,$F31,MATCH(P$7,REPORT_DATA_BY_ZONE!$A$1:$AG$1,0)), "")</f>
        <v/>
      </c>
      <c r="Q31" s="19" t="str">
        <f>IFERROR(INDEX(REPORT_DATA_BY_ZONE!$A:$AG,$F31,MATCH(Q$7,REPORT_DATA_BY_ZONE!$A$1:$AG$1,0)), "")</f>
        <v/>
      </c>
      <c r="R31" s="19" t="str">
        <f>IFERROR(INDEX(REPORT_DATA_BY_ZONE!$A:$AG,$F31,MATCH(R$7,REPORT_DATA_BY_ZONE!$A$1:$AG$1,0)), "")</f>
        <v/>
      </c>
      <c r="S31" s="19" t="str">
        <f>IFERROR(INDEX(REPORT_DATA_BY_ZONE!$A:$AG,$F31,MATCH(S$7,REPORT_DATA_BY_ZONE!$A$1:$AG$1,0)), "")</f>
        <v/>
      </c>
      <c r="T31" s="19" t="str">
        <f>IFERROR(INDEX(REPORT_DATA_BY_ZONE!$A:$AG,$F31,MATCH(T$7,REPORT_DATA_BY_ZONE!$A$1:$AG$1,0)), "")</f>
        <v/>
      </c>
      <c r="U31" s="19" t="str">
        <f>IFERROR(INDEX(REPORT_DATA_BY_ZONE!$A:$AG,$F31,MATCH(U$7,REPORT_DATA_BY_ZONE!$A$1:$AG$1,0)), "")</f>
        <v/>
      </c>
      <c r="V31" s="19" t="str">
        <f>IFERROR(INDEX(REPORT_DATA_BY_ZONE!$A:$AG,$F31,MATCH(V$7,REPORT_DATA_BY_ZONE!$A$1:$AG$1,0)), "")</f>
        <v/>
      </c>
    </row>
    <row r="32" spans="1:22" x14ac:dyDescent="0.25">
      <c r="B32" s="18" t="s">
        <v>22</v>
      </c>
      <c r="C32" s="15"/>
      <c r="D32" s="15"/>
      <c r="E32" s="15"/>
      <c r="F32" s="15"/>
      <c r="G32" s="20">
        <f>SUM(G27:G31)</f>
        <v>1</v>
      </c>
      <c r="H32" s="20">
        <f t="shared" ref="H32:V32" si="3">SUM(H27:H31)</f>
        <v>3</v>
      </c>
      <c r="I32" s="20">
        <f t="shared" si="3"/>
        <v>17</v>
      </c>
      <c r="J32" s="20">
        <f t="shared" si="3"/>
        <v>26</v>
      </c>
      <c r="K32" s="20">
        <f t="shared" si="3"/>
        <v>0</v>
      </c>
      <c r="L32" s="20">
        <f t="shared" si="3"/>
        <v>0</v>
      </c>
      <c r="M32" s="20">
        <f t="shared" si="3"/>
        <v>0</v>
      </c>
      <c r="N32" s="20">
        <f t="shared" si="3"/>
        <v>58</v>
      </c>
      <c r="O32" s="20">
        <f t="shared" si="3"/>
        <v>13</v>
      </c>
      <c r="P32" s="20">
        <f t="shared" si="3"/>
        <v>71</v>
      </c>
      <c r="Q32" s="20">
        <f t="shared" si="3"/>
        <v>118</v>
      </c>
      <c r="R32" s="20">
        <f t="shared" si="3"/>
        <v>43</v>
      </c>
      <c r="S32" s="20">
        <f t="shared" si="3"/>
        <v>1</v>
      </c>
      <c r="T32" s="20">
        <f t="shared" si="3"/>
        <v>52</v>
      </c>
      <c r="U32" s="20">
        <f t="shared" si="3"/>
        <v>16</v>
      </c>
      <c r="V32" s="20">
        <f t="shared" si="3"/>
        <v>0</v>
      </c>
    </row>
    <row r="35" spans="6:7" x14ac:dyDescent="0.25">
      <c r="F35" s="3"/>
      <c r="G35" s="3"/>
    </row>
    <row r="36" spans="6:7" x14ac:dyDescent="0.25">
      <c r="F36" s="3"/>
      <c r="G36" s="3"/>
    </row>
    <row r="37" spans="6:7" x14ac:dyDescent="0.25">
      <c r="F37" s="3"/>
      <c r="G37" s="3"/>
    </row>
  </sheetData>
  <mergeCells count="15">
    <mergeCell ref="U1:U5"/>
    <mergeCell ref="V1:V5"/>
    <mergeCell ref="G3:J3"/>
    <mergeCell ref="G4:J4"/>
    <mergeCell ref="L1:L5"/>
    <mergeCell ref="M1:M5"/>
    <mergeCell ref="N1:N5"/>
    <mergeCell ref="O1:O5"/>
    <mergeCell ref="P1:P5"/>
    <mergeCell ref="Q1:Q5"/>
    <mergeCell ref="B5:B6"/>
    <mergeCell ref="G5:J5"/>
    <mergeCell ref="R1:R5"/>
    <mergeCell ref="S1:S5"/>
    <mergeCell ref="T1:T5"/>
  </mergeCells>
  <conditionalFormatting sqref="L9:M10">
    <cfRule type="cellIs" dxfId="166" priority="182" operator="lessThan">
      <formula>0.5</formula>
    </cfRule>
    <cfRule type="cellIs" dxfId="165" priority="183" operator="greaterThan">
      <formula>0.5</formula>
    </cfRule>
  </conditionalFormatting>
  <conditionalFormatting sqref="N9:N10">
    <cfRule type="cellIs" dxfId="164" priority="180" operator="lessThan">
      <formula>4.5</formula>
    </cfRule>
    <cfRule type="cellIs" dxfId="163" priority="181" operator="greaterThan">
      <formula>5.5</formula>
    </cfRule>
  </conditionalFormatting>
  <conditionalFormatting sqref="O9:O10">
    <cfRule type="cellIs" dxfId="162" priority="178" operator="lessThan">
      <formula>1.5</formula>
    </cfRule>
    <cfRule type="cellIs" dxfId="161" priority="179" operator="greaterThan">
      <formula>2.5</formula>
    </cfRule>
  </conditionalFormatting>
  <conditionalFormatting sqref="P9:P10">
    <cfRule type="cellIs" dxfId="160" priority="176" operator="lessThan">
      <formula>4.5</formula>
    </cfRule>
    <cfRule type="cellIs" dxfId="159" priority="177" operator="greaterThan">
      <formula>7.5</formula>
    </cfRule>
  </conditionalFormatting>
  <conditionalFormatting sqref="R9:S10">
    <cfRule type="cellIs" dxfId="158" priority="174" operator="lessThan">
      <formula>2.5</formula>
    </cfRule>
    <cfRule type="cellIs" dxfId="157" priority="175" operator="greaterThan">
      <formula>4.5</formula>
    </cfRule>
  </conditionalFormatting>
  <conditionalFormatting sqref="T9:T10">
    <cfRule type="cellIs" dxfId="156" priority="172" operator="lessThan">
      <formula>2.5</formula>
    </cfRule>
    <cfRule type="cellIs" dxfId="155" priority="173" operator="greaterThan">
      <formula>4.5</formula>
    </cfRule>
  </conditionalFormatting>
  <conditionalFormatting sqref="U9:U10">
    <cfRule type="cellIs" dxfId="154" priority="171" operator="greaterThan">
      <formula>1.5</formula>
    </cfRule>
  </conditionalFormatting>
  <conditionalFormatting sqref="M10">
    <cfRule type="cellIs" dxfId="153" priority="169" operator="lessThan">
      <formula>0.5</formula>
    </cfRule>
    <cfRule type="cellIs" dxfId="152" priority="170" operator="greaterThan">
      <formula>0.5</formula>
    </cfRule>
  </conditionalFormatting>
  <conditionalFormatting sqref="N10">
    <cfRule type="cellIs" dxfId="151" priority="167" operator="lessThan">
      <formula>4.5</formula>
    </cfRule>
    <cfRule type="cellIs" dxfId="150" priority="168" operator="greaterThan">
      <formula>5.5</formula>
    </cfRule>
  </conditionalFormatting>
  <conditionalFormatting sqref="O10">
    <cfRule type="cellIs" dxfId="149" priority="165" operator="lessThan">
      <formula>1.5</formula>
    </cfRule>
    <cfRule type="cellIs" dxfId="148" priority="166" operator="greaterThan">
      <formula>2.5</formula>
    </cfRule>
  </conditionalFormatting>
  <conditionalFormatting sqref="P10">
    <cfRule type="cellIs" dxfId="147" priority="163" operator="lessThan">
      <formula>4.5</formula>
    </cfRule>
    <cfRule type="cellIs" dxfId="146" priority="164" operator="greaterThan">
      <formula>7.5</formula>
    </cfRule>
  </conditionalFormatting>
  <conditionalFormatting sqref="R10:S10">
    <cfRule type="cellIs" dxfId="145" priority="161" operator="lessThan">
      <formula>2.5</formula>
    </cfRule>
    <cfRule type="cellIs" dxfId="144" priority="162" operator="greaterThan">
      <formula>4.5</formula>
    </cfRule>
  </conditionalFormatting>
  <conditionalFormatting sqref="T10">
    <cfRule type="cellIs" dxfId="143" priority="159" operator="lessThan">
      <formula>2.5</formula>
    </cfRule>
    <cfRule type="cellIs" dxfId="142" priority="160" operator="greaterThan">
      <formula>4.5</formula>
    </cfRule>
  </conditionalFormatting>
  <conditionalFormatting sqref="U10">
    <cfRule type="cellIs" dxfId="141" priority="158" operator="greaterThan">
      <formula>1.5</formula>
    </cfRule>
  </conditionalFormatting>
  <conditionalFormatting sqref="L9:V10">
    <cfRule type="expression" dxfId="140" priority="155">
      <formula>L9=""</formula>
    </cfRule>
  </conditionalFormatting>
  <conditionalFormatting sqref="S9:S10">
    <cfRule type="cellIs" dxfId="139" priority="156" operator="greaterThan">
      <formula>0.5</formula>
    </cfRule>
    <cfRule type="cellIs" dxfId="138" priority="157" operator="lessThan">
      <formula>0.5</formula>
    </cfRule>
  </conditionalFormatting>
  <conditionalFormatting sqref="L20:M21">
    <cfRule type="cellIs" dxfId="137" priority="153" operator="lessThan">
      <formula>0.5</formula>
    </cfRule>
    <cfRule type="cellIs" dxfId="136" priority="154" operator="greaterThan">
      <formula>0.5</formula>
    </cfRule>
  </conditionalFormatting>
  <conditionalFormatting sqref="N20:N21">
    <cfRule type="cellIs" dxfId="135" priority="151" operator="lessThan">
      <formula>4.5</formula>
    </cfRule>
    <cfRule type="cellIs" dxfId="134" priority="152" operator="greaterThan">
      <formula>5.5</formula>
    </cfRule>
  </conditionalFormatting>
  <conditionalFormatting sqref="O20:O21">
    <cfRule type="cellIs" dxfId="133" priority="149" operator="lessThan">
      <formula>1.5</formula>
    </cfRule>
    <cfRule type="cellIs" dxfId="132" priority="150" operator="greaterThan">
      <formula>2.5</formula>
    </cfRule>
  </conditionalFormatting>
  <conditionalFormatting sqref="P20:P21">
    <cfRule type="cellIs" dxfId="131" priority="147" operator="lessThan">
      <formula>4.5</formula>
    </cfRule>
    <cfRule type="cellIs" dxfId="130" priority="148" operator="greaterThan">
      <formula>7.5</formula>
    </cfRule>
  </conditionalFormatting>
  <conditionalFormatting sqref="R20:S21">
    <cfRule type="cellIs" dxfId="129" priority="145" operator="lessThan">
      <formula>2.5</formula>
    </cfRule>
    <cfRule type="cellIs" dxfId="128" priority="146" operator="greaterThan">
      <formula>4.5</formula>
    </cfRule>
  </conditionalFormatting>
  <conditionalFormatting sqref="T20:T21">
    <cfRule type="cellIs" dxfId="127" priority="143" operator="lessThan">
      <formula>2.5</formula>
    </cfRule>
    <cfRule type="cellIs" dxfId="126" priority="144" operator="greaterThan">
      <formula>4.5</formula>
    </cfRule>
  </conditionalFormatting>
  <conditionalFormatting sqref="U20:U21">
    <cfRule type="cellIs" dxfId="125" priority="142" operator="greaterThan">
      <formula>1.5</formula>
    </cfRule>
  </conditionalFormatting>
  <conditionalFormatting sqref="M21">
    <cfRule type="cellIs" dxfId="124" priority="140" operator="lessThan">
      <formula>0.5</formula>
    </cfRule>
    <cfRule type="cellIs" dxfId="123" priority="141" operator="greaterThan">
      <formula>0.5</formula>
    </cfRule>
  </conditionalFormatting>
  <conditionalFormatting sqref="N21">
    <cfRule type="cellIs" dxfId="122" priority="138" operator="lessThan">
      <formula>4.5</formula>
    </cfRule>
    <cfRule type="cellIs" dxfId="121" priority="139" operator="greaterThan">
      <formula>5.5</formula>
    </cfRule>
  </conditionalFormatting>
  <conditionalFormatting sqref="O21">
    <cfRule type="cellIs" dxfId="120" priority="136" operator="lessThan">
      <formula>1.5</formula>
    </cfRule>
    <cfRule type="cellIs" dxfId="119" priority="137" operator="greaterThan">
      <formula>2.5</formula>
    </cfRule>
  </conditionalFormatting>
  <conditionalFormatting sqref="P21">
    <cfRule type="cellIs" dxfId="118" priority="134" operator="lessThan">
      <formula>4.5</formula>
    </cfRule>
    <cfRule type="cellIs" dxfId="117" priority="135" operator="greaterThan">
      <formula>7.5</formula>
    </cfRule>
  </conditionalFormatting>
  <conditionalFormatting sqref="R21:S21">
    <cfRule type="cellIs" dxfId="116" priority="132" operator="lessThan">
      <formula>2.5</formula>
    </cfRule>
    <cfRule type="cellIs" dxfId="115" priority="133" operator="greaterThan">
      <formula>4.5</formula>
    </cfRule>
  </conditionalFormatting>
  <conditionalFormatting sqref="T21">
    <cfRule type="cellIs" dxfId="114" priority="130" operator="lessThan">
      <formula>2.5</formula>
    </cfRule>
    <cfRule type="cellIs" dxfId="113" priority="131" operator="greaterThan">
      <formula>4.5</formula>
    </cfRule>
  </conditionalFormatting>
  <conditionalFormatting sqref="U21">
    <cfRule type="cellIs" dxfId="112" priority="129" operator="greaterThan">
      <formula>1.5</formula>
    </cfRule>
  </conditionalFormatting>
  <conditionalFormatting sqref="L20:V21">
    <cfRule type="expression" dxfId="111" priority="126">
      <formula>L20=""</formula>
    </cfRule>
  </conditionalFormatting>
  <conditionalFormatting sqref="S20:S21">
    <cfRule type="cellIs" dxfId="110" priority="127" operator="greaterThan">
      <formula>0.5</formula>
    </cfRule>
    <cfRule type="cellIs" dxfId="109" priority="128" operator="lessThan">
      <formula>0.5</formula>
    </cfRule>
  </conditionalFormatting>
  <conditionalFormatting sqref="L22:M23">
    <cfRule type="cellIs" dxfId="108" priority="124" operator="lessThan">
      <formula>0.5</formula>
    </cfRule>
    <cfRule type="cellIs" dxfId="107" priority="125" operator="greaterThan">
      <formula>0.5</formula>
    </cfRule>
  </conditionalFormatting>
  <conditionalFormatting sqref="N22:N23">
    <cfRule type="cellIs" dxfId="106" priority="122" operator="lessThan">
      <formula>4.5</formula>
    </cfRule>
    <cfRule type="cellIs" dxfId="105" priority="123" operator="greaterThan">
      <formula>5.5</formula>
    </cfRule>
  </conditionalFormatting>
  <conditionalFormatting sqref="O22:O23">
    <cfRule type="cellIs" dxfId="104" priority="120" operator="lessThan">
      <formula>1.5</formula>
    </cfRule>
    <cfRule type="cellIs" dxfId="103" priority="121" operator="greaterThan">
      <formula>2.5</formula>
    </cfRule>
  </conditionalFormatting>
  <conditionalFormatting sqref="P22:P23">
    <cfRule type="cellIs" dxfId="102" priority="118" operator="lessThan">
      <formula>4.5</formula>
    </cfRule>
    <cfRule type="cellIs" dxfId="101" priority="119" operator="greaterThan">
      <formula>7.5</formula>
    </cfRule>
  </conditionalFormatting>
  <conditionalFormatting sqref="R22:S23">
    <cfRule type="cellIs" dxfId="100" priority="116" operator="lessThan">
      <formula>2.5</formula>
    </cfRule>
    <cfRule type="cellIs" dxfId="99" priority="117" operator="greaterThan">
      <formula>4.5</formula>
    </cfRule>
  </conditionalFormatting>
  <conditionalFormatting sqref="T22:T23">
    <cfRule type="cellIs" dxfId="98" priority="114" operator="lessThan">
      <formula>2.5</formula>
    </cfRule>
    <cfRule type="cellIs" dxfId="97" priority="115" operator="greaterThan">
      <formula>4.5</formula>
    </cfRule>
  </conditionalFormatting>
  <conditionalFormatting sqref="U22:U23">
    <cfRule type="cellIs" dxfId="96" priority="113" operator="greaterThan">
      <formula>1.5</formula>
    </cfRule>
  </conditionalFormatting>
  <conditionalFormatting sqref="M23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3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3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3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3:S23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3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3">
    <cfRule type="cellIs" dxfId="83" priority="100" operator="greaterThan">
      <formula>1.5</formula>
    </cfRule>
  </conditionalFormatting>
  <conditionalFormatting sqref="L22:V23">
    <cfRule type="expression" dxfId="82" priority="97">
      <formula>L22=""</formula>
    </cfRule>
  </conditionalFormatting>
  <conditionalFormatting sqref="S22:S23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6:M16">
    <cfRule type="cellIs" dxfId="79" priority="79" operator="lessThan">
      <formula>0.5</formula>
    </cfRule>
    <cfRule type="cellIs" dxfId="78" priority="80" operator="greaterThan">
      <formula>0.5</formula>
    </cfRule>
  </conditionalFormatting>
  <conditionalFormatting sqref="N16">
    <cfRule type="cellIs" dxfId="77" priority="77" operator="lessThan">
      <formula>4.5</formula>
    </cfRule>
    <cfRule type="cellIs" dxfId="76" priority="78" operator="greaterThan">
      <formula>5.5</formula>
    </cfRule>
  </conditionalFormatting>
  <conditionalFormatting sqref="O16">
    <cfRule type="cellIs" dxfId="75" priority="75" operator="lessThan">
      <formula>1.5</formula>
    </cfRule>
    <cfRule type="cellIs" dxfId="74" priority="76" operator="greaterThan">
      <formula>2.5</formula>
    </cfRule>
  </conditionalFormatting>
  <conditionalFormatting sqref="P16">
    <cfRule type="cellIs" dxfId="73" priority="73" operator="lessThan">
      <formula>4.5</formula>
    </cfRule>
    <cfRule type="cellIs" dxfId="72" priority="74" operator="greaterThan">
      <formula>7.5</formula>
    </cfRule>
  </conditionalFormatting>
  <conditionalFormatting sqref="R16:S16">
    <cfRule type="cellIs" dxfId="71" priority="71" operator="lessThan">
      <formula>2.5</formula>
    </cfRule>
    <cfRule type="cellIs" dxfId="70" priority="72" operator="greaterThan">
      <formula>4.5</formula>
    </cfRule>
  </conditionalFormatting>
  <conditionalFormatting sqref="T16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U16">
    <cfRule type="cellIs" dxfId="67" priority="68" operator="greaterThan">
      <formula>1.5</formula>
    </cfRule>
  </conditionalFormatting>
  <conditionalFormatting sqref="L16:V16">
    <cfRule type="expression" dxfId="66" priority="65">
      <formula>L16=""</formula>
    </cfRule>
  </conditionalFormatting>
  <conditionalFormatting sqref="S16">
    <cfRule type="cellIs" dxfId="65" priority="66" operator="greaterThan">
      <formula>0.5</formula>
    </cfRule>
    <cfRule type="cellIs" dxfId="64" priority="67" operator="lessThan">
      <formula>0.5</formula>
    </cfRule>
  </conditionalFormatting>
  <conditionalFormatting sqref="L13:M13">
    <cfRule type="cellIs" dxfId="63" priority="63" operator="lessThan">
      <formula>0.5</formula>
    </cfRule>
    <cfRule type="cellIs" dxfId="62" priority="64" operator="greaterThan">
      <formula>0.5</formula>
    </cfRule>
  </conditionalFormatting>
  <conditionalFormatting sqref="N13">
    <cfRule type="cellIs" dxfId="61" priority="61" operator="lessThan">
      <formula>4.5</formula>
    </cfRule>
    <cfRule type="cellIs" dxfId="60" priority="62" operator="greaterThan">
      <formula>5.5</formula>
    </cfRule>
  </conditionalFormatting>
  <conditionalFormatting sqref="O13">
    <cfRule type="cellIs" dxfId="59" priority="59" operator="lessThan">
      <formula>1.5</formula>
    </cfRule>
    <cfRule type="cellIs" dxfId="58" priority="60" operator="greaterThan">
      <formula>2.5</formula>
    </cfRule>
  </conditionalFormatting>
  <conditionalFormatting sqref="P13">
    <cfRule type="cellIs" dxfId="57" priority="57" operator="lessThan">
      <formula>4.5</formula>
    </cfRule>
    <cfRule type="cellIs" dxfId="56" priority="58" operator="greaterThan">
      <formula>7.5</formula>
    </cfRule>
  </conditionalFormatting>
  <conditionalFormatting sqref="R13:S13">
    <cfRule type="cellIs" dxfId="55" priority="55" operator="lessThan">
      <formula>2.5</formula>
    </cfRule>
    <cfRule type="cellIs" dxfId="54" priority="56" operator="greaterThan">
      <formula>4.5</formula>
    </cfRule>
  </conditionalFormatting>
  <conditionalFormatting sqref="T13">
    <cfRule type="cellIs" dxfId="53" priority="53" operator="lessThan">
      <formula>2.5</formula>
    </cfRule>
    <cfRule type="cellIs" dxfId="52" priority="54" operator="greaterThan">
      <formula>4.5</formula>
    </cfRule>
  </conditionalFormatting>
  <conditionalFormatting sqref="U13">
    <cfRule type="cellIs" dxfId="51" priority="52" operator="greaterThan">
      <formula>1.5</formula>
    </cfRule>
  </conditionalFormatting>
  <conditionalFormatting sqref="L13:V13">
    <cfRule type="expression" dxfId="50" priority="49">
      <formula>L13=""</formula>
    </cfRule>
  </conditionalFormatting>
  <conditionalFormatting sqref="S13">
    <cfRule type="cellIs" dxfId="49" priority="50" operator="greaterThan">
      <formula>0.5</formula>
    </cfRule>
    <cfRule type="cellIs" dxfId="48" priority="51" operator="lessThan">
      <formula>0.5</formula>
    </cfRule>
  </conditionalFormatting>
  <conditionalFormatting sqref="L11:M11">
    <cfRule type="cellIs" dxfId="47" priority="47" operator="lessThan">
      <formula>0.5</formula>
    </cfRule>
    <cfRule type="cellIs" dxfId="46" priority="48" operator="greaterThan">
      <formula>0.5</formula>
    </cfRule>
  </conditionalFormatting>
  <conditionalFormatting sqref="N11">
    <cfRule type="cellIs" dxfId="45" priority="45" operator="lessThan">
      <formula>4.5</formula>
    </cfRule>
    <cfRule type="cellIs" dxfId="44" priority="46" operator="greaterThan">
      <formula>5.5</formula>
    </cfRule>
  </conditionalFormatting>
  <conditionalFormatting sqref="O11">
    <cfRule type="cellIs" dxfId="43" priority="43" operator="lessThan">
      <formula>1.5</formula>
    </cfRule>
    <cfRule type="cellIs" dxfId="42" priority="44" operator="greaterThan">
      <formula>2.5</formula>
    </cfRule>
  </conditionalFormatting>
  <conditionalFormatting sqref="P11">
    <cfRule type="cellIs" dxfId="41" priority="41" operator="lessThan">
      <formula>4.5</formula>
    </cfRule>
    <cfRule type="cellIs" dxfId="40" priority="42" operator="greaterThan">
      <formula>7.5</formula>
    </cfRule>
  </conditionalFormatting>
  <conditionalFormatting sqref="R11:S11">
    <cfRule type="cellIs" dxfId="39" priority="39" operator="lessThan">
      <formula>2.5</formula>
    </cfRule>
    <cfRule type="cellIs" dxfId="38" priority="40" operator="greaterThan">
      <formula>4.5</formula>
    </cfRule>
  </conditionalFormatting>
  <conditionalFormatting sqref="T11">
    <cfRule type="cellIs" dxfId="37" priority="37" operator="lessThan">
      <formula>2.5</formula>
    </cfRule>
    <cfRule type="cellIs" dxfId="36" priority="38" operator="greaterThan">
      <formula>4.5</formula>
    </cfRule>
  </conditionalFormatting>
  <conditionalFormatting sqref="U11">
    <cfRule type="cellIs" dxfId="35" priority="36" operator="greaterThan">
      <formula>1.5</formula>
    </cfRule>
  </conditionalFormatting>
  <conditionalFormatting sqref="L11:V11">
    <cfRule type="expression" dxfId="34" priority="33">
      <formula>L11=""</formula>
    </cfRule>
  </conditionalFormatting>
  <conditionalFormatting sqref="S11">
    <cfRule type="cellIs" dxfId="33" priority="34" operator="greaterThan">
      <formula>0.5</formula>
    </cfRule>
    <cfRule type="cellIs" dxfId="32" priority="35" operator="lessThan">
      <formula>0.5</formula>
    </cfRule>
  </conditionalFormatting>
  <conditionalFormatting sqref="L17:M17">
    <cfRule type="cellIs" dxfId="31" priority="31" operator="lessThan">
      <formula>0.5</formula>
    </cfRule>
    <cfRule type="cellIs" dxfId="30" priority="32" operator="greaterThan">
      <formula>0.5</formula>
    </cfRule>
  </conditionalFormatting>
  <conditionalFormatting sqref="N17">
    <cfRule type="cellIs" dxfId="29" priority="29" operator="lessThan">
      <formula>4.5</formula>
    </cfRule>
    <cfRule type="cellIs" dxfId="28" priority="30" operator="greaterThan">
      <formula>5.5</formula>
    </cfRule>
  </conditionalFormatting>
  <conditionalFormatting sqref="O17">
    <cfRule type="cellIs" dxfId="27" priority="27" operator="lessThan">
      <formula>1.5</formula>
    </cfRule>
    <cfRule type="cellIs" dxfId="26" priority="28" operator="greaterThan">
      <formula>2.5</formula>
    </cfRule>
  </conditionalFormatting>
  <conditionalFormatting sqref="P17">
    <cfRule type="cellIs" dxfId="25" priority="25" operator="lessThan">
      <formula>4.5</formula>
    </cfRule>
    <cfRule type="cellIs" dxfId="24" priority="26" operator="greaterThan">
      <formula>7.5</formula>
    </cfRule>
  </conditionalFormatting>
  <conditionalFormatting sqref="R17:S17">
    <cfRule type="cellIs" dxfId="23" priority="23" operator="lessThan">
      <formula>2.5</formula>
    </cfRule>
    <cfRule type="cellIs" dxfId="22" priority="24" operator="greaterThan">
      <formula>4.5</formula>
    </cfRule>
  </conditionalFormatting>
  <conditionalFormatting sqref="T17">
    <cfRule type="cellIs" dxfId="21" priority="21" operator="lessThan">
      <formula>2.5</formula>
    </cfRule>
    <cfRule type="cellIs" dxfId="20" priority="22" operator="greaterThan">
      <formula>4.5</formula>
    </cfRule>
  </conditionalFormatting>
  <conditionalFormatting sqref="U17">
    <cfRule type="cellIs" dxfId="19" priority="20" operator="greaterThan">
      <formula>1.5</formula>
    </cfRule>
  </conditionalFormatting>
  <conditionalFormatting sqref="L17:V17">
    <cfRule type="expression" dxfId="18" priority="17">
      <formula>L17=""</formula>
    </cfRule>
  </conditionalFormatting>
  <conditionalFormatting sqref="S17">
    <cfRule type="cellIs" dxfId="17" priority="18" operator="greaterThan">
      <formula>0.5</formula>
    </cfRule>
    <cfRule type="cellIs" dxfId="16" priority="19" operator="lessThan">
      <formula>0.5</formula>
    </cfRule>
  </conditionalFormatting>
  <conditionalFormatting sqref="L12:M12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2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2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2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2:S12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2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2">
    <cfRule type="cellIs" dxfId="3" priority="4" operator="greaterThan">
      <formula>1.5</formula>
    </cfRule>
  </conditionalFormatting>
  <conditionalFormatting sqref="L12:V12">
    <cfRule type="expression" dxfId="2" priority="1">
      <formula>L12=""</formula>
    </cfRule>
  </conditionalFormatting>
  <conditionalFormatting sqref="S12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9" zoomScaleNormal="100" workbookViewId="0">
      <selection activeCell="X46" sqref="X46"/>
    </sheetView>
  </sheetViews>
  <sheetFormatPr defaultRowHeight="15" x14ac:dyDescent="0.25"/>
  <cols>
    <col min="1" max="1" width="9.140625" style="8" customWidth="1"/>
    <col min="2" max="16384" width="9.140625" style="8"/>
  </cols>
  <sheetData>
    <row r="1" spans="1:1" x14ac:dyDescent="0.25">
      <c r="A1" s="54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B18" sqref="B18"/>
    </sheetView>
  </sheetViews>
  <sheetFormatPr defaultRowHeight="15" x14ac:dyDescent="0.25"/>
  <cols>
    <col min="1" max="1" width="21" style="8" customWidth="1"/>
    <col min="2" max="3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4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s="8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56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2015:2:0:0:WEST</v>
      </c>
      <c r="F3" s="53" t="e">
        <f>MATCH($E3,BAPTISM_SOURCE_ZONE_MONTH!$A:$A, 0)</f>
        <v>#N/A</v>
      </c>
      <c r="G3" s="11" t="str">
        <f>IFERROR(INDEX(BAPTISM_SOURCE_ZONE_MONTH!$A:$Z,WEST_GRAPH_DATA!$F3,MATCH(G$2,BAPTISM_SOURCE_ZONE_MONTH!$A$1:$Z$1,0)),"")</f>
        <v/>
      </c>
      <c r="H3" s="11" t="str">
        <f>IFERROR(INDEX(BAPTISM_SOURCE_ZONE_MONTH!$A:$Z,WEST_GRAPH_DATA!$F3,MATCH(H$2,BAPTISM_SOURCE_ZONE_MONTH!$A$1:$Z$1,0)),"")</f>
        <v/>
      </c>
      <c r="I3" s="11" t="str">
        <f>IFERROR(INDEX(BAPTISM_SOURCE_ZONE_MONTH!$A:$Z,WEST_GRAPH_DATA!$F3,MATCH(I$2,BAPTISM_SOURCE_ZONE_MONTH!$A$1:$Z$1,0)),"")</f>
        <v/>
      </c>
      <c r="J3" s="11" t="str">
        <f>IFERROR(INDEX(BAPTISM_SOURCE_ZONE_MONTH!$A:$Z,WEST_GRAPH_DATA!$F3,MATCH(J$2,BAPTISM_SOURCE_ZONE_MONTH!$A$1:$Z$1,0)),"")</f>
        <v/>
      </c>
      <c r="K3" s="11" t="str">
        <f>IFERROR(INDEX(BAPTISM_SOURCE_ZONE_MONTH!$A:$Z,WEST_GRAPH_DATA!$F3,MATCH(K$2,BAPTISM_SOURCE_ZONE_MONTH!$A$1:$Z$1,0)),"")</f>
        <v/>
      </c>
      <c r="L3" s="11" t="str">
        <f>IFERROR(INDEX(BAPTISM_SOURCE_ZONE_MONTH!$A:$Z,WEST_GRAPH_DATA!$F3,MATCH(L$2,BAPTISM_SOURCE_ZONE_MONTH!$A$1:$Z$1,0)),"")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11</v>
      </c>
      <c r="Q3" s="40" t="str">
        <f>IFERROR(INDEX(REPORT_DATA_BY_ZONE_MONTH!$A:$AG,$N3,MATCH(Q$2,REPORT_DATA_BY_ZONE_MONTH!$A$1:$AG$1,0)), "")</f>
        <v/>
      </c>
      <c r="R3" s="40">
        <f>6*$B$18*$B$19</f>
        <v>264</v>
      </c>
      <c r="S3" s="40" t="str">
        <f>IFERROR(INDEX(REPORT_DATA_BY_ZONE_MONTH!$A:$AG,$N3,MATCH(S$2,REPORT_DATA_BY_ZONE_MONTH!$A$1:$AG$1,0)), "")</f>
        <v/>
      </c>
      <c r="T3" s="40">
        <f>3*$B$18*$B$19</f>
        <v>132</v>
      </c>
      <c r="U3" s="40" t="str">
        <f>IFERROR(INDEX(REPORT_DATA_BY_ZONE_MONTH!$A:$AG,$N3,MATCH(U$2,REPORT_DATA_BY_ZONE_MONTH!$A$1:$AG$1,0)), "")</f>
        <v/>
      </c>
      <c r="V3" s="40">
        <f>5*$B$18*$B$19</f>
        <v>220</v>
      </c>
      <c r="W3" s="40" t="str">
        <f>IFERROR(INDEX(REPORT_DATA_BY_ZONE_MONTH!$A:$AG,$N3,MATCH(W$2,REPORT_DATA_BY_ZONE_MONTH!$A$1:$AG$1,0)), "")</f>
        <v/>
      </c>
      <c r="X3" s="40">
        <f>1*$B$18*$B$19</f>
        <v>44</v>
      </c>
    </row>
    <row r="4" spans="1:24" x14ac:dyDescent="0.25">
      <c r="A4" s="53" t="s">
        <v>56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2015:3:0:0:WEST</v>
      </c>
      <c r="F4" s="53" t="e">
        <f>MATCH($E4,BAPTISM_SOURCE_ZONE_MONTH!$A:$A, 0)</f>
        <v>#N/A</v>
      </c>
      <c r="G4" s="11" t="str">
        <f>IFERROR(INDEX(BAPTISM_SOURCE_ZONE_MONTH!$A:$Z,WEST_GRAPH_DATA!$F4,MATCH(G$2,BAPTISM_SOURCE_ZONE_MONTH!$A$1:$Z$1,0)),"")</f>
        <v/>
      </c>
      <c r="H4" s="11" t="str">
        <f>IFERROR(INDEX(BAPTISM_SOURCE_ZONE_MONTH!$A:$Z,WEST_GRAPH_DATA!$F4,MATCH(H$2,BAPTISM_SOURCE_ZONE_MONTH!$A$1:$Z$1,0)),"")</f>
        <v/>
      </c>
      <c r="I4" s="11" t="str">
        <f>IFERROR(INDEX(BAPTISM_SOURCE_ZONE_MONTH!$A:$Z,WEST_GRAPH_DATA!$F4,MATCH(I$2,BAPTISM_SOURCE_ZONE_MONTH!$A$1:$Z$1,0)),"")</f>
        <v/>
      </c>
      <c r="J4" s="11" t="str">
        <f>IFERROR(INDEX(BAPTISM_SOURCE_ZONE_MONTH!$A:$Z,WEST_GRAPH_DATA!$F4,MATCH(J$2,BAPTISM_SOURCE_ZONE_MONTH!$A$1:$Z$1,0)),"")</f>
        <v/>
      </c>
      <c r="K4" s="11" t="str">
        <f>IFERROR(INDEX(BAPTISM_SOURCE_ZONE_MONTH!$A:$Z,WEST_GRAPH_DATA!$F4,MATCH(K$2,BAPTISM_SOURCE_ZONE_MONTH!$A$1:$Z$1,0)),"")</f>
        <v/>
      </c>
      <c r="L4" s="11" t="str">
        <f>IFERROR(INDEX(BAPTISM_SOURCE_ZONE_MONTH!$A:$Z,WEST_GRAPH_DATA!$F4,MATCH(L$2,BAPTISM_SOURCE_ZONE_MONTH!$A$1:$Z$1,0)),"")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11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264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132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220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44</v>
      </c>
    </row>
    <row r="5" spans="1:24" x14ac:dyDescent="0.25">
      <c r="A5" s="53" t="s">
        <v>56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2015:4:0:0:WEST</v>
      </c>
      <c r="F5" s="53" t="e">
        <f>MATCH($E5,BAPTISM_SOURCE_ZONE_MONTH!$A:$A, 0)</f>
        <v>#N/A</v>
      </c>
      <c r="G5" s="11" t="str">
        <f>IFERROR(INDEX(BAPTISM_SOURCE_ZONE_MONTH!$A:$Z,WEST_GRAPH_DATA!$F5,MATCH(G$2,BAPTISM_SOURCE_ZONE_MONTH!$A$1:$Z$1,0)),"")</f>
        <v/>
      </c>
      <c r="H5" s="11" t="str">
        <f>IFERROR(INDEX(BAPTISM_SOURCE_ZONE_MONTH!$A:$Z,WEST_GRAPH_DATA!$F5,MATCH(H$2,BAPTISM_SOURCE_ZONE_MONTH!$A$1:$Z$1,0)),"")</f>
        <v/>
      </c>
      <c r="I5" s="11" t="str">
        <f>IFERROR(INDEX(BAPTISM_SOURCE_ZONE_MONTH!$A:$Z,WEST_GRAPH_DATA!$F5,MATCH(I$2,BAPTISM_SOURCE_ZONE_MONTH!$A$1:$Z$1,0)),"")</f>
        <v/>
      </c>
      <c r="J5" s="11" t="str">
        <f>IFERROR(INDEX(BAPTISM_SOURCE_ZONE_MONTH!$A:$Z,WEST_GRAPH_DATA!$F5,MATCH(J$2,BAPTISM_SOURCE_ZONE_MONTH!$A$1:$Z$1,0)),"")</f>
        <v/>
      </c>
      <c r="K5" s="11" t="str">
        <f>IFERROR(INDEX(BAPTISM_SOURCE_ZONE_MONTH!$A:$Z,WEST_GRAPH_DATA!$F5,MATCH(K$2,BAPTISM_SOURCE_ZONE_MONTH!$A$1:$Z$1,0)),"")</f>
        <v/>
      </c>
      <c r="L5" s="11" t="str">
        <f>IFERROR(INDEX(BAPTISM_SOURCE_ZONE_MONTH!$A:$Z,WEST_GRAPH_DATA!$F5,MATCH(L$2,BAPTISM_SOURCE_ZONE_MONTH!$A$1:$Z$1,0)),"")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11</v>
      </c>
      <c r="Q5" s="40" t="str">
        <f>IFERROR(INDEX(REPORT_DATA_BY_ZONE_MONTH!$A:$AG,$N5,MATCH(Q$2,REPORT_DATA_BY_ZONE_MONTH!$A$1:$AG$1,0)), "")</f>
        <v/>
      </c>
      <c r="R5" s="40">
        <f t="shared" si="4"/>
        <v>264</v>
      </c>
      <c r="S5" s="40" t="str">
        <f>IFERROR(INDEX(REPORT_DATA_BY_ZONE_MONTH!$A:$AG,$N5,MATCH(S$2,REPORT_DATA_BY_ZONE_MONTH!$A$1:$AG$1,0)), "")</f>
        <v/>
      </c>
      <c r="T5" s="40">
        <f t="shared" si="5"/>
        <v>132</v>
      </c>
      <c r="U5" s="40" t="str">
        <f>IFERROR(INDEX(REPORT_DATA_BY_ZONE_MONTH!$A:$AG,$N5,MATCH(U$2,REPORT_DATA_BY_ZONE_MONTH!$A$1:$AG$1,0)), "")</f>
        <v/>
      </c>
      <c r="V5" s="40">
        <f t="shared" si="6"/>
        <v>220</v>
      </c>
      <c r="W5" s="40" t="str">
        <f>IFERROR(INDEX(REPORT_DATA_BY_ZONE_MONTH!$A:$AG,$N5,MATCH(W$2,REPORT_DATA_BY_ZONE_MONTH!$A$1:$AG$1,0)), "")</f>
        <v/>
      </c>
      <c r="X5" s="40">
        <f t="shared" si="7"/>
        <v>44</v>
      </c>
    </row>
    <row r="6" spans="1:24" x14ac:dyDescent="0.25">
      <c r="A6" s="53" t="s">
        <v>56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2015:5:0:0:WEST</v>
      </c>
      <c r="F6" s="53" t="e">
        <f>MATCH($E6,BAPTISM_SOURCE_ZONE_MONTH!$A:$A, 0)</f>
        <v>#N/A</v>
      </c>
      <c r="G6" s="11" t="str">
        <f>IFERROR(INDEX(BAPTISM_SOURCE_ZONE_MONTH!$A:$Z,WEST_GRAPH_DATA!$F6,MATCH(G$2,BAPTISM_SOURCE_ZONE_MONTH!$A$1:$Z$1,0)),"")</f>
        <v/>
      </c>
      <c r="H6" s="11" t="str">
        <f>IFERROR(INDEX(BAPTISM_SOURCE_ZONE_MONTH!$A:$Z,WEST_GRAPH_DATA!$F6,MATCH(H$2,BAPTISM_SOURCE_ZONE_MONTH!$A$1:$Z$1,0)),"")</f>
        <v/>
      </c>
      <c r="I6" s="11" t="str">
        <f>IFERROR(INDEX(BAPTISM_SOURCE_ZONE_MONTH!$A:$Z,WEST_GRAPH_DATA!$F6,MATCH(I$2,BAPTISM_SOURCE_ZONE_MONTH!$A$1:$Z$1,0)),"")</f>
        <v/>
      </c>
      <c r="J6" s="11" t="str">
        <f>IFERROR(INDEX(BAPTISM_SOURCE_ZONE_MONTH!$A:$Z,WEST_GRAPH_DATA!$F6,MATCH(J$2,BAPTISM_SOURCE_ZONE_MONTH!$A$1:$Z$1,0)),"")</f>
        <v/>
      </c>
      <c r="K6" s="11" t="str">
        <f>IFERROR(INDEX(BAPTISM_SOURCE_ZONE_MONTH!$A:$Z,WEST_GRAPH_DATA!$F6,MATCH(K$2,BAPTISM_SOURCE_ZONE_MONTH!$A$1:$Z$1,0)),"")</f>
        <v/>
      </c>
      <c r="L6" s="11" t="str">
        <f>IFERROR(INDEX(BAPTISM_SOURCE_ZONE_MONTH!$A:$Z,WEST_GRAPH_DATA!$F6,MATCH(L$2,BAPTISM_SOURCE_ZONE_MONTH!$A$1:$Z$1,0)),"")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11</v>
      </c>
      <c r="Q6" s="40" t="str">
        <f>IFERROR(INDEX(REPORT_DATA_BY_ZONE_MONTH!$A:$AG,$N6,MATCH(Q$2,REPORT_DATA_BY_ZONE_MONTH!$A$1:$AG$1,0)), "")</f>
        <v/>
      </c>
      <c r="R6" s="40">
        <f t="shared" si="4"/>
        <v>264</v>
      </c>
      <c r="S6" s="40" t="str">
        <f>IFERROR(INDEX(REPORT_DATA_BY_ZONE_MONTH!$A:$AG,$N6,MATCH(S$2,REPORT_DATA_BY_ZONE_MONTH!$A$1:$AG$1,0)), "")</f>
        <v/>
      </c>
      <c r="T6" s="40">
        <f t="shared" si="5"/>
        <v>132</v>
      </c>
      <c r="U6" s="40" t="str">
        <f>IFERROR(INDEX(REPORT_DATA_BY_ZONE_MONTH!$A:$AG,$N6,MATCH(U$2,REPORT_DATA_BY_ZONE_MONTH!$A$1:$AG$1,0)), "")</f>
        <v/>
      </c>
      <c r="V6" s="40">
        <f t="shared" si="6"/>
        <v>220</v>
      </c>
      <c r="W6" s="40" t="str">
        <f>IFERROR(INDEX(REPORT_DATA_BY_ZONE_MONTH!$A:$AG,$N6,MATCH(W$2,REPORT_DATA_BY_ZONE_MONTH!$A$1:$AG$1,0)), "")</f>
        <v/>
      </c>
      <c r="X6" s="40">
        <f t="shared" si="7"/>
        <v>44</v>
      </c>
    </row>
    <row r="7" spans="1:24" x14ac:dyDescent="0.25">
      <c r="A7" s="53" t="s">
        <v>56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2015:6:0:0:WEST</v>
      </c>
      <c r="F7" s="53" t="e">
        <f>MATCH($E7,BAPTISM_SOURCE_ZONE_MONTH!$A:$A, 0)</f>
        <v>#N/A</v>
      </c>
      <c r="G7" s="11" t="str">
        <f>IFERROR(INDEX(BAPTISM_SOURCE_ZONE_MONTH!$A:$Z,WEST_GRAPH_DATA!$F7,MATCH(G$2,BAPTISM_SOURCE_ZONE_MONTH!$A$1:$Z$1,0)),"")</f>
        <v/>
      </c>
      <c r="H7" s="11" t="str">
        <f>IFERROR(INDEX(BAPTISM_SOURCE_ZONE_MONTH!$A:$Z,WEST_GRAPH_DATA!$F7,MATCH(H$2,BAPTISM_SOURCE_ZONE_MONTH!$A$1:$Z$1,0)),"")</f>
        <v/>
      </c>
      <c r="I7" s="11" t="str">
        <f>IFERROR(INDEX(BAPTISM_SOURCE_ZONE_MONTH!$A:$Z,WEST_GRAPH_DATA!$F7,MATCH(I$2,BAPTISM_SOURCE_ZONE_MONTH!$A$1:$Z$1,0)),"")</f>
        <v/>
      </c>
      <c r="J7" s="11" t="str">
        <f>IFERROR(INDEX(BAPTISM_SOURCE_ZONE_MONTH!$A:$Z,WEST_GRAPH_DATA!$F7,MATCH(J$2,BAPTISM_SOURCE_ZONE_MONTH!$A$1:$Z$1,0)),"")</f>
        <v/>
      </c>
      <c r="K7" s="11" t="str">
        <f>IFERROR(INDEX(BAPTISM_SOURCE_ZONE_MONTH!$A:$Z,WEST_GRAPH_DATA!$F7,MATCH(K$2,BAPTISM_SOURCE_ZONE_MONTH!$A$1:$Z$1,0)),"")</f>
        <v/>
      </c>
      <c r="L7" s="11" t="str">
        <f>IFERROR(INDEX(BAPTISM_SOURCE_ZONE_MONTH!$A:$Z,WEST_GRAPH_DATA!$F7,MATCH(L$2,BAPTISM_SOURCE_ZONE_MONTH!$A$1:$Z$1,0)),"")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11</v>
      </c>
      <c r="Q7" s="40" t="str">
        <f>IFERROR(INDEX(REPORT_DATA_BY_ZONE_MONTH!$A:$AG,$N7,MATCH(Q$2,REPORT_DATA_BY_ZONE_MONTH!$A$1:$AG$1,0)), "")</f>
        <v/>
      </c>
      <c r="R7" s="40">
        <f t="shared" si="4"/>
        <v>264</v>
      </c>
      <c r="S7" s="40" t="str">
        <f>IFERROR(INDEX(REPORT_DATA_BY_ZONE_MONTH!$A:$AG,$N7,MATCH(S$2,REPORT_DATA_BY_ZONE_MONTH!$A$1:$AG$1,0)), "")</f>
        <v/>
      </c>
      <c r="T7" s="40">
        <f t="shared" si="5"/>
        <v>132</v>
      </c>
      <c r="U7" s="40" t="str">
        <f>IFERROR(INDEX(REPORT_DATA_BY_ZONE_MONTH!$A:$AG,$N7,MATCH(U$2,REPORT_DATA_BY_ZONE_MONTH!$A$1:$AG$1,0)), "")</f>
        <v/>
      </c>
      <c r="V7" s="40">
        <f t="shared" si="6"/>
        <v>220</v>
      </c>
      <c r="W7" s="40" t="str">
        <f>IFERROR(INDEX(REPORT_DATA_BY_ZONE_MONTH!$A:$AG,$N7,MATCH(W$2,REPORT_DATA_BY_ZONE_MONTH!$A$1:$AG$1,0)), "")</f>
        <v/>
      </c>
      <c r="X7" s="40">
        <f t="shared" si="7"/>
        <v>44</v>
      </c>
    </row>
    <row r="8" spans="1:24" x14ac:dyDescent="0.25">
      <c r="A8" s="53" t="s">
        <v>56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2015:7:0:0:WEST</v>
      </c>
      <c r="F8" s="53" t="e">
        <f>MATCH($E8,BAPTISM_SOURCE_ZONE_MONTH!$A:$A, 0)</f>
        <v>#N/A</v>
      </c>
      <c r="G8" s="11" t="str">
        <f>IFERROR(INDEX(BAPTISM_SOURCE_ZONE_MONTH!$A:$Z,WEST_GRAPH_DATA!$F8,MATCH(G$2,BAPTISM_SOURCE_ZONE_MONTH!$A$1:$Z$1,0)),"")</f>
        <v/>
      </c>
      <c r="H8" s="11" t="str">
        <f>IFERROR(INDEX(BAPTISM_SOURCE_ZONE_MONTH!$A:$Z,WEST_GRAPH_DATA!$F8,MATCH(H$2,BAPTISM_SOURCE_ZONE_MONTH!$A$1:$Z$1,0)),"")</f>
        <v/>
      </c>
      <c r="I8" s="11" t="str">
        <f>IFERROR(INDEX(BAPTISM_SOURCE_ZONE_MONTH!$A:$Z,WEST_GRAPH_DATA!$F8,MATCH(I$2,BAPTISM_SOURCE_ZONE_MONTH!$A$1:$Z$1,0)),"")</f>
        <v/>
      </c>
      <c r="J8" s="11" t="str">
        <f>IFERROR(INDEX(BAPTISM_SOURCE_ZONE_MONTH!$A:$Z,WEST_GRAPH_DATA!$F8,MATCH(J$2,BAPTISM_SOURCE_ZONE_MONTH!$A$1:$Z$1,0)),"")</f>
        <v/>
      </c>
      <c r="K8" s="11" t="str">
        <f>IFERROR(INDEX(BAPTISM_SOURCE_ZONE_MONTH!$A:$Z,WEST_GRAPH_DATA!$F8,MATCH(K$2,BAPTISM_SOURCE_ZONE_MONTH!$A$1:$Z$1,0)),"")</f>
        <v/>
      </c>
      <c r="L8" s="11" t="str">
        <f>IFERROR(INDEX(BAPTISM_SOURCE_ZONE_MONTH!$A:$Z,WEST_GRAPH_DATA!$F8,MATCH(L$2,BAPTISM_SOURCE_ZONE_MONTH!$A$1:$Z$1,0)),"")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11</v>
      </c>
      <c r="Q8" s="40" t="str">
        <f>IFERROR(INDEX(REPORT_DATA_BY_ZONE_MONTH!$A:$AG,$N8,MATCH(Q$2,REPORT_DATA_BY_ZONE_MONTH!$A$1:$AG$1,0)), "")</f>
        <v/>
      </c>
      <c r="R8" s="40">
        <f t="shared" si="4"/>
        <v>264</v>
      </c>
      <c r="S8" s="40" t="str">
        <f>IFERROR(INDEX(REPORT_DATA_BY_ZONE_MONTH!$A:$AG,$N8,MATCH(S$2,REPORT_DATA_BY_ZONE_MONTH!$A$1:$AG$1,0)), "")</f>
        <v/>
      </c>
      <c r="T8" s="40">
        <f t="shared" si="5"/>
        <v>132</v>
      </c>
      <c r="U8" s="40" t="str">
        <f>IFERROR(INDEX(REPORT_DATA_BY_ZONE_MONTH!$A:$AG,$N8,MATCH(U$2,REPORT_DATA_BY_ZONE_MONTH!$A$1:$AG$1,0)), "")</f>
        <v/>
      </c>
      <c r="V8" s="40">
        <f t="shared" si="6"/>
        <v>220</v>
      </c>
      <c r="W8" s="40" t="str">
        <f>IFERROR(INDEX(REPORT_DATA_BY_ZONE_MONTH!$A:$AG,$N8,MATCH(W$2,REPORT_DATA_BY_ZONE_MONTH!$A$1:$AG$1,0)), "")</f>
        <v/>
      </c>
      <c r="X8" s="40">
        <f t="shared" si="7"/>
        <v>44</v>
      </c>
    </row>
    <row r="9" spans="1:24" x14ac:dyDescent="0.25">
      <c r="A9" s="53" t="s">
        <v>56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2015:8:0:0:WEST</v>
      </c>
      <c r="F9" s="53" t="e">
        <f>MATCH($E9,BAPTISM_SOURCE_ZONE_MONTH!$A:$A, 0)</f>
        <v>#N/A</v>
      </c>
      <c r="G9" s="11" t="str">
        <f>IFERROR(INDEX(BAPTISM_SOURCE_ZONE_MONTH!$A:$Z,WEST_GRAPH_DATA!$F9,MATCH(G$2,BAPTISM_SOURCE_ZONE_MONTH!$A$1:$Z$1,0)),"")</f>
        <v/>
      </c>
      <c r="H9" s="11" t="str">
        <f>IFERROR(INDEX(BAPTISM_SOURCE_ZONE_MONTH!$A:$Z,WEST_GRAPH_DATA!$F9,MATCH(H$2,BAPTISM_SOURCE_ZONE_MONTH!$A$1:$Z$1,0)),"")</f>
        <v/>
      </c>
      <c r="I9" s="11" t="str">
        <f>IFERROR(INDEX(BAPTISM_SOURCE_ZONE_MONTH!$A:$Z,WEST_GRAPH_DATA!$F9,MATCH(I$2,BAPTISM_SOURCE_ZONE_MONTH!$A$1:$Z$1,0)),"")</f>
        <v/>
      </c>
      <c r="J9" s="11" t="str">
        <f>IFERROR(INDEX(BAPTISM_SOURCE_ZONE_MONTH!$A:$Z,WEST_GRAPH_DATA!$F9,MATCH(J$2,BAPTISM_SOURCE_ZONE_MONTH!$A$1:$Z$1,0)),"")</f>
        <v/>
      </c>
      <c r="K9" s="11" t="str">
        <f>IFERROR(INDEX(BAPTISM_SOURCE_ZONE_MONTH!$A:$Z,WEST_GRAPH_DATA!$F9,MATCH(K$2,BAPTISM_SOURCE_ZONE_MONTH!$A$1:$Z$1,0)),"")</f>
        <v/>
      </c>
      <c r="L9" s="11" t="str">
        <f>IFERROR(INDEX(BAPTISM_SOURCE_ZONE_MONTH!$A:$Z,WEST_GRAPH_DATA!$F9,MATCH(L$2,BAPTISM_SOURCE_ZONE_MONTH!$A$1:$Z$1,0)),"")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11</v>
      </c>
      <c r="Q9" s="40" t="str">
        <f>IFERROR(INDEX(REPORT_DATA_BY_ZONE_MONTH!$A:$AG,$N9,MATCH(Q$2,REPORT_DATA_BY_ZONE_MONTH!$A$1:$AG$1,0)), "")</f>
        <v/>
      </c>
      <c r="R9" s="40">
        <f t="shared" si="4"/>
        <v>264</v>
      </c>
      <c r="S9" s="40" t="str">
        <f>IFERROR(INDEX(REPORT_DATA_BY_ZONE_MONTH!$A:$AG,$N9,MATCH(S$2,REPORT_DATA_BY_ZONE_MONTH!$A$1:$AG$1,0)), "")</f>
        <v/>
      </c>
      <c r="T9" s="40">
        <f t="shared" si="5"/>
        <v>132</v>
      </c>
      <c r="U9" s="40" t="str">
        <f>IFERROR(INDEX(REPORT_DATA_BY_ZONE_MONTH!$A:$AG,$N9,MATCH(U$2,REPORT_DATA_BY_ZONE_MONTH!$A$1:$AG$1,0)), "")</f>
        <v/>
      </c>
      <c r="V9" s="40">
        <f t="shared" si="6"/>
        <v>220</v>
      </c>
      <c r="W9" s="40" t="str">
        <f>IFERROR(INDEX(REPORT_DATA_BY_ZONE_MONTH!$A:$AG,$N9,MATCH(W$2,REPORT_DATA_BY_ZONE_MONTH!$A$1:$AG$1,0)), "")</f>
        <v/>
      </c>
      <c r="X9" s="40">
        <f t="shared" si="7"/>
        <v>44</v>
      </c>
    </row>
    <row r="10" spans="1:24" x14ac:dyDescent="0.25">
      <c r="A10" s="53" t="s">
        <v>56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2015:9:0:0:WEST</v>
      </c>
      <c r="F10" s="53" t="e">
        <f>MATCH($E10,BAPTISM_SOURCE_ZONE_MONTH!$A:$A, 0)</f>
        <v>#N/A</v>
      </c>
      <c r="G10" s="11" t="str">
        <f>IFERROR(INDEX(BAPTISM_SOURCE_ZONE_MONTH!$A:$Z,WEST_GRAPH_DATA!$F10,MATCH(G$2,BAPTISM_SOURCE_ZONE_MONTH!$A$1:$Z$1,0)),"")</f>
        <v/>
      </c>
      <c r="H10" s="11" t="str">
        <f>IFERROR(INDEX(BAPTISM_SOURCE_ZONE_MONTH!$A:$Z,WEST_GRAPH_DATA!$F10,MATCH(H$2,BAPTISM_SOURCE_ZONE_MONTH!$A$1:$Z$1,0)),"")</f>
        <v/>
      </c>
      <c r="I10" s="11" t="str">
        <f>IFERROR(INDEX(BAPTISM_SOURCE_ZONE_MONTH!$A:$Z,WEST_GRAPH_DATA!$F10,MATCH(I$2,BAPTISM_SOURCE_ZONE_MONTH!$A$1:$Z$1,0)),"")</f>
        <v/>
      </c>
      <c r="J10" s="11" t="str">
        <f>IFERROR(INDEX(BAPTISM_SOURCE_ZONE_MONTH!$A:$Z,WEST_GRAPH_DATA!$F10,MATCH(J$2,BAPTISM_SOURCE_ZONE_MONTH!$A$1:$Z$1,0)),"")</f>
        <v/>
      </c>
      <c r="K10" s="11" t="str">
        <f>IFERROR(INDEX(BAPTISM_SOURCE_ZONE_MONTH!$A:$Z,WEST_GRAPH_DATA!$F10,MATCH(K$2,BAPTISM_SOURCE_ZONE_MONTH!$A$1:$Z$1,0)),"")</f>
        <v/>
      </c>
      <c r="L10" s="11" t="str">
        <f>IFERROR(INDEX(BAPTISM_SOURCE_ZONE_MONTH!$A:$Z,WEST_GRAPH_DATA!$F10,MATCH(L$2,BAPTISM_SOURCE_ZONE_MONTH!$A$1:$Z$1,0)),"")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11</v>
      </c>
      <c r="Q10" s="40" t="str">
        <f>IFERROR(INDEX(REPORT_DATA_BY_ZONE_MONTH!$A:$AG,$N10,MATCH(Q$2,REPORT_DATA_BY_ZONE_MONTH!$A$1:$AG$1,0)), "")</f>
        <v/>
      </c>
      <c r="R10" s="40">
        <f t="shared" si="4"/>
        <v>264</v>
      </c>
      <c r="S10" s="40" t="str">
        <f>IFERROR(INDEX(REPORT_DATA_BY_ZONE_MONTH!$A:$AG,$N10,MATCH(S$2,REPORT_DATA_BY_ZONE_MONTH!$A$1:$AG$1,0)), "")</f>
        <v/>
      </c>
      <c r="T10" s="40">
        <f t="shared" si="5"/>
        <v>132</v>
      </c>
      <c r="U10" s="40" t="str">
        <f>IFERROR(INDEX(REPORT_DATA_BY_ZONE_MONTH!$A:$AG,$N10,MATCH(U$2,REPORT_DATA_BY_ZONE_MONTH!$A$1:$AG$1,0)), "")</f>
        <v/>
      </c>
      <c r="V10" s="40">
        <f t="shared" si="6"/>
        <v>220</v>
      </c>
      <c r="W10" s="40" t="str">
        <f>IFERROR(INDEX(REPORT_DATA_BY_ZONE_MONTH!$A:$AG,$N10,MATCH(W$2,REPORT_DATA_BY_ZONE_MONTH!$A$1:$AG$1,0)), "")</f>
        <v/>
      </c>
      <c r="X10" s="40">
        <f t="shared" si="7"/>
        <v>44</v>
      </c>
    </row>
    <row r="11" spans="1:24" x14ac:dyDescent="0.25">
      <c r="A11" s="53" t="s">
        <v>56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2015:10:0:0:WEST</v>
      </c>
      <c r="F11" s="53" t="e">
        <f>MATCH($E11,BAPTISM_SOURCE_ZONE_MONTH!$A:$A, 0)</f>
        <v>#N/A</v>
      </c>
      <c r="G11" s="11" t="str">
        <f>IFERROR(INDEX(BAPTISM_SOURCE_ZONE_MONTH!$A:$Z,WEST_GRAPH_DATA!$F11,MATCH(G$2,BAPTISM_SOURCE_ZONE_MONTH!$A$1:$Z$1,0)),"")</f>
        <v/>
      </c>
      <c r="H11" s="11" t="str">
        <f>IFERROR(INDEX(BAPTISM_SOURCE_ZONE_MONTH!$A:$Z,WEST_GRAPH_DATA!$F11,MATCH(H$2,BAPTISM_SOURCE_ZONE_MONTH!$A$1:$Z$1,0)),"")</f>
        <v/>
      </c>
      <c r="I11" s="11" t="str">
        <f>IFERROR(INDEX(BAPTISM_SOURCE_ZONE_MONTH!$A:$Z,WEST_GRAPH_DATA!$F11,MATCH(I$2,BAPTISM_SOURCE_ZONE_MONTH!$A$1:$Z$1,0)),"")</f>
        <v/>
      </c>
      <c r="J11" s="11" t="str">
        <f>IFERROR(INDEX(BAPTISM_SOURCE_ZONE_MONTH!$A:$Z,WEST_GRAPH_DATA!$F11,MATCH(J$2,BAPTISM_SOURCE_ZONE_MONTH!$A$1:$Z$1,0)),"")</f>
        <v/>
      </c>
      <c r="K11" s="11" t="str">
        <f>IFERROR(INDEX(BAPTISM_SOURCE_ZONE_MONTH!$A:$Z,WEST_GRAPH_DATA!$F11,MATCH(K$2,BAPTISM_SOURCE_ZONE_MONTH!$A$1:$Z$1,0)),"")</f>
        <v/>
      </c>
      <c r="L11" s="11" t="str">
        <f>IFERROR(INDEX(BAPTISM_SOURCE_ZONE_MONTH!$A:$Z,WEST_GRAPH_DATA!$F11,MATCH(L$2,BAPTISM_SOURCE_ZONE_MONTH!$A$1:$Z$1,0)),"")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11</v>
      </c>
      <c r="Q11" s="40" t="str">
        <f>IFERROR(INDEX(REPORT_DATA_BY_ZONE_MONTH!$A:$AG,$N11,MATCH(Q$2,REPORT_DATA_BY_ZONE_MONTH!$A$1:$AG$1,0)), "")</f>
        <v/>
      </c>
      <c r="R11" s="40">
        <f t="shared" si="4"/>
        <v>264</v>
      </c>
      <c r="S11" s="40" t="str">
        <f>IFERROR(INDEX(REPORT_DATA_BY_ZONE_MONTH!$A:$AG,$N11,MATCH(S$2,REPORT_DATA_BY_ZONE_MONTH!$A$1:$AG$1,0)), "")</f>
        <v/>
      </c>
      <c r="T11" s="40">
        <f t="shared" si="5"/>
        <v>132</v>
      </c>
      <c r="U11" s="40" t="str">
        <f>IFERROR(INDEX(REPORT_DATA_BY_ZONE_MONTH!$A:$AG,$N11,MATCH(U$2,REPORT_DATA_BY_ZONE_MONTH!$A$1:$AG$1,0)), "")</f>
        <v/>
      </c>
      <c r="V11" s="40">
        <f t="shared" si="6"/>
        <v>220</v>
      </c>
      <c r="W11" s="40" t="str">
        <f>IFERROR(INDEX(REPORT_DATA_BY_ZONE_MONTH!$A:$AG,$N11,MATCH(W$2,REPORT_DATA_BY_ZONE_MONTH!$A$1:$AG$1,0)), "")</f>
        <v/>
      </c>
      <c r="X11" s="40">
        <f t="shared" si="7"/>
        <v>44</v>
      </c>
    </row>
    <row r="12" spans="1:24" x14ac:dyDescent="0.25">
      <c r="A12" s="53" t="s">
        <v>56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2015:11:0:0:WEST</v>
      </c>
      <c r="F12" s="53" t="e">
        <f>MATCH($E12,BAPTISM_SOURCE_ZONE_MONTH!$A:$A, 0)</f>
        <v>#N/A</v>
      </c>
      <c r="G12" s="11" t="str">
        <f>IFERROR(INDEX(BAPTISM_SOURCE_ZONE_MONTH!$A:$Z,WEST_GRAPH_DATA!$F12,MATCH(G$2,BAPTISM_SOURCE_ZONE_MONTH!$A$1:$Z$1,0)),"")</f>
        <v/>
      </c>
      <c r="H12" s="11" t="str">
        <f>IFERROR(INDEX(BAPTISM_SOURCE_ZONE_MONTH!$A:$Z,WEST_GRAPH_DATA!$F12,MATCH(H$2,BAPTISM_SOURCE_ZONE_MONTH!$A$1:$Z$1,0)),"")</f>
        <v/>
      </c>
      <c r="I12" s="11" t="str">
        <f>IFERROR(INDEX(BAPTISM_SOURCE_ZONE_MONTH!$A:$Z,WEST_GRAPH_DATA!$F12,MATCH(I$2,BAPTISM_SOURCE_ZONE_MONTH!$A$1:$Z$1,0)),"")</f>
        <v/>
      </c>
      <c r="J12" s="11" t="str">
        <f>IFERROR(INDEX(BAPTISM_SOURCE_ZONE_MONTH!$A:$Z,WEST_GRAPH_DATA!$F12,MATCH(J$2,BAPTISM_SOURCE_ZONE_MONTH!$A$1:$Z$1,0)),"")</f>
        <v/>
      </c>
      <c r="K12" s="11" t="str">
        <f>IFERROR(INDEX(BAPTISM_SOURCE_ZONE_MONTH!$A:$Z,WEST_GRAPH_DATA!$F12,MATCH(K$2,BAPTISM_SOURCE_ZONE_MONTH!$A$1:$Z$1,0)),"")</f>
        <v/>
      </c>
      <c r="L12" s="11" t="str">
        <f>IFERROR(INDEX(BAPTISM_SOURCE_ZONE_MONTH!$A:$Z,WEST_GRAPH_DATA!$F12,MATCH(L$2,BAPTISM_SOURCE_ZONE_MONTH!$A$1:$Z$1,0)),"")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11</v>
      </c>
      <c r="Q12" s="40" t="str">
        <f>IFERROR(INDEX(REPORT_DATA_BY_ZONE_MONTH!$A:$AG,$N12,MATCH(Q$2,REPORT_DATA_BY_ZONE_MONTH!$A$1:$AG$1,0)), "")</f>
        <v/>
      </c>
      <c r="R12" s="40">
        <f t="shared" si="4"/>
        <v>264</v>
      </c>
      <c r="S12" s="40" t="str">
        <f>IFERROR(INDEX(REPORT_DATA_BY_ZONE_MONTH!$A:$AG,$N12,MATCH(S$2,REPORT_DATA_BY_ZONE_MONTH!$A$1:$AG$1,0)), "")</f>
        <v/>
      </c>
      <c r="T12" s="40">
        <f t="shared" si="5"/>
        <v>132</v>
      </c>
      <c r="U12" s="40" t="str">
        <f>IFERROR(INDEX(REPORT_DATA_BY_ZONE_MONTH!$A:$AG,$N12,MATCH(U$2,REPORT_DATA_BY_ZONE_MONTH!$A$1:$AG$1,0)), "")</f>
        <v/>
      </c>
      <c r="V12" s="40">
        <f t="shared" si="6"/>
        <v>220</v>
      </c>
      <c r="W12" s="40" t="str">
        <f>IFERROR(INDEX(REPORT_DATA_BY_ZONE_MONTH!$A:$AG,$N12,MATCH(W$2,REPORT_DATA_BY_ZONE_MONTH!$A$1:$AG$1,0)), "")</f>
        <v/>
      </c>
      <c r="X12" s="40">
        <f t="shared" si="7"/>
        <v>44</v>
      </c>
    </row>
    <row r="13" spans="1:24" x14ac:dyDescent="0.25">
      <c r="A13" s="53" t="s">
        <v>56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2015:12:0:0:WEST</v>
      </c>
      <c r="F13" s="53" t="e">
        <f>MATCH($E13,BAPTISM_SOURCE_ZONE_MONTH!$A:$A, 0)</f>
        <v>#N/A</v>
      </c>
      <c r="G13" s="11" t="str">
        <f>IFERROR(INDEX(BAPTISM_SOURCE_ZONE_MONTH!$A:$Z,WEST_GRAPH_DATA!$F13,MATCH(G$2,BAPTISM_SOURCE_ZONE_MONTH!$A$1:$Z$1,0)),"")</f>
        <v/>
      </c>
      <c r="H13" s="11" t="str">
        <f>IFERROR(INDEX(BAPTISM_SOURCE_ZONE_MONTH!$A:$Z,WEST_GRAPH_DATA!$F13,MATCH(H$2,BAPTISM_SOURCE_ZONE_MONTH!$A$1:$Z$1,0)),"")</f>
        <v/>
      </c>
      <c r="I13" s="11" t="str">
        <f>IFERROR(INDEX(BAPTISM_SOURCE_ZONE_MONTH!$A:$Z,WEST_GRAPH_DATA!$F13,MATCH(I$2,BAPTISM_SOURCE_ZONE_MONTH!$A$1:$Z$1,0)),"")</f>
        <v/>
      </c>
      <c r="J13" s="11" t="str">
        <f>IFERROR(INDEX(BAPTISM_SOURCE_ZONE_MONTH!$A:$Z,WEST_GRAPH_DATA!$F13,MATCH(J$2,BAPTISM_SOURCE_ZONE_MONTH!$A$1:$Z$1,0)),"")</f>
        <v/>
      </c>
      <c r="K13" s="11" t="str">
        <f>IFERROR(INDEX(BAPTISM_SOURCE_ZONE_MONTH!$A:$Z,WEST_GRAPH_DATA!$F13,MATCH(K$2,BAPTISM_SOURCE_ZONE_MONTH!$A$1:$Z$1,0)),"")</f>
        <v/>
      </c>
      <c r="L13" s="11" t="str">
        <f>IFERROR(INDEX(BAPTISM_SOURCE_ZONE_MONTH!$A:$Z,WEST_GRAPH_DATA!$F13,MATCH(L$2,BAPTISM_SOURCE_ZONE_MONTH!$A$1:$Z$1,0)),"")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11</v>
      </c>
      <c r="Q13" s="40" t="str">
        <f>IFERROR(INDEX(REPORT_DATA_BY_ZONE_MONTH!$A:$AG,$N13,MATCH(Q$2,REPORT_DATA_BY_ZONE_MONTH!$A$1:$AG$1,0)), "")</f>
        <v/>
      </c>
      <c r="R13" s="40">
        <f t="shared" si="4"/>
        <v>264</v>
      </c>
      <c r="S13" s="40" t="str">
        <f>IFERROR(INDEX(REPORT_DATA_BY_ZONE_MONTH!$A:$AG,$N13,MATCH(S$2,REPORT_DATA_BY_ZONE_MONTH!$A$1:$AG$1,0)), "")</f>
        <v/>
      </c>
      <c r="T13" s="40">
        <f t="shared" si="5"/>
        <v>132</v>
      </c>
      <c r="U13" s="40" t="str">
        <f>IFERROR(INDEX(REPORT_DATA_BY_ZONE_MONTH!$A:$AG,$N13,MATCH(U$2,REPORT_DATA_BY_ZONE_MONTH!$A$1:$AG$1,0)), "")</f>
        <v/>
      </c>
      <c r="V13" s="40">
        <f t="shared" si="6"/>
        <v>220</v>
      </c>
      <c r="W13" s="40" t="str">
        <f>IFERROR(INDEX(REPORT_DATA_BY_ZONE_MONTH!$A:$AG,$N13,MATCH(W$2,REPORT_DATA_BY_ZONE_MONTH!$A$1:$AG$1,0)), "")</f>
        <v/>
      </c>
      <c r="X13" s="40">
        <f t="shared" si="7"/>
        <v>44</v>
      </c>
    </row>
    <row r="14" spans="1:24" x14ac:dyDescent="0.25">
      <c r="A14" s="53" t="s">
        <v>56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2016:1:0:0:WEST</v>
      </c>
      <c r="F14" s="53" t="e">
        <f>MATCH($E14,BAPTISM_SOURCE_ZONE_MONTH!$A:$A, 0)</f>
        <v>#N/A</v>
      </c>
      <c r="G14" s="11" t="str">
        <f>IFERROR(INDEX(BAPTISM_SOURCE_ZONE_MONTH!$A:$Z,WEST_GRAPH_DATA!$F14,MATCH(G$2,BAPTISM_SOURCE_ZONE_MONTH!$A$1:$Z$1,0)),"")</f>
        <v/>
      </c>
      <c r="H14" s="11" t="str">
        <f>IFERROR(INDEX(BAPTISM_SOURCE_ZONE_MONTH!$A:$Z,WEST_GRAPH_DATA!$F14,MATCH(H$2,BAPTISM_SOURCE_ZONE_MONTH!$A$1:$Z$1,0)),"")</f>
        <v/>
      </c>
      <c r="I14" s="11" t="str">
        <f>IFERROR(INDEX(BAPTISM_SOURCE_ZONE_MONTH!$A:$Z,WEST_GRAPH_DATA!$F14,MATCH(I$2,BAPTISM_SOURCE_ZONE_MONTH!$A$1:$Z$1,0)),"")</f>
        <v/>
      </c>
      <c r="J14" s="11" t="str">
        <f>IFERROR(INDEX(BAPTISM_SOURCE_ZONE_MONTH!$A:$Z,WEST_GRAPH_DATA!$F14,MATCH(J$2,BAPTISM_SOURCE_ZONE_MONTH!$A$1:$Z$1,0)),"")</f>
        <v/>
      </c>
      <c r="K14" s="11" t="str">
        <f>IFERROR(INDEX(BAPTISM_SOURCE_ZONE_MONTH!$A:$Z,WEST_GRAPH_DATA!$F14,MATCH(K$2,BAPTISM_SOURCE_ZONE_MONTH!$A$1:$Z$1,0)),"")</f>
        <v/>
      </c>
      <c r="L14" s="11" t="str">
        <f>IFERROR(INDEX(BAPTISM_SOURCE_ZONE_MONTH!$A:$Z,WEST_GRAPH_DATA!$F14,MATCH(L$2,BAPTISM_SOURCE_ZONE_MONTH!$A$1:$Z$1,0)),"")</f>
        <v/>
      </c>
      <c r="N14" s="53">
        <f>MATCH($E14,REPORT_DATA_BY_ZONE_MONTH!$A:$A, 0)</f>
        <v>10</v>
      </c>
      <c r="O14" s="40">
        <f>IFERROR(INDEX(REPORT_DATA_BY_ZONE_MONTH!$A:$AG,$N14,MATCH(O$2,REPORT_DATA_BY_ZONE_MONTH!$A$1:$AG$1,0)), "")</f>
        <v>5</v>
      </c>
      <c r="P14" s="40">
        <f t="shared" si="3"/>
        <v>11</v>
      </c>
      <c r="Q14" s="40">
        <f>IFERROR(INDEX(REPORT_DATA_BY_ZONE_MONTH!$A:$AG,$N14,MATCH(Q$2,REPORT_DATA_BY_ZONE_MONTH!$A$1:$AG$1,0)), "")</f>
        <v>150</v>
      </c>
      <c r="R14" s="40">
        <f t="shared" si="4"/>
        <v>264</v>
      </c>
      <c r="S14" s="40">
        <f>IFERROR(INDEX(REPORT_DATA_BY_ZONE_MONTH!$A:$AG,$N14,MATCH(S$2,REPORT_DATA_BY_ZONE_MONTH!$A$1:$AG$1,0)), "")</f>
        <v>33</v>
      </c>
      <c r="T14" s="40">
        <f t="shared" si="5"/>
        <v>132</v>
      </c>
      <c r="U14" s="40">
        <f>IFERROR(INDEX(REPORT_DATA_BY_ZONE_MONTH!$A:$AG,$N14,MATCH(U$2,REPORT_DATA_BY_ZONE_MONTH!$A$1:$AG$1,0)), "")</f>
        <v>114</v>
      </c>
      <c r="V14" s="40">
        <f t="shared" si="6"/>
        <v>220</v>
      </c>
      <c r="W14" s="40">
        <f>IFERROR(INDEX(REPORT_DATA_BY_ZONE_MONTH!$A:$AG,$N14,MATCH(W$2,REPORT_DATA_BY_ZONE_MONTH!$A$1:$AG$1,0)), "")</f>
        <v>0</v>
      </c>
      <c r="X14" s="40">
        <f t="shared" si="7"/>
        <v>44</v>
      </c>
    </row>
    <row r="15" spans="1:24" x14ac:dyDescent="0.25">
      <c r="A15" s="53" t="s">
        <v>56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2016:2:0:0:WEST</v>
      </c>
      <c r="F15" s="53" t="e">
        <f>MATCH($E15,BAPTISM_SOURCE_ZONE_MONTH!$A:$A, 0)</f>
        <v>#N/A</v>
      </c>
      <c r="G15" s="11" t="str">
        <f>IFERROR(INDEX(BAPTISM_SOURCE_ZONE_MONTH!$A:$Z,WEST_GRAPH_DATA!$F15,MATCH(G$2,BAPTISM_SOURCE_ZONE_MONTH!$A$1:$Z$1,0)),"")</f>
        <v/>
      </c>
      <c r="H15" s="11" t="str">
        <f>IFERROR(INDEX(BAPTISM_SOURCE_ZONE_MONTH!$A:$Z,WEST_GRAPH_DATA!$F15,MATCH(H$2,BAPTISM_SOURCE_ZONE_MONTH!$A$1:$Z$1,0)),"")</f>
        <v/>
      </c>
      <c r="I15" s="11" t="str">
        <f>IFERROR(INDEX(BAPTISM_SOURCE_ZONE_MONTH!$A:$Z,WEST_GRAPH_DATA!$F15,MATCH(I$2,BAPTISM_SOURCE_ZONE_MONTH!$A$1:$Z$1,0)),"")</f>
        <v/>
      </c>
      <c r="J15" s="11" t="str">
        <f>IFERROR(INDEX(BAPTISM_SOURCE_ZONE_MONTH!$A:$Z,WEST_GRAPH_DATA!$F15,MATCH(J$2,BAPTISM_SOURCE_ZONE_MONTH!$A$1:$Z$1,0)),"")</f>
        <v/>
      </c>
      <c r="K15" s="11" t="str">
        <f>IFERROR(INDEX(BAPTISM_SOURCE_ZONE_MONTH!$A:$Z,WEST_GRAPH_DATA!$F15,MATCH(K$2,BAPTISM_SOURCE_ZONE_MONTH!$A$1:$Z$1,0)),"")</f>
        <v/>
      </c>
      <c r="L15" s="11" t="str">
        <f>IFERROR(INDEX(BAPTISM_SOURCE_ZONE_MONTH!$A:$Z,WEST_GRAPH_DATA!$F15,MATCH(L$2,BAPTISM_SOURCE_ZONE_MONTH!$A$1:$Z$1,0)),"")</f>
        <v/>
      </c>
      <c r="N15" s="53">
        <f>MATCH($E15,REPORT_DATA_BY_ZONE_MONTH!$A:$A, 0)</f>
        <v>21</v>
      </c>
      <c r="O15" s="40">
        <f>IFERROR(INDEX(REPORT_DATA_BY_ZONE_MONTH!$A:$AG,$N15,MATCH(O$2,REPORT_DATA_BY_ZONE_MONTH!$A$1:$AG$1,0)), "")</f>
        <v>0</v>
      </c>
      <c r="P15" s="40">
        <f t="shared" si="3"/>
        <v>11</v>
      </c>
      <c r="Q15" s="40">
        <f>IFERROR(INDEX(REPORT_DATA_BY_ZONE_MONTH!$A:$AG,$N15,MATCH(Q$2,REPORT_DATA_BY_ZONE_MONTH!$A$1:$AG$1,0)), "")</f>
        <v>58</v>
      </c>
      <c r="R15" s="40">
        <f t="shared" si="4"/>
        <v>264</v>
      </c>
      <c r="S15" s="40">
        <f>IFERROR(INDEX(REPORT_DATA_BY_ZONE_MONTH!$A:$AG,$N15,MATCH(S$2,REPORT_DATA_BY_ZONE_MONTH!$A$1:$AG$1,0)), "")</f>
        <v>13</v>
      </c>
      <c r="T15" s="40">
        <f t="shared" si="5"/>
        <v>132</v>
      </c>
      <c r="U15" s="40">
        <f>IFERROR(INDEX(REPORT_DATA_BY_ZONE_MONTH!$A:$AG,$N15,MATCH(U$2,REPORT_DATA_BY_ZONE_MONTH!$A$1:$AG$1,0)), "")</f>
        <v>43</v>
      </c>
      <c r="V15" s="40">
        <f t="shared" si="6"/>
        <v>220</v>
      </c>
      <c r="W15" s="40">
        <f>IFERROR(INDEX(REPORT_DATA_BY_ZONE_MONTH!$A:$AG,$N15,MATCH(W$2,REPORT_DATA_BY_ZONE_MONTH!$A$1:$AG$1,0)), "")</f>
        <v>1</v>
      </c>
      <c r="X15" s="40">
        <f t="shared" si="7"/>
        <v>44</v>
      </c>
    </row>
    <row r="16" spans="1:24" x14ac:dyDescent="0.25">
      <c r="A16" s="53" t="s">
        <v>56</v>
      </c>
      <c r="G16" s="53">
        <f t="shared" ref="G16:L16" si="8">SUM(G3:G15)</f>
        <v>0</v>
      </c>
      <c r="H16" s="53">
        <f>SUM(H3:H15)</f>
        <v>0</v>
      </c>
      <c r="I16" s="53">
        <f>SUM(I3:I15)</f>
        <v>0</v>
      </c>
      <c r="J16" s="53">
        <f t="shared" si="8"/>
        <v>0</v>
      </c>
      <c r="K16" s="53">
        <f t="shared" si="8"/>
        <v>0</v>
      </c>
      <c r="L16" s="53">
        <f t="shared" si="8"/>
        <v>0</v>
      </c>
      <c r="O16" s="53">
        <f>SUM(O3:O15)</f>
        <v>5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s="8" t="s">
        <v>653</v>
      </c>
      <c r="B18" s="8">
        <v>11</v>
      </c>
      <c r="E18" s="8" t="s">
        <v>648</v>
      </c>
      <c r="F18" s="8">
        <f>SUM($G$16:$I$16)</f>
        <v>0</v>
      </c>
    </row>
    <row r="19" spans="1:12" x14ac:dyDescent="0.25">
      <c r="A19" s="8" t="s">
        <v>654</v>
      </c>
      <c r="B19" s="8">
        <v>4</v>
      </c>
      <c r="E19" s="8" t="s">
        <v>649</v>
      </c>
      <c r="F19" s="8">
        <f>SUM($J$16:$L$16)</f>
        <v>0</v>
      </c>
    </row>
    <row r="20" spans="1:12" ht="165" x14ac:dyDescent="0.25">
      <c r="E20" s="8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00%</v>
      </c>
      <c r="G20" s="57">
        <f>IFERROR(F19/SUM(F18:F19),0)</f>
        <v>0</v>
      </c>
      <c r="H20" s="8" t="str">
        <f>TEXT(G20,"00%")</f>
        <v>00%</v>
      </c>
    </row>
    <row r="22" spans="1:12" ht="60" x14ac:dyDescent="0.25">
      <c r="E22" s="8" t="s">
        <v>652</v>
      </c>
      <c r="F22" s="55" t="str">
        <f>CONCATENATE("Goal 目標:     ",G22,"
Actual 實際:  ",H22)</f>
        <v>Goal 目標:     805
Actual 實際:  12</v>
      </c>
      <c r="G22" s="8">
        <f>WEST!D3</f>
        <v>805</v>
      </c>
      <c r="H22" s="8">
        <f>WEST!G5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H22" sqref="H22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5" width="3" customWidth="1"/>
    <col min="6" max="6" width="4" customWidth="1"/>
    <col min="7" max="7" width="14.28515625" bestFit="1" customWidth="1"/>
    <col min="8" max="8" width="4.5703125" bestFit="1" customWidth="1"/>
    <col min="9" max="9" width="6" bestFit="1" customWidth="1"/>
    <col min="10" max="10" width="4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 x14ac:dyDescent="0.25">
      <c r="C1" t="s">
        <v>3</v>
      </c>
      <c r="D1" t="s">
        <v>4</v>
      </c>
      <c r="E1" t="s">
        <v>5</v>
      </c>
      <c r="F1" t="s">
        <v>6</v>
      </c>
      <c r="G1" t="s">
        <v>69</v>
      </c>
      <c r="H1" t="s">
        <v>7</v>
      </c>
      <c r="I1" t="s">
        <v>91</v>
      </c>
      <c r="J1" t="s">
        <v>8</v>
      </c>
      <c r="K1" t="s">
        <v>9</v>
      </c>
      <c r="L1" t="s">
        <v>10</v>
      </c>
      <c r="M1" t="s">
        <v>11</v>
      </c>
      <c r="N1" t="s">
        <v>71</v>
      </c>
      <c r="O1" t="s">
        <v>70</v>
      </c>
      <c r="P1" t="s">
        <v>12</v>
      </c>
      <c r="Q1" t="s">
        <v>13</v>
      </c>
      <c r="R1" t="s">
        <v>14</v>
      </c>
      <c r="S1"/>
      <c r="T1"/>
      <c r="U1"/>
      <c r="V1"/>
      <c r="W1"/>
      <c r="X1"/>
    </row>
    <row r="2" spans="1:24" x14ac:dyDescent="0.25">
      <c r="A2" s="8" t="s">
        <v>626</v>
      </c>
      <c r="B2" s="3" t="s">
        <v>150</v>
      </c>
      <c r="C2" s="8">
        <v>7</v>
      </c>
      <c r="D2" s="8">
        <v>6</v>
      </c>
      <c r="E2" s="8">
        <v>35</v>
      </c>
      <c r="F2" s="8">
        <v>54</v>
      </c>
      <c r="G2" s="8">
        <v>7</v>
      </c>
      <c r="H2" s="8">
        <v>4</v>
      </c>
      <c r="I2" s="8">
        <v>4</v>
      </c>
      <c r="J2" s="8">
        <v>139</v>
      </c>
      <c r="K2" s="8">
        <v>17</v>
      </c>
      <c r="L2" s="8">
        <v>157</v>
      </c>
      <c r="M2" s="8">
        <v>395</v>
      </c>
      <c r="N2" s="8">
        <v>99</v>
      </c>
      <c r="O2" s="8">
        <v>0</v>
      </c>
      <c r="P2" s="8">
        <v>75</v>
      </c>
      <c r="Q2" s="8">
        <v>11</v>
      </c>
      <c r="R2" s="8">
        <v>3</v>
      </c>
      <c r="S2"/>
      <c r="T2"/>
      <c r="U2"/>
      <c r="V2"/>
      <c r="W2"/>
      <c r="X2"/>
    </row>
    <row r="3" spans="1:24" x14ac:dyDescent="0.25">
      <c r="A3" s="8" t="s">
        <v>627</v>
      </c>
      <c r="B3" s="3" t="s">
        <v>136</v>
      </c>
      <c r="C3" s="8">
        <v>0</v>
      </c>
      <c r="D3" s="8">
        <v>7</v>
      </c>
      <c r="E3" s="8">
        <v>43</v>
      </c>
      <c r="F3" s="8">
        <v>93</v>
      </c>
      <c r="G3" s="8">
        <v>27</v>
      </c>
      <c r="H3" s="8">
        <v>5</v>
      </c>
      <c r="I3" s="8">
        <v>4</v>
      </c>
      <c r="J3" s="8">
        <v>185</v>
      </c>
      <c r="K3" s="8">
        <v>48</v>
      </c>
      <c r="L3" s="8">
        <v>260</v>
      </c>
      <c r="M3" s="8">
        <v>281</v>
      </c>
      <c r="N3" s="8">
        <v>134</v>
      </c>
      <c r="O3" s="8">
        <v>0</v>
      </c>
      <c r="P3" s="8">
        <v>137</v>
      </c>
      <c r="Q3" s="8">
        <v>31</v>
      </c>
      <c r="R3" s="8">
        <v>1</v>
      </c>
      <c r="S3"/>
      <c r="T3"/>
      <c r="U3"/>
      <c r="V3"/>
      <c r="W3"/>
      <c r="X3"/>
    </row>
    <row r="4" spans="1:24" x14ac:dyDescent="0.25">
      <c r="A4" s="8" t="s">
        <v>628</v>
      </c>
      <c r="B4" s="3" t="s">
        <v>128</v>
      </c>
      <c r="C4" s="8">
        <v>0</v>
      </c>
      <c r="D4" s="8">
        <v>2</v>
      </c>
      <c r="E4" s="8">
        <v>32</v>
      </c>
      <c r="F4" s="8">
        <v>37</v>
      </c>
      <c r="G4" s="8">
        <v>8</v>
      </c>
      <c r="H4" s="8">
        <v>1</v>
      </c>
      <c r="I4" s="8">
        <v>1</v>
      </c>
      <c r="J4" s="8">
        <v>100</v>
      </c>
      <c r="K4" s="8">
        <v>18</v>
      </c>
      <c r="L4" s="8">
        <v>107</v>
      </c>
      <c r="M4" s="8">
        <v>153</v>
      </c>
      <c r="N4" s="8">
        <v>79</v>
      </c>
      <c r="O4" s="8">
        <v>0</v>
      </c>
      <c r="P4" s="8">
        <v>67</v>
      </c>
      <c r="Q4" s="8">
        <v>11</v>
      </c>
      <c r="R4" s="8">
        <v>3</v>
      </c>
      <c r="S4"/>
      <c r="T4"/>
      <c r="U4"/>
      <c r="V4"/>
      <c r="W4"/>
      <c r="X4"/>
    </row>
    <row r="5" spans="1:24" x14ac:dyDescent="0.25">
      <c r="A5" s="8" t="s">
        <v>629</v>
      </c>
      <c r="B5" s="3" t="s">
        <v>118</v>
      </c>
      <c r="C5" s="8">
        <v>5</v>
      </c>
      <c r="D5" s="8">
        <v>6</v>
      </c>
      <c r="E5" s="8">
        <v>14</v>
      </c>
      <c r="F5" s="8">
        <v>49</v>
      </c>
      <c r="G5" s="8">
        <v>5</v>
      </c>
      <c r="H5" s="8">
        <v>1</v>
      </c>
      <c r="I5" s="8">
        <v>1</v>
      </c>
      <c r="J5" s="8">
        <v>88</v>
      </c>
      <c r="K5" s="8">
        <v>14</v>
      </c>
      <c r="L5" s="8">
        <v>97</v>
      </c>
      <c r="M5" s="8">
        <v>199</v>
      </c>
      <c r="N5" s="8">
        <v>79</v>
      </c>
      <c r="O5" s="8">
        <v>0</v>
      </c>
      <c r="P5" s="8">
        <v>68</v>
      </c>
      <c r="Q5" s="8">
        <v>17</v>
      </c>
      <c r="R5" s="8">
        <v>0</v>
      </c>
      <c r="S5"/>
      <c r="T5"/>
      <c r="U5"/>
      <c r="V5"/>
      <c r="W5"/>
      <c r="X5"/>
    </row>
    <row r="6" spans="1:24" x14ac:dyDescent="0.25">
      <c r="A6" s="8" t="s">
        <v>630</v>
      </c>
      <c r="B6" s="3" t="s">
        <v>62</v>
      </c>
      <c r="C6" s="8">
        <v>0</v>
      </c>
      <c r="D6" s="8">
        <v>0</v>
      </c>
      <c r="E6" s="8">
        <v>14</v>
      </c>
      <c r="F6" s="8">
        <v>10</v>
      </c>
      <c r="G6" s="8">
        <v>0</v>
      </c>
      <c r="H6" s="8">
        <v>0</v>
      </c>
      <c r="I6" s="8">
        <v>0</v>
      </c>
      <c r="J6" s="8">
        <v>34</v>
      </c>
      <c r="K6" s="8">
        <v>8</v>
      </c>
      <c r="L6" s="8">
        <v>27</v>
      </c>
      <c r="M6" s="8">
        <v>33</v>
      </c>
      <c r="N6" s="8">
        <v>16</v>
      </c>
      <c r="O6" s="8">
        <v>0</v>
      </c>
      <c r="P6" s="8">
        <v>11</v>
      </c>
      <c r="Q6" s="8">
        <v>2</v>
      </c>
      <c r="R6" s="8">
        <v>0</v>
      </c>
      <c r="S6"/>
      <c r="T6"/>
      <c r="U6"/>
      <c r="V6"/>
      <c r="W6"/>
      <c r="X6"/>
    </row>
    <row r="7" spans="1:24" x14ac:dyDescent="0.25">
      <c r="A7" s="8" t="s">
        <v>631</v>
      </c>
      <c r="B7" s="3" t="s">
        <v>108</v>
      </c>
      <c r="C7" s="8">
        <v>1</v>
      </c>
      <c r="D7" s="8">
        <v>3</v>
      </c>
      <c r="E7" s="8">
        <v>48</v>
      </c>
      <c r="F7" s="8">
        <v>101</v>
      </c>
      <c r="G7" s="8">
        <v>21</v>
      </c>
      <c r="H7" s="8">
        <v>10</v>
      </c>
      <c r="I7" s="8">
        <v>2</v>
      </c>
      <c r="J7" s="8">
        <v>204</v>
      </c>
      <c r="K7" s="8">
        <v>51</v>
      </c>
      <c r="L7" s="8">
        <v>221</v>
      </c>
      <c r="M7" s="8">
        <v>337</v>
      </c>
      <c r="N7" s="8">
        <v>170</v>
      </c>
      <c r="O7" s="8">
        <v>0</v>
      </c>
      <c r="P7" s="8">
        <v>92</v>
      </c>
      <c r="Q7" s="8">
        <v>26</v>
      </c>
      <c r="R7" s="8">
        <v>0</v>
      </c>
      <c r="S7"/>
      <c r="T7"/>
      <c r="U7"/>
      <c r="V7"/>
      <c r="W7"/>
      <c r="X7"/>
    </row>
    <row r="8" spans="1:24" x14ac:dyDescent="0.25">
      <c r="A8" s="8" t="s">
        <v>632</v>
      </c>
      <c r="B8" s="3" t="s">
        <v>185</v>
      </c>
      <c r="C8" s="8">
        <v>2</v>
      </c>
      <c r="D8" s="8">
        <v>4</v>
      </c>
      <c r="E8" s="8">
        <v>44</v>
      </c>
      <c r="F8" s="8">
        <v>72</v>
      </c>
      <c r="G8" s="8">
        <v>7</v>
      </c>
      <c r="H8" s="8">
        <v>0</v>
      </c>
      <c r="I8" s="8">
        <v>0</v>
      </c>
      <c r="J8" s="8">
        <v>142</v>
      </c>
      <c r="K8" s="8">
        <v>33</v>
      </c>
      <c r="L8" s="8">
        <v>114</v>
      </c>
      <c r="M8" s="8">
        <v>204</v>
      </c>
      <c r="N8" s="8">
        <v>65</v>
      </c>
      <c r="O8" s="8">
        <v>0</v>
      </c>
      <c r="P8" s="8">
        <v>52</v>
      </c>
      <c r="Q8" s="8">
        <v>18</v>
      </c>
      <c r="R8" s="8">
        <v>5</v>
      </c>
      <c r="S8"/>
      <c r="T8"/>
      <c r="U8"/>
      <c r="V8"/>
      <c r="W8"/>
      <c r="X8"/>
    </row>
    <row r="9" spans="1:24" x14ac:dyDescent="0.25">
      <c r="A9" s="8" t="s">
        <v>633</v>
      </c>
      <c r="B9" s="3" t="s">
        <v>110</v>
      </c>
      <c r="C9" s="8">
        <v>7</v>
      </c>
      <c r="D9" s="8">
        <v>6</v>
      </c>
      <c r="E9" s="8">
        <v>53</v>
      </c>
      <c r="F9" s="8">
        <v>99</v>
      </c>
      <c r="G9" s="8">
        <v>12</v>
      </c>
      <c r="H9" s="8">
        <v>4</v>
      </c>
      <c r="I9" s="8">
        <v>3</v>
      </c>
      <c r="J9" s="8">
        <v>249</v>
      </c>
      <c r="K9" s="8">
        <v>36</v>
      </c>
      <c r="L9" s="8">
        <v>225</v>
      </c>
      <c r="M9" s="8">
        <v>369</v>
      </c>
      <c r="N9" s="8">
        <v>155</v>
      </c>
      <c r="O9" s="8">
        <v>0</v>
      </c>
      <c r="P9" s="8">
        <v>142</v>
      </c>
      <c r="Q9" s="8">
        <v>21</v>
      </c>
      <c r="R9" s="8">
        <v>1</v>
      </c>
      <c r="S9"/>
      <c r="T9"/>
      <c r="U9"/>
      <c r="V9"/>
      <c r="W9"/>
      <c r="X9"/>
    </row>
    <row r="10" spans="1:24" x14ac:dyDescent="0.25">
      <c r="A10" s="8" t="s">
        <v>634</v>
      </c>
      <c r="B10" s="3" t="s">
        <v>116</v>
      </c>
      <c r="C10" s="8">
        <v>1</v>
      </c>
      <c r="D10" s="8">
        <v>13</v>
      </c>
      <c r="E10" s="8">
        <v>34</v>
      </c>
      <c r="F10" s="8">
        <v>74</v>
      </c>
      <c r="G10" s="8">
        <v>8</v>
      </c>
      <c r="H10" s="8">
        <v>5</v>
      </c>
      <c r="I10" s="8">
        <v>5</v>
      </c>
      <c r="J10" s="8">
        <v>150</v>
      </c>
      <c r="K10" s="8">
        <v>33</v>
      </c>
      <c r="L10" s="8">
        <v>184</v>
      </c>
      <c r="M10" s="8">
        <v>326</v>
      </c>
      <c r="N10" s="8">
        <v>114</v>
      </c>
      <c r="O10" s="8">
        <v>0</v>
      </c>
      <c r="P10" s="8">
        <v>102</v>
      </c>
      <c r="Q10" s="8">
        <v>30</v>
      </c>
      <c r="R10" s="8">
        <v>0</v>
      </c>
      <c r="S10"/>
      <c r="T10"/>
      <c r="U10"/>
      <c r="V10"/>
      <c r="W10"/>
      <c r="X10"/>
    </row>
    <row r="11" spans="1:24" x14ac:dyDescent="0.25">
      <c r="A11" s="8" t="s">
        <v>635</v>
      </c>
      <c r="B11" s="3" t="s">
        <v>237</v>
      </c>
      <c r="C11" s="8">
        <v>14</v>
      </c>
      <c r="D11" s="8">
        <v>6</v>
      </c>
      <c r="E11" s="8">
        <v>47</v>
      </c>
      <c r="F11" s="8">
        <v>62</v>
      </c>
      <c r="G11" s="8">
        <v>9</v>
      </c>
      <c r="H11" s="8">
        <v>5</v>
      </c>
      <c r="I11" s="8">
        <v>5</v>
      </c>
      <c r="J11" s="8">
        <v>155</v>
      </c>
      <c r="K11" s="8">
        <v>32</v>
      </c>
      <c r="L11" s="8">
        <v>179</v>
      </c>
      <c r="M11" s="8">
        <v>246</v>
      </c>
      <c r="N11" s="8">
        <v>100</v>
      </c>
      <c r="O11" s="8">
        <v>0</v>
      </c>
      <c r="P11" s="8">
        <v>109</v>
      </c>
      <c r="Q11" s="8">
        <v>33</v>
      </c>
      <c r="R11" s="8">
        <v>1</v>
      </c>
      <c r="S11"/>
      <c r="T11"/>
      <c r="U11"/>
      <c r="V11"/>
      <c r="W11"/>
      <c r="X11"/>
    </row>
    <row r="12" spans="1:24" x14ac:dyDescent="0.25">
      <c r="A12" s="8" t="s">
        <v>636</v>
      </c>
      <c r="B12" s="3" t="s">
        <v>152</v>
      </c>
      <c r="C12" s="8">
        <v>3</v>
      </c>
      <c r="D12" s="8">
        <v>2</v>
      </c>
      <c r="E12" s="8">
        <v>16</v>
      </c>
      <c r="F12" s="8">
        <v>44</v>
      </c>
      <c r="G12" s="8">
        <v>11</v>
      </c>
      <c r="H12" s="8">
        <v>5</v>
      </c>
      <c r="I12" s="8">
        <v>2</v>
      </c>
      <c r="J12" s="8">
        <v>87</v>
      </c>
      <c r="K12" s="8">
        <v>25</v>
      </c>
      <c r="L12" s="8">
        <v>111</v>
      </c>
      <c r="M12" s="8">
        <v>159</v>
      </c>
      <c r="N12" s="8">
        <v>73</v>
      </c>
      <c r="O12" s="8">
        <v>0</v>
      </c>
      <c r="P12" s="8">
        <v>53</v>
      </c>
      <c r="Q12" s="8">
        <v>8</v>
      </c>
      <c r="R12" s="8">
        <v>0</v>
      </c>
      <c r="S12"/>
      <c r="T12"/>
      <c r="U12"/>
      <c r="V12"/>
      <c r="W12"/>
      <c r="X12"/>
    </row>
    <row r="13" spans="1:24" x14ac:dyDescent="0.25">
      <c r="A13" s="8" t="s">
        <v>637</v>
      </c>
      <c r="B13" s="3" t="s">
        <v>150</v>
      </c>
      <c r="C13" s="8">
        <v>0</v>
      </c>
      <c r="D13" s="8">
        <v>1</v>
      </c>
      <c r="E13" s="8">
        <v>12</v>
      </c>
      <c r="F13" s="8">
        <v>25</v>
      </c>
      <c r="G13" s="8">
        <v>0</v>
      </c>
      <c r="H13" s="8">
        <v>0</v>
      </c>
      <c r="I13" s="8">
        <v>0</v>
      </c>
      <c r="J13" s="8">
        <v>51</v>
      </c>
      <c r="K13" s="8">
        <v>12</v>
      </c>
      <c r="L13" s="8">
        <v>79</v>
      </c>
      <c r="M13" s="8">
        <v>140</v>
      </c>
      <c r="N13" s="8">
        <v>61</v>
      </c>
      <c r="O13" s="8">
        <v>1</v>
      </c>
      <c r="P13" s="8">
        <v>39</v>
      </c>
      <c r="Q13" s="8">
        <v>2</v>
      </c>
      <c r="R13" s="8">
        <v>5</v>
      </c>
      <c r="S13"/>
      <c r="T13"/>
      <c r="U13"/>
      <c r="V13"/>
      <c r="W13"/>
      <c r="X13"/>
    </row>
    <row r="14" spans="1:24" x14ac:dyDescent="0.25">
      <c r="A14" s="8" t="s">
        <v>638</v>
      </c>
      <c r="B14" s="3" t="s">
        <v>136</v>
      </c>
      <c r="C14" s="8">
        <v>0</v>
      </c>
      <c r="D14" s="8">
        <v>2</v>
      </c>
      <c r="E14" s="8">
        <v>18</v>
      </c>
      <c r="F14" s="8">
        <v>40</v>
      </c>
      <c r="G14" s="8">
        <v>0</v>
      </c>
      <c r="H14" s="8">
        <v>1</v>
      </c>
      <c r="I14" s="8">
        <v>0</v>
      </c>
      <c r="J14" s="8">
        <v>70</v>
      </c>
      <c r="K14" s="8">
        <v>24</v>
      </c>
      <c r="L14" s="8">
        <v>92</v>
      </c>
      <c r="M14" s="8">
        <v>163</v>
      </c>
      <c r="N14" s="8">
        <v>68</v>
      </c>
      <c r="O14" s="8">
        <v>0</v>
      </c>
      <c r="P14" s="8">
        <v>49</v>
      </c>
      <c r="Q14" s="8">
        <v>11</v>
      </c>
      <c r="R14" s="8">
        <v>1</v>
      </c>
      <c r="S14"/>
      <c r="T14"/>
      <c r="U14"/>
      <c r="V14"/>
      <c r="W14"/>
      <c r="X14"/>
    </row>
    <row r="15" spans="1:24" x14ac:dyDescent="0.25">
      <c r="A15" s="8" t="s">
        <v>639</v>
      </c>
      <c r="B15" s="3" t="s">
        <v>128</v>
      </c>
      <c r="C15" s="8">
        <v>0</v>
      </c>
      <c r="D15" s="8">
        <v>1</v>
      </c>
      <c r="E15" s="8">
        <v>8</v>
      </c>
      <c r="F15" s="8">
        <v>15</v>
      </c>
      <c r="G15" s="8">
        <v>0</v>
      </c>
      <c r="H15" s="8">
        <v>0</v>
      </c>
      <c r="I15" s="8">
        <v>0</v>
      </c>
      <c r="J15" s="8">
        <v>34</v>
      </c>
      <c r="K15" s="8">
        <v>10</v>
      </c>
      <c r="L15" s="8">
        <v>35</v>
      </c>
      <c r="M15" s="8">
        <v>47</v>
      </c>
      <c r="N15" s="8">
        <v>26</v>
      </c>
      <c r="O15" s="8">
        <v>1</v>
      </c>
      <c r="P15" s="8">
        <v>19</v>
      </c>
      <c r="Q15" s="8">
        <v>2</v>
      </c>
      <c r="R15" s="8">
        <v>0</v>
      </c>
      <c r="S15"/>
      <c r="T15"/>
      <c r="U15"/>
      <c r="V15"/>
      <c r="W15"/>
      <c r="X15"/>
    </row>
    <row r="16" spans="1:24" x14ac:dyDescent="0.25">
      <c r="A16" s="8" t="s">
        <v>640</v>
      </c>
      <c r="B16" s="3" t="s">
        <v>118</v>
      </c>
      <c r="C16" s="8">
        <v>2</v>
      </c>
      <c r="D16" s="8">
        <v>3</v>
      </c>
      <c r="E16" s="8">
        <v>4</v>
      </c>
      <c r="F16" s="8">
        <v>10</v>
      </c>
      <c r="G16" s="8">
        <v>0</v>
      </c>
      <c r="H16" s="8">
        <v>0</v>
      </c>
      <c r="I16" s="8">
        <v>0</v>
      </c>
      <c r="J16" s="8">
        <v>31</v>
      </c>
      <c r="K16" s="8">
        <v>5</v>
      </c>
      <c r="L16" s="8">
        <v>46</v>
      </c>
      <c r="M16" s="8">
        <v>55</v>
      </c>
      <c r="N16" s="8">
        <v>21</v>
      </c>
      <c r="O16" s="8">
        <v>2</v>
      </c>
      <c r="P16" s="8">
        <v>24</v>
      </c>
      <c r="Q16" s="8">
        <v>6</v>
      </c>
      <c r="R16" s="8">
        <v>0</v>
      </c>
      <c r="S16"/>
      <c r="T16"/>
      <c r="U16"/>
      <c r="V16"/>
      <c r="W16"/>
      <c r="X16"/>
    </row>
    <row r="17" spans="1:24" x14ac:dyDescent="0.25">
      <c r="A17" s="8" t="s">
        <v>89</v>
      </c>
      <c r="B17" s="3" t="s">
        <v>289</v>
      </c>
      <c r="C17" s="8">
        <v>0</v>
      </c>
      <c r="D17" s="8">
        <v>0</v>
      </c>
      <c r="E17" s="8">
        <v>7</v>
      </c>
      <c r="F17" s="8">
        <v>7</v>
      </c>
      <c r="G17" s="8">
        <v>0</v>
      </c>
      <c r="H17" s="8">
        <v>0</v>
      </c>
      <c r="I17" s="8">
        <v>0</v>
      </c>
      <c r="J17" s="8">
        <v>25</v>
      </c>
      <c r="K17" s="8">
        <v>1</v>
      </c>
      <c r="L17" s="8">
        <v>7</v>
      </c>
      <c r="M17" s="8">
        <v>17</v>
      </c>
      <c r="N17" s="8">
        <v>7</v>
      </c>
      <c r="O17" s="8">
        <v>2</v>
      </c>
      <c r="P17" s="8">
        <v>5</v>
      </c>
      <c r="Q17" s="8">
        <v>2</v>
      </c>
      <c r="R17" s="8">
        <v>0</v>
      </c>
      <c r="S17"/>
      <c r="T17"/>
      <c r="U17"/>
      <c r="V17"/>
      <c r="W17"/>
      <c r="X17"/>
    </row>
    <row r="18" spans="1:24" x14ac:dyDescent="0.25">
      <c r="A18" s="8" t="s">
        <v>641</v>
      </c>
      <c r="B18" s="3" t="s">
        <v>108</v>
      </c>
      <c r="C18" s="8">
        <v>0</v>
      </c>
      <c r="D18" s="8">
        <v>1</v>
      </c>
      <c r="E18" s="8">
        <v>25</v>
      </c>
      <c r="F18" s="8">
        <v>34</v>
      </c>
      <c r="G18" s="8">
        <v>0</v>
      </c>
      <c r="H18" s="8">
        <v>0</v>
      </c>
      <c r="I18" s="8">
        <v>0</v>
      </c>
      <c r="J18" s="8">
        <v>81</v>
      </c>
      <c r="K18" s="8">
        <v>17</v>
      </c>
      <c r="L18" s="8">
        <v>87</v>
      </c>
      <c r="M18" s="8">
        <v>130</v>
      </c>
      <c r="N18" s="8">
        <v>71</v>
      </c>
      <c r="O18" s="8">
        <v>0</v>
      </c>
      <c r="P18" s="8">
        <v>43</v>
      </c>
      <c r="Q18" s="8">
        <v>13</v>
      </c>
      <c r="R18" s="8">
        <v>0</v>
      </c>
      <c r="S18"/>
      <c r="T18"/>
      <c r="U18"/>
      <c r="V18"/>
      <c r="W18"/>
      <c r="X18"/>
    </row>
    <row r="19" spans="1:24" x14ac:dyDescent="0.25">
      <c r="A19" s="8" t="s">
        <v>642</v>
      </c>
      <c r="B19" s="3" t="s">
        <v>185</v>
      </c>
      <c r="C19" s="8">
        <v>0</v>
      </c>
      <c r="D19" s="8">
        <v>2</v>
      </c>
      <c r="E19" s="8">
        <v>15</v>
      </c>
      <c r="F19" s="8">
        <v>19</v>
      </c>
      <c r="G19" s="8">
        <v>1</v>
      </c>
      <c r="H19" s="8">
        <v>1</v>
      </c>
      <c r="I19" s="8">
        <v>1</v>
      </c>
      <c r="J19" s="8">
        <v>40</v>
      </c>
      <c r="K19" s="8">
        <v>6</v>
      </c>
      <c r="L19" s="8">
        <v>33</v>
      </c>
      <c r="M19" s="8">
        <v>81</v>
      </c>
      <c r="N19" s="8">
        <v>21</v>
      </c>
      <c r="O19" s="8">
        <v>0</v>
      </c>
      <c r="P19" s="8">
        <v>19</v>
      </c>
      <c r="Q19" s="8">
        <v>5</v>
      </c>
      <c r="R19" s="8">
        <v>0</v>
      </c>
      <c r="S19"/>
      <c r="T19"/>
      <c r="U19"/>
      <c r="V19"/>
      <c r="W19"/>
      <c r="X19"/>
    </row>
    <row r="20" spans="1:24" x14ac:dyDescent="0.25">
      <c r="A20" s="8" t="s">
        <v>643</v>
      </c>
      <c r="B20" s="3" t="s">
        <v>110</v>
      </c>
      <c r="C20" s="8">
        <v>3</v>
      </c>
      <c r="D20" s="8">
        <v>0</v>
      </c>
      <c r="E20" s="8">
        <v>15</v>
      </c>
      <c r="F20" s="8">
        <v>32</v>
      </c>
      <c r="G20" s="8">
        <v>0</v>
      </c>
      <c r="H20" s="8">
        <v>1</v>
      </c>
      <c r="I20" s="8">
        <v>1</v>
      </c>
      <c r="J20" s="8">
        <v>82</v>
      </c>
      <c r="K20" s="8">
        <v>15</v>
      </c>
      <c r="L20" s="8">
        <v>85</v>
      </c>
      <c r="M20" s="8">
        <v>171</v>
      </c>
      <c r="N20" s="8">
        <v>57</v>
      </c>
      <c r="O20" s="8">
        <v>0</v>
      </c>
      <c r="P20" s="8">
        <v>43</v>
      </c>
      <c r="Q20" s="8">
        <v>12</v>
      </c>
      <c r="R20" s="8">
        <v>0</v>
      </c>
      <c r="S20"/>
      <c r="T20"/>
      <c r="U20"/>
      <c r="V20"/>
      <c r="W20"/>
      <c r="X20"/>
    </row>
    <row r="21" spans="1:24" x14ac:dyDescent="0.25">
      <c r="A21" s="8" t="s">
        <v>644</v>
      </c>
      <c r="B21" s="3" t="s">
        <v>116</v>
      </c>
      <c r="C21" s="8">
        <v>1</v>
      </c>
      <c r="D21" s="8">
        <v>3</v>
      </c>
      <c r="E21" s="8">
        <v>17</v>
      </c>
      <c r="F21" s="8">
        <v>26</v>
      </c>
      <c r="G21" s="8">
        <v>0</v>
      </c>
      <c r="H21" s="8">
        <v>0</v>
      </c>
      <c r="I21" s="8">
        <v>0</v>
      </c>
      <c r="J21" s="8">
        <v>58</v>
      </c>
      <c r="K21" s="8">
        <v>13</v>
      </c>
      <c r="L21" s="8">
        <v>71</v>
      </c>
      <c r="M21" s="8">
        <v>118</v>
      </c>
      <c r="N21" s="8">
        <v>43</v>
      </c>
      <c r="O21" s="8">
        <v>1</v>
      </c>
      <c r="P21" s="8">
        <v>52</v>
      </c>
      <c r="Q21" s="8">
        <v>16</v>
      </c>
      <c r="R21" s="8">
        <v>0</v>
      </c>
      <c r="S21"/>
      <c r="T21"/>
      <c r="U21"/>
      <c r="V21"/>
      <c r="W21"/>
      <c r="X21"/>
    </row>
    <row r="22" spans="1:24" x14ac:dyDescent="0.25">
      <c r="A22" s="8" t="s">
        <v>645</v>
      </c>
      <c r="B22" s="3" t="s">
        <v>237</v>
      </c>
      <c r="C22" s="8">
        <v>1</v>
      </c>
      <c r="D22" s="8">
        <v>3</v>
      </c>
      <c r="E22" s="8">
        <v>18</v>
      </c>
      <c r="F22" s="8">
        <v>22</v>
      </c>
      <c r="G22" s="8">
        <v>0</v>
      </c>
      <c r="H22" s="8">
        <v>0</v>
      </c>
      <c r="I22" s="8">
        <v>0</v>
      </c>
      <c r="J22" s="8">
        <v>51</v>
      </c>
      <c r="K22" s="8">
        <v>12</v>
      </c>
      <c r="L22" s="8">
        <v>58</v>
      </c>
      <c r="M22" s="8">
        <v>126</v>
      </c>
      <c r="N22" s="8">
        <v>51</v>
      </c>
      <c r="O22" s="8">
        <v>0</v>
      </c>
      <c r="P22" s="8">
        <v>44</v>
      </c>
      <c r="Q22" s="8">
        <v>13</v>
      </c>
      <c r="R22" s="8">
        <v>0</v>
      </c>
      <c r="S22"/>
      <c r="T22"/>
      <c r="U22"/>
      <c r="V22"/>
      <c r="W22"/>
      <c r="X22"/>
    </row>
    <row r="23" spans="1:24" x14ac:dyDescent="0.25">
      <c r="A23" s="8" t="s">
        <v>646</v>
      </c>
      <c r="B23" s="3" t="s">
        <v>152</v>
      </c>
      <c r="C23" s="8">
        <v>1</v>
      </c>
      <c r="D23" s="8">
        <v>1</v>
      </c>
      <c r="E23" s="8">
        <v>7</v>
      </c>
      <c r="F23" s="8">
        <v>8</v>
      </c>
      <c r="G23" s="8">
        <v>0</v>
      </c>
      <c r="H23" s="8">
        <v>0</v>
      </c>
      <c r="I23" s="8">
        <v>0</v>
      </c>
      <c r="J23" s="8">
        <v>22</v>
      </c>
      <c r="K23" s="8">
        <v>6</v>
      </c>
      <c r="L23" s="8">
        <v>42</v>
      </c>
      <c r="M23" s="8">
        <v>80</v>
      </c>
      <c r="N23" s="8">
        <v>23</v>
      </c>
      <c r="O23" s="8">
        <v>0</v>
      </c>
      <c r="P23" s="8">
        <v>26</v>
      </c>
      <c r="Q23" s="8">
        <v>6</v>
      </c>
      <c r="R23" s="8">
        <v>0</v>
      </c>
      <c r="S23"/>
      <c r="T23"/>
      <c r="U23"/>
      <c r="V23"/>
      <c r="W23"/>
      <c r="X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E1" workbookViewId="0">
      <selection activeCell="G2" sqref="G2"/>
    </sheetView>
  </sheetViews>
  <sheetFormatPr defaultRowHeight="15" x14ac:dyDescent="0.25"/>
  <cols>
    <col min="1" max="1" width="16.5703125" bestFit="1" customWidth="1"/>
    <col min="2" max="2" width="14.140625" bestFit="1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 x14ac:dyDescent="0.25"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t="s">
        <v>89</v>
      </c>
      <c r="B2" s="3" t="s">
        <v>62</v>
      </c>
      <c r="C2">
        <v>5</v>
      </c>
      <c r="D2">
        <v>1</v>
      </c>
      <c r="E2">
        <v>0</v>
      </c>
      <c r="F2">
        <v>2</v>
      </c>
      <c r="G2">
        <v>1</v>
      </c>
      <c r="H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17" sqref="G17"/>
    </sheetView>
  </sheetViews>
  <sheetFormatPr defaultRowHeight="15" x14ac:dyDescent="0.25"/>
  <cols>
    <col min="1" max="1" width="30.28515625" style="8" customWidth="1"/>
    <col min="2" max="2" width="3.7109375" style="8" customWidth="1"/>
    <col min="3" max="4" width="3.85546875" style="8" customWidth="1"/>
    <col min="5" max="5" width="4.140625" style="8" customWidth="1"/>
    <col min="6" max="8" width="14.28515625" style="8" customWidth="1"/>
    <col min="9" max="19" width="7.7109375" style="8" customWidth="1"/>
    <col min="20" max="22" width="9.140625" style="8"/>
    <col min="23" max="23" width="19.28515625" style="8" bestFit="1" customWidth="1"/>
    <col min="24" max="24" width="5.5703125" style="8" bestFit="1" customWidth="1"/>
    <col min="25" max="16384" width="9.140625" style="8"/>
  </cols>
  <sheetData>
    <row r="1" spans="1:39" ht="134.25" customHeight="1" x14ac:dyDescent="0.25">
      <c r="A1" s="41"/>
      <c r="B1" s="43"/>
      <c r="C1" s="43"/>
      <c r="D1" s="43"/>
      <c r="E1" s="43"/>
      <c r="F1" s="43"/>
      <c r="G1" s="43"/>
      <c r="H1" s="43"/>
      <c r="I1" s="79" t="s">
        <v>30</v>
      </c>
      <c r="J1" s="79" t="s">
        <v>31</v>
      </c>
      <c r="K1" s="79" t="s">
        <v>32</v>
      </c>
      <c r="L1" s="76" t="s">
        <v>650</v>
      </c>
      <c r="M1" s="76" t="s">
        <v>34</v>
      </c>
      <c r="N1" s="76" t="s">
        <v>35</v>
      </c>
      <c r="O1" s="76" t="s">
        <v>73</v>
      </c>
      <c r="P1" s="76" t="s">
        <v>74</v>
      </c>
      <c r="Q1" s="76" t="s">
        <v>75</v>
      </c>
      <c r="R1" s="76" t="s">
        <v>36</v>
      </c>
      <c r="S1" s="76" t="s">
        <v>37</v>
      </c>
    </row>
    <row r="2" spans="1:39" ht="15" customHeight="1" x14ac:dyDescent="0.25">
      <c r="A2" s="42"/>
      <c r="B2" s="44"/>
      <c r="C2" s="44"/>
      <c r="D2" s="44"/>
      <c r="E2" s="44"/>
      <c r="F2" s="44"/>
      <c r="G2" s="44"/>
      <c r="H2" s="44"/>
      <c r="I2" s="80"/>
      <c r="J2" s="80"/>
      <c r="K2" s="80"/>
      <c r="L2" s="76"/>
      <c r="M2" s="76"/>
      <c r="N2" s="76"/>
      <c r="O2" s="76"/>
      <c r="P2" s="76"/>
      <c r="Q2" s="76"/>
      <c r="R2" s="76"/>
      <c r="S2" s="76"/>
    </row>
    <row r="3" spans="1:39" ht="15" customHeight="1" x14ac:dyDescent="0.25">
      <c r="A3" s="35">
        <f>DATE</f>
        <v>42407</v>
      </c>
      <c r="B3" s="82" t="s">
        <v>72</v>
      </c>
      <c r="C3" s="83"/>
      <c r="D3" s="83"/>
      <c r="E3" s="83"/>
      <c r="F3" s="83"/>
      <c r="G3" s="34" t="s">
        <v>65</v>
      </c>
      <c r="H3" s="34" t="s">
        <v>64</v>
      </c>
      <c r="I3" s="80"/>
      <c r="J3" s="80"/>
      <c r="K3" s="80"/>
      <c r="L3" s="76"/>
      <c r="M3" s="76"/>
      <c r="N3" s="76"/>
      <c r="O3" s="76"/>
      <c r="P3" s="76"/>
      <c r="Q3" s="76"/>
      <c r="R3" s="76"/>
      <c r="S3" s="76"/>
    </row>
    <row r="4" spans="1:39" ht="15" customHeight="1" x14ac:dyDescent="0.25">
      <c r="A4" s="73" t="s">
        <v>59</v>
      </c>
      <c r="B4" s="84" t="s">
        <v>66</v>
      </c>
      <c r="C4" s="85"/>
      <c r="D4" s="85"/>
      <c r="E4" s="85"/>
      <c r="F4" s="86"/>
      <c r="G4" s="39" t="e">
        <f>#REF!+#REF!+#REF!+#REF!+#REF!+#REF!+#REF!+#REF!+#REF!+#REF!</f>
        <v>#REF!</v>
      </c>
      <c r="H4" s="39"/>
      <c r="I4" s="80"/>
      <c r="J4" s="80"/>
      <c r="K4" s="80"/>
      <c r="L4" s="76"/>
      <c r="M4" s="76"/>
      <c r="N4" s="76"/>
      <c r="O4" s="76"/>
      <c r="P4" s="76"/>
      <c r="Q4" s="76"/>
      <c r="R4" s="76"/>
      <c r="S4" s="76"/>
    </row>
    <row r="5" spans="1:39" ht="15" customHeight="1" x14ac:dyDescent="0.25">
      <c r="A5" s="74"/>
      <c r="B5" s="84" t="s">
        <v>67</v>
      </c>
      <c r="C5" s="85"/>
      <c r="D5" s="85"/>
      <c r="E5" s="85"/>
      <c r="F5" s="86"/>
      <c r="G5" s="39" t="e">
        <f>#REF!+#REF!+#REF!+#REF!+#REF!+#REF!+#REF!+#REF!+#REF!+#REF!</f>
        <v>#REF!</v>
      </c>
      <c r="H5" s="39"/>
      <c r="I5" s="80"/>
      <c r="J5" s="80"/>
      <c r="K5" s="80"/>
      <c r="L5" s="76"/>
      <c r="M5" s="76"/>
      <c r="N5" s="76"/>
      <c r="O5" s="76"/>
      <c r="P5" s="76"/>
      <c r="Q5" s="76"/>
      <c r="R5" s="76"/>
      <c r="S5" s="76"/>
    </row>
    <row r="6" spans="1:39" ht="15" customHeight="1" x14ac:dyDescent="0.25">
      <c r="A6" s="74"/>
      <c r="B6" s="38" t="s">
        <v>18</v>
      </c>
      <c r="C6" s="37"/>
      <c r="D6" s="37"/>
      <c r="E6" s="37"/>
      <c r="F6" s="36"/>
      <c r="G6" s="31"/>
      <c r="H6" s="31"/>
      <c r="I6" s="81"/>
      <c r="J6" s="81"/>
      <c r="K6" s="81"/>
      <c r="L6" s="76"/>
      <c r="M6" s="76"/>
      <c r="N6" s="76"/>
      <c r="O6" s="76"/>
      <c r="P6" s="76"/>
      <c r="Q6" s="76"/>
      <c r="R6" s="76"/>
      <c r="S6" s="76"/>
    </row>
    <row r="7" spans="1:39" ht="15" customHeight="1" x14ac:dyDescent="0.25">
      <c r="A7" s="75"/>
      <c r="B7" s="32" t="s">
        <v>3</v>
      </c>
      <c r="C7" s="32" t="s">
        <v>4</v>
      </c>
      <c r="D7" s="32" t="s">
        <v>5</v>
      </c>
      <c r="E7" s="32" t="s">
        <v>6</v>
      </c>
      <c r="F7" s="33" t="s">
        <v>60</v>
      </c>
      <c r="G7" s="24"/>
      <c r="H7" s="24"/>
      <c r="I7" s="24" t="s">
        <v>24</v>
      </c>
      <c r="J7" s="24" t="s">
        <v>24</v>
      </c>
      <c r="K7" s="24" t="s">
        <v>25</v>
      </c>
      <c r="L7" s="24" t="s">
        <v>26</v>
      </c>
      <c r="M7" s="24" t="s">
        <v>27</v>
      </c>
      <c r="N7" s="24"/>
      <c r="O7" s="24" t="s">
        <v>28</v>
      </c>
      <c r="P7" s="24" t="s">
        <v>68</v>
      </c>
      <c r="Q7" s="24" t="s">
        <v>28</v>
      </c>
      <c r="R7" s="24" t="s">
        <v>29</v>
      </c>
      <c r="S7" s="25"/>
    </row>
    <row r="8" spans="1:39" ht="15" customHeight="1" x14ac:dyDescent="0.25">
      <c r="A8" s="13" t="s">
        <v>52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7"/>
    </row>
    <row r="9" spans="1:39" x14ac:dyDescent="0.25">
      <c r="A9" s="30" t="s">
        <v>42</v>
      </c>
      <c r="B9" s="11">
        <f>SUM(X$16:X$26)</f>
        <v>8</v>
      </c>
      <c r="C9" s="11">
        <f>SUM(Y$16:Y$26)</f>
        <v>17</v>
      </c>
      <c r="D9" s="11">
        <f>SUM(Z$16:Z$26)</f>
        <v>146</v>
      </c>
      <c r="E9" s="11">
        <f>SUM(AA$16:AA$26)</f>
        <v>238</v>
      </c>
      <c r="F9" s="11">
        <f>SUM(AB$16:AB$26)</f>
        <v>1</v>
      </c>
      <c r="G9" s="11"/>
      <c r="H9" s="11"/>
      <c r="I9" s="11">
        <f t="shared" ref="I9:S9" si="0">SUM(AC$16:AC$26)</f>
        <v>3</v>
      </c>
      <c r="J9" s="11">
        <f t="shared" si="0"/>
        <v>2</v>
      </c>
      <c r="K9" s="11">
        <f t="shared" si="0"/>
        <v>545</v>
      </c>
      <c r="L9" s="11">
        <f t="shared" si="0"/>
        <v>121</v>
      </c>
      <c r="M9" s="11">
        <f t="shared" si="0"/>
        <v>635</v>
      </c>
      <c r="N9" s="11">
        <f t="shared" si="0"/>
        <v>1128</v>
      </c>
      <c r="O9" s="11">
        <f t="shared" si="0"/>
        <v>449</v>
      </c>
      <c r="P9" s="11">
        <f t="shared" si="0"/>
        <v>7</v>
      </c>
      <c r="Q9" s="11">
        <f t="shared" si="0"/>
        <v>363</v>
      </c>
      <c r="R9" s="11">
        <f>SUM(AL$16:AL$26)</f>
        <v>88</v>
      </c>
      <c r="S9" s="11">
        <f t="shared" si="0"/>
        <v>6</v>
      </c>
    </row>
    <row r="10" spans="1:39" ht="15" customHeight="1" x14ac:dyDescent="0.25">
      <c r="A10" s="30" t="s">
        <v>43</v>
      </c>
      <c r="B10" s="11">
        <f>SUM(X$27:X$37)</f>
        <v>0</v>
      </c>
      <c r="C10" s="11">
        <f>SUM(Y$27:Y$37)</f>
        <v>0</v>
      </c>
      <c r="D10" s="11">
        <f>SUM(Z$27:Z$37)</f>
        <v>0</v>
      </c>
      <c r="E10" s="11">
        <f>SUM(AA$27:AA$37)</f>
        <v>0</v>
      </c>
      <c r="F10" s="11">
        <f>SUM(AB$27:AB$37)</f>
        <v>0</v>
      </c>
      <c r="G10" s="11"/>
      <c r="H10" s="11"/>
      <c r="I10" s="11">
        <f t="shared" ref="I10:S10" si="1">SUM(AC$27:AC$37)</f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</row>
    <row r="11" spans="1:39" x14ac:dyDescent="0.25">
      <c r="A11" s="30" t="s">
        <v>44</v>
      </c>
      <c r="B11" s="11">
        <f>SUM(X$38:X$48)</f>
        <v>0</v>
      </c>
      <c r="C11" s="11">
        <f>SUM(Y$38:Y$48)</f>
        <v>0</v>
      </c>
      <c r="D11" s="11">
        <f>SUM(Z$38:Z$48)</f>
        <v>0</v>
      </c>
      <c r="E11" s="11">
        <f>SUM(AA$38:AA$48)</f>
        <v>0</v>
      </c>
      <c r="F11" s="11">
        <f>SUM(AB$38:AB$48)</f>
        <v>0</v>
      </c>
      <c r="G11" s="11"/>
      <c r="H11" s="11"/>
      <c r="I11" s="11">
        <f t="shared" ref="I11:S11" si="2">SUM(AC$38:AC$48)</f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</row>
    <row r="12" spans="1:39" x14ac:dyDescent="0.25">
      <c r="A12" s="30" t="s">
        <v>45</v>
      </c>
      <c r="B12" s="11">
        <f>SUM(X$49:X$59)</f>
        <v>0</v>
      </c>
      <c r="C12" s="11">
        <f>SUM(Y$49:Y$59)</f>
        <v>0</v>
      </c>
      <c r="D12" s="11">
        <f>SUM(Z$49:Z$59)</f>
        <v>0</v>
      </c>
      <c r="E12" s="11">
        <f>SUM(AA$49:AA$59)</f>
        <v>0</v>
      </c>
      <c r="F12" s="11">
        <f>SUM(AB$49:AB$59)</f>
        <v>0</v>
      </c>
      <c r="G12" s="11"/>
      <c r="H12" s="11"/>
      <c r="I12" s="11">
        <f t="shared" ref="I12:S12" si="3">SUM(AC$49:AC$59)</f>
        <v>0</v>
      </c>
      <c r="J12" s="11">
        <f t="shared" si="3"/>
        <v>0</v>
      </c>
      <c r="K12" s="11">
        <f t="shared" si="3"/>
        <v>0</v>
      </c>
      <c r="L12" s="11">
        <f t="shared" si="3"/>
        <v>0</v>
      </c>
      <c r="M12" s="11">
        <f t="shared" si="3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Q12" s="11">
        <f t="shared" si="3"/>
        <v>0</v>
      </c>
      <c r="R12" s="11">
        <f t="shared" si="3"/>
        <v>0</v>
      </c>
      <c r="S12" s="11">
        <f t="shared" si="3"/>
        <v>0</v>
      </c>
    </row>
    <row r="13" spans="1:39" x14ac:dyDescent="0.25">
      <c r="A13" s="30" t="s">
        <v>46</v>
      </c>
      <c r="B13" s="11">
        <f>SUM(X$60:X$70)</f>
        <v>0</v>
      </c>
      <c r="C13" s="11">
        <f>SUM(Y$60:Y$70)</f>
        <v>0</v>
      </c>
      <c r="D13" s="11">
        <f>SUM(Z$60:Z$70)</f>
        <v>0</v>
      </c>
      <c r="E13" s="11">
        <f>SUM(AA$60:AA$70)</f>
        <v>0</v>
      </c>
      <c r="F13" s="11">
        <f>SUM(AB$60:AB$70)</f>
        <v>0</v>
      </c>
      <c r="G13" s="11"/>
      <c r="H13" s="11"/>
      <c r="I13" s="11">
        <f t="shared" ref="I13:S13" si="4">SUM(AC$60:AC$70)</f>
        <v>0</v>
      </c>
      <c r="J13" s="11">
        <f t="shared" si="4"/>
        <v>0</v>
      </c>
      <c r="K13" s="11">
        <f t="shared" si="4"/>
        <v>0</v>
      </c>
      <c r="L13" s="11">
        <f t="shared" si="4"/>
        <v>0</v>
      </c>
      <c r="M13" s="11">
        <f t="shared" si="4"/>
        <v>0</v>
      </c>
      <c r="N13" s="11">
        <f t="shared" si="4"/>
        <v>0</v>
      </c>
      <c r="O13" s="11">
        <f t="shared" si="4"/>
        <v>0</v>
      </c>
      <c r="P13" s="11">
        <f t="shared" si="4"/>
        <v>0</v>
      </c>
      <c r="Q13" s="11">
        <f t="shared" si="4"/>
        <v>0</v>
      </c>
      <c r="R13" s="11">
        <f t="shared" si="4"/>
        <v>0</v>
      </c>
      <c r="S13" s="11">
        <f t="shared" si="4"/>
        <v>0</v>
      </c>
    </row>
    <row r="14" spans="1:39" x14ac:dyDescent="0.25">
      <c r="A14" s="18" t="s">
        <v>22</v>
      </c>
      <c r="B14" s="20">
        <f>SUM(B9:B13)</f>
        <v>8</v>
      </c>
      <c r="C14" s="20">
        <f t="shared" ref="C14:S14" si="5">SUM(C9:C13)</f>
        <v>17</v>
      </c>
      <c r="D14" s="20">
        <f t="shared" si="5"/>
        <v>146</v>
      </c>
      <c r="E14" s="20">
        <f t="shared" si="5"/>
        <v>238</v>
      </c>
      <c r="F14" s="20">
        <f t="shared" si="5"/>
        <v>1</v>
      </c>
      <c r="G14" s="20"/>
      <c r="H14" s="20"/>
      <c r="I14" s="20">
        <f t="shared" si="5"/>
        <v>3</v>
      </c>
      <c r="J14" s="20">
        <f t="shared" si="5"/>
        <v>2</v>
      </c>
      <c r="K14" s="20">
        <f t="shared" si="5"/>
        <v>545</v>
      </c>
      <c r="L14" s="20">
        <f t="shared" si="5"/>
        <v>121</v>
      </c>
      <c r="M14" s="20">
        <f t="shared" si="5"/>
        <v>635</v>
      </c>
      <c r="N14" s="20">
        <f t="shared" si="5"/>
        <v>1128</v>
      </c>
      <c r="O14" s="20">
        <f t="shared" si="5"/>
        <v>449</v>
      </c>
      <c r="P14" s="20">
        <f t="shared" si="5"/>
        <v>7</v>
      </c>
      <c r="Q14" s="20">
        <f t="shared" si="5"/>
        <v>363</v>
      </c>
      <c r="R14" s="20">
        <f t="shared" si="5"/>
        <v>88</v>
      </c>
      <c r="S14" s="20">
        <f t="shared" si="5"/>
        <v>6</v>
      </c>
    </row>
    <row r="15" spans="1:39" x14ac:dyDescent="0.25">
      <c r="T15" s="40"/>
      <c r="U15" s="40"/>
      <c r="V15" s="40"/>
      <c r="W15" s="40"/>
      <c r="X15" s="40" t="s">
        <v>3</v>
      </c>
      <c r="Y15" s="40" t="s">
        <v>4</v>
      </c>
      <c r="Z15" s="40" t="s">
        <v>5</v>
      </c>
      <c r="AA15" s="40" t="s">
        <v>6</v>
      </c>
      <c r="AB15" s="40" t="s">
        <v>69</v>
      </c>
      <c r="AC15" s="40" t="s">
        <v>7</v>
      </c>
      <c r="AD15" s="40" t="s">
        <v>91</v>
      </c>
      <c r="AE15" s="40" t="s">
        <v>8</v>
      </c>
      <c r="AF15" s="40" t="s">
        <v>9</v>
      </c>
      <c r="AG15" s="40" t="s">
        <v>10</v>
      </c>
      <c r="AH15" s="40" t="s">
        <v>11</v>
      </c>
      <c r="AI15" s="40" t="s">
        <v>71</v>
      </c>
      <c r="AJ15" s="40" t="s">
        <v>70</v>
      </c>
      <c r="AK15" s="40" t="s">
        <v>12</v>
      </c>
      <c r="AL15" s="40" t="s">
        <v>13</v>
      </c>
      <c r="AM15" s="40" t="s">
        <v>14</v>
      </c>
    </row>
    <row r="16" spans="1:39" x14ac:dyDescent="0.25">
      <c r="T16" s="40" t="s">
        <v>47</v>
      </c>
      <c r="U16" s="77" t="s">
        <v>42</v>
      </c>
      <c r="V16" s="14" t="str">
        <f t="shared" ref="V16:V26" si="6">CONCATENATE(YEAR,":",MONTH,":1:7:", $T16)</f>
        <v>2016:2:1:7:OFFICE</v>
      </c>
      <c r="W16" s="14">
        <f>MATCH($V16,REPORT_DATA_BY_ZONE!$A:$A, 0)</f>
        <v>39</v>
      </c>
      <c r="X16" s="11">
        <f>IFERROR(INDEX(REPORT_DATA_BY_ZONE!$A:$AG,$W16,MATCH(X$15,REPORT_DATA_BY_ZONE!$A$1:$AG$1,0)), "")</f>
        <v>0</v>
      </c>
      <c r="Y16" s="11">
        <f>IFERROR(INDEX(REPORT_DATA_BY_ZONE!$A:$AG,$W16,MATCH(Y$15,REPORT_DATA_BY_ZONE!$A$1:$AG$1,0)), "")</f>
        <v>0</v>
      </c>
      <c r="Z16" s="11">
        <f>IFERROR(INDEX(REPORT_DATA_BY_ZONE!$A:$AG,$W16,MATCH(Z$15,REPORT_DATA_BY_ZONE!$A$1:$AG$1,0)), "")</f>
        <v>7</v>
      </c>
      <c r="AA16" s="11">
        <f>IFERROR(INDEX(REPORT_DATA_BY_ZONE!$A:$AG,$W16,MATCH(AA$15,REPORT_DATA_BY_ZONE!$A$1:$AG$1,0)), "")</f>
        <v>7</v>
      </c>
      <c r="AB16" s="11">
        <f>IFERROR(INDEX(REPORT_DATA_BY_ZONE!$A:$AG,$W16,MATCH(AB$15,REPORT_DATA_BY_ZONE!$A$1:$AG$1,0)), "")</f>
        <v>0</v>
      </c>
      <c r="AC16" s="11">
        <f>IFERROR(INDEX(REPORT_DATA_BY_ZONE!$A:$AG,$W16,MATCH(AC$15,REPORT_DATA_BY_ZONE!$A$1:$AG$1,0)), "")</f>
        <v>0</v>
      </c>
      <c r="AD16" s="11">
        <f>IFERROR(INDEX(REPORT_DATA_BY_ZONE!$A:$AG,$W16,MATCH(AD$15,REPORT_DATA_BY_ZONE!$A$1:$AG$1,0)), "")</f>
        <v>0</v>
      </c>
      <c r="AE16" s="11">
        <f>IFERROR(INDEX(REPORT_DATA_BY_ZONE!$A:$AG,$W16,MATCH(AE$15,REPORT_DATA_BY_ZONE!$A$1:$AG$1,0)), "")</f>
        <v>25</v>
      </c>
      <c r="AF16" s="11">
        <f>IFERROR(INDEX(REPORT_DATA_BY_ZONE!$A:$AG,$W16,MATCH(AF$15,REPORT_DATA_BY_ZONE!$A$1:$AG$1,0)), "")</f>
        <v>1</v>
      </c>
      <c r="AG16" s="11">
        <f>IFERROR(INDEX(REPORT_DATA_BY_ZONE!$A:$AG,$W16,MATCH(AG$15,REPORT_DATA_BY_ZONE!$A$1:$AG$1,0)), "")</f>
        <v>7</v>
      </c>
      <c r="AH16" s="11">
        <f>IFERROR(INDEX(REPORT_DATA_BY_ZONE!$A:$AG,$W16,MATCH(AH$15,REPORT_DATA_BY_ZONE!$A$1:$AG$1,0)), "")</f>
        <v>17</v>
      </c>
      <c r="AI16" s="11">
        <f>IFERROR(INDEX(REPORT_DATA_BY_ZONE!$A:$AG,$W16,MATCH(AI$15,REPORT_DATA_BY_ZONE!$A$1:$AG$1,0)), "")</f>
        <v>7</v>
      </c>
      <c r="AJ16" s="11">
        <f>IFERROR(INDEX(REPORT_DATA_BY_ZONE!$A:$AG,$W16,MATCH(AJ$15,REPORT_DATA_BY_ZONE!$A$1:$AG$1,0)), "")</f>
        <v>2</v>
      </c>
      <c r="AK16" s="11">
        <f>IFERROR(INDEX(REPORT_DATA_BY_ZONE!$A:$AG,$W16,MATCH(AK$15,REPORT_DATA_BY_ZONE!$A$1:$AG$1,0)), "")</f>
        <v>5</v>
      </c>
      <c r="AL16" s="11">
        <f>IFERROR(INDEX(REPORT_DATA_BY_ZONE!$A:$AG,$W16,MATCH(AL$15,REPORT_DATA_BY_ZONE!$A$1:$AG$1,0)), "")</f>
        <v>2</v>
      </c>
      <c r="AM16" s="11">
        <f>IFERROR(INDEX(REPORT_DATA_BY_ZONE!$A:$AG,$W16,MATCH(AM$15,REPORT_DATA_BY_ZONE!$A$1:$AG$1,0)), "")</f>
        <v>0</v>
      </c>
    </row>
    <row r="17" spans="20:39" x14ac:dyDescent="0.25">
      <c r="T17" s="40" t="s">
        <v>53</v>
      </c>
      <c r="U17" s="77"/>
      <c r="V17" s="14" t="str">
        <f t="shared" si="6"/>
        <v>2016:2:1:7:HUALIAN</v>
      </c>
      <c r="W17" s="14">
        <f>MATCH($V17,REPORT_DATA_BY_ZONE!$A:$A, 0)</f>
        <v>37</v>
      </c>
      <c r="X17" s="11">
        <f>IFERROR(INDEX(REPORT_DATA_BY_ZONE!$A:$AG,$W17,MATCH(X$15,REPORT_DATA_BY_ZONE!$A$1:$AG$1,0)), "")</f>
        <v>0</v>
      </c>
      <c r="Y17" s="11">
        <f>IFERROR(INDEX(REPORT_DATA_BY_ZONE!$A:$AG,$W17,MATCH(Y$15,REPORT_DATA_BY_ZONE!$A$1:$AG$1,0)), "")</f>
        <v>1</v>
      </c>
      <c r="Z17" s="11">
        <f>IFERROR(INDEX(REPORT_DATA_BY_ZONE!$A:$AG,$W17,MATCH(Z$15,REPORT_DATA_BY_ZONE!$A$1:$AG$1,0)), "")</f>
        <v>8</v>
      </c>
      <c r="AA17" s="11">
        <f>IFERROR(INDEX(REPORT_DATA_BY_ZONE!$A:$AG,$W17,MATCH(AA$15,REPORT_DATA_BY_ZONE!$A$1:$AG$1,0)), "")</f>
        <v>15</v>
      </c>
      <c r="AB17" s="11">
        <f>IFERROR(INDEX(REPORT_DATA_BY_ZONE!$A:$AG,$W17,MATCH(AB$15,REPORT_DATA_BY_ZONE!$A$1:$AG$1,0)), "")</f>
        <v>0</v>
      </c>
      <c r="AC17" s="11">
        <f>IFERROR(INDEX(REPORT_DATA_BY_ZONE!$A:$AG,$W17,MATCH(AC$15,REPORT_DATA_BY_ZONE!$A$1:$AG$1,0)), "")</f>
        <v>0</v>
      </c>
      <c r="AD17" s="11">
        <f>IFERROR(INDEX(REPORT_DATA_BY_ZONE!$A:$AG,$W17,MATCH(AD$15,REPORT_DATA_BY_ZONE!$A$1:$AG$1,0)), "")</f>
        <v>0</v>
      </c>
      <c r="AE17" s="11">
        <f>IFERROR(INDEX(REPORT_DATA_BY_ZONE!$A:$AG,$W17,MATCH(AE$15,REPORT_DATA_BY_ZONE!$A$1:$AG$1,0)), "")</f>
        <v>34</v>
      </c>
      <c r="AF17" s="11">
        <f>IFERROR(INDEX(REPORT_DATA_BY_ZONE!$A:$AG,$W17,MATCH(AF$15,REPORT_DATA_BY_ZONE!$A$1:$AG$1,0)), "")</f>
        <v>10</v>
      </c>
      <c r="AG17" s="11">
        <f>IFERROR(INDEX(REPORT_DATA_BY_ZONE!$A:$AG,$W17,MATCH(AG$15,REPORT_DATA_BY_ZONE!$A$1:$AG$1,0)), "")</f>
        <v>35</v>
      </c>
      <c r="AH17" s="11">
        <f>IFERROR(INDEX(REPORT_DATA_BY_ZONE!$A:$AG,$W17,MATCH(AH$15,REPORT_DATA_BY_ZONE!$A$1:$AG$1,0)), "")</f>
        <v>47</v>
      </c>
      <c r="AI17" s="11">
        <f>IFERROR(INDEX(REPORT_DATA_BY_ZONE!$A:$AG,$W17,MATCH(AI$15,REPORT_DATA_BY_ZONE!$A$1:$AG$1,0)), "")</f>
        <v>26</v>
      </c>
      <c r="AJ17" s="11">
        <f>IFERROR(INDEX(REPORT_DATA_BY_ZONE!$A:$AG,$W17,MATCH(AJ$15,REPORT_DATA_BY_ZONE!$A$1:$AG$1,0)), "")</f>
        <v>1</v>
      </c>
      <c r="AK17" s="11">
        <f>IFERROR(INDEX(REPORT_DATA_BY_ZONE!$A:$AG,$W17,MATCH(AK$15,REPORT_DATA_BY_ZONE!$A$1:$AG$1,0)), "")</f>
        <v>19</v>
      </c>
      <c r="AL17" s="11">
        <f>IFERROR(INDEX(REPORT_DATA_BY_ZONE!$A:$AG,$W17,MATCH(AL$15,REPORT_DATA_BY_ZONE!$A$1:$AG$1,0)), "")</f>
        <v>2</v>
      </c>
      <c r="AM17" s="11">
        <f>IFERROR(INDEX(REPORT_DATA_BY_ZONE!$A:$AG,$W17,MATCH(AM$15,REPORT_DATA_BY_ZONE!$A$1:$AG$1,0)), "")</f>
        <v>0</v>
      </c>
    </row>
    <row r="18" spans="20:39" x14ac:dyDescent="0.25">
      <c r="T18" s="40" t="s">
        <v>51</v>
      </c>
      <c r="U18" s="77"/>
      <c r="V18" s="14" t="str">
        <f t="shared" si="6"/>
        <v>2016:2:1:7:TAIDONG</v>
      </c>
      <c r="W18" s="14">
        <f>MATCH($V18,REPORT_DATA_BY_ZONE!$A:$A, 0)</f>
        <v>41</v>
      </c>
      <c r="X18" s="11">
        <f>IFERROR(INDEX(REPORT_DATA_BY_ZONE!$A:$AG,$W18,MATCH(X$15,REPORT_DATA_BY_ZONE!$A$1:$AG$1,0)), "")</f>
        <v>0</v>
      </c>
      <c r="Y18" s="11">
        <f>IFERROR(INDEX(REPORT_DATA_BY_ZONE!$A:$AG,$W18,MATCH(Y$15,REPORT_DATA_BY_ZONE!$A$1:$AG$1,0)), "")</f>
        <v>2</v>
      </c>
      <c r="Z18" s="11">
        <f>IFERROR(INDEX(REPORT_DATA_BY_ZONE!$A:$AG,$W18,MATCH(Z$15,REPORT_DATA_BY_ZONE!$A$1:$AG$1,0)), "")</f>
        <v>15</v>
      </c>
      <c r="AA18" s="11">
        <f>IFERROR(INDEX(REPORT_DATA_BY_ZONE!$A:$AG,$W18,MATCH(AA$15,REPORT_DATA_BY_ZONE!$A$1:$AG$1,0)), "")</f>
        <v>19</v>
      </c>
      <c r="AB18" s="11">
        <f>IFERROR(INDEX(REPORT_DATA_BY_ZONE!$A:$AG,$W18,MATCH(AB$15,REPORT_DATA_BY_ZONE!$A$1:$AG$1,0)), "")</f>
        <v>1</v>
      </c>
      <c r="AC18" s="11">
        <f>IFERROR(INDEX(REPORT_DATA_BY_ZONE!$A:$AG,$W18,MATCH(AC$15,REPORT_DATA_BY_ZONE!$A$1:$AG$1,0)), "")</f>
        <v>1</v>
      </c>
      <c r="AD18" s="11">
        <f>IFERROR(INDEX(REPORT_DATA_BY_ZONE!$A:$AG,$W18,MATCH(AD$15,REPORT_DATA_BY_ZONE!$A$1:$AG$1,0)), "")</f>
        <v>1</v>
      </c>
      <c r="AE18" s="11">
        <f>IFERROR(INDEX(REPORT_DATA_BY_ZONE!$A:$AG,$W18,MATCH(AE$15,REPORT_DATA_BY_ZONE!$A$1:$AG$1,0)), "")</f>
        <v>40</v>
      </c>
      <c r="AF18" s="11">
        <f>IFERROR(INDEX(REPORT_DATA_BY_ZONE!$A:$AG,$W18,MATCH(AF$15,REPORT_DATA_BY_ZONE!$A$1:$AG$1,0)), "")</f>
        <v>6</v>
      </c>
      <c r="AG18" s="11">
        <f>IFERROR(INDEX(REPORT_DATA_BY_ZONE!$A:$AG,$W18,MATCH(AG$15,REPORT_DATA_BY_ZONE!$A$1:$AG$1,0)), "")</f>
        <v>33</v>
      </c>
      <c r="AH18" s="11">
        <f>IFERROR(INDEX(REPORT_DATA_BY_ZONE!$A:$AG,$W18,MATCH(AH$15,REPORT_DATA_BY_ZONE!$A$1:$AG$1,0)), "")</f>
        <v>81</v>
      </c>
      <c r="AI18" s="11">
        <f>IFERROR(INDEX(REPORT_DATA_BY_ZONE!$A:$AG,$W18,MATCH(AI$15,REPORT_DATA_BY_ZONE!$A$1:$AG$1,0)), "")</f>
        <v>21</v>
      </c>
      <c r="AJ18" s="11">
        <f>IFERROR(INDEX(REPORT_DATA_BY_ZONE!$A:$AG,$W18,MATCH(AJ$15,REPORT_DATA_BY_ZONE!$A$1:$AG$1,0)), "")</f>
        <v>0</v>
      </c>
      <c r="AK18" s="11">
        <f>IFERROR(INDEX(REPORT_DATA_BY_ZONE!$A:$AG,$W18,MATCH(AK$15,REPORT_DATA_BY_ZONE!$A$1:$AG$1,0)), "")</f>
        <v>19</v>
      </c>
      <c r="AL18" s="11">
        <f>IFERROR(INDEX(REPORT_DATA_BY_ZONE!$A:$AG,$W18,MATCH(AL$15,REPORT_DATA_BY_ZONE!$A$1:$AG$1,0)), "")</f>
        <v>5</v>
      </c>
      <c r="AM18" s="11">
        <f>IFERROR(INDEX(REPORT_DATA_BY_ZONE!$A:$AG,$W18,MATCH(AM$15,REPORT_DATA_BY_ZONE!$A$1:$AG$1,0)), "")</f>
        <v>0</v>
      </c>
    </row>
    <row r="19" spans="20:39" x14ac:dyDescent="0.25">
      <c r="T19" s="40" t="s">
        <v>50</v>
      </c>
      <c r="U19" s="77"/>
      <c r="V19" s="14" t="str">
        <f t="shared" si="6"/>
        <v>2016:2:1:7:ZHUNAN</v>
      </c>
      <c r="W19" s="14">
        <f>MATCH($V19,REPORT_DATA_BY_ZONE!$A:$A, 0)</f>
        <v>45</v>
      </c>
      <c r="X19" s="11">
        <f>IFERROR(INDEX(REPORT_DATA_BY_ZONE!$A:$AG,$W19,MATCH(X$15,REPORT_DATA_BY_ZONE!$A$1:$AG$1,0)), "")</f>
        <v>1</v>
      </c>
      <c r="Y19" s="11">
        <f>IFERROR(INDEX(REPORT_DATA_BY_ZONE!$A:$AG,$W19,MATCH(Y$15,REPORT_DATA_BY_ZONE!$A$1:$AG$1,0)), "")</f>
        <v>1</v>
      </c>
      <c r="Z19" s="11">
        <f>IFERROR(INDEX(REPORT_DATA_BY_ZONE!$A:$AG,$W19,MATCH(Z$15,REPORT_DATA_BY_ZONE!$A$1:$AG$1,0)), "")</f>
        <v>7</v>
      </c>
      <c r="AA19" s="11">
        <f>IFERROR(INDEX(REPORT_DATA_BY_ZONE!$A:$AG,$W19,MATCH(AA$15,REPORT_DATA_BY_ZONE!$A$1:$AG$1,0)), "")</f>
        <v>8</v>
      </c>
      <c r="AB19" s="11">
        <f>IFERROR(INDEX(REPORT_DATA_BY_ZONE!$A:$AG,$W19,MATCH(AB$15,REPORT_DATA_BY_ZONE!$A$1:$AG$1,0)), "")</f>
        <v>0</v>
      </c>
      <c r="AC19" s="11">
        <f>IFERROR(INDEX(REPORT_DATA_BY_ZONE!$A:$AG,$W19,MATCH(AC$15,REPORT_DATA_BY_ZONE!$A$1:$AG$1,0)), "")</f>
        <v>0</v>
      </c>
      <c r="AD19" s="11">
        <f>IFERROR(INDEX(REPORT_DATA_BY_ZONE!$A:$AG,$W19,MATCH(AD$15,REPORT_DATA_BY_ZONE!$A$1:$AG$1,0)), "")</f>
        <v>0</v>
      </c>
      <c r="AE19" s="11">
        <f>IFERROR(INDEX(REPORT_DATA_BY_ZONE!$A:$AG,$W19,MATCH(AE$15,REPORT_DATA_BY_ZONE!$A$1:$AG$1,0)), "")</f>
        <v>22</v>
      </c>
      <c r="AF19" s="11">
        <f>IFERROR(INDEX(REPORT_DATA_BY_ZONE!$A:$AG,$W19,MATCH(AF$15,REPORT_DATA_BY_ZONE!$A$1:$AG$1,0)), "")</f>
        <v>6</v>
      </c>
      <c r="AG19" s="11">
        <f>IFERROR(INDEX(REPORT_DATA_BY_ZONE!$A:$AG,$W19,MATCH(AG$15,REPORT_DATA_BY_ZONE!$A$1:$AG$1,0)), "")</f>
        <v>42</v>
      </c>
      <c r="AH19" s="11">
        <f>IFERROR(INDEX(REPORT_DATA_BY_ZONE!$A:$AG,$W19,MATCH(AH$15,REPORT_DATA_BY_ZONE!$A$1:$AG$1,0)), "")</f>
        <v>80</v>
      </c>
      <c r="AI19" s="11">
        <f>IFERROR(INDEX(REPORT_DATA_BY_ZONE!$A:$AG,$W19,MATCH(AI$15,REPORT_DATA_BY_ZONE!$A$1:$AG$1,0)), "")</f>
        <v>23</v>
      </c>
      <c r="AJ19" s="11">
        <f>IFERROR(INDEX(REPORT_DATA_BY_ZONE!$A:$AG,$W19,MATCH(AJ$15,REPORT_DATA_BY_ZONE!$A$1:$AG$1,0)), "")</f>
        <v>0</v>
      </c>
      <c r="AK19" s="11">
        <f>IFERROR(INDEX(REPORT_DATA_BY_ZONE!$A:$AG,$W19,MATCH(AK$15,REPORT_DATA_BY_ZONE!$A$1:$AG$1,0)), "")</f>
        <v>26</v>
      </c>
      <c r="AL19" s="11">
        <f>IFERROR(INDEX(REPORT_DATA_BY_ZONE!$A:$AG,$W19,MATCH(AL$15,REPORT_DATA_BY_ZONE!$A$1:$AG$1,0)), "")</f>
        <v>6</v>
      </c>
      <c r="AM19" s="11">
        <f>IFERROR(INDEX(REPORT_DATA_BY_ZONE!$A:$AG,$W19,MATCH(AM$15,REPORT_DATA_BY_ZONE!$A$1:$AG$1,0)), "")</f>
        <v>0</v>
      </c>
    </row>
    <row r="20" spans="20:39" x14ac:dyDescent="0.25">
      <c r="T20" s="40" t="s">
        <v>49</v>
      </c>
      <c r="U20" s="77"/>
      <c r="V20" s="14" t="str">
        <f t="shared" si="6"/>
        <v>2016:2:1:7:XINZHU</v>
      </c>
      <c r="W20" s="14">
        <f>MATCH($V20,REPORT_DATA_BY_ZONE!$A:$A, 0)</f>
        <v>44</v>
      </c>
      <c r="X20" s="11">
        <f>IFERROR(INDEX(REPORT_DATA_BY_ZONE!$A:$AG,$W20,MATCH(X$15,REPORT_DATA_BY_ZONE!$A$1:$AG$1,0)), "")</f>
        <v>1</v>
      </c>
      <c r="Y20" s="11">
        <f>IFERROR(INDEX(REPORT_DATA_BY_ZONE!$A:$AG,$W20,MATCH(Y$15,REPORT_DATA_BY_ZONE!$A$1:$AG$1,0)), "")</f>
        <v>3</v>
      </c>
      <c r="Z20" s="11">
        <f>IFERROR(INDEX(REPORT_DATA_BY_ZONE!$A:$AG,$W20,MATCH(Z$15,REPORT_DATA_BY_ZONE!$A$1:$AG$1,0)), "")</f>
        <v>18</v>
      </c>
      <c r="AA20" s="11">
        <f>IFERROR(INDEX(REPORT_DATA_BY_ZONE!$A:$AG,$W20,MATCH(AA$15,REPORT_DATA_BY_ZONE!$A$1:$AG$1,0)), "")</f>
        <v>22</v>
      </c>
      <c r="AB20" s="11">
        <f>IFERROR(INDEX(REPORT_DATA_BY_ZONE!$A:$AG,$W20,MATCH(AB$15,REPORT_DATA_BY_ZONE!$A$1:$AG$1,0)), "")</f>
        <v>0</v>
      </c>
      <c r="AC20" s="11">
        <f>IFERROR(INDEX(REPORT_DATA_BY_ZONE!$A:$AG,$W20,MATCH(AC$15,REPORT_DATA_BY_ZONE!$A$1:$AG$1,0)), "")</f>
        <v>0</v>
      </c>
      <c r="AD20" s="11">
        <f>IFERROR(INDEX(REPORT_DATA_BY_ZONE!$A:$AG,$W20,MATCH(AD$15,REPORT_DATA_BY_ZONE!$A$1:$AG$1,0)), "")</f>
        <v>0</v>
      </c>
      <c r="AE20" s="11">
        <f>IFERROR(INDEX(REPORT_DATA_BY_ZONE!$A:$AG,$W20,MATCH(AE$15,REPORT_DATA_BY_ZONE!$A$1:$AG$1,0)), "")</f>
        <v>51</v>
      </c>
      <c r="AF20" s="11">
        <f>IFERROR(INDEX(REPORT_DATA_BY_ZONE!$A:$AG,$W20,MATCH(AF$15,REPORT_DATA_BY_ZONE!$A$1:$AG$1,0)), "")</f>
        <v>12</v>
      </c>
      <c r="AG20" s="11">
        <f>IFERROR(INDEX(REPORT_DATA_BY_ZONE!$A:$AG,$W20,MATCH(AG$15,REPORT_DATA_BY_ZONE!$A$1:$AG$1,0)), "")</f>
        <v>58</v>
      </c>
      <c r="AH20" s="11">
        <f>IFERROR(INDEX(REPORT_DATA_BY_ZONE!$A:$AG,$W20,MATCH(AH$15,REPORT_DATA_BY_ZONE!$A$1:$AG$1,0)), "")</f>
        <v>126</v>
      </c>
      <c r="AI20" s="11">
        <f>IFERROR(INDEX(REPORT_DATA_BY_ZONE!$A:$AG,$W20,MATCH(AI$15,REPORT_DATA_BY_ZONE!$A$1:$AG$1,0)), "")</f>
        <v>51</v>
      </c>
      <c r="AJ20" s="11">
        <f>IFERROR(INDEX(REPORT_DATA_BY_ZONE!$A:$AG,$W20,MATCH(AJ$15,REPORT_DATA_BY_ZONE!$A$1:$AG$1,0)), "")</f>
        <v>0</v>
      </c>
      <c r="AK20" s="11">
        <f>IFERROR(INDEX(REPORT_DATA_BY_ZONE!$A:$AG,$W20,MATCH(AK$15,REPORT_DATA_BY_ZONE!$A$1:$AG$1,0)), "")</f>
        <v>44</v>
      </c>
      <c r="AL20" s="11">
        <f>IFERROR(INDEX(REPORT_DATA_BY_ZONE!$A:$AG,$W20,MATCH(AL$15,REPORT_DATA_BY_ZONE!$A$1:$AG$1,0)), "")</f>
        <v>13</v>
      </c>
      <c r="AM20" s="11">
        <f>IFERROR(INDEX(REPORT_DATA_BY_ZONE!$A:$AG,$W20,MATCH(AM$15,REPORT_DATA_BY_ZONE!$A$1:$AG$1,0)), "")</f>
        <v>0</v>
      </c>
    </row>
    <row r="21" spans="20:39" x14ac:dyDescent="0.25">
      <c r="T21" s="40" t="s">
        <v>58</v>
      </c>
      <c r="U21" s="77"/>
      <c r="V21" s="14" t="str">
        <f t="shared" si="6"/>
        <v>2016:2:1:7:CENTRAL</v>
      </c>
      <c r="W21" s="14">
        <f>MATCH($V21,REPORT_DATA_BY_ZONE!$A:$A, 0)</f>
        <v>35</v>
      </c>
      <c r="X21" s="11">
        <f>IFERROR(INDEX(REPORT_DATA_BY_ZONE!$A:$AG,$W21,MATCH(X$15,REPORT_DATA_BY_ZONE!$A$1:$AG$1,0)), "")</f>
        <v>0</v>
      </c>
      <c r="Y21" s="11">
        <f>IFERROR(INDEX(REPORT_DATA_BY_ZONE!$A:$AG,$W21,MATCH(Y$15,REPORT_DATA_BY_ZONE!$A$1:$AG$1,0)), "")</f>
        <v>1</v>
      </c>
      <c r="Z21" s="11">
        <f>IFERROR(INDEX(REPORT_DATA_BY_ZONE!$A:$AG,$W21,MATCH(Z$15,REPORT_DATA_BY_ZONE!$A$1:$AG$1,0)), "")</f>
        <v>12</v>
      </c>
      <c r="AA21" s="11">
        <f>IFERROR(INDEX(REPORT_DATA_BY_ZONE!$A:$AG,$W21,MATCH(AA$15,REPORT_DATA_BY_ZONE!$A$1:$AG$1,0)), "")</f>
        <v>25</v>
      </c>
      <c r="AB21" s="11">
        <f>IFERROR(INDEX(REPORT_DATA_BY_ZONE!$A:$AG,$W21,MATCH(AB$15,REPORT_DATA_BY_ZONE!$A$1:$AG$1,0)), "")</f>
        <v>0</v>
      </c>
      <c r="AC21" s="11">
        <f>IFERROR(INDEX(REPORT_DATA_BY_ZONE!$A:$AG,$W21,MATCH(AC$15,REPORT_DATA_BY_ZONE!$A$1:$AG$1,0)), "")</f>
        <v>0</v>
      </c>
      <c r="AD21" s="11">
        <f>IFERROR(INDEX(REPORT_DATA_BY_ZONE!$A:$AG,$W21,MATCH(AD$15,REPORT_DATA_BY_ZONE!$A$1:$AG$1,0)), "")</f>
        <v>0</v>
      </c>
      <c r="AE21" s="11">
        <f>IFERROR(INDEX(REPORT_DATA_BY_ZONE!$A:$AG,$W21,MATCH(AE$15,REPORT_DATA_BY_ZONE!$A$1:$AG$1,0)), "")</f>
        <v>51</v>
      </c>
      <c r="AF21" s="11">
        <f>IFERROR(INDEX(REPORT_DATA_BY_ZONE!$A:$AG,$W21,MATCH(AF$15,REPORT_DATA_BY_ZONE!$A$1:$AG$1,0)), "")</f>
        <v>12</v>
      </c>
      <c r="AG21" s="11">
        <f>IFERROR(INDEX(REPORT_DATA_BY_ZONE!$A:$AG,$W21,MATCH(AG$15,REPORT_DATA_BY_ZONE!$A$1:$AG$1,0)), "")</f>
        <v>79</v>
      </c>
      <c r="AH21" s="11">
        <f>IFERROR(INDEX(REPORT_DATA_BY_ZONE!$A:$AG,$W21,MATCH(AH$15,REPORT_DATA_BY_ZONE!$A$1:$AG$1,0)), "")</f>
        <v>140</v>
      </c>
      <c r="AI21" s="11">
        <f>IFERROR(INDEX(REPORT_DATA_BY_ZONE!$A:$AG,$W21,MATCH(AI$15,REPORT_DATA_BY_ZONE!$A$1:$AG$1,0)), "")</f>
        <v>61</v>
      </c>
      <c r="AJ21" s="11">
        <f>IFERROR(INDEX(REPORT_DATA_BY_ZONE!$A:$AG,$W21,MATCH(AJ$15,REPORT_DATA_BY_ZONE!$A$1:$AG$1,0)), "")</f>
        <v>1</v>
      </c>
      <c r="AK21" s="11">
        <f>IFERROR(INDEX(REPORT_DATA_BY_ZONE!$A:$AG,$W21,MATCH(AK$15,REPORT_DATA_BY_ZONE!$A$1:$AG$1,0)), "")</f>
        <v>39</v>
      </c>
      <c r="AL21" s="11">
        <f>IFERROR(INDEX(REPORT_DATA_BY_ZONE!$A:$AG,$W21,MATCH(AL$15,REPORT_DATA_BY_ZONE!$A$1:$AG$1,0)), "")</f>
        <v>2</v>
      </c>
      <c r="AM21" s="11">
        <f>IFERROR(INDEX(REPORT_DATA_BY_ZONE!$A:$AG,$W21,MATCH(AM$15,REPORT_DATA_BY_ZONE!$A$1:$AG$1,0)), "")</f>
        <v>5</v>
      </c>
    </row>
    <row r="22" spans="20:39" x14ac:dyDescent="0.25">
      <c r="T22" s="40" t="s">
        <v>54</v>
      </c>
      <c r="U22" s="77"/>
      <c r="V22" s="14" t="str">
        <f t="shared" si="6"/>
        <v>2016:2:1:7:NORTH</v>
      </c>
      <c r="W22" s="14">
        <f>MATCH($V22,REPORT_DATA_BY_ZONE!$A:$A, 0)</f>
        <v>38</v>
      </c>
      <c r="X22" s="11">
        <f>IFERROR(INDEX(REPORT_DATA_BY_ZONE!$A:$AG,$W22,MATCH(X$15,REPORT_DATA_BY_ZONE!$A$1:$AG$1,0)), "")</f>
        <v>2</v>
      </c>
      <c r="Y22" s="11">
        <f>IFERROR(INDEX(REPORT_DATA_BY_ZONE!$A:$AG,$W22,MATCH(Y$15,REPORT_DATA_BY_ZONE!$A$1:$AG$1,0)), "")</f>
        <v>3</v>
      </c>
      <c r="Z22" s="11">
        <f>IFERROR(INDEX(REPORT_DATA_BY_ZONE!$A:$AG,$W22,MATCH(Z$15,REPORT_DATA_BY_ZONE!$A$1:$AG$1,0)), "")</f>
        <v>4</v>
      </c>
      <c r="AA22" s="11">
        <f>IFERROR(INDEX(REPORT_DATA_BY_ZONE!$A:$AG,$W22,MATCH(AA$15,REPORT_DATA_BY_ZONE!$A$1:$AG$1,0)), "")</f>
        <v>10</v>
      </c>
      <c r="AB22" s="11">
        <f>IFERROR(INDEX(REPORT_DATA_BY_ZONE!$A:$AG,$W22,MATCH(AB$15,REPORT_DATA_BY_ZONE!$A$1:$AG$1,0)), "")</f>
        <v>0</v>
      </c>
      <c r="AC22" s="11">
        <f>IFERROR(INDEX(REPORT_DATA_BY_ZONE!$A:$AG,$W22,MATCH(AC$15,REPORT_DATA_BY_ZONE!$A$1:$AG$1,0)), "")</f>
        <v>0</v>
      </c>
      <c r="AD22" s="11">
        <f>IFERROR(INDEX(REPORT_DATA_BY_ZONE!$A:$AG,$W22,MATCH(AD$15,REPORT_DATA_BY_ZONE!$A$1:$AG$1,0)), "")</f>
        <v>0</v>
      </c>
      <c r="AE22" s="11">
        <f>IFERROR(INDEX(REPORT_DATA_BY_ZONE!$A:$AG,$W22,MATCH(AE$15,REPORT_DATA_BY_ZONE!$A$1:$AG$1,0)), "")</f>
        <v>31</v>
      </c>
      <c r="AF22" s="11">
        <f>IFERROR(INDEX(REPORT_DATA_BY_ZONE!$A:$AG,$W22,MATCH(AF$15,REPORT_DATA_BY_ZONE!$A$1:$AG$1,0)), "")</f>
        <v>5</v>
      </c>
      <c r="AG22" s="11">
        <f>IFERROR(INDEX(REPORT_DATA_BY_ZONE!$A:$AG,$W22,MATCH(AG$15,REPORT_DATA_BY_ZONE!$A$1:$AG$1,0)), "")</f>
        <v>46</v>
      </c>
      <c r="AH22" s="11">
        <f>IFERROR(INDEX(REPORT_DATA_BY_ZONE!$A:$AG,$W22,MATCH(AH$15,REPORT_DATA_BY_ZONE!$A$1:$AG$1,0)), "")</f>
        <v>55</v>
      </c>
      <c r="AI22" s="11">
        <f>IFERROR(INDEX(REPORT_DATA_BY_ZONE!$A:$AG,$W22,MATCH(AI$15,REPORT_DATA_BY_ZONE!$A$1:$AG$1,0)), "")</f>
        <v>21</v>
      </c>
      <c r="AJ22" s="11">
        <f>IFERROR(INDEX(REPORT_DATA_BY_ZONE!$A:$AG,$W22,MATCH(AJ$15,REPORT_DATA_BY_ZONE!$A$1:$AG$1,0)), "")</f>
        <v>2</v>
      </c>
      <c r="AK22" s="11">
        <f>IFERROR(INDEX(REPORT_DATA_BY_ZONE!$A:$AG,$W22,MATCH(AK$15,REPORT_DATA_BY_ZONE!$A$1:$AG$1,0)), "")</f>
        <v>24</v>
      </c>
      <c r="AL22" s="11">
        <f>IFERROR(INDEX(REPORT_DATA_BY_ZONE!$A:$AG,$W22,MATCH(AL$15,REPORT_DATA_BY_ZONE!$A$1:$AG$1,0)), "")</f>
        <v>6</v>
      </c>
      <c r="AM22" s="11">
        <f>IFERROR(INDEX(REPORT_DATA_BY_ZONE!$A:$AG,$W22,MATCH(AM$15,REPORT_DATA_BY_ZONE!$A$1:$AG$1,0)), "")</f>
        <v>0</v>
      </c>
    </row>
    <row r="23" spans="20:39" x14ac:dyDescent="0.25">
      <c r="T23" s="40" t="s">
        <v>57</v>
      </c>
      <c r="U23" s="77"/>
      <c r="V23" s="14" t="str">
        <f t="shared" si="6"/>
        <v>2016:2:1:7:SOUTH</v>
      </c>
      <c r="W23" s="14">
        <f>MATCH($V23,REPORT_DATA_BY_ZONE!$A:$A, 0)</f>
        <v>40</v>
      </c>
      <c r="X23" s="11">
        <f>IFERROR(INDEX(REPORT_DATA_BY_ZONE!$A:$AG,$W23,MATCH(X$15,REPORT_DATA_BY_ZONE!$A$1:$AG$1,0)), "")</f>
        <v>0</v>
      </c>
      <c r="Y23" s="11">
        <f>IFERROR(INDEX(REPORT_DATA_BY_ZONE!$A:$AG,$W23,MATCH(Y$15,REPORT_DATA_BY_ZONE!$A$1:$AG$1,0)), "")</f>
        <v>1</v>
      </c>
      <c r="Z23" s="11">
        <f>IFERROR(INDEX(REPORT_DATA_BY_ZONE!$A:$AG,$W23,MATCH(Z$15,REPORT_DATA_BY_ZONE!$A$1:$AG$1,0)), "")</f>
        <v>25</v>
      </c>
      <c r="AA23" s="11">
        <f>IFERROR(INDEX(REPORT_DATA_BY_ZONE!$A:$AG,$W23,MATCH(AA$15,REPORT_DATA_BY_ZONE!$A$1:$AG$1,0)), "")</f>
        <v>34</v>
      </c>
      <c r="AB23" s="11">
        <f>IFERROR(INDEX(REPORT_DATA_BY_ZONE!$A:$AG,$W23,MATCH(AB$15,REPORT_DATA_BY_ZONE!$A$1:$AG$1,0)), "")</f>
        <v>0</v>
      </c>
      <c r="AC23" s="11">
        <f>IFERROR(INDEX(REPORT_DATA_BY_ZONE!$A:$AG,$W23,MATCH(AC$15,REPORT_DATA_BY_ZONE!$A$1:$AG$1,0)), "")</f>
        <v>0</v>
      </c>
      <c r="AD23" s="11">
        <f>IFERROR(INDEX(REPORT_DATA_BY_ZONE!$A:$AG,$W23,MATCH(AD$15,REPORT_DATA_BY_ZONE!$A$1:$AG$1,0)), "")</f>
        <v>0</v>
      </c>
      <c r="AE23" s="11">
        <f>IFERROR(INDEX(REPORT_DATA_BY_ZONE!$A:$AG,$W23,MATCH(AE$15,REPORT_DATA_BY_ZONE!$A$1:$AG$1,0)), "")</f>
        <v>81</v>
      </c>
      <c r="AF23" s="11">
        <f>IFERROR(INDEX(REPORT_DATA_BY_ZONE!$A:$AG,$W23,MATCH(AF$15,REPORT_DATA_BY_ZONE!$A$1:$AG$1,0)), "")</f>
        <v>17</v>
      </c>
      <c r="AG23" s="11">
        <f>IFERROR(INDEX(REPORT_DATA_BY_ZONE!$A:$AG,$W23,MATCH(AG$15,REPORT_DATA_BY_ZONE!$A$1:$AG$1,0)), "")</f>
        <v>87</v>
      </c>
      <c r="AH23" s="11">
        <f>IFERROR(INDEX(REPORT_DATA_BY_ZONE!$A:$AG,$W23,MATCH(AH$15,REPORT_DATA_BY_ZONE!$A$1:$AG$1,0)), "")</f>
        <v>130</v>
      </c>
      <c r="AI23" s="11">
        <f>IFERROR(INDEX(REPORT_DATA_BY_ZONE!$A:$AG,$W23,MATCH(AI$15,REPORT_DATA_BY_ZONE!$A$1:$AG$1,0)), "")</f>
        <v>71</v>
      </c>
      <c r="AJ23" s="11">
        <f>IFERROR(INDEX(REPORT_DATA_BY_ZONE!$A:$AG,$W23,MATCH(AJ$15,REPORT_DATA_BY_ZONE!$A$1:$AG$1,0)), "")</f>
        <v>0</v>
      </c>
      <c r="AK23" s="11">
        <f>IFERROR(INDEX(REPORT_DATA_BY_ZONE!$A:$AG,$W23,MATCH(AK$15,REPORT_DATA_BY_ZONE!$A$1:$AG$1,0)), "")</f>
        <v>43</v>
      </c>
      <c r="AL23" s="11">
        <f>IFERROR(INDEX(REPORT_DATA_BY_ZONE!$A:$AG,$W23,MATCH(AL$15,REPORT_DATA_BY_ZONE!$A$1:$AG$1,0)), "")</f>
        <v>13</v>
      </c>
      <c r="AM23" s="11">
        <f>IFERROR(INDEX(REPORT_DATA_BY_ZONE!$A:$AG,$W23,MATCH(AM$15,REPORT_DATA_BY_ZONE!$A$1:$AG$1,0)), "")</f>
        <v>0</v>
      </c>
    </row>
    <row r="24" spans="20:39" x14ac:dyDescent="0.25">
      <c r="T24" s="40" t="s">
        <v>56</v>
      </c>
      <c r="U24" s="77"/>
      <c r="V24" s="14" t="str">
        <f t="shared" si="6"/>
        <v>2016:2:1:7:WEST</v>
      </c>
      <c r="W24" s="14">
        <f>MATCH($V24,REPORT_DATA_BY_ZONE!$A:$A, 0)</f>
        <v>43</v>
      </c>
      <c r="X24" s="11">
        <f>IFERROR(INDEX(REPORT_DATA_BY_ZONE!$A:$AG,$W24,MATCH(X$15,REPORT_DATA_BY_ZONE!$A$1:$AG$1,0)), "")</f>
        <v>1</v>
      </c>
      <c r="Y24" s="11">
        <f>IFERROR(INDEX(REPORT_DATA_BY_ZONE!$A:$AG,$W24,MATCH(Y$15,REPORT_DATA_BY_ZONE!$A$1:$AG$1,0)), "")</f>
        <v>3</v>
      </c>
      <c r="Z24" s="11">
        <f>IFERROR(INDEX(REPORT_DATA_BY_ZONE!$A:$AG,$W24,MATCH(Z$15,REPORT_DATA_BY_ZONE!$A$1:$AG$1,0)), "")</f>
        <v>17</v>
      </c>
      <c r="AA24" s="11">
        <f>IFERROR(INDEX(REPORT_DATA_BY_ZONE!$A:$AG,$W24,MATCH(AA$15,REPORT_DATA_BY_ZONE!$A$1:$AG$1,0)), "")</f>
        <v>26</v>
      </c>
      <c r="AB24" s="11">
        <f>IFERROR(INDEX(REPORT_DATA_BY_ZONE!$A:$AG,$W24,MATCH(AB$15,REPORT_DATA_BY_ZONE!$A$1:$AG$1,0)), "")</f>
        <v>0</v>
      </c>
      <c r="AC24" s="11">
        <f>IFERROR(INDEX(REPORT_DATA_BY_ZONE!$A:$AG,$W24,MATCH(AC$15,REPORT_DATA_BY_ZONE!$A$1:$AG$1,0)), "")</f>
        <v>0</v>
      </c>
      <c r="AD24" s="11">
        <f>IFERROR(INDEX(REPORT_DATA_BY_ZONE!$A:$AG,$W24,MATCH(AD$15,REPORT_DATA_BY_ZONE!$A$1:$AG$1,0)), "")</f>
        <v>0</v>
      </c>
      <c r="AE24" s="11">
        <f>IFERROR(INDEX(REPORT_DATA_BY_ZONE!$A:$AG,$W24,MATCH(AE$15,REPORT_DATA_BY_ZONE!$A$1:$AG$1,0)), "")</f>
        <v>58</v>
      </c>
      <c r="AF24" s="11">
        <f>IFERROR(INDEX(REPORT_DATA_BY_ZONE!$A:$AG,$W24,MATCH(AF$15,REPORT_DATA_BY_ZONE!$A$1:$AG$1,0)), "")</f>
        <v>13</v>
      </c>
      <c r="AG24" s="11">
        <f>IFERROR(INDEX(REPORT_DATA_BY_ZONE!$A:$AG,$W24,MATCH(AG$15,REPORT_DATA_BY_ZONE!$A$1:$AG$1,0)), "")</f>
        <v>71</v>
      </c>
      <c r="AH24" s="11">
        <f>IFERROR(INDEX(REPORT_DATA_BY_ZONE!$A:$AG,$W24,MATCH(AH$15,REPORT_DATA_BY_ZONE!$A$1:$AG$1,0)), "")</f>
        <v>118</v>
      </c>
      <c r="AI24" s="11">
        <f>IFERROR(INDEX(REPORT_DATA_BY_ZONE!$A:$AG,$W24,MATCH(AI$15,REPORT_DATA_BY_ZONE!$A$1:$AG$1,0)), "")</f>
        <v>43</v>
      </c>
      <c r="AJ24" s="11">
        <f>IFERROR(INDEX(REPORT_DATA_BY_ZONE!$A:$AG,$W24,MATCH(AJ$15,REPORT_DATA_BY_ZONE!$A$1:$AG$1,0)), "")</f>
        <v>1</v>
      </c>
      <c r="AK24" s="11">
        <f>IFERROR(INDEX(REPORT_DATA_BY_ZONE!$A:$AG,$W24,MATCH(AK$15,REPORT_DATA_BY_ZONE!$A$1:$AG$1,0)), "")</f>
        <v>52</v>
      </c>
      <c r="AL24" s="11">
        <f>IFERROR(INDEX(REPORT_DATA_BY_ZONE!$A:$AG,$W24,MATCH(AL$15,REPORT_DATA_BY_ZONE!$A$1:$AG$1,0)), "")</f>
        <v>16</v>
      </c>
      <c r="AM24" s="11">
        <f>IFERROR(INDEX(REPORT_DATA_BY_ZONE!$A:$AG,$W24,MATCH(AM$15,REPORT_DATA_BY_ZONE!$A$1:$AG$1,0)), "")</f>
        <v>0</v>
      </c>
    </row>
    <row r="25" spans="20:39" x14ac:dyDescent="0.25">
      <c r="T25" s="40" t="s">
        <v>55</v>
      </c>
      <c r="U25" s="77"/>
      <c r="V25" s="14" t="str">
        <f t="shared" si="6"/>
        <v>2016:2:1:7:EAST</v>
      </c>
      <c r="W25" s="14">
        <f>MATCH($V25,REPORT_DATA_BY_ZONE!$A:$A, 0)</f>
        <v>36</v>
      </c>
      <c r="X25" s="11">
        <f>IFERROR(INDEX(REPORT_DATA_BY_ZONE!$A:$AG,$W25,MATCH(X$15,REPORT_DATA_BY_ZONE!$A$1:$AG$1,0)), "")</f>
        <v>0</v>
      </c>
      <c r="Y25" s="11">
        <f>IFERROR(INDEX(REPORT_DATA_BY_ZONE!$A:$AG,$W25,MATCH(Y$15,REPORT_DATA_BY_ZONE!$A$1:$AG$1,0)), "")</f>
        <v>2</v>
      </c>
      <c r="Z25" s="11">
        <f>IFERROR(INDEX(REPORT_DATA_BY_ZONE!$A:$AG,$W25,MATCH(Z$15,REPORT_DATA_BY_ZONE!$A$1:$AG$1,0)), "")</f>
        <v>18</v>
      </c>
      <c r="AA25" s="11">
        <f>IFERROR(INDEX(REPORT_DATA_BY_ZONE!$A:$AG,$W25,MATCH(AA$15,REPORT_DATA_BY_ZONE!$A$1:$AG$1,0)), "")</f>
        <v>40</v>
      </c>
      <c r="AB25" s="11">
        <f>IFERROR(INDEX(REPORT_DATA_BY_ZONE!$A:$AG,$W25,MATCH(AB$15,REPORT_DATA_BY_ZONE!$A$1:$AG$1,0)), "")</f>
        <v>0</v>
      </c>
      <c r="AC25" s="11">
        <f>IFERROR(INDEX(REPORT_DATA_BY_ZONE!$A:$AG,$W25,MATCH(AC$15,REPORT_DATA_BY_ZONE!$A$1:$AG$1,0)), "")</f>
        <v>1</v>
      </c>
      <c r="AD25" s="11">
        <f>IFERROR(INDEX(REPORT_DATA_BY_ZONE!$A:$AG,$W25,MATCH(AD$15,REPORT_DATA_BY_ZONE!$A$1:$AG$1,0)), "")</f>
        <v>0</v>
      </c>
      <c r="AE25" s="11">
        <f>IFERROR(INDEX(REPORT_DATA_BY_ZONE!$A:$AG,$W25,MATCH(AE$15,REPORT_DATA_BY_ZONE!$A$1:$AG$1,0)), "")</f>
        <v>70</v>
      </c>
      <c r="AF25" s="11">
        <f>IFERROR(INDEX(REPORT_DATA_BY_ZONE!$A:$AG,$W25,MATCH(AF$15,REPORT_DATA_BY_ZONE!$A$1:$AG$1,0)), "")</f>
        <v>24</v>
      </c>
      <c r="AG25" s="11">
        <f>IFERROR(INDEX(REPORT_DATA_BY_ZONE!$A:$AG,$W25,MATCH(AG$15,REPORT_DATA_BY_ZONE!$A$1:$AG$1,0)), "")</f>
        <v>92</v>
      </c>
      <c r="AH25" s="11">
        <f>IFERROR(INDEX(REPORT_DATA_BY_ZONE!$A:$AG,$W25,MATCH(AH$15,REPORT_DATA_BY_ZONE!$A$1:$AG$1,0)), "")</f>
        <v>163</v>
      </c>
      <c r="AI25" s="11">
        <f>IFERROR(INDEX(REPORT_DATA_BY_ZONE!$A:$AG,$W25,MATCH(AI$15,REPORT_DATA_BY_ZONE!$A$1:$AG$1,0)), "")</f>
        <v>68</v>
      </c>
      <c r="AJ25" s="11">
        <f>IFERROR(INDEX(REPORT_DATA_BY_ZONE!$A:$AG,$W25,MATCH(AJ$15,REPORT_DATA_BY_ZONE!$A$1:$AG$1,0)), "")</f>
        <v>0</v>
      </c>
      <c r="AK25" s="11">
        <f>IFERROR(INDEX(REPORT_DATA_BY_ZONE!$A:$AG,$W25,MATCH(AK$15,REPORT_DATA_BY_ZONE!$A$1:$AG$1,0)), "")</f>
        <v>49</v>
      </c>
      <c r="AL25" s="11">
        <f>IFERROR(INDEX(REPORT_DATA_BY_ZONE!$A:$AG,$W25,MATCH(AL$15,REPORT_DATA_BY_ZONE!$A$1:$AG$1,0)), "")</f>
        <v>11</v>
      </c>
      <c r="AM25" s="11">
        <f>IFERROR(INDEX(REPORT_DATA_BY_ZONE!$A:$AG,$W25,MATCH(AM$15,REPORT_DATA_BY_ZONE!$A$1:$AG$1,0)), "")</f>
        <v>1</v>
      </c>
    </row>
    <row r="26" spans="20:39" x14ac:dyDescent="0.25">
      <c r="T26" s="40" t="s">
        <v>48</v>
      </c>
      <c r="U26" s="77"/>
      <c r="V26" s="14" t="str">
        <f t="shared" si="6"/>
        <v>2016:2:1:7:TAOYUAN</v>
      </c>
      <c r="W26" s="14">
        <f>MATCH($V26,REPORT_DATA_BY_ZONE!$A:$A, 0)</f>
        <v>42</v>
      </c>
      <c r="X26" s="11">
        <f>IFERROR(INDEX(REPORT_DATA_BY_ZONE!$A:$AG,$W26,MATCH(X$15,REPORT_DATA_BY_ZONE!$A$1:$AG$1,0)), "")</f>
        <v>3</v>
      </c>
      <c r="Y26" s="11">
        <f>IFERROR(INDEX(REPORT_DATA_BY_ZONE!$A:$AG,$W26,MATCH(Y$15,REPORT_DATA_BY_ZONE!$A$1:$AG$1,0)), "")</f>
        <v>0</v>
      </c>
      <c r="Z26" s="11">
        <f>IFERROR(INDEX(REPORT_DATA_BY_ZONE!$A:$AG,$W26,MATCH(Z$15,REPORT_DATA_BY_ZONE!$A$1:$AG$1,0)), "")</f>
        <v>15</v>
      </c>
      <c r="AA26" s="11">
        <f>IFERROR(INDEX(REPORT_DATA_BY_ZONE!$A:$AG,$W26,MATCH(AA$15,REPORT_DATA_BY_ZONE!$A$1:$AG$1,0)), "")</f>
        <v>32</v>
      </c>
      <c r="AB26" s="11">
        <f>IFERROR(INDEX(REPORT_DATA_BY_ZONE!$A:$AG,$W26,MATCH(AB$15,REPORT_DATA_BY_ZONE!$A$1:$AG$1,0)), "")</f>
        <v>0</v>
      </c>
      <c r="AC26" s="11">
        <f>IFERROR(INDEX(REPORT_DATA_BY_ZONE!$A:$AG,$W26,MATCH(AC$15,REPORT_DATA_BY_ZONE!$A$1:$AG$1,0)), "")</f>
        <v>1</v>
      </c>
      <c r="AD26" s="11">
        <f>IFERROR(INDEX(REPORT_DATA_BY_ZONE!$A:$AG,$W26,MATCH(AD$15,REPORT_DATA_BY_ZONE!$A$1:$AG$1,0)), "")</f>
        <v>1</v>
      </c>
      <c r="AE26" s="11">
        <f>IFERROR(INDEX(REPORT_DATA_BY_ZONE!$A:$AG,$W26,MATCH(AE$15,REPORT_DATA_BY_ZONE!$A$1:$AG$1,0)), "")</f>
        <v>82</v>
      </c>
      <c r="AF26" s="11">
        <f>IFERROR(INDEX(REPORT_DATA_BY_ZONE!$A:$AG,$W26,MATCH(AF$15,REPORT_DATA_BY_ZONE!$A$1:$AG$1,0)), "")</f>
        <v>15</v>
      </c>
      <c r="AG26" s="11">
        <f>IFERROR(INDEX(REPORT_DATA_BY_ZONE!$A:$AG,$W26,MATCH(AG$15,REPORT_DATA_BY_ZONE!$A$1:$AG$1,0)), "")</f>
        <v>85</v>
      </c>
      <c r="AH26" s="11">
        <f>IFERROR(INDEX(REPORT_DATA_BY_ZONE!$A:$AG,$W26,MATCH(AH$15,REPORT_DATA_BY_ZONE!$A$1:$AG$1,0)), "")</f>
        <v>171</v>
      </c>
      <c r="AI26" s="11">
        <f>IFERROR(INDEX(REPORT_DATA_BY_ZONE!$A:$AG,$W26,MATCH(AI$15,REPORT_DATA_BY_ZONE!$A$1:$AG$1,0)), "")</f>
        <v>57</v>
      </c>
      <c r="AJ26" s="11">
        <f>IFERROR(INDEX(REPORT_DATA_BY_ZONE!$A:$AG,$W26,MATCH(AJ$15,REPORT_DATA_BY_ZONE!$A$1:$AG$1,0)), "")</f>
        <v>0</v>
      </c>
      <c r="AK26" s="11">
        <f>IFERROR(INDEX(REPORT_DATA_BY_ZONE!$A:$AG,$W26,MATCH(AK$15,REPORT_DATA_BY_ZONE!$A$1:$AG$1,0)), "")</f>
        <v>43</v>
      </c>
      <c r="AL26" s="11">
        <f>IFERROR(INDEX(REPORT_DATA_BY_ZONE!$A:$AG,$W26,MATCH(AL$15,REPORT_DATA_BY_ZONE!$A$1:$AG$1,0)), "")</f>
        <v>12</v>
      </c>
      <c r="AM26" s="11">
        <f>IFERROR(INDEX(REPORT_DATA_BY_ZONE!$A:$AG,$W26,MATCH(AM$15,REPORT_DATA_BY_ZONE!$A$1:$AG$1,0)), "")</f>
        <v>0</v>
      </c>
    </row>
    <row r="27" spans="20:39" x14ac:dyDescent="0.25">
      <c r="T27" s="40" t="s">
        <v>47</v>
      </c>
      <c r="U27" s="78" t="s">
        <v>43</v>
      </c>
      <c r="V27" s="21" t="str">
        <f t="shared" ref="V27:V37" si="7">CONCATENATE(YEAR,":",MONTH,":2:7:", $T27)</f>
        <v>2016:2:2:7:OFFICE</v>
      </c>
      <c r="W27" s="14" t="e">
        <f>MATCH($V27,REPORT_DATA_BY_ZONE!$A:$A, 0)</f>
        <v>#N/A</v>
      </c>
      <c r="X27" s="11" t="str">
        <f>IFERROR(INDEX(REPORT_DATA_BY_ZONE!$A:$AG,$W27,MATCH(X$15,REPORT_DATA_BY_ZONE!$A$1:$AG$1,0)), "")</f>
        <v/>
      </c>
      <c r="Y27" s="11" t="str">
        <f>IFERROR(INDEX(REPORT_DATA_BY_ZONE!$A:$AG,$W27,MATCH(Y$15,REPORT_DATA_BY_ZONE!$A$1:$AG$1,0)), "")</f>
        <v/>
      </c>
      <c r="Z27" s="11" t="str">
        <f>IFERROR(INDEX(REPORT_DATA_BY_ZONE!$A:$AG,$W27,MATCH(Z$15,REPORT_DATA_BY_ZONE!$A$1:$AG$1,0)), "")</f>
        <v/>
      </c>
      <c r="AA27" s="11" t="str">
        <f>IFERROR(INDEX(REPORT_DATA_BY_ZONE!$A:$AG,$W27,MATCH(AA$15,REPORT_DATA_BY_ZONE!$A$1:$AG$1,0)), "")</f>
        <v/>
      </c>
      <c r="AB27" s="11" t="str">
        <f>IFERROR(INDEX(REPORT_DATA_BY_ZONE!$A:$AG,$W27,MATCH(AB$15,REPORT_DATA_BY_ZONE!$A$1:$AG$1,0)), "")</f>
        <v/>
      </c>
      <c r="AC27" s="11" t="str">
        <f>IFERROR(INDEX(REPORT_DATA_BY_ZONE!$A:$AG,$W27,MATCH(AC$15,REPORT_DATA_BY_ZONE!$A$1:$AG$1,0)), "")</f>
        <v/>
      </c>
      <c r="AD27" s="11" t="str">
        <f>IFERROR(INDEX(REPORT_DATA_BY_ZONE!$A:$AG,$W27,MATCH(AD$15,REPORT_DATA_BY_ZONE!$A$1:$AG$1,0)), "")</f>
        <v/>
      </c>
      <c r="AE27" s="11" t="str">
        <f>IFERROR(INDEX(REPORT_DATA_BY_ZONE!$A:$AG,$W27,MATCH(AE$15,REPORT_DATA_BY_ZONE!$A$1:$AG$1,0)), "")</f>
        <v/>
      </c>
      <c r="AF27" s="11" t="str">
        <f>IFERROR(INDEX(REPORT_DATA_BY_ZONE!$A:$AG,$W27,MATCH(AF$15,REPORT_DATA_BY_ZONE!$A$1:$AG$1,0)), "")</f>
        <v/>
      </c>
      <c r="AG27" s="11" t="str">
        <f>IFERROR(INDEX(REPORT_DATA_BY_ZONE!$A:$AG,$W27,MATCH(AG$15,REPORT_DATA_BY_ZONE!$A$1:$AG$1,0)), "")</f>
        <v/>
      </c>
      <c r="AH27" s="11" t="str">
        <f>IFERROR(INDEX(REPORT_DATA_BY_ZONE!$A:$AG,$W27,MATCH(AH$15,REPORT_DATA_BY_ZONE!$A$1:$AG$1,0)), "")</f>
        <v/>
      </c>
      <c r="AI27" s="11" t="str">
        <f>IFERROR(INDEX(REPORT_DATA_BY_ZONE!$A:$AG,$W27,MATCH(AI$15,REPORT_DATA_BY_ZONE!$A$1:$AG$1,0)), "")</f>
        <v/>
      </c>
      <c r="AJ27" s="11" t="str">
        <f>IFERROR(INDEX(REPORT_DATA_BY_ZONE!$A:$AG,$W27,MATCH(AJ$15,REPORT_DATA_BY_ZONE!$A$1:$AG$1,0)), "")</f>
        <v/>
      </c>
      <c r="AK27" s="11" t="str">
        <f>IFERROR(INDEX(REPORT_DATA_BY_ZONE!$A:$AG,$W27,MATCH(AK$15,REPORT_DATA_BY_ZONE!$A$1:$AG$1,0)), "")</f>
        <v/>
      </c>
      <c r="AL27" s="11" t="str">
        <f>IFERROR(INDEX(REPORT_DATA_BY_ZONE!$A:$AG,$W27,MATCH(AL$15,REPORT_DATA_BY_ZONE!$A$1:$AG$1,0)), "")</f>
        <v/>
      </c>
      <c r="AM27" s="11" t="str">
        <f>IFERROR(INDEX(REPORT_DATA_BY_ZONE!$A:$AG,$W27,MATCH(AM$15,REPORT_DATA_BY_ZONE!$A$1:$AG$1,0)), "")</f>
        <v/>
      </c>
    </row>
    <row r="28" spans="20:39" x14ac:dyDescent="0.25">
      <c r="T28" s="40" t="s">
        <v>53</v>
      </c>
      <c r="U28" s="78"/>
      <c r="V28" s="21" t="str">
        <f t="shared" si="7"/>
        <v>2016:2:2:7:HUALIAN</v>
      </c>
      <c r="W28" s="14" t="e">
        <f>MATCH($V28,REPORT_DATA_BY_ZONE!$A:$A, 0)</f>
        <v>#N/A</v>
      </c>
      <c r="X28" s="11" t="str">
        <f>IFERROR(INDEX(REPORT_DATA_BY_ZONE!$A:$AG,$W28,MATCH(X$15,REPORT_DATA_BY_ZONE!$A$1:$AG$1,0)), "")</f>
        <v/>
      </c>
      <c r="Y28" s="11" t="str">
        <f>IFERROR(INDEX(REPORT_DATA_BY_ZONE!$A:$AG,$W28,MATCH(Y$15,REPORT_DATA_BY_ZONE!$A$1:$AG$1,0)), "")</f>
        <v/>
      </c>
      <c r="Z28" s="11" t="str">
        <f>IFERROR(INDEX(REPORT_DATA_BY_ZONE!$A:$AG,$W28,MATCH(Z$15,REPORT_DATA_BY_ZONE!$A$1:$AG$1,0)), "")</f>
        <v/>
      </c>
      <c r="AA28" s="11" t="str">
        <f>IFERROR(INDEX(REPORT_DATA_BY_ZONE!$A:$AG,$W28,MATCH(AA$15,REPORT_DATA_BY_ZONE!$A$1:$AG$1,0)), "")</f>
        <v/>
      </c>
      <c r="AB28" s="11" t="str">
        <f>IFERROR(INDEX(REPORT_DATA_BY_ZONE!$A:$AG,$W28,MATCH(AB$15,REPORT_DATA_BY_ZONE!$A$1:$AG$1,0)), "")</f>
        <v/>
      </c>
      <c r="AC28" s="11" t="str">
        <f>IFERROR(INDEX(REPORT_DATA_BY_ZONE!$A:$AG,$W28,MATCH(AC$15,REPORT_DATA_BY_ZONE!$A$1:$AG$1,0)), "")</f>
        <v/>
      </c>
      <c r="AD28" s="11" t="str">
        <f>IFERROR(INDEX(REPORT_DATA_BY_ZONE!$A:$AG,$W28,MATCH(AD$15,REPORT_DATA_BY_ZONE!$A$1:$AG$1,0)), "")</f>
        <v/>
      </c>
      <c r="AE28" s="11" t="str">
        <f>IFERROR(INDEX(REPORT_DATA_BY_ZONE!$A:$AG,$W28,MATCH(AE$15,REPORT_DATA_BY_ZONE!$A$1:$AG$1,0)), "")</f>
        <v/>
      </c>
      <c r="AF28" s="11" t="str">
        <f>IFERROR(INDEX(REPORT_DATA_BY_ZONE!$A:$AG,$W28,MATCH(AF$15,REPORT_DATA_BY_ZONE!$A$1:$AG$1,0)), "")</f>
        <v/>
      </c>
      <c r="AG28" s="11" t="str">
        <f>IFERROR(INDEX(REPORT_DATA_BY_ZONE!$A:$AG,$W28,MATCH(AG$15,REPORT_DATA_BY_ZONE!$A$1:$AG$1,0)), "")</f>
        <v/>
      </c>
      <c r="AH28" s="11" t="str">
        <f>IFERROR(INDEX(REPORT_DATA_BY_ZONE!$A:$AG,$W28,MATCH(AH$15,REPORT_DATA_BY_ZONE!$A$1:$AG$1,0)), "")</f>
        <v/>
      </c>
      <c r="AI28" s="11" t="str">
        <f>IFERROR(INDEX(REPORT_DATA_BY_ZONE!$A:$AG,$W28,MATCH(AI$15,REPORT_DATA_BY_ZONE!$A$1:$AG$1,0)), "")</f>
        <v/>
      </c>
      <c r="AJ28" s="11" t="str">
        <f>IFERROR(INDEX(REPORT_DATA_BY_ZONE!$A:$AG,$W28,MATCH(AJ$15,REPORT_DATA_BY_ZONE!$A$1:$AG$1,0)), "")</f>
        <v/>
      </c>
      <c r="AK28" s="11" t="str">
        <f>IFERROR(INDEX(REPORT_DATA_BY_ZONE!$A:$AG,$W28,MATCH(AK$15,REPORT_DATA_BY_ZONE!$A$1:$AG$1,0)), "")</f>
        <v/>
      </c>
      <c r="AL28" s="11" t="str">
        <f>IFERROR(INDEX(REPORT_DATA_BY_ZONE!$A:$AG,$W28,MATCH(AL$15,REPORT_DATA_BY_ZONE!$A$1:$AG$1,0)), "")</f>
        <v/>
      </c>
      <c r="AM28" s="11" t="str">
        <f>IFERROR(INDEX(REPORT_DATA_BY_ZONE!$A:$AG,$W28,MATCH(AM$15,REPORT_DATA_BY_ZONE!$A$1:$AG$1,0)), "")</f>
        <v/>
      </c>
    </row>
    <row r="29" spans="20:39" x14ac:dyDescent="0.25">
      <c r="T29" s="40" t="s">
        <v>51</v>
      </c>
      <c r="U29" s="78"/>
      <c r="V29" s="21" t="str">
        <f t="shared" si="7"/>
        <v>2016:2:2:7:TAIDONG</v>
      </c>
      <c r="W29" s="14" t="e">
        <f>MATCH($V29,REPORT_DATA_BY_ZONE!$A:$A, 0)</f>
        <v>#N/A</v>
      </c>
      <c r="X29" s="11" t="str">
        <f>IFERROR(INDEX(REPORT_DATA_BY_ZONE!$A:$AG,$W29,MATCH(X$15,REPORT_DATA_BY_ZONE!$A$1:$AG$1,0)), "")</f>
        <v/>
      </c>
      <c r="Y29" s="11" t="str">
        <f>IFERROR(INDEX(REPORT_DATA_BY_ZONE!$A:$AG,$W29,MATCH(Y$15,REPORT_DATA_BY_ZONE!$A$1:$AG$1,0)), "")</f>
        <v/>
      </c>
      <c r="Z29" s="11" t="str">
        <f>IFERROR(INDEX(REPORT_DATA_BY_ZONE!$A:$AG,$W29,MATCH(Z$15,REPORT_DATA_BY_ZONE!$A$1:$AG$1,0)), "")</f>
        <v/>
      </c>
      <c r="AA29" s="11" t="str">
        <f>IFERROR(INDEX(REPORT_DATA_BY_ZONE!$A:$AG,$W29,MATCH(AA$15,REPORT_DATA_BY_ZONE!$A$1:$AG$1,0)), "")</f>
        <v/>
      </c>
      <c r="AB29" s="11" t="str">
        <f>IFERROR(INDEX(REPORT_DATA_BY_ZONE!$A:$AG,$W29,MATCH(AB$15,REPORT_DATA_BY_ZONE!$A$1:$AG$1,0)), "")</f>
        <v/>
      </c>
      <c r="AC29" s="11" t="str">
        <f>IFERROR(INDEX(REPORT_DATA_BY_ZONE!$A:$AG,$W29,MATCH(AC$15,REPORT_DATA_BY_ZONE!$A$1:$AG$1,0)), "")</f>
        <v/>
      </c>
      <c r="AD29" s="11" t="str">
        <f>IFERROR(INDEX(REPORT_DATA_BY_ZONE!$A:$AG,$W29,MATCH(AD$15,REPORT_DATA_BY_ZONE!$A$1:$AG$1,0)), "")</f>
        <v/>
      </c>
      <c r="AE29" s="11" t="str">
        <f>IFERROR(INDEX(REPORT_DATA_BY_ZONE!$A:$AG,$W29,MATCH(AE$15,REPORT_DATA_BY_ZONE!$A$1:$AG$1,0)), "")</f>
        <v/>
      </c>
      <c r="AF29" s="11" t="str">
        <f>IFERROR(INDEX(REPORT_DATA_BY_ZONE!$A:$AG,$W29,MATCH(AF$15,REPORT_DATA_BY_ZONE!$A$1:$AG$1,0)), "")</f>
        <v/>
      </c>
      <c r="AG29" s="11" t="str">
        <f>IFERROR(INDEX(REPORT_DATA_BY_ZONE!$A:$AG,$W29,MATCH(AG$15,REPORT_DATA_BY_ZONE!$A$1:$AG$1,0)), "")</f>
        <v/>
      </c>
      <c r="AH29" s="11" t="str">
        <f>IFERROR(INDEX(REPORT_DATA_BY_ZONE!$A:$AG,$W29,MATCH(AH$15,REPORT_DATA_BY_ZONE!$A$1:$AG$1,0)), "")</f>
        <v/>
      </c>
      <c r="AI29" s="11" t="str">
        <f>IFERROR(INDEX(REPORT_DATA_BY_ZONE!$A:$AG,$W29,MATCH(AI$15,REPORT_DATA_BY_ZONE!$A$1:$AG$1,0)), "")</f>
        <v/>
      </c>
      <c r="AJ29" s="11" t="str">
        <f>IFERROR(INDEX(REPORT_DATA_BY_ZONE!$A:$AG,$W29,MATCH(AJ$15,REPORT_DATA_BY_ZONE!$A$1:$AG$1,0)), "")</f>
        <v/>
      </c>
      <c r="AK29" s="11" t="str">
        <f>IFERROR(INDEX(REPORT_DATA_BY_ZONE!$A:$AG,$W29,MATCH(AK$15,REPORT_DATA_BY_ZONE!$A$1:$AG$1,0)), "")</f>
        <v/>
      </c>
      <c r="AL29" s="11" t="str">
        <f>IFERROR(INDEX(REPORT_DATA_BY_ZONE!$A:$AG,$W29,MATCH(AL$15,REPORT_DATA_BY_ZONE!$A$1:$AG$1,0)), "")</f>
        <v/>
      </c>
      <c r="AM29" s="11" t="str">
        <f>IFERROR(INDEX(REPORT_DATA_BY_ZONE!$A:$AG,$W29,MATCH(AM$15,REPORT_DATA_BY_ZONE!$A$1:$AG$1,0)), "")</f>
        <v/>
      </c>
    </row>
    <row r="30" spans="20:39" x14ac:dyDescent="0.25">
      <c r="T30" s="40" t="s">
        <v>50</v>
      </c>
      <c r="U30" s="78"/>
      <c r="V30" s="21" t="str">
        <f t="shared" si="7"/>
        <v>2016:2:2:7:ZHUNAN</v>
      </c>
      <c r="W30" s="14" t="e">
        <f>MATCH($V30,REPORT_DATA_BY_ZONE!$A:$A, 0)</f>
        <v>#N/A</v>
      </c>
      <c r="X30" s="11" t="str">
        <f>IFERROR(INDEX(REPORT_DATA_BY_ZONE!$A:$AG,$W30,MATCH(X$15,REPORT_DATA_BY_ZONE!$A$1:$AG$1,0)), "")</f>
        <v/>
      </c>
      <c r="Y30" s="11" t="str">
        <f>IFERROR(INDEX(REPORT_DATA_BY_ZONE!$A:$AG,$W30,MATCH(Y$15,REPORT_DATA_BY_ZONE!$A$1:$AG$1,0)), "")</f>
        <v/>
      </c>
      <c r="Z30" s="11" t="str">
        <f>IFERROR(INDEX(REPORT_DATA_BY_ZONE!$A:$AG,$W30,MATCH(Z$15,REPORT_DATA_BY_ZONE!$A$1:$AG$1,0)), "")</f>
        <v/>
      </c>
      <c r="AA30" s="11" t="str">
        <f>IFERROR(INDEX(REPORT_DATA_BY_ZONE!$A:$AG,$W30,MATCH(AA$15,REPORT_DATA_BY_ZONE!$A$1:$AG$1,0)), "")</f>
        <v/>
      </c>
      <c r="AB30" s="11" t="str">
        <f>IFERROR(INDEX(REPORT_DATA_BY_ZONE!$A:$AG,$W30,MATCH(AB$15,REPORT_DATA_BY_ZONE!$A$1:$AG$1,0)), "")</f>
        <v/>
      </c>
      <c r="AC30" s="11" t="str">
        <f>IFERROR(INDEX(REPORT_DATA_BY_ZONE!$A:$AG,$W30,MATCH(AC$15,REPORT_DATA_BY_ZONE!$A$1:$AG$1,0)), "")</f>
        <v/>
      </c>
      <c r="AD30" s="11" t="str">
        <f>IFERROR(INDEX(REPORT_DATA_BY_ZONE!$A:$AG,$W30,MATCH(AD$15,REPORT_DATA_BY_ZONE!$A$1:$AG$1,0)), "")</f>
        <v/>
      </c>
      <c r="AE30" s="11" t="str">
        <f>IFERROR(INDEX(REPORT_DATA_BY_ZONE!$A:$AG,$W30,MATCH(AE$15,REPORT_DATA_BY_ZONE!$A$1:$AG$1,0)), "")</f>
        <v/>
      </c>
      <c r="AF30" s="11" t="str">
        <f>IFERROR(INDEX(REPORT_DATA_BY_ZONE!$A:$AG,$W30,MATCH(AF$15,REPORT_DATA_BY_ZONE!$A$1:$AG$1,0)), "")</f>
        <v/>
      </c>
      <c r="AG30" s="11" t="str">
        <f>IFERROR(INDEX(REPORT_DATA_BY_ZONE!$A:$AG,$W30,MATCH(AG$15,REPORT_DATA_BY_ZONE!$A$1:$AG$1,0)), "")</f>
        <v/>
      </c>
      <c r="AH30" s="11" t="str">
        <f>IFERROR(INDEX(REPORT_DATA_BY_ZONE!$A:$AG,$W30,MATCH(AH$15,REPORT_DATA_BY_ZONE!$A$1:$AG$1,0)), "")</f>
        <v/>
      </c>
      <c r="AI30" s="11" t="str">
        <f>IFERROR(INDEX(REPORT_DATA_BY_ZONE!$A:$AG,$W30,MATCH(AI$15,REPORT_DATA_BY_ZONE!$A$1:$AG$1,0)), "")</f>
        <v/>
      </c>
      <c r="AJ30" s="11" t="str">
        <f>IFERROR(INDEX(REPORT_DATA_BY_ZONE!$A:$AG,$W30,MATCH(AJ$15,REPORT_DATA_BY_ZONE!$A$1:$AG$1,0)), "")</f>
        <v/>
      </c>
      <c r="AK30" s="11" t="str">
        <f>IFERROR(INDEX(REPORT_DATA_BY_ZONE!$A:$AG,$W30,MATCH(AK$15,REPORT_DATA_BY_ZONE!$A$1:$AG$1,0)), "")</f>
        <v/>
      </c>
      <c r="AL30" s="11" t="str">
        <f>IFERROR(INDEX(REPORT_DATA_BY_ZONE!$A:$AG,$W30,MATCH(AL$15,REPORT_DATA_BY_ZONE!$A$1:$AG$1,0)), "")</f>
        <v/>
      </c>
      <c r="AM30" s="11" t="str">
        <f>IFERROR(INDEX(REPORT_DATA_BY_ZONE!$A:$AG,$W30,MATCH(AM$15,REPORT_DATA_BY_ZONE!$A$1:$AG$1,0)), "")</f>
        <v/>
      </c>
    </row>
    <row r="31" spans="20:39" x14ac:dyDescent="0.25">
      <c r="T31" s="40" t="s">
        <v>49</v>
      </c>
      <c r="U31" s="78"/>
      <c r="V31" s="21" t="str">
        <f t="shared" si="7"/>
        <v>2016:2:2:7:XINZHU</v>
      </c>
      <c r="W31" s="14" t="e">
        <f>MATCH($V31,REPORT_DATA_BY_ZONE!$A:$A, 0)</f>
        <v>#N/A</v>
      </c>
      <c r="X31" s="11" t="str">
        <f>IFERROR(INDEX(REPORT_DATA_BY_ZONE!$A:$AG,$W31,MATCH(X$15,REPORT_DATA_BY_ZONE!$A$1:$AG$1,0)), "")</f>
        <v/>
      </c>
      <c r="Y31" s="11" t="str">
        <f>IFERROR(INDEX(REPORT_DATA_BY_ZONE!$A:$AG,$W31,MATCH(Y$15,REPORT_DATA_BY_ZONE!$A$1:$AG$1,0)), "")</f>
        <v/>
      </c>
      <c r="Z31" s="11" t="str">
        <f>IFERROR(INDEX(REPORT_DATA_BY_ZONE!$A:$AG,$W31,MATCH(Z$15,REPORT_DATA_BY_ZONE!$A$1:$AG$1,0)), "")</f>
        <v/>
      </c>
      <c r="AA31" s="11" t="str">
        <f>IFERROR(INDEX(REPORT_DATA_BY_ZONE!$A:$AG,$W31,MATCH(AA$15,REPORT_DATA_BY_ZONE!$A$1:$AG$1,0)), "")</f>
        <v/>
      </c>
      <c r="AB31" s="11" t="str">
        <f>IFERROR(INDEX(REPORT_DATA_BY_ZONE!$A:$AG,$W31,MATCH(AB$15,REPORT_DATA_BY_ZONE!$A$1:$AG$1,0)), "")</f>
        <v/>
      </c>
      <c r="AC31" s="11" t="str">
        <f>IFERROR(INDEX(REPORT_DATA_BY_ZONE!$A:$AG,$W31,MATCH(AC$15,REPORT_DATA_BY_ZONE!$A$1:$AG$1,0)), "")</f>
        <v/>
      </c>
      <c r="AD31" s="11" t="str">
        <f>IFERROR(INDEX(REPORT_DATA_BY_ZONE!$A:$AG,$W31,MATCH(AD$15,REPORT_DATA_BY_ZONE!$A$1:$AG$1,0)), "")</f>
        <v/>
      </c>
      <c r="AE31" s="11" t="str">
        <f>IFERROR(INDEX(REPORT_DATA_BY_ZONE!$A:$AG,$W31,MATCH(AE$15,REPORT_DATA_BY_ZONE!$A$1:$AG$1,0)), "")</f>
        <v/>
      </c>
      <c r="AF31" s="11" t="str">
        <f>IFERROR(INDEX(REPORT_DATA_BY_ZONE!$A:$AG,$W31,MATCH(AF$15,REPORT_DATA_BY_ZONE!$A$1:$AG$1,0)), "")</f>
        <v/>
      </c>
      <c r="AG31" s="11" t="str">
        <f>IFERROR(INDEX(REPORT_DATA_BY_ZONE!$A:$AG,$W31,MATCH(AG$15,REPORT_DATA_BY_ZONE!$A$1:$AG$1,0)), "")</f>
        <v/>
      </c>
      <c r="AH31" s="11" t="str">
        <f>IFERROR(INDEX(REPORT_DATA_BY_ZONE!$A:$AG,$W31,MATCH(AH$15,REPORT_DATA_BY_ZONE!$A$1:$AG$1,0)), "")</f>
        <v/>
      </c>
      <c r="AI31" s="11" t="str">
        <f>IFERROR(INDEX(REPORT_DATA_BY_ZONE!$A:$AG,$W31,MATCH(AI$15,REPORT_DATA_BY_ZONE!$A$1:$AG$1,0)), "")</f>
        <v/>
      </c>
      <c r="AJ31" s="11" t="str">
        <f>IFERROR(INDEX(REPORT_DATA_BY_ZONE!$A:$AG,$W31,MATCH(AJ$15,REPORT_DATA_BY_ZONE!$A$1:$AG$1,0)), "")</f>
        <v/>
      </c>
      <c r="AK31" s="11" t="str">
        <f>IFERROR(INDEX(REPORT_DATA_BY_ZONE!$A:$AG,$W31,MATCH(AK$15,REPORT_DATA_BY_ZONE!$A$1:$AG$1,0)), "")</f>
        <v/>
      </c>
      <c r="AL31" s="11" t="str">
        <f>IFERROR(INDEX(REPORT_DATA_BY_ZONE!$A:$AG,$W31,MATCH(AL$15,REPORT_DATA_BY_ZONE!$A$1:$AG$1,0)), "")</f>
        <v/>
      </c>
      <c r="AM31" s="11" t="str">
        <f>IFERROR(INDEX(REPORT_DATA_BY_ZONE!$A:$AG,$W31,MATCH(AM$15,REPORT_DATA_BY_ZONE!$A$1:$AG$1,0)), "")</f>
        <v/>
      </c>
    </row>
    <row r="32" spans="20:39" x14ac:dyDescent="0.25">
      <c r="T32" s="40" t="s">
        <v>58</v>
      </c>
      <c r="U32" s="78"/>
      <c r="V32" s="21" t="str">
        <f t="shared" si="7"/>
        <v>2016:2:2:7:CENTRAL</v>
      </c>
      <c r="W32" s="14" t="e">
        <f>MATCH($V32,REPORT_DATA_BY_ZONE!$A:$A, 0)</f>
        <v>#N/A</v>
      </c>
      <c r="X32" s="11" t="str">
        <f>IFERROR(INDEX(REPORT_DATA_BY_ZONE!$A:$AG,$W32,MATCH(X$15,REPORT_DATA_BY_ZONE!$A$1:$AG$1,0)), "")</f>
        <v/>
      </c>
      <c r="Y32" s="11" t="str">
        <f>IFERROR(INDEX(REPORT_DATA_BY_ZONE!$A:$AG,$W32,MATCH(Y$15,REPORT_DATA_BY_ZONE!$A$1:$AG$1,0)), "")</f>
        <v/>
      </c>
      <c r="Z32" s="11" t="str">
        <f>IFERROR(INDEX(REPORT_DATA_BY_ZONE!$A:$AG,$W32,MATCH(Z$15,REPORT_DATA_BY_ZONE!$A$1:$AG$1,0)), "")</f>
        <v/>
      </c>
      <c r="AA32" s="11" t="str">
        <f>IFERROR(INDEX(REPORT_DATA_BY_ZONE!$A:$AG,$W32,MATCH(AA$15,REPORT_DATA_BY_ZONE!$A$1:$AG$1,0)), "")</f>
        <v/>
      </c>
      <c r="AB32" s="11" t="str">
        <f>IFERROR(INDEX(REPORT_DATA_BY_ZONE!$A:$AG,$W32,MATCH(AB$15,REPORT_DATA_BY_ZONE!$A$1:$AG$1,0)), "")</f>
        <v/>
      </c>
      <c r="AC32" s="11" t="str">
        <f>IFERROR(INDEX(REPORT_DATA_BY_ZONE!$A:$AG,$W32,MATCH(AC$15,REPORT_DATA_BY_ZONE!$A$1:$AG$1,0)), "")</f>
        <v/>
      </c>
      <c r="AD32" s="11" t="str">
        <f>IFERROR(INDEX(REPORT_DATA_BY_ZONE!$A:$AG,$W32,MATCH(AD$15,REPORT_DATA_BY_ZONE!$A$1:$AG$1,0)), "")</f>
        <v/>
      </c>
      <c r="AE32" s="11" t="str">
        <f>IFERROR(INDEX(REPORT_DATA_BY_ZONE!$A:$AG,$W32,MATCH(AE$15,REPORT_DATA_BY_ZONE!$A$1:$AG$1,0)), "")</f>
        <v/>
      </c>
      <c r="AF32" s="11" t="str">
        <f>IFERROR(INDEX(REPORT_DATA_BY_ZONE!$A:$AG,$W32,MATCH(AF$15,REPORT_DATA_BY_ZONE!$A$1:$AG$1,0)), "")</f>
        <v/>
      </c>
      <c r="AG32" s="11" t="str">
        <f>IFERROR(INDEX(REPORT_DATA_BY_ZONE!$A:$AG,$W32,MATCH(AG$15,REPORT_DATA_BY_ZONE!$A$1:$AG$1,0)), "")</f>
        <v/>
      </c>
      <c r="AH32" s="11" t="str">
        <f>IFERROR(INDEX(REPORT_DATA_BY_ZONE!$A:$AG,$W32,MATCH(AH$15,REPORT_DATA_BY_ZONE!$A$1:$AG$1,0)), "")</f>
        <v/>
      </c>
      <c r="AI32" s="11" t="str">
        <f>IFERROR(INDEX(REPORT_DATA_BY_ZONE!$A:$AG,$W32,MATCH(AI$15,REPORT_DATA_BY_ZONE!$A$1:$AG$1,0)), "")</f>
        <v/>
      </c>
      <c r="AJ32" s="11" t="str">
        <f>IFERROR(INDEX(REPORT_DATA_BY_ZONE!$A:$AG,$W32,MATCH(AJ$15,REPORT_DATA_BY_ZONE!$A$1:$AG$1,0)), "")</f>
        <v/>
      </c>
      <c r="AK32" s="11" t="str">
        <f>IFERROR(INDEX(REPORT_DATA_BY_ZONE!$A:$AG,$W32,MATCH(AK$15,REPORT_DATA_BY_ZONE!$A$1:$AG$1,0)), "")</f>
        <v/>
      </c>
      <c r="AL32" s="11" t="str">
        <f>IFERROR(INDEX(REPORT_DATA_BY_ZONE!$A:$AG,$W32,MATCH(AL$15,REPORT_DATA_BY_ZONE!$A$1:$AG$1,0)), "")</f>
        <v/>
      </c>
      <c r="AM32" s="11" t="str">
        <f>IFERROR(INDEX(REPORT_DATA_BY_ZONE!$A:$AG,$W32,MATCH(AM$15,REPORT_DATA_BY_ZONE!$A$1:$AG$1,0)), "")</f>
        <v/>
      </c>
    </row>
    <row r="33" spans="20:39" x14ac:dyDescent="0.25">
      <c r="T33" s="40" t="s">
        <v>54</v>
      </c>
      <c r="U33" s="78"/>
      <c r="V33" s="21" t="str">
        <f t="shared" si="7"/>
        <v>2016:2:2:7:NORTH</v>
      </c>
      <c r="W33" s="14" t="e">
        <f>MATCH($V33,REPORT_DATA_BY_ZONE!$A:$A, 0)</f>
        <v>#N/A</v>
      </c>
      <c r="X33" s="11" t="str">
        <f>IFERROR(INDEX(REPORT_DATA_BY_ZONE!$A:$AG,$W33,MATCH(X$15,REPORT_DATA_BY_ZONE!$A$1:$AG$1,0)), "")</f>
        <v/>
      </c>
      <c r="Y33" s="11" t="str">
        <f>IFERROR(INDEX(REPORT_DATA_BY_ZONE!$A:$AG,$W33,MATCH(Y$15,REPORT_DATA_BY_ZONE!$A$1:$AG$1,0)), "")</f>
        <v/>
      </c>
      <c r="Z33" s="11" t="str">
        <f>IFERROR(INDEX(REPORT_DATA_BY_ZONE!$A:$AG,$W33,MATCH(Z$15,REPORT_DATA_BY_ZONE!$A$1:$AG$1,0)), "")</f>
        <v/>
      </c>
      <c r="AA33" s="11" t="str">
        <f>IFERROR(INDEX(REPORT_DATA_BY_ZONE!$A:$AG,$W33,MATCH(AA$15,REPORT_DATA_BY_ZONE!$A$1:$AG$1,0)), "")</f>
        <v/>
      </c>
      <c r="AB33" s="11" t="str">
        <f>IFERROR(INDEX(REPORT_DATA_BY_ZONE!$A:$AG,$W33,MATCH(AB$15,REPORT_DATA_BY_ZONE!$A$1:$AG$1,0)), "")</f>
        <v/>
      </c>
      <c r="AC33" s="11" t="str">
        <f>IFERROR(INDEX(REPORT_DATA_BY_ZONE!$A:$AG,$W33,MATCH(AC$15,REPORT_DATA_BY_ZONE!$A$1:$AG$1,0)), "")</f>
        <v/>
      </c>
      <c r="AD33" s="11" t="str">
        <f>IFERROR(INDEX(REPORT_DATA_BY_ZONE!$A:$AG,$W33,MATCH(AD$15,REPORT_DATA_BY_ZONE!$A$1:$AG$1,0)), "")</f>
        <v/>
      </c>
      <c r="AE33" s="11" t="str">
        <f>IFERROR(INDEX(REPORT_DATA_BY_ZONE!$A:$AG,$W33,MATCH(AE$15,REPORT_DATA_BY_ZONE!$A$1:$AG$1,0)), "")</f>
        <v/>
      </c>
      <c r="AF33" s="11" t="str">
        <f>IFERROR(INDEX(REPORT_DATA_BY_ZONE!$A:$AG,$W33,MATCH(AF$15,REPORT_DATA_BY_ZONE!$A$1:$AG$1,0)), "")</f>
        <v/>
      </c>
      <c r="AG33" s="11" t="str">
        <f>IFERROR(INDEX(REPORT_DATA_BY_ZONE!$A:$AG,$W33,MATCH(AG$15,REPORT_DATA_BY_ZONE!$A$1:$AG$1,0)), "")</f>
        <v/>
      </c>
      <c r="AH33" s="11" t="str">
        <f>IFERROR(INDEX(REPORT_DATA_BY_ZONE!$A:$AG,$W33,MATCH(AH$15,REPORT_DATA_BY_ZONE!$A$1:$AG$1,0)), "")</f>
        <v/>
      </c>
      <c r="AI33" s="11" t="str">
        <f>IFERROR(INDEX(REPORT_DATA_BY_ZONE!$A:$AG,$W33,MATCH(AI$15,REPORT_DATA_BY_ZONE!$A$1:$AG$1,0)), "")</f>
        <v/>
      </c>
      <c r="AJ33" s="11" t="str">
        <f>IFERROR(INDEX(REPORT_DATA_BY_ZONE!$A:$AG,$W33,MATCH(AJ$15,REPORT_DATA_BY_ZONE!$A$1:$AG$1,0)), "")</f>
        <v/>
      </c>
      <c r="AK33" s="11" t="str">
        <f>IFERROR(INDEX(REPORT_DATA_BY_ZONE!$A:$AG,$W33,MATCH(AK$15,REPORT_DATA_BY_ZONE!$A$1:$AG$1,0)), "")</f>
        <v/>
      </c>
      <c r="AL33" s="11" t="str">
        <f>IFERROR(INDEX(REPORT_DATA_BY_ZONE!$A:$AG,$W33,MATCH(AL$15,REPORT_DATA_BY_ZONE!$A$1:$AG$1,0)), "")</f>
        <v/>
      </c>
      <c r="AM33" s="11" t="str">
        <f>IFERROR(INDEX(REPORT_DATA_BY_ZONE!$A:$AG,$W33,MATCH(AM$15,REPORT_DATA_BY_ZONE!$A$1:$AG$1,0)), "")</f>
        <v/>
      </c>
    </row>
    <row r="34" spans="20:39" x14ac:dyDescent="0.25">
      <c r="T34" s="40" t="s">
        <v>57</v>
      </c>
      <c r="U34" s="78"/>
      <c r="V34" s="21" t="str">
        <f t="shared" si="7"/>
        <v>2016:2:2:7:SOUTH</v>
      </c>
      <c r="W34" s="14" t="e">
        <f>MATCH($V34,REPORT_DATA_BY_ZONE!$A:$A, 0)</f>
        <v>#N/A</v>
      </c>
      <c r="X34" s="11" t="str">
        <f>IFERROR(INDEX(REPORT_DATA_BY_ZONE!$A:$AG,$W34,MATCH(X$15,REPORT_DATA_BY_ZONE!$A$1:$AG$1,0)), "")</f>
        <v/>
      </c>
      <c r="Y34" s="11" t="str">
        <f>IFERROR(INDEX(REPORT_DATA_BY_ZONE!$A:$AG,$W34,MATCH(Y$15,REPORT_DATA_BY_ZONE!$A$1:$AG$1,0)), "")</f>
        <v/>
      </c>
      <c r="Z34" s="11" t="str">
        <f>IFERROR(INDEX(REPORT_DATA_BY_ZONE!$A:$AG,$W34,MATCH(Z$15,REPORT_DATA_BY_ZONE!$A$1:$AG$1,0)), "")</f>
        <v/>
      </c>
      <c r="AA34" s="11" t="str">
        <f>IFERROR(INDEX(REPORT_DATA_BY_ZONE!$A:$AG,$W34,MATCH(AA$15,REPORT_DATA_BY_ZONE!$A$1:$AG$1,0)), "")</f>
        <v/>
      </c>
      <c r="AB34" s="11" t="str">
        <f>IFERROR(INDEX(REPORT_DATA_BY_ZONE!$A:$AG,$W34,MATCH(AB$15,REPORT_DATA_BY_ZONE!$A$1:$AG$1,0)), "")</f>
        <v/>
      </c>
      <c r="AC34" s="11" t="str">
        <f>IFERROR(INDEX(REPORT_DATA_BY_ZONE!$A:$AG,$W34,MATCH(AC$15,REPORT_DATA_BY_ZONE!$A$1:$AG$1,0)), "")</f>
        <v/>
      </c>
      <c r="AD34" s="11" t="str">
        <f>IFERROR(INDEX(REPORT_DATA_BY_ZONE!$A:$AG,$W34,MATCH(AD$15,REPORT_DATA_BY_ZONE!$A$1:$AG$1,0)), "")</f>
        <v/>
      </c>
      <c r="AE34" s="11" t="str">
        <f>IFERROR(INDEX(REPORT_DATA_BY_ZONE!$A:$AG,$W34,MATCH(AE$15,REPORT_DATA_BY_ZONE!$A$1:$AG$1,0)), "")</f>
        <v/>
      </c>
      <c r="AF34" s="11" t="str">
        <f>IFERROR(INDEX(REPORT_DATA_BY_ZONE!$A:$AG,$W34,MATCH(AF$15,REPORT_DATA_BY_ZONE!$A$1:$AG$1,0)), "")</f>
        <v/>
      </c>
      <c r="AG34" s="11" t="str">
        <f>IFERROR(INDEX(REPORT_DATA_BY_ZONE!$A:$AG,$W34,MATCH(AG$15,REPORT_DATA_BY_ZONE!$A$1:$AG$1,0)), "")</f>
        <v/>
      </c>
      <c r="AH34" s="11" t="str">
        <f>IFERROR(INDEX(REPORT_DATA_BY_ZONE!$A:$AG,$W34,MATCH(AH$15,REPORT_DATA_BY_ZONE!$A$1:$AG$1,0)), "")</f>
        <v/>
      </c>
      <c r="AI34" s="11" t="str">
        <f>IFERROR(INDEX(REPORT_DATA_BY_ZONE!$A:$AG,$W34,MATCH(AI$15,REPORT_DATA_BY_ZONE!$A$1:$AG$1,0)), "")</f>
        <v/>
      </c>
      <c r="AJ34" s="11" t="str">
        <f>IFERROR(INDEX(REPORT_DATA_BY_ZONE!$A:$AG,$W34,MATCH(AJ$15,REPORT_DATA_BY_ZONE!$A$1:$AG$1,0)), "")</f>
        <v/>
      </c>
      <c r="AK34" s="11" t="str">
        <f>IFERROR(INDEX(REPORT_DATA_BY_ZONE!$A:$AG,$W34,MATCH(AK$15,REPORT_DATA_BY_ZONE!$A$1:$AG$1,0)), "")</f>
        <v/>
      </c>
      <c r="AL34" s="11" t="str">
        <f>IFERROR(INDEX(REPORT_DATA_BY_ZONE!$A:$AG,$W34,MATCH(AL$15,REPORT_DATA_BY_ZONE!$A$1:$AG$1,0)), "")</f>
        <v/>
      </c>
      <c r="AM34" s="11" t="str">
        <f>IFERROR(INDEX(REPORT_DATA_BY_ZONE!$A:$AG,$W34,MATCH(AM$15,REPORT_DATA_BY_ZONE!$A$1:$AG$1,0)), "")</f>
        <v/>
      </c>
    </row>
    <row r="35" spans="20:39" x14ac:dyDescent="0.25">
      <c r="T35" s="40" t="s">
        <v>56</v>
      </c>
      <c r="U35" s="78"/>
      <c r="V35" s="21" t="str">
        <f t="shared" si="7"/>
        <v>2016:2:2:7:WEST</v>
      </c>
      <c r="W35" s="14" t="e">
        <f>MATCH($V35,REPORT_DATA_BY_ZONE!$A:$A, 0)</f>
        <v>#N/A</v>
      </c>
      <c r="X35" s="11" t="str">
        <f>IFERROR(INDEX(REPORT_DATA_BY_ZONE!$A:$AG,$W35,MATCH(X$15,REPORT_DATA_BY_ZONE!$A$1:$AG$1,0)), "")</f>
        <v/>
      </c>
      <c r="Y35" s="11" t="str">
        <f>IFERROR(INDEX(REPORT_DATA_BY_ZONE!$A:$AG,$W35,MATCH(Y$15,REPORT_DATA_BY_ZONE!$A$1:$AG$1,0)), "")</f>
        <v/>
      </c>
      <c r="Z35" s="11" t="str">
        <f>IFERROR(INDEX(REPORT_DATA_BY_ZONE!$A:$AG,$W35,MATCH(Z$15,REPORT_DATA_BY_ZONE!$A$1:$AG$1,0)), "")</f>
        <v/>
      </c>
      <c r="AA35" s="11" t="str">
        <f>IFERROR(INDEX(REPORT_DATA_BY_ZONE!$A:$AG,$W35,MATCH(AA$15,REPORT_DATA_BY_ZONE!$A$1:$AG$1,0)), "")</f>
        <v/>
      </c>
      <c r="AB35" s="11" t="str">
        <f>IFERROR(INDEX(REPORT_DATA_BY_ZONE!$A:$AG,$W35,MATCH(AB$15,REPORT_DATA_BY_ZONE!$A$1:$AG$1,0)), "")</f>
        <v/>
      </c>
      <c r="AC35" s="11" t="str">
        <f>IFERROR(INDEX(REPORT_DATA_BY_ZONE!$A:$AG,$W35,MATCH(AC$15,REPORT_DATA_BY_ZONE!$A$1:$AG$1,0)), "")</f>
        <v/>
      </c>
      <c r="AD35" s="11" t="str">
        <f>IFERROR(INDEX(REPORT_DATA_BY_ZONE!$A:$AG,$W35,MATCH(AD$15,REPORT_DATA_BY_ZONE!$A$1:$AG$1,0)), "")</f>
        <v/>
      </c>
      <c r="AE35" s="11" t="str">
        <f>IFERROR(INDEX(REPORT_DATA_BY_ZONE!$A:$AG,$W35,MATCH(AE$15,REPORT_DATA_BY_ZONE!$A$1:$AG$1,0)), "")</f>
        <v/>
      </c>
      <c r="AF35" s="11" t="str">
        <f>IFERROR(INDEX(REPORT_DATA_BY_ZONE!$A:$AG,$W35,MATCH(AF$15,REPORT_DATA_BY_ZONE!$A$1:$AG$1,0)), "")</f>
        <v/>
      </c>
      <c r="AG35" s="11" t="str">
        <f>IFERROR(INDEX(REPORT_DATA_BY_ZONE!$A:$AG,$W35,MATCH(AG$15,REPORT_DATA_BY_ZONE!$A$1:$AG$1,0)), "")</f>
        <v/>
      </c>
      <c r="AH35" s="11" t="str">
        <f>IFERROR(INDEX(REPORT_DATA_BY_ZONE!$A:$AG,$W35,MATCH(AH$15,REPORT_DATA_BY_ZONE!$A$1:$AG$1,0)), "")</f>
        <v/>
      </c>
      <c r="AI35" s="11" t="str">
        <f>IFERROR(INDEX(REPORT_DATA_BY_ZONE!$A:$AG,$W35,MATCH(AI$15,REPORT_DATA_BY_ZONE!$A$1:$AG$1,0)), "")</f>
        <v/>
      </c>
      <c r="AJ35" s="11" t="str">
        <f>IFERROR(INDEX(REPORT_DATA_BY_ZONE!$A:$AG,$W35,MATCH(AJ$15,REPORT_DATA_BY_ZONE!$A$1:$AG$1,0)), "")</f>
        <v/>
      </c>
      <c r="AK35" s="11" t="str">
        <f>IFERROR(INDEX(REPORT_DATA_BY_ZONE!$A:$AG,$W35,MATCH(AK$15,REPORT_DATA_BY_ZONE!$A$1:$AG$1,0)), "")</f>
        <v/>
      </c>
      <c r="AL35" s="11" t="str">
        <f>IFERROR(INDEX(REPORT_DATA_BY_ZONE!$A:$AG,$W35,MATCH(AL$15,REPORT_DATA_BY_ZONE!$A$1:$AG$1,0)), "")</f>
        <v/>
      </c>
      <c r="AM35" s="11" t="str">
        <f>IFERROR(INDEX(REPORT_DATA_BY_ZONE!$A:$AG,$W35,MATCH(AM$15,REPORT_DATA_BY_ZONE!$A$1:$AG$1,0)), "")</f>
        <v/>
      </c>
    </row>
    <row r="36" spans="20:39" x14ac:dyDescent="0.25">
      <c r="T36" s="40" t="s">
        <v>55</v>
      </c>
      <c r="U36" s="78"/>
      <c r="V36" s="21" t="str">
        <f t="shared" si="7"/>
        <v>2016:2:2:7:EAST</v>
      </c>
      <c r="W36" s="14" t="e">
        <f>MATCH($V36,REPORT_DATA_BY_ZONE!$A:$A, 0)</f>
        <v>#N/A</v>
      </c>
      <c r="X36" s="11" t="str">
        <f>IFERROR(INDEX(REPORT_DATA_BY_ZONE!$A:$AG,$W36,MATCH(X$15,REPORT_DATA_BY_ZONE!$A$1:$AG$1,0)), "")</f>
        <v/>
      </c>
      <c r="Y36" s="11" t="str">
        <f>IFERROR(INDEX(REPORT_DATA_BY_ZONE!$A:$AG,$W36,MATCH(Y$15,REPORT_DATA_BY_ZONE!$A$1:$AG$1,0)), "")</f>
        <v/>
      </c>
      <c r="Z36" s="11" t="str">
        <f>IFERROR(INDEX(REPORT_DATA_BY_ZONE!$A:$AG,$W36,MATCH(Z$15,REPORT_DATA_BY_ZONE!$A$1:$AG$1,0)), "")</f>
        <v/>
      </c>
      <c r="AA36" s="11" t="str">
        <f>IFERROR(INDEX(REPORT_DATA_BY_ZONE!$A:$AG,$W36,MATCH(AA$15,REPORT_DATA_BY_ZONE!$A$1:$AG$1,0)), "")</f>
        <v/>
      </c>
      <c r="AB36" s="11" t="str">
        <f>IFERROR(INDEX(REPORT_DATA_BY_ZONE!$A:$AG,$W36,MATCH(AB$15,REPORT_DATA_BY_ZONE!$A$1:$AG$1,0)), "")</f>
        <v/>
      </c>
      <c r="AC36" s="11" t="str">
        <f>IFERROR(INDEX(REPORT_DATA_BY_ZONE!$A:$AG,$W36,MATCH(AC$15,REPORT_DATA_BY_ZONE!$A$1:$AG$1,0)), "")</f>
        <v/>
      </c>
      <c r="AD36" s="11" t="str">
        <f>IFERROR(INDEX(REPORT_DATA_BY_ZONE!$A:$AG,$W36,MATCH(AD$15,REPORT_DATA_BY_ZONE!$A$1:$AG$1,0)), "")</f>
        <v/>
      </c>
      <c r="AE36" s="11" t="str">
        <f>IFERROR(INDEX(REPORT_DATA_BY_ZONE!$A:$AG,$W36,MATCH(AE$15,REPORT_DATA_BY_ZONE!$A$1:$AG$1,0)), "")</f>
        <v/>
      </c>
      <c r="AF36" s="11" t="str">
        <f>IFERROR(INDEX(REPORT_DATA_BY_ZONE!$A:$AG,$W36,MATCH(AF$15,REPORT_DATA_BY_ZONE!$A$1:$AG$1,0)), "")</f>
        <v/>
      </c>
      <c r="AG36" s="11" t="str">
        <f>IFERROR(INDEX(REPORT_DATA_BY_ZONE!$A:$AG,$W36,MATCH(AG$15,REPORT_DATA_BY_ZONE!$A$1:$AG$1,0)), "")</f>
        <v/>
      </c>
      <c r="AH36" s="11" t="str">
        <f>IFERROR(INDEX(REPORT_DATA_BY_ZONE!$A:$AG,$W36,MATCH(AH$15,REPORT_DATA_BY_ZONE!$A$1:$AG$1,0)), "")</f>
        <v/>
      </c>
      <c r="AI36" s="11" t="str">
        <f>IFERROR(INDEX(REPORT_DATA_BY_ZONE!$A:$AG,$W36,MATCH(AI$15,REPORT_DATA_BY_ZONE!$A$1:$AG$1,0)), "")</f>
        <v/>
      </c>
      <c r="AJ36" s="11" t="str">
        <f>IFERROR(INDEX(REPORT_DATA_BY_ZONE!$A:$AG,$W36,MATCH(AJ$15,REPORT_DATA_BY_ZONE!$A$1:$AG$1,0)), "")</f>
        <v/>
      </c>
      <c r="AK36" s="11" t="str">
        <f>IFERROR(INDEX(REPORT_DATA_BY_ZONE!$A:$AG,$W36,MATCH(AK$15,REPORT_DATA_BY_ZONE!$A$1:$AG$1,0)), "")</f>
        <v/>
      </c>
      <c r="AL36" s="11" t="str">
        <f>IFERROR(INDEX(REPORT_DATA_BY_ZONE!$A:$AG,$W36,MATCH(AL$15,REPORT_DATA_BY_ZONE!$A$1:$AG$1,0)), "")</f>
        <v/>
      </c>
      <c r="AM36" s="11" t="str">
        <f>IFERROR(INDEX(REPORT_DATA_BY_ZONE!$A:$AG,$W36,MATCH(AM$15,REPORT_DATA_BY_ZONE!$A$1:$AG$1,0)), "")</f>
        <v/>
      </c>
    </row>
    <row r="37" spans="20:39" x14ac:dyDescent="0.25">
      <c r="T37" s="40" t="s">
        <v>48</v>
      </c>
      <c r="U37" s="78"/>
      <c r="V37" s="21" t="str">
        <f t="shared" si="7"/>
        <v>2016:2:2:7:TAOYUAN</v>
      </c>
      <c r="W37" s="14" t="e">
        <f>MATCH($V37,REPORT_DATA_BY_ZONE!$A:$A, 0)</f>
        <v>#N/A</v>
      </c>
      <c r="X37" s="11" t="str">
        <f>IFERROR(INDEX(REPORT_DATA_BY_ZONE!$A:$AG,$W37,MATCH(X$15,REPORT_DATA_BY_ZONE!$A$1:$AG$1,0)), "")</f>
        <v/>
      </c>
      <c r="Y37" s="11" t="str">
        <f>IFERROR(INDEX(REPORT_DATA_BY_ZONE!$A:$AG,$W37,MATCH(Y$15,REPORT_DATA_BY_ZONE!$A$1:$AG$1,0)), "")</f>
        <v/>
      </c>
      <c r="Z37" s="11" t="str">
        <f>IFERROR(INDEX(REPORT_DATA_BY_ZONE!$A:$AG,$W37,MATCH(Z$15,REPORT_DATA_BY_ZONE!$A$1:$AG$1,0)), "")</f>
        <v/>
      </c>
      <c r="AA37" s="11" t="str">
        <f>IFERROR(INDEX(REPORT_DATA_BY_ZONE!$A:$AG,$W37,MATCH(AA$15,REPORT_DATA_BY_ZONE!$A$1:$AG$1,0)), "")</f>
        <v/>
      </c>
      <c r="AB37" s="11" t="str">
        <f>IFERROR(INDEX(REPORT_DATA_BY_ZONE!$A:$AG,$W37,MATCH(AB$15,REPORT_DATA_BY_ZONE!$A$1:$AG$1,0)), "")</f>
        <v/>
      </c>
      <c r="AC37" s="11" t="str">
        <f>IFERROR(INDEX(REPORT_DATA_BY_ZONE!$A:$AG,$W37,MATCH(AC$15,REPORT_DATA_BY_ZONE!$A$1:$AG$1,0)), "")</f>
        <v/>
      </c>
      <c r="AD37" s="11" t="str">
        <f>IFERROR(INDEX(REPORT_DATA_BY_ZONE!$A:$AG,$W37,MATCH(AD$15,REPORT_DATA_BY_ZONE!$A$1:$AG$1,0)), "")</f>
        <v/>
      </c>
      <c r="AE37" s="11" t="str">
        <f>IFERROR(INDEX(REPORT_DATA_BY_ZONE!$A:$AG,$W37,MATCH(AE$15,REPORT_DATA_BY_ZONE!$A$1:$AG$1,0)), "")</f>
        <v/>
      </c>
      <c r="AF37" s="11" t="str">
        <f>IFERROR(INDEX(REPORT_DATA_BY_ZONE!$A:$AG,$W37,MATCH(AF$15,REPORT_DATA_BY_ZONE!$A$1:$AG$1,0)), "")</f>
        <v/>
      </c>
      <c r="AG37" s="11" t="str">
        <f>IFERROR(INDEX(REPORT_DATA_BY_ZONE!$A:$AG,$W37,MATCH(AG$15,REPORT_DATA_BY_ZONE!$A$1:$AG$1,0)), "")</f>
        <v/>
      </c>
      <c r="AH37" s="11" t="str">
        <f>IFERROR(INDEX(REPORT_DATA_BY_ZONE!$A:$AG,$W37,MATCH(AH$15,REPORT_DATA_BY_ZONE!$A$1:$AG$1,0)), "")</f>
        <v/>
      </c>
      <c r="AI37" s="11" t="str">
        <f>IFERROR(INDEX(REPORT_DATA_BY_ZONE!$A:$AG,$W37,MATCH(AI$15,REPORT_DATA_BY_ZONE!$A$1:$AG$1,0)), "")</f>
        <v/>
      </c>
      <c r="AJ37" s="11" t="str">
        <f>IFERROR(INDEX(REPORT_DATA_BY_ZONE!$A:$AG,$W37,MATCH(AJ$15,REPORT_DATA_BY_ZONE!$A$1:$AG$1,0)), "")</f>
        <v/>
      </c>
      <c r="AK37" s="11" t="str">
        <f>IFERROR(INDEX(REPORT_DATA_BY_ZONE!$A:$AG,$W37,MATCH(AK$15,REPORT_DATA_BY_ZONE!$A$1:$AG$1,0)), "")</f>
        <v/>
      </c>
      <c r="AL37" s="11" t="str">
        <f>IFERROR(INDEX(REPORT_DATA_BY_ZONE!$A:$AG,$W37,MATCH(AL$15,REPORT_DATA_BY_ZONE!$A$1:$AG$1,0)), "")</f>
        <v/>
      </c>
      <c r="AM37" s="11" t="str">
        <f>IFERROR(INDEX(REPORT_DATA_BY_ZONE!$A:$AG,$W37,MATCH(AM$15,REPORT_DATA_BY_ZONE!$A$1:$AG$1,0)), "")</f>
        <v/>
      </c>
    </row>
    <row r="38" spans="20:39" x14ac:dyDescent="0.25">
      <c r="T38" s="40" t="s">
        <v>47</v>
      </c>
      <c r="U38" s="78" t="s">
        <v>44</v>
      </c>
      <c r="V38" s="21" t="str">
        <f t="shared" ref="V38:V48" si="8">CONCATENATE(YEAR,":",MONTH,":3:7:", $T38)</f>
        <v>2016:2:3:7:OFFICE</v>
      </c>
      <c r="W38" s="14" t="e">
        <f>MATCH($V38,REPORT_DATA_BY_ZONE!$A:$A, 0)</f>
        <v>#N/A</v>
      </c>
      <c r="X38" s="11" t="str">
        <f>IFERROR(INDEX(REPORT_DATA_BY_ZONE!$A:$AG,$W38,MATCH(X$15,REPORT_DATA_BY_ZONE!$A$1:$AG$1,0)), "")</f>
        <v/>
      </c>
      <c r="Y38" s="11" t="str">
        <f>IFERROR(INDEX(REPORT_DATA_BY_ZONE!$A:$AG,$W38,MATCH(Y$15,REPORT_DATA_BY_ZONE!$A$1:$AG$1,0)), "")</f>
        <v/>
      </c>
      <c r="Z38" s="11" t="str">
        <f>IFERROR(INDEX(REPORT_DATA_BY_ZONE!$A:$AG,$W38,MATCH(Z$15,REPORT_DATA_BY_ZONE!$A$1:$AG$1,0)), "")</f>
        <v/>
      </c>
      <c r="AA38" s="11" t="str">
        <f>IFERROR(INDEX(REPORT_DATA_BY_ZONE!$A:$AG,$W38,MATCH(AA$15,REPORT_DATA_BY_ZONE!$A$1:$AG$1,0)), "")</f>
        <v/>
      </c>
      <c r="AB38" s="11" t="str">
        <f>IFERROR(INDEX(REPORT_DATA_BY_ZONE!$A:$AG,$W38,MATCH(AB$15,REPORT_DATA_BY_ZONE!$A$1:$AG$1,0)), "")</f>
        <v/>
      </c>
      <c r="AC38" s="11" t="str">
        <f>IFERROR(INDEX(REPORT_DATA_BY_ZONE!$A:$AG,$W38,MATCH(AC$15,REPORT_DATA_BY_ZONE!$A$1:$AG$1,0)), "")</f>
        <v/>
      </c>
      <c r="AD38" s="11" t="str">
        <f>IFERROR(INDEX(REPORT_DATA_BY_ZONE!$A:$AG,$W38,MATCH(AD$15,REPORT_DATA_BY_ZONE!$A$1:$AG$1,0)), "")</f>
        <v/>
      </c>
      <c r="AE38" s="11" t="str">
        <f>IFERROR(INDEX(REPORT_DATA_BY_ZONE!$A:$AG,$W38,MATCH(AE$15,REPORT_DATA_BY_ZONE!$A$1:$AG$1,0)), "")</f>
        <v/>
      </c>
      <c r="AF38" s="11" t="str">
        <f>IFERROR(INDEX(REPORT_DATA_BY_ZONE!$A:$AG,$W38,MATCH(AF$15,REPORT_DATA_BY_ZONE!$A$1:$AG$1,0)), "")</f>
        <v/>
      </c>
      <c r="AG38" s="11" t="str">
        <f>IFERROR(INDEX(REPORT_DATA_BY_ZONE!$A:$AG,$W38,MATCH(AG$15,REPORT_DATA_BY_ZONE!$A$1:$AG$1,0)), "")</f>
        <v/>
      </c>
      <c r="AH38" s="11" t="str">
        <f>IFERROR(INDEX(REPORT_DATA_BY_ZONE!$A:$AG,$W38,MATCH(AH$15,REPORT_DATA_BY_ZONE!$A$1:$AG$1,0)), "")</f>
        <v/>
      </c>
      <c r="AI38" s="11" t="str">
        <f>IFERROR(INDEX(REPORT_DATA_BY_ZONE!$A:$AG,$W38,MATCH(AI$15,REPORT_DATA_BY_ZONE!$A$1:$AG$1,0)), "")</f>
        <v/>
      </c>
      <c r="AJ38" s="11" t="str">
        <f>IFERROR(INDEX(REPORT_DATA_BY_ZONE!$A:$AG,$W38,MATCH(AJ$15,REPORT_DATA_BY_ZONE!$A$1:$AG$1,0)), "")</f>
        <v/>
      </c>
      <c r="AK38" s="11" t="str">
        <f>IFERROR(INDEX(REPORT_DATA_BY_ZONE!$A:$AG,$W38,MATCH(AK$15,REPORT_DATA_BY_ZONE!$A$1:$AG$1,0)), "")</f>
        <v/>
      </c>
      <c r="AL38" s="11" t="str">
        <f>IFERROR(INDEX(REPORT_DATA_BY_ZONE!$A:$AG,$W38,MATCH(AL$15,REPORT_DATA_BY_ZONE!$A$1:$AG$1,0)), "")</f>
        <v/>
      </c>
      <c r="AM38" s="11" t="str">
        <f>IFERROR(INDEX(REPORT_DATA_BY_ZONE!$A:$AG,$W38,MATCH(AM$15,REPORT_DATA_BY_ZONE!$A$1:$AG$1,0)), "")</f>
        <v/>
      </c>
    </row>
    <row r="39" spans="20:39" x14ac:dyDescent="0.25">
      <c r="T39" s="40" t="s">
        <v>53</v>
      </c>
      <c r="U39" s="78"/>
      <c r="V39" s="21" t="str">
        <f t="shared" si="8"/>
        <v>2016:2:3:7:HUALIAN</v>
      </c>
      <c r="W39" s="14" t="e">
        <f>MATCH($V39,REPORT_DATA_BY_ZONE!$A:$A, 0)</f>
        <v>#N/A</v>
      </c>
      <c r="X39" s="11" t="str">
        <f>IFERROR(INDEX(REPORT_DATA_BY_ZONE!$A:$AG,$W39,MATCH(X$15,REPORT_DATA_BY_ZONE!$A$1:$AG$1,0)), "")</f>
        <v/>
      </c>
      <c r="Y39" s="11" t="str">
        <f>IFERROR(INDEX(REPORT_DATA_BY_ZONE!$A:$AG,$W39,MATCH(Y$15,REPORT_DATA_BY_ZONE!$A$1:$AG$1,0)), "")</f>
        <v/>
      </c>
      <c r="Z39" s="11" t="str">
        <f>IFERROR(INDEX(REPORT_DATA_BY_ZONE!$A:$AG,$W39,MATCH(Z$15,REPORT_DATA_BY_ZONE!$A$1:$AG$1,0)), "")</f>
        <v/>
      </c>
      <c r="AA39" s="11" t="str">
        <f>IFERROR(INDEX(REPORT_DATA_BY_ZONE!$A:$AG,$W39,MATCH(AA$15,REPORT_DATA_BY_ZONE!$A$1:$AG$1,0)), "")</f>
        <v/>
      </c>
      <c r="AB39" s="11" t="str">
        <f>IFERROR(INDEX(REPORT_DATA_BY_ZONE!$A:$AG,$W39,MATCH(AB$15,REPORT_DATA_BY_ZONE!$A$1:$AG$1,0)), "")</f>
        <v/>
      </c>
      <c r="AC39" s="11" t="str">
        <f>IFERROR(INDEX(REPORT_DATA_BY_ZONE!$A:$AG,$W39,MATCH(AC$15,REPORT_DATA_BY_ZONE!$A$1:$AG$1,0)), "")</f>
        <v/>
      </c>
      <c r="AD39" s="11" t="str">
        <f>IFERROR(INDEX(REPORT_DATA_BY_ZONE!$A:$AG,$W39,MATCH(AD$15,REPORT_DATA_BY_ZONE!$A$1:$AG$1,0)), "")</f>
        <v/>
      </c>
      <c r="AE39" s="11" t="str">
        <f>IFERROR(INDEX(REPORT_DATA_BY_ZONE!$A:$AG,$W39,MATCH(AE$15,REPORT_DATA_BY_ZONE!$A$1:$AG$1,0)), "")</f>
        <v/>
      </c>
      <c r="AF39" s="11" t="str">
        <f>IFERROR(INDEX(REPORT_DATA_BY_ZONE!$A:$AG,$W39,MATCH(AF$15,REPORT_DATA_BY_ZONE!$A$1:$AG$1,0)), "")</f>
        <v/>
      </c>
      <c r="AG39" s="11" t="str">
        <f>IFERROR(INDEX(REPORT_DATA_BY_ZONE!$A:$AG,$W39,MATCH(AG$15,REPORT_DATA_BY_ZONE!$A$1:$AG$1,0)), "")</f>
        <v/>
      </c>
      <c r="AH39" s="11" t="str">
        <f>IFERROR(INDEX(REPORT_DATA_BY_ZONE!$A:$AG,$W39,MATCH(AH$15,REPORT_DATA_BY_ZONE!$A$1:$AG$1,0)), "")</f>
        <v/>
      </c>
      <c r="AI39" s="11" t="str">
        <f>IFERROR(INDEX(REPORT_DATA_BY_ZONE!$A:$AG,$W39,MATCH(AI$15,REPORT_DATA_BY_ZONE!$A$1:$AG$1,0)), "")</f>
        <v/>
      </c>
      <c r="AJ39" s="11" t="str">
        <f>IFERROR(INDEX(REPORT_DATA_BY_ZONE!$A:$AG,$W39,MATCH(AJ$15,REPORT_DATA_BY_ZONE!$A$1:$AG$1,0)), "")</f>
        <v/>
      </c>
      <c r="AK39" s="11" t="str">
        <f>IFERROR(INDEX(REPORT_DATA_BY_ZONE!$A:$AG,$W39,MATCH(AK$15,REPORT_DATA_BY_ZONE!$A$1:$AG$1,0)), "")</f>
        <v/>
      </c>
      <c r="AL39" s="11" t="str">
        <f>IFERROR(INDEX(REPORT_DATA_BY_ZONE!$A:$AG,$W39,MATCH(AL$15,REPORT_DATA_BY_ZONE!$A$1:$AG$1,0)), "")</f>
        <v/>
      </c>
      <c r="AM39" s="11" t="str">
        <f>IFERROR(INDEX(REPORT_DATA_BY_ZONE!$A:$AG,$W39,MATCH(AM$15,REPORT_DATA_BY_ZONE!$A$1:$AG$1,0)), "")</f>
        <v/>
      </c>
    </row>
    <row r="40" spans="20:39" x14ac:dyDescent="0.25">
      <c r="T40" s="40" t="s">
        <v>51</v>
      </c>
      <c r="U40" s="78"/>
      <c r="V40" s="21" t="str">
        <f t="shared" si="8"/>
        <v>2016:2:3:7:TAIDONG</v>
      </c>
      <c r="W40" s="14" t="e">
        <f>MATCH($V40,REPORT_DATA_BY_ZONE!$A:$A, 0)</f>
        <v>#N/A</v>
      </c>
      <c r="X40" s="11" t="str">
        <f>IFERROR(INDEX(REPORT_DATA_BY_ZONE!$A:$AG,$W40,MATCH(X$15,REPORT_DATA_BY_ZONE!$A$1:$AG$1,0)), "")</f>
        <v/>
      </c>
      <c r="Y40" s="11" t="str">
        <f>IFERROR(INDEX(REPORT_DATA_BY_ZONE!$A:$AG,$W40,MATCH(Y$15,REPORT_DATA_BY_ZONE!$A$1:$AG$1,0)), "")</f>
        <v/>
      </c>
      <c r="Z40" s="11" t="str">
        <f>IFERROR(INDEX(REPORT_DATA_BY_ZONE!$A:$AG,$W40,MATCH(Z$15,REPORT_DATA_BY_ZONE!$A$1:$AG$1,0)), "")</f>
        <v/>
      </c>
      <c r="AA40" s="11" t="str">
        <f>IFERROR(INDEX(REPORT_DATA_BY_ZONE!$A:$AG,$W40,MATCH(AA$15,REPORT_DATA_BY_ZONE!$A$1:$AG$1,0)), "")</f>
        <v/>
      </c>
      <c r="AB40" s="11" t="str">
        <f>IFERROR(INDEX(REPORT_DATA_BY_ZONE!$A:$AG,$W40,MATCH(AB$15,REPORT_DATA_BY_ZONE!$A$1:$AG$1,0)), "")</f>
        <v/>
      </c>
      <c r="AC40" s="11" t="str">
        <f>IFERROR(INDEX(REPORT_DATA_BY_ZONE!$A:$AG,$W40,MATCH(AC$15,REPORT_DATA_BY_ZONE!$A$1:$AG$1,0)), "")</f>
        <v/>
      </c>
      <c r="AD40" s="11" t="str">
        <f>IFERROR(INDEX(REPORT_DATA_BY_ZONE!$A:$AG,$W40,MATCH(AD$15,REPORT_DATA_BY_ZONE!$A$1:$AG$1,0)), "")</f>
        <v/>
      </c>
      <c r="AE40" s="11" t="str">
        <f>IFERROR(INDEX(REPORT_DATA_BY_ZONE!$A:$AG,$W40,MATCH(AE$15,REPORT_DATA_BY_ZONE!$A$1:$AG$1,0)), "")</f>
        <v/>
      </c>
      <c r="AF40" s="11" t="str">
        <f>IFERROR(INDEX(REPORT_DATA_BY_ZONE!$A:$AG,$W40,MATCH(AF$15,REPORT_DATA_BY_ZONE!$A$1:$AG$1,0)), "")</f>
        <v/>
      </c>
      <c r="AG40" s="11" t="str">
        <f>IFERROR(INDEX(REPORT_DATA_BY_ZONE!$A:$AG,$W40,MATCH(AG$15,REPORT_DATA_BY_ZONE!$A$1:$AG$1,0)), "")</f>
        <v/>
      </c>
      <c r="AH40" s="11" t="str">
        <f>IFERROR(INDEX(REPORT_DATA_BY_ZONE!$A:$AG,$W40,MATCH(AH$15,REPORT_DATA_BY_ZONE!$A$1:$AG$1,0)), "")</f>
        <v/>
      </c>
      <c r="AI40" s="11" t="str">
        <f>IFERROR(INDEX(REPORT_DATA_BY_ZONE!$A:$AG,$W40,MATCH(AI$15,REPORT_DATA_BY_ZONE!$A$1:$AG$1,0)), "")</f>
        <v/>
      </c>
      <c r="AJ40" s="11" t="str">
        <f>IFERROR(INDEX(REPORT_DATA_BY_ZONE!$A:$AG,$W40,MATCH(AJ$15,REPORT_DATA_BY_ZONE!$A$1:$AG$1,0)), "")</f>
        <v/>
      </c>
      <c r="AK40" s="11" t="str">
        <f>IFERROR(INDEX(REPORT_DATA_BY_ZONE!$A:$AG,$W40,MATCH(AK$15,REPORT_DATA_BY_ZONE!$A$1:$AG$1,0)), "")</f>
        <v/>
      </c>
      <c r="AL40" s="11" t="str">
        <f>IFERROR(INDEX(REPORT_DATA_BY_ZONE!$A:$AG,$W40,MATCH(AL$15,REPORT_DATA_BY_ZONE!$A$1:$AG$1,0)), "")</f>
        <v/>
      </c>
      <c r="AM40" s="11" t="str">
        <f>IFERROR(INDEX(REPORT_DATA_BY_ZONE!$A:$AG,$W40,MATCH(AM$15,REPORT_DATA_BY_ZONE!$A$1:$AG$1,0)), "")</f>
        <v/>
      </c>
    </row>
    <row r="41" spans="20:39" x14ac:dyDescent="0.25">
      <c r="T41" s="40" t="s">
        <v>50</v>
      </c>
      <c r="U41" s="78"/>
      <c r="V41" s="21" t="str">
        <f t="shared" si="8"/>
        <v>2016:2:3:7:ZHUNAN</v>
      </c>
      <c r="W41" s="14" t="e">
        <f>MATCH($V41,REPORT_DATA_BY_ZONE!$A:$A, 0)</f>
        <v>#N/A</v>
      </c>
      <c r="X41" s="11" t="str">
        <f>IFERROR(INDEX(REPORT_DATA_BY_ZONE!$A:$AG,$W41,MATCH(X$15,REPORT_DATA_BY_ZONE!$A$1:$AG$1,0)), "")</f>
        <v/>
      </c>
      <c r="Y41" s="11" t="str">
        <f>IFERROR(INDEX(REPORT_DATA_BY_ZONE!$A:$AG,$W41,MATCH(Y$15,REPORT_DATA_BY_ZONE!$A$1:$AG$1,0)), "")</f>
        <v/>
      </c>
      <c r="Z41" s="11" t="str">
        <f>IFERROR(INDEX(REPORT_DATA_BY_ZONE!$A:$AG,$W41,MATCH(Z$15,REPORT_DATA_BY_ZONE!$A$1:$AG$1,0)), "")</f>
        <v/>
      </c>
      <c r="AA41" s="11" t="str">
        <f>IFERROR(INDEX(REPORT_DATA_BY_ZONE!$A:$AG,$W41,MATCH(AA$15,REPORT_DATA_BY_ZONE!$A$1:$AG$1,0)), "")</f>
        <v/>
      </c>
      <c r="AB41" s="11" t="str">
        <f>IFERROR(INDEX(REPORT_DATA_BY_ZONE!$A:$AG,$W41,MATCH(AB$15,REPORT_DATA_BY_ZONE!$A$1:$AG$1,0)), "")</f>
        <v/>
      </c>
      <c r="AC41" s="11" t="str">
        <f>IFERROR(INDEX(REPORT_DATA_BY_ZONE!$A:$AG,$W41,MATCH(AC$15,REPORT_DATA_BY_ZONE!$A$1:$AG$1,0)), "")</f>
        <v/>
      </c>
      <c r="AD41" s="11" t="str">
        <f>IFERROR(INDEX(REPORT_DATA_BY_ZONE!$A:$AG,$W41,MATCH(AD$15,REPORT_DATA_BY_ZONE!$A$1:$AG$1,0)), "")</f>
        <v/>
      </c>
      <c r="AE41" s="11" t="str">
        <f>IFERROR(INDEX(REPORT_DATA_BY_ZONE!$A:$AG,$W41,MATCH(AE$15,REPORT_DATA_BY_ZONE!$A$1:$AG$1,0)), "")</f>
        <v/>
      </c>
      <c r="AF41" s="11" t="str">
        <f>IFERROR(INDEX(REPORT_DATA_BY_ZONE!$A:$AG,$W41,MATCH(AF$15,REPORT_DATA_BY_ZONE!$A$1:$AG$1,0)), "")</f>
        <v/>
      </c>
      <c r="AG41" s="11" t="str">
        <f>IFERROR(INDEX(REPORT_DATA_BY_ZONE!$A:$AG,$W41,MATCH(AG$15,REPORT_DATA_BY_ZONE!$A$1:$AG$1,0)), "")</f>
        <v/>
      </c>
      <c r="AH41" s="11" t="str">
        <f>IFERROR(INDEX(REPORT_DATA_BY_ZONE!$A:$AG,$W41,MATCH(AH$15,REPORT_DATA_BY_ZONE!$A$1:$AG$1,0)), "")</f>
        <v/>
      </c>
      <c r="AI41" s="11" t="str">
        <f>IFERROR(INDEX(REPORT_DATA_BY_ZONE!$A:$AG,$W41,MATCH(AI$15,REPORT_DATA_BY_ZONE!$A$1:$AG$1,0)), "")</f>
        <v/>
      </c>
      <c r="AJ41" s="11" t="str">
        <f>IFERROR(INDEX(REPORT_DATA_BY_ZONE!$A:$AG,$W41,MATCH(AJ$15,REPORT_DATA_BY_ZONE!$A$1:$AG$1,0)), "")</f>
        <v/>
      </c>
      <c r="AK41" s="11" t="str">
        <f>IFERROR(INDEX(REPORT_DATA_BY_ZONE!$A:$AG,$W41,MATCH(AK$15,REPORT_DATA_BY_ZONE!$A$1:$AG$1,0)), "")</f>
        <v/>
      </c>
      <c r="AL41" s="11" t="str">
        <f>IFERROR(INDEX(REPORT_DATA_BY_ZONE!$A:$AG,$W41,MATCH(AL$15,REPORT_DATA_BY_ZONE!$A$1:$AG$1,0)), "")</f>
        <v/>
      </c>
      <c r="AM41" s="11" t="str">
        <f>IFERROR(INDEX(REPORT_DATA_BY_ZONE!$A:$AG,$W41,MATCH(AM$15,REPORT_DATA_BY_ZONE!$A$1:$AG$1,0)), "")</f>
        <v/>
      </c>
    </row>
    <row r="42" spans="20:39" x14ac:dyDescent="0.25">
      <c r="T42" s="40" t="s">
        <v>49</v>
      </c>
      <c r="U42" s="78"/>
      <c r="V42" s="21" t="str">
        <f t="shared" si="8"/>
        <v>2016:2:3:7:XINZHU</v>
      </c>
      <c r="W42" s="14" t="e">
        <f>MATCH($V42,REPORT_DATA_BY_ZONE!$A:$A, 0)</f>
        <v>#N/A</v>
      </c>
      <c r="X42" s="11" t="str">
        <f>IFERROR(INDEX(REPORT_DATA_BY_ZONE!$A:$AG,$W42,MATCH(X$15,REPORT_DATA_BY_ZONE!$A$1:$AG$1,0)), "")</f>
        <v/>
      </c>
      <c r="Y42" s="11" t="str">
        <f>IFERROR(INDEX(REPORT_DATA_BY_ZONE!$A:$AG,$W42,MATCH(Y$15,REPORT_DATA_BY_ZONE!$A$1:$AG$1,0)), "")</f>
        <v/>
      </c>
      <c r="Z42" s="11" t="str">
        <f>IFERROR(INDEX(REPORT_DATA_BY_ZONE!$A:$AG,$W42,MATCH(Z$15,REPORT_DATA_BY_ZONE!$A$1:$AG$1,0)), "")</f>
        <v/>
      </c>
      <c r="AA42" s="11" t="str">
        <f>IFERROR(INDEX(REPORT_DATA_BY_ZONE!$A:$AG,$W42,MATCH(AA$15,REPORT_DATA_BY_ZONE!$A$1:$AG$1,0)), "")</f>
        <v/>
      </c>
      <c r="AB42" s="11" t="str">
        <f>IFERROR(INDEX(REPORT_DATA_BY_ZONE!$A:$AG,$W42,MATCH(AB$15,REPORT_DATA_BY_ZONE!$A$1:$AG$1,0)), "")</f>
        <v/>
      </c>
      <c r="AC42" s="11" t="str">
        <f>IFERROR(INDEX(REPORT_DATA_BY_ZONE!$A:$AG,$W42,MATCH(AC$15,REPORT_DATA_BY_ZONE!$A$1:$AG$1,0)), "")</f>
        <v/>
      </c>
      <c r="AD42" s="11" t="str">
        <f>IFERROR(INDEX(REPORT_DATA_BY_ZONE!$A:$AG,$W42,MATCH(AD$15,REPORT_DATA_BY_ZONE!$A$1:$AG$1,0)), "")</f>
        <v/>
      </c>
      <c r="AE42" s="11" t="str">
        <f>IFERROR(INDEX(REPORT_DATA_BY_ZONE!$A:$AG,$W42,MATCH(AE$15,REPORT_DATA_BY_ZONE!$A$1:$AG$1,0)), "")</f>
        <v/>
      </c>
      <c r="AF42" s="11" t="str">
        <f>IFERROR(INDEX(REPORT_DATA_BY_ZONE!$A:$AG,$W42,MATCH(AF$15,REPORT_DATA_BY_ZONE!$A$1:$AG$1,0)), "")</f>
        <v/>
      </c>
      <c r="AG42" s="11" t="str">
        <f>IFERROR(INDEX(REPORT_DATA_BY_ZONE!$A:$AG,$W42,MATCH(AG$15,REPORT_DATA_BY_ZONE!$A$1:$AG$1,0)), "")</f>
        <v/>
      </c>
      <c r="AH42" s="11" t="str">
        <f>IFERROR(INDEX(REPORT_DATA_BY_ZONE!$A:$AG,$W42,MATCH(AH$15,REPORT_DATA_BY_ZONE!$A$1:$AG$1,0)), "")</f>
        <v/>
      </c>
      <c r="AI42" s="11" t="str">
        <f>IFERROR(INDEX(REPORT_DATA_BY_ZONE!$A:$AG,$W42,MATCH(AI$15,REPORT_DATA_BY_ZONE!$A$1:$AG$1,0)), "")</f>
        <v/>
      </c>
      <c r="AJ42" s="11" t="str">
        <f>IFERROR(INDEX(REPORT_DATA_BY_ZONE!$A:$AG,$W42,MATCH(AJ$15,REPORT_DATA_BY_ZONE!$A$1:$AG$1,0)), "")</f>
        <v/>
      </c>
      <c r="AK42" s="11" t="str">
        <f>IFERROR(INDEX(REPORT_DATA_BY_ZONE!$A:$AG,$W42,MATCH(AK$15,REPORT_DATA_BY_ZONE!$A$1:$AG$1,0)), "")</f>
        <v/>
      </c>
      <c r="AL42" s="11" t="str">
        <f>IFERROR(INDEX(REPORT_DATA_BY_ZONE!$A:$AG,$W42,MATCH(AL$15,REPORT_DATA_BY_ZONE!$A$1:$AG$1,0)), "")</f>
        <v/>
      </c>
      <c r="AM42" s="11" t="str">
        <f>IFERROR(INDEX(REPORT_DATA_BY_ZONE!$A:$AG,$W42,MATCH(AM$15,REPORT_DATA_BY_ZONE!$A$1:$AG$1,0)), "")</f>
        <v/>
      </c>
    </row>
    <row r="43" spans="20:39" x14ac:dyDescent="0.25">
      <c r="T43" s="40" t="s">
        <v>58</v>
      </c>
      <c r="U43" s="78"/>
      <c r="V43" s="21" t="str">
        <f t="shared" si="8"/>
        <v>2016:2:3:7:CENTRAL</v>
      </c>
      <c r="W43" s="14" t="e">
        <f>MATCH($V43,REPORT_DATA_BY_ZONE!$A:$A, 0)</f>
        <v>#N/A</v>
      </c>
      <c r="X43" s="11" t="str">
        <f>IFERROR(INDEX(REPORT_DATA_BY_ZONE!$A:$AG,$W43,MATCH(X$15,REPORT_DATA_BY_ZONE!$A$1:$AG$1,0)), "")</f>
        <v/>
      </c>
      <c r="Y43" s="11" t="str">
        <f>IFERROR(INDEX(REPORT_DATA_BY_ZONE!$A:$AG,$W43,MATCH(Y$15,REPORT_DATA_BY_ZONE!$A$1:$AG$1,0)), "")</f>
        <v/>
      </c>
      <c r="Z43" s="11" t="str">
        <f>IFERROR(INDEX(REPORT_DATA_BY_ZONE!$A:$AG,$W43,MATCH(Z$15,REPORT_DATA_BY_ZONE!$A$1:$AG$1,0)), "")</f>
        <v/>
      </c>
      <c r="AA43" s="11" t="str">
        <f>IFERROR(INDEX(REPORT_DATA_BY_ZONE!$A:$AG,$W43,MATCH(AA$15,REPORT_DATA_BY_ZONE!$A$1:$AG$1,0)), "")</f>
        <v/>
      </c>
      <c r="AB43" s="11" t="str">
        <f>IFERROR(INDEX(REPORT_DATA_BY_ZONE!$A:$AG,$W43,MATCH(AB$15,REPORT_DATA_BY_ZONE!$A$1:$AG$1,0)), "")</f>
        <v/>
      </c>
      <c r="AC43" s="11" t="str">
        <f>IFERROR(INDEX(REPORT_DATA_BY_ZONE!$A:$AG,$W43,MATCH(AC$15,REPORT_DATA_BY_ZONE!$A$1:$AG$1,0)), "")</f>
        <v/>
      </c>
      <c r="AD43" s="11" t="str">
        <f>IFERROR(INDEX(REPORT_DATA_BY_ZONE!$A:$AG,$W43,MATCH(AD$15,REPORT_DATA_BY_ZONE!$A$1:$AG$1,0)), "")</f>
        <v/>
      </c>
      <c r="AE43" s="11" t="str">
        <f>IFERROR(INDEX(REPORT_DATA_BY_ZONE!$A:$AG,$W43,MATCH(AE$15,REPORT_DATA_BY_ZONE!$A$1:$AG$1,0)), "")</f>
        <v/>
      </c>
      <c r="AF43" s="11" t="str">
        <f>IFERROR(INDEX(REPORT_DATA_BY_ZONE!$A:$AG,$W43,MATCH(AF$15,REPORT_DATA_BY_ZONE!$A$1:$AG$1,0)), "")</f>
        <v/>
      </c>
      <c r="AG43" s="11" t="str">
        <f>IFERROR(INDEX(REPORT_DATA_BY_ZONE!$A:$AG,$W43,MATCH(AG$15,REPORT_DATA_BY_ZONE!$A$1:$AG$1,0)), "")</f>
        <v/>
      </c>
      <c r="AH43" s="11" t="str">
        <f>IFERROR(INDEX(REPORT_DATA_BY_ZONE!$A:$AG,$W43,MATCH(AH$15,REPORT_DATA_BY_ZONE!$A$1:$AG$1,0)), "")</f>
        <v/>
      </c>
      <c r="AI43" s="11" t="str">
        <f>IFERROR(INDEX(REPORT_DATA_BY_ZONE!$A:$AG,$W43,MATCH(AI$15,REPORT_DATA_BY_ZONE!$A$1:$AG$1,0)), "")</f>
        <v/>
      </c>
      <c r="AJ43" s="11" t="str">
        <f>IFERROR(INDEX(REPORT_DATA_BY_ZONE!$A:$AG,$W43,MATCH(AJ$15,REPORT_DATA_BY_ZONE!$A$1:$AG$1,0)), "")</f>
        <v/>
      </c>
      <c r="AK43" s="11" t="str">
        <f>IFERROR(INDEX(REPORT_DATA_BY_ZONE!$A:$AG,$W43,MATCH(AK$15,REPORT_DATA_BY_ZONE!$A$1:$AG$1,0)), "")</f>
        <v/>
      </c>
      <c r="AL43" s="11" t="str">
        <f>IFERROR(INDEX(REPORT_DATA_BY_ZONE!$A:$AG,$W43,MATCH(AL$15,REPORT_DATA_BY_ZONE!$A$1:$AG$1,0)), "")</f>
        <v/>
      </c>
      <c r="AM43" s="11" t="str">
        <f>IFERROR(INDEX(REPORT_DATA_BY_ZONE!$A:$AG,$W43,MATCH(AM$15,REPORT_DATA_BY_ZONE!$A$1:$AG$1,0)), "")</f>
        <v/>
      </c>
    </row>
    <row r="44" spans="20:39" x14ac:dyDescent="0.25">
      <c r="T44" s="40" t="s">
        <v>54</v>
      </c>
      <c r="U44" s="78"/>
      <c r="V44" s="21" t="str">
        <f t="shared" si="8"/>
        <v>2016:2:3:7:NORTH</v>
      </c>
      <c r="W44" s="14" t="e">
        <f>MATCH($V44,REPORT_DATA_BY_ZONE!$A:$A, 0)</f>
        <v>#N/A</v>
      </c>
      <c r="X44" s="11" t="str">
        <f>IFERROR(INDEX(REPORT_DATA_BY_ZONE!$A:$AG,$W44,MATCH(X$15,REPORT_DATA_BY_ZONE!$A$1:$AG$1,0)), "")</f>
        <v/>
      </c>
      <c r="Y44" s="11" t="str">
        <f>IFERROR(INDEX(REPORT_DATA_BY_ZONE!$A:$AG,$W44,MATCH(Y$15,REPORT_DATA_BY_ZONE!$A$1:$AG$1,0)), "")</f>
        <v/>
      </c>
      <c r="Z44" s="11" t="str">
        <f>IFERROR(INDEX(REPORT_DATA_BY_ZONE!$A:$AG,$W44,MATCH(Z$15,REPORT_DATA_BY_ZONE!$A$1:$AG$1,0)), "")</f>
        <v/>
      </c>
      <c r="AA44" s="11" t="str">
        <f>IFERROR(INDEX(REPORT_DATA_BY_ZONE!$A:$AG,$W44,MATCH(AA$15,REPORT_DATA_BY_ZONE!$A$1:$AG$1,0)), "")</f>
        <v/>
      </c>
      <c r="AB44" s="11" t="str">
        <f>IFERROR(INDEX(REPORT_DATA_BY_ZONE!$A:$AG,$W44,MATCH(AB$15,REPORT_DATA_BY_ZONE!$A$1:$AG$1,0)), "")</f>
        <v/>
      </c>
      <c r="AC44" s="11" t="str">
        <f>IFERROR(INDEX(REPORT_DATA_BY_ZONE!$A:$AG,$W44,MATCH(AC$15,REPORT_DATA_BY_ZONE!$A$1:$AG$1,0)), "")</f>
        <v/>
      </c>
      <c r="AD44" s="11" t="str">
        <f>IFERROR(INDEX(REPORT_DATA_BY_ZONE!$A:$AG,$W44,MATCH(AD$15,REPORT_DATA_BY_ZONE!$A$1:$AG$1,0)), "")</f>
        <v/>
      </c>
      <c r="AE44" s="11" t="str">
        <f>IFERROR(INDEX(REPORT_DATA_BY_ZONE!$A:$AG,$W44,MATCH(AE$15,REPORT_DATA_BY_ZONE!$A$1:$AG$1,0)), "")</f>
        <v/>
      </c>
      <c r="AF44" s="11" t="str">
        <f>IFERROR(INDEX(REPORT_DATA_BY_ZONE!$A:$AG,$W44,MATCH(AF$15,REPORT_DATA_BY_ZONE!$A$1:$AG$1,0)), "")</f>
        <v/>
      </c>
      <c r="AG44" s="11" t="str">
        <f>IFERROR(INDEX(REPORT_DATA_BY_ZONE!$A:$AG,$W44,MATCH(AG$15,REPORT_DATA_BY_ZONE!$A$1:$AG$1,0)), "")</f>
        <v/>
      </c>
      <c r="AH44" s="11" t="str">
        <f>IFERROR(INDEX(REPORT_DATA_BY_ZONE!$A:$AG,$W44,MATCH(AH$15,REPORT_DATA_BY_ZONE!$A$1:$AG$1,0)), "")</f>
        <v/>
      </c>
      <c r="AI44" s="11" t="str">
        <f>IFERROR(INDEX(REPORT_DATA_BY_ZONE!$A:$AG,$W44,MATCH(AI$15,REPORT_DATA_BY_ZONE!$A$1:$AG$1,0)), "")</f>
        <v/>
      </c>
      <c r="AJ44" s="11" t="str">
        <f>IFERROR(INDEX(REPORT_DATA_BY_ZONE!$A:$AG,$W44,MATCH(AJ$15,REPORT_DATA_BY_ZONE!$A$1:$AG$1,0)), "")</f>
        <v/>
      </c>
      <c r="AK44" s="11" t="str">
        <f>IFERROR(INDEX(REPORT_DATA_BY_ZONE!$A:$AG,$W44,MATCH(AK$15,REPORT_DATA_BY_ZONE!$A$1:$AG$1,0)), "")</f>
        <v/>
      </c>
      <c r="AL44" s="11" t="str">
        <f>IFERROR(INDEX(REPORT_DATA_BY_ZONE!$A:$AG,$W44,MATCH(AL$15,REPORT_DATA_BY_ZONE!$A$1:$AG$1,0)), "")</f>
        <v/>
      </c>
      <c r="AM44" s="11" t="str">
        <f>IFERROR(INDEX(REPORT_DATA_BY_ZONE!$A:$AG,$W44,MATCH(AM$15,REPORT_DATA_BY_ZONE!$A$1:$AG$1,0)), "")</f>
        <v/>
      </c>
    </row>
    <row r="45" spans="20:39" x14ac:dyDescent="0.25">
      <c r="T45" s="40" t="s">
        <v>57</v>
      </c>
      <c r="U45" s="78"/>
      <c r="V45" s="21" t="str">
        <f t="shared" si="8"/>
        <v>2016:2:3:7:SOUTH</v>
      </c>
      <c r="W45" s="14" t="e">
        <f>MATCH($V45,REPORT_DATA_BY_ZONE!$A:$A, 0)</f>
        <v>#N/A</v>
      </c>
      <c r="X45" s="11" t="str">
        <f>IFERROR(INDEX(REPORT_DATA_BY_ZONE!$A:$AG,$W45,MATCH(X$15,REPORT_DATA_BY_ZONE!$A$1:$AG$1,0)), "")</f>
        <v/>
      </c>
      <c r="Y45" s="11" t="str">
        <f>IFERROR(INDEX(REPORT_DATA_BY_ZONE!$A:$AG,$W45,MATCH(Y$15,REPORT_DATA_BY_ZONE!$A$1:$AG$1,0)), "")</f>
        <v/>
      </c>
      <c r="Z45" s="11" t="str">
        <f>IFERROR(INDEX(REPORT_DATA_BY_ZONE!$A:$AG,$W45,MATCH(Z$15,REPORT_DATA_BY_ZONE!$A$1:$AG$1,0)), "")</f>
        <v/>
      </c>
      <c r="AA45" s="11" t="str">
        <f>IFERROR(INDEX(REPORT_DATA_BY_ZONE!$A:$AG,$W45,MATCH(AA$15,REPORT_DATA_BY_ZONE!$A$1:$AG$1,0)), "")</f>
        <v/>
      </c>
      <c r="AB45" s="11" t="str">
        <f>IFERROR(INDEX(REPORT_DATA_BY_ZONE!$A:$AG,$W45,MATCH(AB$15,REPORT_DATA_BY_ZONE!$A$1:$AG$1,0)), "")</f>
        <v/>
      </c>
      <c r="AC45" s="11" t="str">
        <f>IFERROR(INDEX(REPORT_DATA_BY_ZONE!$A:$AG,$W45,MATCH(AC$15,REPORT_DATA_BY_ZONE!$A$1:$AG$1,0)), "")</f>
        <v/>
      </c>
      <c r="AD45" s="11" t="str">
        <f>IFERROR(INDEX(REPORT_DATA_BY_ZONE!$A:$AG,$W45,MATCH(AD$15,REPORT_DATA_BY_ZONE!$A$1:$AG$1,0)), "")</f>
        <v/>
      </c>
      <c r="AE45" s="11" t="str">
        <f>IFERROR(INDEX(REPORT_DATA_BY_ZONE!$A:$AG,$W45,MATCH(AE$15,REPORT_DATA_BY_ZONE!$A$1:$AG$1,0)), "")</f>
        <v/>
      </c>
      <c r="AF45" s="11" t="str">
        <f>IFERROR(INDEX(REPORT_DATA_BY_ZONE!$A:$AG,$W45,MATCH(AF$15,REPORT_DATA_BY_ZONE!$A$1:$AG$1,0)), "")</f>
        <v/>
      </c>
      <c r="AG45" s="11" t="str">
        <f>IFERROR(INDEX(REPORT_DATA_BY_ZONE!$A:$AG,$W45,MATCH(AG$15,REPORT_DATA_BY_ZONE!$A$1:$AG$1,0)), "")</f>
        <v/>
      </c>
      <c r="AH45" s="11" t="str">
        <f>IFERROR(INDEX(REPORT_DATA_BY_ZONE!$A:$AG,$W45,MATCH(AH$15,REPORT_DATA_BY_ZONE!$A$1:$AG$1,0)), "")</f>
        <v/>
      </c>
      <c r="AI45" s="11" t="str">
        <f>IFERROR(INDEX(REPORT_DATA_BY_ZONE!$A:$AG,$W45,MATCH(AI$15,REPORT_DATA_BY_ZONE!$A$1:$AG$1,0)), "")</f>
        <v/>
      </c>
      <c r="AJ45" s="11" t="str">
        <f>IFERROR(INDEX(REPORT_DATA_BY_ZONE!$A:$AG,$W45,MATCH(AJ$15,REPORT_DATA_BY_ZONE!$A$1:$AG$1,0)), "")</f>
        <v/>
      </c>
      <c r="AK45" s="11" t="str">
        <f>IFERROR(INDEX(REPORT_DATA_BY_ZONE!$A:$AG,$W45,MATCH(AK$15,REPORT_DATA_BY_ZONE!$A$1:$AG$1,0)), "")</f>
        <v/>
      </c>
      <c r="AL45" s="11" t="str">
        <f>IFERROR(INDEX(REPORT_DATA_BY_ZONE!$A:$AG,$W45,MATCH(AL$15,REPORT_DATA_BY_ZONE!$A$1:$AG$1,0)), "")</f>
        <v/>
      </c>
      <c r="AM45" s="11" t="str">
        <f>IFERROR(INDEX(REPORT_DATA_BY_ZONE!$A:$AG,$W45,MATCH(AM$15,REPORT_DATA_BY_ZONE!$A$1:$AG$1,0)), "")</f>
        <v/>
      </c>
    </row>
    <row r="46" spans="20:39" x14ac:dyDescent="0.25">
      <c r="T46" s="40" t="s">
        <v>56</v>
      </c>
      <c r="U46" s="78"/>
      <c r="V46" s="21" t="str">
        <f t="shared" si="8"/>
        <v>2016:2:3:7:WEST</v>
      </c>
      <c r="W46" s="14" t="e">
        <f>MATCH($V46,REPORT_DATA_BY_ZONE!$A:$A, 0)</f>
        <v>#N/A</v>
      </c>
      <c r="X46" s="11" t="str">
        <f>IFERROR(INDEX(REPORT_DATA_BY_ZONE!$A:$AG,$W46,MATCH(X$15,REPORT_DATA_BY_ZONE!$A$1:$AG$1,0)), "")</f>
        <v/>
      </c>
      <c r="Y46" s="11" t="str">
        <f>IFERROR(INDEX(REPORT_DATA_BY_ZONE!$A:$AG,$W46,MATCH(Y$15,REPORT_DATA_BY_ZONE!$A$1:$AG$1,0)), "")</f>
        <v/>
      </c>
      <c r="Z46" s="11" t="str">
        <f>IFERROR(INDEX(REPORT_DATA_BY_ZONE!$A:$AG,$W46,MATCH(Z$15,REPORT_DATA_BY_ZONE!$A$1:$AG$1,0)), "")</f>
        <v/>
      </c>
      <c r="AA46" s="11" t="str">
        <f>IFERROR(INDEX(REPORT_DATA_BY_ZONE!$A:$AG,$W46,MATCH(AA$15,REPORT_DATA_BY_ZONE!$A$1:$AG$1,0)), "")</f>
        <v/>
      </c>
      <c r="AB46" s="11" t="str">
        <f>IFERROR(INDEX(REPORT_DATA_BY_ZONE!$A:$AG,$W46,MATCH(AB$15,REPORT_DATA_BY_ZONE!$A$1:$AG$1,0)), "")</f>
        <v/>
      </c>
      <c r="AC46" s="11" t="str">
        <f>IFERROR(INDEX(REPORT_DATA_BY_ZONE!$A:$AG,$W46,MATCH(AC$15,REPORT_DATA_BY_ZONE!$A$1:$AG$1,0)), "")</f>
        <v/>
      </c>
      <c r="AD46" s="11" t="str">
        <f>IFERROR(INDEX(REPORT_DATA_BY_ZONE!$A:$AG,$W46,MATCH(AD$15,REPORT_DATA_BY_ZONE!$A$1:$AG$1,0)), "")</f>
        <v/>
      </c>
      <c r="AE46" s="11" t="str">
        <f>IFERROR(INDEX(REPORT_DATA_BY_ZONE!$A:$AG,$W46,MATCH(AE$15,REPORT_DATA_BY_ZONE!$A$1:$AG$1,0)), "")</f>
        <v/>
      </c>
      <c r="AF46" s="11" t="str">
        <f>IFERROR(INDEX(REPORT_DATA_BY_ZONE!$A:$AG,$W46,MATCH(AF$15,REPORT_DATA_BY_ZONE!$A$1:$AG$1,0)), "")</f>
        <v/>
      </c>
      <c r="AG46" s="11" t="str">
        <f>IFERROR(INDEX(REPORT_DATA_BY_ZONE!$A:$AG,$W46,MATCH(AG$15,REPORT_DATA_BY_ZONE!$A$1:$AG$1,0)), "")</f>
        <v/>
      </c>
      <c r="AH46" s="11" t="str">
        <f>IFERROR(INDEX(REPORT_DATA_BY_ZONE!$A:$AG,$W46,MATCH(AH$15,REPORT_DATA_BY_ZONE!$A$1:$AG$1,0)), "")</f>
        <v/>
      </c>
      <c r="AI46" s="11" t="str">
        <f>IFERROR(INDEX(REPORT_DATA_BY_ZONE!$A:$AG,$W46,MATCH(AI$15,REPORT_DATA_BY_ZONE!$A$1:$AG$1,0)), "")</f>
        <v/>
      </c>
      <c r="AJ46" s="11" t="str">
        <f>IFERROR(INDEX(REPORT_DATA_BY_ZONE!$A:$AG,$W46,MATCH(AJ$15,REPORT_DATA_BY_ZONE!$A$1:$AG$1,0)), "")</f>
        <v/>
      </c>
      <c r="AK46" s="11" t="str">
        <f>IFERROR(INDEX(REPORT_DATA_BY_ZONE!$A:$AG,$W46,MATCH(AK$15,REPORT_DATA_BY_ZONE!$A$1:$AG$1,0)), "")</f>
        <v/>
      </c>
      <c r="AL46" s="11" t="str">
        <f>IFERROR(INDEX(REPORT_DATA_BY_ZONE!$A:$AG,$W46,MATCH(AL$15,REPORT_DATA_BY_ZONE!$A$1:$AG$1,0)), "")</f>
        <v/>
      </c>
      <c r="AM46" s="11" t="str">
        <f>IFERROR(INDEX(REPORT_DATA_BY_ZONE!$A:$AG,$W46,MATCH(AM$15,REPORT_DATA_BY_ZONE!$A$1:$AG$1,0)), "")</f>
        <v/>
      </c>
    </row>
    <row r="47" spans="20:39" x14ac:dyDescent="0.25">
      <c r="T47" s="40" t="s">
        <v>55</v>
      </c>
      <c r="U47" s="78"/>
      <c r="V47" s="21" t="str">
        <f t="shared" si="8"/>
        <v>2016:2:3:7:EAST</v>
      </c>
      <c r="W47" s="14" t="e">
        <f>MATCH($V47,REPORT_DATA_BY_ZONE!$A:$A, 0)</f>
        <v>#N/A</v>
      </c>
      <c r="X47" s="11" t="str">
        <f>IFERROR(INDEX(REPORT_DATA_BY_ZONE!$A:$AG,$W47,MATCH(X$15,REPORT_DATA_BY_ZONE!$A$1:$AG$1,0)), "")</f>
        <v/>
      </c>
      <c r="Y47" s="11" t="str">
        <f>IFERROR(INDEX(REPORT_DATA_BY_ZONE!$A:$AG,$W47,MATCH(Y$15,REPORT_DATA_BY_ZONE!$A$1:$AG$1,0)), "")</f>
        <v/>
      </c>
      <c r="Z47" s="11" t="str">
        <f>IFERROR(INDEX(REPORT_DATA_BY_ZONE!$A:$AG,$W47,MATCH(Z$15,REPORT_DATA_BY_ZONE!$A$1:$AG$1,0)), "")</f>
        <v/>
      </c>
      <c r="AA47" s="11" t="str">
        <f>IFERROR(INDEX(REPORT_DATA_BY_ZONE!$A:$AG,$W47,MATCH(AA$15,REPORT_DATA_BY_ZONE!$A$1:$AG$1,0)), "")</f>
        <v/>
      </c>
      <c r="AB47" s="11" t="str">
        <f>IFERROR(INDEX(REPORT_DATA_BY_ZONE!$A:$AG,$W47,MATCH(AB$15,REPORT_DATA_BY_ZONE!$A$1:$AG$1,0)), "")</f>
        <v/>
      </c>
      <c r="AC47" s="11" t="str">
        <f>IFERROR(INDEX(REPORT_DATA_BY_ZONE!$A:$AG,$W47,MATCH(AC$15,REPORT_DATA_BY_ZONE!$A$1:$AG$1,0)), "")</f>
        <v/>
      </c>
      <c r="AD47" s="11" t="str">
        <f>IFERROR(INDEX(REPORT_DATA_BY_ZONE!$A:$AG,$W47,MATCH(AD$15,REPORT_DATA_BY_ZONE!$A$1:$AG$1,0)), "")</f>
        <v/>
      </c>
      <c r="AE47" s="11" t="str">
        <f>IFERROR(INDEX(REPORT_DATA_BY_ZONE!$A:$AG,$W47,MATCH(AE$15,REPORT_DATA_BY_ZONE!$A$1:$AG$1,0)), "")</f>
        <v/>
      </c>
      <c r="AF47" s="11" t="str">
        <f>IFERROR(INDEX(REPORT_DATA_BY_ZONE!$A:$AG,$W47,MATCH(AF$15,REPORT_DATA_BY_ZONE!$A$1:$AG$1,0)), "")</f>
        <v/>
      </c>
      <c r="AG47" s="11" t="str">
        <f>IFERROR(INDEX(REPORT_DATA_BY_ZONE!$A:$AG,$W47,MATCH(AG$15,REPORT_DATA_BY_ZONE!$A$1:$AG$1,0)), "")</f>
        <v/>
      </c>
      <c r="AH47" s="11" t="str">
        <f>IFERROR(INDEX(REPORT_DATA_BY_ZONE!$A:$AG,$W47,MATCH(AH$15,REPORT_DATA_BY_ZONE!$A$1:$AG$1,0)), "")</f>
        <v/>
      </c>
      <c r="AI47" s="11" t="str">
        <f>IFERROR(INDEX(REPORT_DATA_BY_ZONE!$A:$AG,$W47,MATCH(AI$15,REPORT_DATA_BY_ZONE!$A$1:$AG$1,0)), "")</f>
        <v/>
      </c>
      <c r="AJ47" s="11" t="str">
        <f>IFERROR(INDEX(REPORT_DATA_BY_ZONE!$A:$AG,$W47,MATCH(AJ$15,REPORT_DATA_BY_ZONE!$A$1:$AG$1,0)), "")</f>
        <v/>
      </c>
      <c r="AK47" s="11" t="str">
        <f>IFERROR(INDEX(REPORT_DATA_BY_ZONE!$A:$AG,$W47,MATCH(AK$15,REPORT_DATA_BY_ZONE!$A$1:$AG$1,0)), "")</f>
        <v/>
      </c>
      <c r="AL47" s="11" t="str">
        <f>IFERROR(INDEX(REPORT_DATA_BY_ZONE!$A:$AG,$W47,MATCH(AL$15,REPORT_DATA_BY_ZONE!$A$1:$AG$1,0)), "")</f>
        <v/>
      </c>
      <c r="AM47" s="11" t="str">
        <f>IFERROR(INDEX(REPORT_DATA_BY_ZONE!$A:$AG,$W47,MATCH(AM$15,REPORT_DATA_BY_ZONE!$A$1:$AG$1,0)), "")</f>
        <v/>
      </c>
    </row>
    <row r="48" spans="20:39" x14ac:dyDescent="0.25">
      <c r="T48" s="40" t="s">
        <v>48</v>
      </c>
      <c r="U48" s="78"/>
      <c r="V48" s="21" t="str">
        <f t="shared" si="8"/>
        <v>2016:2:3:7:TAOYUAN</v>
      </c>
      <c r="W48" s="14" t="e">
        <f>MATCH($V48,REPORT_DATA_BY_ZONE!$A:$A, 0)</f>
        <v>#N/A</v>
      </c>
      <c r="X48" s="11" t="str">
        <f>IFERROR(INDEX(REPORT_DATA_BY_ZONE!$A:$AG,$W48,MATCH(X$15,REPORT_DATA_BY_ZONE!$A$1:$AG$1,0)), "")</f>
        <v/>
      </c>
      <c r="Y48" s="11" t="str">
        <f>IFERROR(INDEX(REPORT_DATA_BY_ZONE!$A:$AG,$W48,MATCH(Y$15,REPORT_DATA_BY_ZONE!$A$1:$AG$1,0)), "")</f>
        <v/>
      </c>
      <c r="Z48" s="11" t="str">
        <f>IFERROR(INDEX(REPORT_DATA_BY_ZONE!$A:$AG,$W48,MATCH(Z$15,REPORT_DATA_BY_ZONE!$A$1:$AG$1,0)), "")</f>
        <v/>
      </c>
      <c r="AA48" s="11" t="str">
        <f>IFERROR(INDEX(REPORT_DATA_BY_ZONE!$A:$AG,$W48,MATCH(AA$15,REPORT_DATA_BY_ZONE!$A$1:$AG$1,0)), "")</f>
        <v/>
      </c>
      <c r="AB48" s="11" t="str">
        <f>IFERROR(INDEX(REPORT_DATA_BY_ZONE!$A:$AG,$W48,MATCH(AB$15,REPORT_DATA_BY_ZONE!$A$1:$AG$1,0)), "")</f>
        <v/>
      </c>
      <c r="AC48" s="11" t="str">
        <f>IFERROR(INDEX(REPORT_DATA_BY_ZONE!$A:$AG,$W48,MATCH(AC$15,REPORT_DATA_BY_ZONE!$A$1:$AG$1,0)), "")</f>
        <v/>
      </c>
      <c r="AD48" s="11" t="str">
        <f>IFERROR(INDEX(REPORT_DATA_BY_ZONE!$A:$AG,$W48,MATCH(AD$15,REPORT_DATA_BY_ZONE!$A$1:$AG$1,0)), "")</f>
        <v/>
      </c>
      <c r="AE48" s="11" t="str">
        <f>IFERROR(INDEX(REPORT_DATA_BY_ZONE!$A:$AG,$W48,MATCH(AE$15,REPORT_DATA_BY_ZONE!$A$1:$AG$1,0)), "")</f>
        <v/>
      </c>
      <c r="AF48" s="11" t="str">
        <f>IFERROR(INDEX(REPORT_DATA_BY_ZONE!$A:$AG,$W48,MATCH(AF$15,REPORT_DATA_BY_ZONE!$A$1:$AG$1,0)), "")</f>
        <v/>
      </c>
      <c r="AG48" s="11" t="str">
        <f>IFERROR(INDEX(REPORT_DATA_BY_ZONE!$A:$AG,$W48,MATCH(AG$15,REPORT_DATA_BY_ZONE!$A$1:$AG$1,0)), "")</f>
        <v/>
      </c>
      <c r="AH48" s="11" t="str">
        <f>IFERROR(INDEX(REPORT_DATA_BY_ZONE!$A:$AG,$W48,MATCH(AH$15,REPORT_DATA_BY_ZONE!$A$1:$AG$1,0)), "")</f>
        <v/>
      </c>
      <c r="AI48" s="11" t="str">
        <f>IFERROR(INDEX(REPORT_DATA_BY_ZONE!$A:$AG,$W48,MATCH(AI$15,REPORT_DATA_BY_ZONE!$A$1:$AG$1,0)), "")</f>
        <v/>
      </c>
      <c r="AJ48" s="11" t="str">
        <f>IFERROR(INDEX(REPORT_DATA_BY_ZONE!$A:$AG,$W48,MATCH(AJ$15,REPORT_DATA_BY_ZONE!$A$1:$AG$1,0)), "")</f>
        <v/>
      </c>
      <c r="AK48" s="11" t="str">
        <f>IFERROR(INDEX(REPORT_DATA_BY_ZONE!$A:$AG,$W48,MATCH(AK$15,REPORT_DATA_BY_ZONE!$A$1:$AG$1,0)), "")</f>
        <v/>
      </c>
      <c r="AL48" s="11" t="str">
        <f>IFERROR(INDEX(REPORT_DATA_BY_ZONE!$A:$AG,$W48,MATCH(AL$15,REPORT_DATA_BY_ZONE!$A$1:$AG$1,0)), "")</f>
        <v/>
      </c>
      <c r="AM48" s="11" t="str">
        <f>IFERROR(INDEX(REPORT_DATA_BY_ZONE!$A:$AG,$W48,MATCH(AM$15,REPORT_DATA_BY_ZONE!$A$1:$AG$1,0)), "")</f>
        <v/>
      </c>
    </row>
    <row r="49" spans="20:39" x14ac:dyDescent="0.25">
      <c r="T49" s="40" t="s">
        <v>47</v>
      </c>
      <c r="U49" s="78" t="s">
        <v>45</v>
      </c>
      <c r="V49" s="21" t="str">
        <f t="shared" ref="V49:V59" si="9">CONCATENATE(YEAR,":",MONTH,":4:7:", $T49)</f>
        <v>2016:2:4:7:OFFICE</v>
      </c>
      <c r="W49" s="14" t="e">
        <f>MATCH($V49,REPORT_DATA_BY_ZONE!$A:$A, 0)</f>
        <v>#N/A</v>
      </c>
      <c r="X49" s="11" t="str">
        <f>IFERROR(INDEX(REPORT_DATA_BY_ZONE!$A:$AG,$W49,MATCH(X$15,REPORT_DATA_BY_ZONE!$A$1:$AG$1,0)), "")</f>
        <v/>
      </c>
      <c r="Y49" s="11" t="str">
        <f>IFERROR(INDEX(REPORT_DATA_BY_ZONE!$A:$AG,$W49,MATCH(Y$15,REPORT_DATA_BY_ZONE!$A$1:$AG$1,0)), "")</f>
        <v/>
      </c>
      <c r="Z49" s="11" t="str">
        <f>IFERROR(INDEX(REPORT_DATA_BY_ZONE!$A:$AG,$W49,MATCH(Z$15,REPORT_DATA_BY_ZONE!$A$1:$AG$1,0)), "")</f>
        <v/>
      </c>
      <c r="AA49" s="11" t="str">
        <f>IFERROR(INDEX(REPORT_DATA_BY_ZONE!$A:$AG,$W49,MATCH(AA$15,REPORT_DATA_BY_ZONE!$A$1:$AG$1,0)), "")</f>
        <v/>
      </c>
      <c r="AB49" s="11" t="str">
        <f>IFERROR(INDEX(REPORT_DATA_BY_ZONE!$A:$AG,$W49,MATCH(AB$15,REPORT_DATA_BY_ZONE!$A$1:$AG$1,0)), "")</f>
        <v/>
      </c>
      <c r="AC49" s="11" t="str">
        <f>IFERROR(INDEX(REPORT_DATA_BY_ZONE!$A:$AG,$W49,MATCH(AC$15,REPORT_DATA_BY_ZONE!$A$1:$AG$1,0)), "")</f>
        <v/>
      </c>
      <c r="AD49" s="11" t="str">
        <f>IFERROR(INDEX(REPORT_DATA_BY_ZONE!$A:$AG,$W49,MATCH(AD$15,REPORT_DATA_BY_ZONE!$A$1:$AG$1,0)), "")</f>
        <v/>
      </c>
      <c r="AE49" s="11" t="str">
        <f>IFERROR(INDEX(REPORT_DATA_BY_ZONE!$A:$AG,$W49,MATCH(AE$15,REPORT_DATA_BY_ZONE!$A$1:$AG$1,0)), "")</f>
        <v/>
      </c>
      <c r="AF49" s="11" t="str">
        <f>IFERROR(INDEX(REPORT_DATA_BY_ZONE!$A:$AG,$W49,MATCH(AF$15,REPORT_DATA_BY_ZONE!$A$1:$AG$1,0)), "")</f>
        <v/>
      </c>
      <c r="AG49" s="11" t="str">
        <f>IFERROR(INDEX(REPORT_DATA_BY_ZONE!$A:$AG,$W49,MATCH(AG$15,REPORT_DATA_BY_ZONE!$A$1:$AG$1,0)), "")</f>
        <v/>
      </c>
      <c r="AH49" s="11" t="str">
        <f>IFERROR(INDEX(REPORT_DATA_BY_ZONE!$A:$AG,$W49,MATCH(AH$15,REPORT_DATA_BY_ZONE!$A$1:$AG$1,0)), "")</f>
        <v/>
      </c>
      <c r="AI49" s="11" t="str">
        <f>IFERROR(INDEX(REPORT_DATA_BY_ZONE!$A:$AG,$W49,MATCH(AI$15,REPORT_DATA_BY_ZONE!$A$1:$AG$1,0)), "")</f>
        <v/>
      </c>
      <c r="AJ49" s="11" t="str">
        <f>IFERROR(INDEX(REPORT_DATA_BY_ZONE!$A:$AG,$W49,MATCH(AJ$15,REPORT_DATA_BY_ZONE!$A$1:$AG$1,0)), "")</f>
        <v/>
      </c>
      <c r="AK49" s="11" t="str">
        <f>IFERROR(INDEX(REPORT_DATA_BY_ZONE!$A:$AG,$W49,MATCH(AK$15,REPORT_DATA_BY_ZONE!$A$1:$AG$1,0)), "")</f>
        <v/>
      </c>
      <c r="AL49" s="11" t="str">
        <f>IFERROR(INDEX(REPORT_DATA_BY_ZONE!$A:$AG,$W49,MATCH(AL$15,REPORT_DATA_BY_ZONE!$A$1:$AG$1,0)), "")</f>
        <v/>
      </c>
      <c r="AM49" s="11" t="str">
        <f>IFERROR(INDEX(REPORT_DATA_BY_ZONE!$A:$AG,$W49,MATCH(AM$15,REPORT_DATA_BY_ZONE!$A$1:$AG$1,0)), "")</f>
        <v/>
      </c>
    </row>
    <row r="50" spans="20:39" x14ac:dyDescent="0.25">
      <c r="T50" s="40" t="s">
        <v>53</v>
      </c>
      <c r="U50" s="78"/>
      <c r="V50" s="21" t="str">
        <f t="shared" si="9"/>
        <v>2016:2:4:7:HUALIAN</v>
      </c>
      <c r="W50" s="14" t="e">
        <f>MATCH($V50,REPORT_DATA_BY_ZONE!$A:$A, 0)</f>
        <v>#N/A</v>
      </c>
      <c r="X50" s="11" t="str">
        <f>IFERROR(INDEX(REPORT_DATA_BY_ZONE!$A:$AG,$W50,MATCH(X$15,REPORT_DATA_BY_ZONE!$A$1:$AG$1,0)), "")</f>
        <v/>
      </c>
      <c r="Y50" s="11" t="str">
        <f>IFERROR(INDEX(REPORT_DATA_BY_ZONE!$A:$AG,$W50,MATCH(Y$15,REPORT_DATA_BY_ZONE!$A$1:$AG$1,0)), "")</f>
        <v/>
      </c>
      <c r="Z50" s="11" t="str">
        <f>IFERROR(INDEX(REPORT_DATA_BY_ZONE!$A:$AG,$W50,MATCH(Z$15,REPORT_DATA_BY_ZONE!$A$1:$AG$1,0)), "")</f>
        <v/>
      </c>
      <c r="AA50" s="11" t="str">
        <f>IFERROR(INDEX(REPORT_DATA_BY_ZONE!$A:$AG,$W50,MATCH(AA$15,REPORT_DATA_BY_ZONE!$A$1:$AG$1,0)), "")</f>
        <v/>
      </c>
      <c r="AB50" s="11" t="str">
        <f>IFERROR(INDEX(REPORT_DATA_BY_ZONE!$A:$AG,$W50,MATCH(AB$15,REPORT_DATA_BY_ZONE!$A$1:$AG$1,0)), "")</f>
        <v/>
      </c>
      <c r="AC50" s="11" t="str">
        <f>IFERROR(INDEX(REPORT_DATA_BY_ZONE!$A:$AG,$W50,MATCH(AC$15,REPORT_DATA_BY_ZONE!$A$1:$AG$1,0)), "")</f>
        <v/>
      </c>
      <c r="AD50" s="11" t="str">
        <f>IFERROR(INDEX(REPORT_DATA_BY_ZONE!$A:$AG,$W50,MATCH(AD$15,REPORT_DATA_BY_ZONE!$A$1:$AG$1,0)), "")</f>
        <v/>
      </c>
      <c r="AE50" s="11" t="str">
        <f>IFERROR(INDEX(REPORT_DATA_BY_ZONE!$A:$AG,$W50,MATCH(AE$15,REPORT_DATA_BY_ZONE!$A$1:$AG$1,0)), "")</f>
        <v/>
      </c>
      <c r="AF50" s="11" t="str">
        <f>IFERROR(INDEX(REPORT_DATA_BY_ZONE!$A:$AG,$W50,MATCH(AF$15,REPORT_DATA_BY_ZONE!$A$1:$AG$1,0)), "")</f>
        <v/>
      </c>
      <c r="AG50" s="11" t="str">
        <f>IFERROR(INDEX(REPORT_DATA_BY_ZONE!$A:$AG,$W50,MATCH(AG$15,REPORT_DATA_BY_ZONE!$A$1:$AG$1,0)), "")</f>
        <v/>
      </c>
      <c r="AH50" s="11" t="str">
        <f>IFERROR(INDEX(REPORT_DATA_BY_ZONE!$A:$AG,$W50,MATCH(AH$15,REPORT_DATA_BY_ZONE!$A$1:$AG$1,0)), "")</f>
        <v/>
      </c>
      <c r="AI50" s="11" t="str">
        <f>IFERROR(INDEX(REPORT_DATA_BY_ZONE!$A:$AG,$W50,MATCH(AI$15,REPORT_DATA_BY_ZONE!$A$1:$AG$1,0)), "")</f>
        <v/>
      </c>
      <c r="AJ50" s="11" t="str">
        <f>IFERROR(INDEX(REPORT_DATA_BY_ZONE!$A:$AG,$W50,MATCH(AJ$15,REPORT_DATA_BY_ZONE!$A$1:$AG$1,0)), "")</f>
        <v/>
      </c>
      <c r="AK50" s="11" t="str">
        <f>IFERROR(INDEX(REPORT_DATA_BY_ZONE!$A:$AG,$W50,MATCH(AK$15,REPORT_DATA_BY_ZONE!$A$1:$AG$1,0)), "")</f>
        <v/>
      </c>
      <c r="AL50" s="11" t="str">
        <f>IFERROR(INDEX(REPORT_DATA_BY_ZONE!$A:$AG,$W50,MATCH(AL$15,REPORT_DATA_BY_ZONE!$A$1:$AG$1,0)), "")</f>
        <v/>
      </c>
      <c r="AM50" s="11" t="str">
        <f>IFERROR(INDEX(REPORT_DATA_BY_ZONE!$A:$AG,$W50,MATCH(AM$15,REPORT_DATA_BY_ZONE!$A$1:$AG$1,0)), "")</f>
        <v/>
      </c>
    </row>
    <row r="51" spans="20:39" x14ac:dyDescent="0.25">
      <c r="T51" s="40" t="s">
        <v>51</v>
      </c>
      <c r="U51" s="78"/>
      <c r="V51" s="21" t="str">
        <f t="shared" si="9"/>
        <v>2016:2:4:7:TAIDONG</v>
      </c>
      <c r="W51" s="14" t="e">
        <f>MATCH($V51,REPORT_DATA_BY_ZONE!$A:$A, 0)</f>
        <v>#N/A</v>
      </c>
      <c r="X51" s="11" t="str">
        <f>IFERROR(INDEX(REPORT_DATA_BY_ZONE!$A:$AG,$W51,MATCH(X$15,REPORT_DATA_BY_ZONE!$A$1:$AG$1,0)), "")</f>
        <v/>
      </c>
      <c r="Y51" s="11" t="str">
        <f>IFERROR(INDEX(REPORT_DATA_BY_ZONE!$A:$AG,$W51,MATCH(Y$15,REPORT_DATA_BY_ZONE!$A$1:$AG$1,0)), "")</f>
        <v/>
      </c>
      <c r="Z51" s="11" t="str">
        <f>IFERROR(INDEX(REPORT_DATA_BY_ZONE!$A:$AG,$W51,MATCH(Z$15,REPORT_DATA_BY_ZONE!$A$1:$AG$1,0)), "")</f>
        <v/>
      </c>
      <c r="AA51" s="11" t="str">
        <f>IFERROR(INDEX(REPORT_DATA_BY_ZONE!$A:$AG,$W51,MATCH(AA$15,REPORT_DATA_BY_ZONE!$A$1:$AG$1,0)), "")</f>
        <v/>
      </c>
      <c r="AB51" s="11" t="str">
        <f>IFERROR(INDEX(REPORT_DATA_BY_ZONE!$A:$AG,$W51,MATCH(AB$15,REPORT_DATA_BY_ZONE!$A$1:$AG$1,0)), "")</f>
        <v/>
      </c>
      <c r="AC51" s="11" t="str">
        <f>IFERROR(INDEX(REPORT_DATA_BY_ZONE!$A:$AG,$W51,MATCH(AC$15,REPORT_DATA_BY_ZONE!$A$1:$AG$1,0)), "")</f>
        <v/>
      </c>
      <c r="AD51" s="11" t="str">
        <f>IFERROR(INDEX(REPORT_DATA_BY_ZONE!$A:$AG,$W51,MATCH(AD$15,REPORT_DATA_BY_ZONE!$A$1:$AG$1,0)), "")</f>
        <v/>
      </c>
      <c r="AE51" s="11" t="str">
        <f>IFERROR(INDEX(REPORT_DATA_BY_ZONE!$A:$AG,$W51,MATCH(AE$15,REPORT_DATA_BY_ZONE!$A$1:$AG$1,0)), "")</f>
        <v/>
      </c>
      <c r="AF51" s="11" t="str">
        <f>IFERROR(INDEX(REPORT_DATA_BY_ZONE!$A:$AG,$W51,MATCH(AF$15,REPORT_DATA_BY_ZONE!$A$1:$AG$1,0)), "")</f>
        <v/>
      </c>
      <c r="AG51" s="11" t="str">
        <f>IFERROR(INDEX(REPORT_DATA_BY_ZONE!$A:$AG,$W51,MATCH(AG$15,REPORT_DATA_BY_ZONE!$A$1:$AG$1,0)), "")</f>
        <v/>
      </c>
      <c r="AH51" s="11" t="str">
        <f>IFERROR(INDEX(REPORT_DATA_BY_ZONE!$A:$AG,$W51,MATCH(AH$15,REPORT_DATA_BY_ZONE!$A$1:$AG$1,0)), "")</f>
        <v/>
      </c>
      <c r="AI51" s="11" t="str">
        <f>IFERROR(INDEX(REPORT_DATA_BY_ZONE!$A:$AG,$W51,MATCH(AI$15,REPORT_DATA_BY_ZONE!$A$1:$AG$1,0)), "")</f>
        <v/>
      </c>
      <c r="AJ51" s="11" t="str">
        <f>IFERROR(INDEX(REPORT_DATA_BY_ZONE!$A:$AG,$W51,MATCH(AJ$15,REPORT_DATA_BY_ZONE!$A$1:$AG$1,0)), "")</f>
        <v/>
      </c>
      <c r="AK51" s="11" t="str">
        <f>IFERROR(INDEX(REPORT_DATA_BY_ZONE!$A:$AG,$W51,MATCH(AK$15,REPORT_DATA_BY_ZONE!$A$1:$AG$1,0)), "")</f>
        <v/>
      </c>
      <c r="AL51" s="11" t="str">
        <f>IFERROR(INDEX(REPORT_DATA_BY_ZONE!$A:$AG,$W51,MATCH(AL$15,REPORT_DATA_BY_ZONE!$A$1:$AG$1,0)), "")</f>
        <v/>
      </c>
      <c r="AM51" s="11" t="str">
        <f>IFERROR(INDEX(REPORT_DATA_BY_ZONE!$A:$AG,$W51,MATCH(AM$15,REPORT_DATA_BY_ZONE!$A$1:$AG$1,0)), "")</f>
        <v/>
      </c>
    </row>
    <row r="52" spans="20:39" x14ac:dyDescent="0.25">
      <c r="T52" s="40" t="s">
        <v>50</v>
      </c>
      <c r="U52" s="78"/>
      <c r="V52" s="21" t="str">
        <f t="shared" si="9"/>
        <v>2016:2:4:7:ZHUNAN</v>
      </c>
      <c r="W52" s="14" t="e">
        <f>MATCH($V52,REPORT_DATA_BY_ZONE!$A:$A, 0)</f>
        <v>#N/A</v>
      </c>
      <c r="X52" s="11" t="str">
        <f>IFERROR(INDEX(REPORT_DATA_BY_ZONE!$A:$AG,$W52,MATCH(X$15,REPORT_DATA_BY_ZONE!$A$1:$AG$1,0)), "")</f>
        <v/>
      </c>
      <c r="Y52" s="11" t="str">
        <f>IFERROR(INDEX(REPORT_DATA_BY_ZONE!$A:$AG,$W52,MATCH(Y$15,REPORT_DATA_BY_ZONE!$A$1:$AG$1,0)), "")</f>
        <v/>
      </c>
      <c r="Z52" s="11" t="str">
        <f>IFERROR(INDEX(REPORT_DATA_BY_ZONE!$A:$AG,$W52,MATCH(Z$15,REPORT_DATA_BY_ZONE!$A$1:$AG$1,0)), "")</f>
        <v/>
      </c>
      <c r="AA52" s="11" t="str">
        <f>IFERROR(INDEX(REPORT_DATA_BY_ZONE!$A:$AG,$W52,MATCH(AA$15,REPORT_DATA_BY_ZONE!$A$1:$AG$1,0)), "")</f>
        <v/>
      </c>
      <c r="AB52" s="11" t="str">
        <f>IFERROR(INDEX(REPORT_DATA_BY_ZONE!$A:$AG,$W52,MATCH(AB$15,REPORT_DATA_BY_ZONE!$A$1:$AG$1,0)), "")</f>
        <v/>
      </c>
      <c r="AC52" s="11" t="str">
        <f>IFERROR(INDEX(REPORT_DATA_BY_ZONE!$A:$AG,$W52,MATCH(AC$15,REPORT_DATA_BY_ZONE!$A$1:$AG$1,0)), "")</f>
        <v/>
      </c>
      <c r="AD52" s="11" t="str">
        <f>IFERROR(INDEX(REPORT_DATA_BY_ZONE!$A:$AG,$W52,MATCH(AD$15,REPORT_DATA_BY_ZONE!$A$1:$AG$1,0)), "")</f>
        <v/>
      </c>
      <c r="AE52" s="11" t="str">
        <f>IFERROR(INDEX(REPORT_DATA_BY_ZONE!$A:$AG,$W52,MATCH(AE$15,REPORT_DATA_BY_ZONE!$A$1:$AG$1,0)), "")</f>
        <v/>
      </c>
      <c r="AF52" s="11" t="str">
        <f>IFERROR(INDEX(REPORT_DATA_BY_ZONE!$A:$AG,$W52,MATCH(AF$15,REPORT_DATA_BY_ZONE!$A$1:$AG$1,0)), "")</f>
        <v/>
      </c>
      <c r="AG52" s="11" t="str">
        <f>IFERROR(INDEX(REPORT_DATA_BY_ZONE!$A:$AG,$W52,MATCH(AG$15,REPORT_DATA_BY_ZONE!$A$1:$AG$1,0)), "")</f>
        <v/>
      </c>
      <c r="AH52" s="11" t="str">
        <f>IFERROR(INDEX(REPORT_DATA_BY_ZONE!$A:$AG,$W52,MATCH(AH$15,REPORT_DATA_BY_ZONE!$A$1:$AG$1,0)), "")</f>
        <v/>
      </c>
      <c r="AI52" s="11" t="str">
        <f>IFERROR(INDEX(REPORT_DATA_BY_ZONE!$A:$AG,$W52,MATCH(AI$15,REPORT_DATA_BY_ZONE!$A$1:$AG$1,0)), "")</f>
        <v/>
      </c>
      <c r="AJ52" s="11" t="str">
        <f>IFERROR(INDEX(REPORT_DATA_BY_ZONE!$A:$AG,$W52,MATCH(AJ$15,REPORT_DATA_BY_ZONE!$A$1:$AG$1,0)), "")</f>
        <v/>
      </c>
      <c r="AK52" s="11" t="str">
        <f>IFERROR(INDEX(REPORT_DATA_BY_ZONE!$A:$AG,$W52,MATCH(AK$15,REPORT_DATA_BY_ZONE!$A$1:$AG$1,0)), "")</f>
        <v/>
      </c>
      <c r="AL52" s="11" t="str">
        <f>IFERROR(INDEX(REPORT_DATA_BY_ZONE!$A:$AG,$W52,MATCH(AL$15,REPORT_DATA_BY_ZONE!$A$1:$AG$1,0)), "")</f>
        <v/>
      </c>
      <c r="AM52" s="11" t="str">
        <f>IFERROR(INDEX(REPORT_DATA_BY_ZONE!$A:$AG,$W52,MATCH(AM$15,REPORT_DATA_BY_ZONE!$A$1:$AG$1,0)), "")</f>
        <v/>
      </c>
    </row>
    <row r="53" spans="20:39" x14ac:dyDescent="0.25">
      <c r="T53" s="40" t="s">
        <v>49</v>
      </c>
      <c r="U53" s="78"/>
      <c r="V53" s="21" t="str">
        <f t="shared" si="9"/>
        <v>2016:2:4:7:XINZHU</v>
      </c>
      <c r="W53" s="14" t="e">
        <f>MATCH($V53,REPORT_DATA_BY_ZONE!$A:$A, 0)</f>
        <v>#N/A</v>
      </c>
      <c r="X53" s="11" t="str">
        <f>IFERROR(INDEX(REPORT_DATA_BY_ZONE!$A:$AG,$W53,MATCH(X$15,REPORT_DATA_BY_ZONE!$A$1:$AG$1,0)), "")</f>
        <v/>
      </c>
      <c r="Y53" s="11" t="str">
        <f>IFERROR(INDEX(REPORT_DATA_BY_ZONE!$A:$AG,$W53,MATCH(Y$15,REPORT_DATA_BY_ZONE!$A$1:$AG$1,0)), "")</f>
        <v/>
      </c>
      <c r="Z53" s="11" t="str">
        <f>IFERROR(INDEX(REPORT_DATA_BY_ZONE!$A:$AG,$W53,MATCH(Z$15,REPORT_DATA_BY_ZONE!$A$1:$AG$1,0)), "")</f>
        <v/>
      </c>
      <c r="AA53" s="11" t="str">
        <f>IFERROR(INDEX(REPORT_DATA_BY_ZONE!$A:$AG,$W53,MATCH(AA$15,REPORT_DATA_BY_ZONE!$A$1:$AG$1,0)), "")</f>
        <v/>
      </c>
      <c r="AB53" s="11" t="str">
        <f>IFERROR(INDEX(REPORT_DATA_BY_ZONE!$A:$AG,$W53,MATCH(AB$15,REPORT_DATA_BY_ZONE!$A$1:$AG$1,0)), "")</f>
        <v/>
      </c>
      <c r="AC53" s="11" t="str">
        <f>IFERROR(INDEX(REPORT_DATA_BY_ZONE!$A:$AG,$W53,MATCH(AC$15,REPORT_DATA_BY_ZONE!$A$1:$AG$1,0)), "")</f>
        <v/>
      </c>
      <c r="AD53" s="11" t="str">
        <f>IFERROR(INDEX(REPORT_DATA_BY_ZONE!$A:$AG,$W53,MATCH(AD$15,REPORT_DATA_BY_ZONE!$A$1:$AG$1,0)), "")</f>
        <v/>
      </c>
      <c r="AE53" s="11" t="str">
        <f>IFERROR(INDEX(REPORT_DATA_BY_ZONE!$A:$AG,$W53,MATCH(AE$15,REPORT_DATA_BY_ZONE!$A$1:$AG$1,0)), "")</f>
        <v/>
      </c>
      <c r="AF53" s="11" t="str">
        <f>IFERROR(INDEX(REPORT_DATA_BY_ZONE!$A:$AG,$W53,MATCH(AF$15,REPORT_DATA_BY_ZONE!$A$1:$AG$1,0)), "")</f>
        <v/>
      </c>
      <c r="AG53" s="11" t="str">
        <f>IFERROR(INDEX(REPORT_DATA_BY_ZONE!$A:$AG,$W53,MATCH(AG$15,REPORT_DATA_BY_ZONE!$A$1:$AG$1,0)), "")</f>
        <v/>
      </c>
      <c r="AH53" s="11" t="str">
        <f>IFERROR(INDEX(REPORT_DATA_BY_ZONE!$A:$AG,$W53,MATCH(AH$15,REPORT_DATA_BY_ZONE!$A$1:$AG$1,0)), "")</f>
        <v/>
      </c>
      <c r="AI53" s="11" t="str">
        <f>IFERROR(INDEX(REPORT_DATA_BY_ZONE!$A:$AG,$W53,MATCH(AI$15,REPORT_DATA_BY_ZONE!$A$1:$AG$1,0)), "")</f>
        <v/>
      </c>
      <c r="AJ53" s="11" t="str">
        <f>IFERROR(INDEX(REPORT_DATA_BY_ZONE!$A:$AG,$W53,MATCH(AJ$15,REPORT_DATA_BY_ZONE!$A$1:$AG$1,0)), "")</f>
        <v/>
      </c>
      <c r="AK53" s="11" t="str">
        <f>IFERROR(INDEX(REPORT_DATA_BY_ZONE!$A:$AG,$W53,MATCH(AK$15,REPORT_DATA_BY_ZONE!$A$1:$AG$1,0)), "")</f>
        <v/>
      </c>
      <c r="AL53" s="11" t="str">
        <f>IFERROR(INDEX(REPORT_DATA_BY_ZONE!$A:$AG,$W53,MATCH(AL$15,REPORT_DATA_BY_ZONE!$A$1:$AG$1,0)), "")</f>
        <v/>
      </c>
      <c r="AM53" s="11" t="str">
        <f>IFERROR(INDEX(REPORT_DATA_BY_ZONE!$A:$AG,$W53,MATCH(AM$15,REPORT_DATA_BY_ZONE!$A$1:$AG$1,0)), "")</f>
        <v/>
      </c>
    </row>
    <row r="54" spans="20:39" x14ac:dyDescent="0.25">
      <c r="T54" s="40" t="s">
        <v>58</v>
      </c>
      <c r="U54" s="78"/>
      <c r="V54" s="21" t="str">
        <f t="shared" si="9"/>
        <v>2016:2:4:7:CENTRAL</v>
      </c>
      <c r="W54" s="14" t="e">
        <f>MATCH($V54,REPORT_DATA_BY_ZONE!$A:$A, 0)</f>
        <v>#N/A</v>
      </c>
      <c r="X54" s="11" t="str">
        <f>IFERROR(INDEX(REPORT_DATA_BY_ZONE!$A:$AG,$W54,MATCH(X$15,REPORT_DATA_BY_ZONE!$A$1:$AG$1,0)), "")</f>
        <v/>
      </c>
      <c r="Y54" s="11" t="str">
        <f>IFERROR(INDEX(REPORT_DATA_BY_ZONE!$A:$AG,$W54,MATCH(Y$15,REPORT_DATA_BY_ZONE!$A$1:$AG$1,0)), "")</f>
        <v/>
      </c>
      <c r="Z54" s="11" t="str">
        <f>IFERROR(INDEX(REPORT_DATA_BY_ZONE!$A:$AG,$W54,MATCH(Z$15,REPORT_DATA_BY_ZONE!$A$1:$AG$1,0)), "")</f>
        <v/>
      </c>
      <c r="AA54" s="11" t="str">
        <f>IFERROR(INDEX(REPORT_DATA_BY_ZONE!$A:$AG,$W54,MATCH(AA$15,REPORT_DATA_BY_ZONE!$A$1:$AG$1,0)), "")</f>
        <v/>
      </c>
      <c r="AB54" s="11" t="str">
        <f>IFERROR(INDEX(REPORT_DATA_BY_ZONE!$A:$AG,$W54,MATCH(AB$15,REPORT_DATA_BY_ZONE!$A$1:$AG$1,0)), "")</f>
        <v/>
      </c>
      <c r="AC54" s="11" t="str">
        <f>IFERROR(INDEX(REPORT_DATA_BY_ZONE!$A:$AG,$W54,MATCH(AC$15,REPORT_DATA_BY_ZONE!$A$1:$AG$1,0)), "")</f>
        <v/>
      </c>
      <c r="AD54" s="11" t="str">
        <f>IFERROR(INDEX(REPORT_DATA_BY_ZONE!$A:$AG,$W54,MATCH(AD$15,REPORT_DATA_BY_ZONE!$A$1:$AG$1,0)), "")</f>
        <v/>
      </c>
      <c r="AE54" s="11" t="str">
        <f>IFERROR(INDEX(REPORT_DATA_BY_ZONE!$A:$AG,$W54,MATCH(AE$15,REPORT_DATA_BY_ZONE!$A$1:$AG$1,0)), "")</f>
        <v/>
      </c>
      <c r="AF54" s="11" t="str">
        <f>IFERROR(INDEX(REPORT_DATA_BY_ZONE!$A:$AG,$W54,MATCH(AF$15,REPORT_DATA_BY_ZONE!$A$1:$AG$1,0)), "")</f>
        <v/>
      </c>
      <c r="AG54" s="11" t="str">
        <f>IFERROR(INDEX(REPORT_DATA_BY_ZONE!$A:$AG,$W54,MATCH(AG$15,REPORT_DATA_BY_ZONE!$A$1:$AG$1,0)), "")</f>
        <v/>
      </c>
      <c r="AH54" s="11" t="str">
        <f>IFERROR(INDEX(REPORT_DATA_BY_ZONE!$A:$AG,$W54,MATCH(AH$15,REPORT_DATA_BY_ZONE!$A$1:$AG$1,0)), "")</f>
        <v/>
      </c>
      <c r="AI54" s="11" t="str">
        <f>IFERROR(INDEX(REPORT_DATA_BY_ZONE!$A:$AG,$W54,MATCH(AI$15,REPORT_DATA_BY_ZONE!$A$1:$AG$1,0)), "")</f>
        <v/>
      </c>
      <c r="AJ54" s="11" t="str">
        <f>IFERROR(INDEX(REPORT_DATA_BY_ZONE!$A:$AG,$W54,MATCH(AJ$15,REPORT_DATA_BY_ZONE!$A$1:$AG$1,0)), "")</f>
        <v/>
      </c>
      <c r="AK54" s="11" t="str">
        <f>IFERROR(INDEX(REPORT_DATA_BY_ZONE!$A:$AG,$W54,MATCH(AK$15,REPORT_DATA_BY_ZONE!$A$1:$AG$1,0)), "")</f>
        <v/>
      </c>
      <c r="AL54" s="11" t="str">
        <f>IFERROR(INDEX(REPORT_DATA_BY_ZONE!$A:$AG,$W54,MATCH(AL$15,REPORT_DATA_BY_ZONE!$A$1:$AG$1,0)), "")</f>
        <v/>
      </c>
      <c r="AM54" s="11" t="str">
        <f>IFERROR(INDEX(REPORT_DATA_BY_ZONE!$A:$AG,$W54,MATCH(AM$15,REPORT_DATA_BY_ZONE!$A$1:$AG$1,0)), "")</f>
        <v/>
      </c>
    </row>
    <row r="55" spans="20:39" x14ac:dyDescent="0.25">
      <c r="T55" s="40" t="s">
        <v>54</v>
      </c>
      <c r="U55" s="78"/>
      <c r="V55" s="21" t="str">
        <f t="shared" si="9"/>
        <v>2016:2:4:7:NORTH</v>
      </c>
      <c r="W55" s="14" t="e">
        <f>MATCH($V55,REPORT_DATA_BY_ZONE!$A:$A, 0)</f>
        <v>#N/A</v>
      </c>
      <c r="X55" s="11" t="str">
        <f>IFERROR(INDEX(REPORT_DATA_BY_ZONE!$A:$AG,$W55,MATCH(X$15,REPORT_DATA_BY_ZONE!$A$1:$AG$1,0)), "")</f>
        <v/>
      </c>
      <c r="Y55" s="11" t="str">
        <f>IFERROR(INDEX(REPORT_DATA_BY_ZONE!$A:$AG,$W55,MATCH(Y$15,REPORT_DATA_BY_ZONE!$A$1:$AG$1,0)), "")</f>
        <v/>
      </c>
      <c r="Z55" s="11" t="str">
        <f>IFERROR(INDEX(REPORT_DATA_BY_ZONE!$A:$AG,$W55,MATCH(Z$15,REPORT_DATA_BY_ZONE!$A$1:$AG$1,0)), "")</f>
        <v/>
      </c>
      <c r="AA55" s="11" t="str">
        <f>IFERROR(INDEX(REPORT_DATA_BY_ZONE!$A:$AG,$W55,MATCH(AA$15,REPORT_DATA_BY_ZONE!$A$1:$AG$1,0)), "")</f>
        <v/>
      </c>
      <c r="AB55" s="11" t="str">
        <f>IFERROR(INDEX(REPORT_DATA_BY_ZONE!$A:$AG,$W55,MATCH(AB$15,REPORT_DATA_BY_ZONE!$A$1:$AG$1,0)), "")</f>
        <v/>
      </c>
      <c r="AC55" s="11" t="str">
        <f>IFERROR(INDEX(REPORT_DATA_BY_ZONE!$A:$AG,$W55,MATCH(AC$15,REPORT_DATA_BY_ZONE!$A$1:$AG$1,0)), "")</f>
        <v/>
      </c>
      <c r="AD55" s="11" t="str">
        <f>IFERROR(INDEX(REPORT_DATA_BY_ZONE!$A:$AG,$W55,MATCH(AD$15,REPORT_DATA_BY_ZONE!$A$1:$AG$1,0)), "")</f>
        <v/>
      </c>
      <c r="AE55" s="11" t="str">
        <f>IFERROR(INDEX(REPORT_DATA_BY_ZONE!$A:$AG,$W55,MATCH(AE$15,REPORT_DATA_BY_ZONE!$A$1:$AG$1,0)), "")</f>
        <v/>
      </c>
      <c r="AF55" s="11" t="str">
        <f>IFERROR(INDEX(REPORT_DATA_BY_ZONE!$A:$AG,$W55,MATCH(AF$15,REPORT_DATA_BY_ZONE!$A$1:$AG$1,0)), "")</f>
        <v/>
      </c>
      <c r="AG55" s="11" t="str">
        <f>IFERROR(INDEX(REPORT_DATA_BY_ZONE!$A:$AG,$W55,MATCH(AG$15,REPORT_DATA_BY_ZONE!$A$1:$AG$1,0)), "")</f>
        <v/>
      </c>
      <c r="AH55" s="11" t="str">
        <f>IFERROR(INDEX(REPORT_DATA_BY_ZONE!$A:$AG,$W55,MATCH(AH$15,REPORT_DATA_BY_ZONE!$A$1:$AG$1,0)), "")</f>
        <v/>
      </c>
      <c r="AI55" s="11" t="str">
        <f>IFERROR(INDEX(REPORT_DATA_BY_ZONE!$A:$AG,$W55,MATCH(AI$15,REPORT_DATA_BY_ZONE!$A$1:$AG$1,0)), "")</f>
        <v/>
      </c>
      <c r="AJ55" s="11" t="str">
        <f>IFERROR(INDEX(REPORT_DATA_BY_ZONE!$A:$AG,$W55,MATCH(AJ$15,REPORT_DATA_BY_ZONE!$A$1:$AG$1,0)), "")</f>
        <v/>
      </c>
      <c r="AK55" s="11" t="str">
        <f>IFERROR(INDEX(REPORT_DATA_BY_ZONE!$A:$AG,$W55,MATCH(AK$15,REPORT_DATA_BY_ZONE!$A$1:$AG$1,0)), "")</f>
        <v/>
      </c>
      <c r="AL55" s="11" t="str">
        <f>IFERROR(INDEX(REPORT_DATA_BY_ZONE!$A:$AG,$W55,MATCH(AL$15,REPORT_DATA_BY_ZONE!$A$1:$AG$1,0)), "")</f>
        <v/>
      </c>
      <c r="AM55" s="11" t="str">
        <f>IFERROR(INDEX(REPORT_DATA_BY_ZONE!$A:$AG,$W55,MATCH(AM$15,REPORT_DATA_BY_ZONE!$A$1:$AG$1,0)), "")</f>
        <v/>
      </c>
    </row>
    <row r="56" spans="20:39" x14ac:dyDescent="0.25">
      <c r="T56" s="40" t="s">
        <v>57</v>
      </c>
      <c r="U56" s="78"/>
      <c r="V56" s="21" t="str">
        <f t="shared" si="9"/>
        <v>2016:2:4:7:SOUTH</v>
      </c>
      <c r="W56" s="14" t="e">
        <f>MATCH($V56,REPORT_DATA_BY_ZONE!$A:$A, 0)</f>
        <v>#N/A</v>
      </c>
      <c r="X56" s="11" t="str">
        <f>IFERROR(INDEX(REPORT_DATA_BY_ZONE!$A:$AG,$W56,MATCH(X$15,REPORT_DATA_BY_ZONE!$A$1:$AG$1,0)), "")</f>
        <v/>
      </c>
      <c r="Y56" s="11" t="str">
        <f>IFERROR(INDEX(REPORT_DATA_BY_ZONE!$A:$AG,$W56,MATCH(Y$15,REPORT_DATA_BY_ZONE!$A$1:$AG$1,0)), "")</f>
        <v/>
      </c>
      <c r="Z56" s="11" t="str">
        <f>IFERROR(INDEX(REPORT_DATA_BY_ZONE!$A:$AG,$W56,MATCH(Z$15,REPORT_DATA_BY_ZONE!$A$1:$AG$1,0)), "")</f>
        <v/>
      </c>
      <c r="AA56" s="11" t="str">
        <f>IFERROR(INDEX(REPORT_DATA_BY_ZONE!$A:$AG,$W56,MATCH(AA$15,REPORT_DATA_BY_ZONE!$A$1:$AG$1,0)), "")</f>
        <v/>
      </c>
      <c r="AB56" s="11" t="str">
        <f>IFERROR(INDEX(REPORT_DATA_BY_ZONE!$A:$AG,$W56,MATCH(AB$15,REPORT_DATA_BY_ZONE!$A$1:$AG$1,0)), "")</f>
        <v/>
      </c>
      <c r="AC56" s="11" t="str">
        <f>IFERROR(INDEX(REPORT_DATA_BY_ZONE!$A:$AG,$W56,MATCH(AC$15,REPORT_DATA_BY_ZONE!$A$1:$AG$1,0)), "")</f>
        <v/>
      </c>
      <c r="AD56" s="11" t="str">
        <f>IFERROR(INDEX(REPORT_DATA_BY_ZONE!$A:$AG,$W56,MATCH(AD$15,REPORT_DATA_BY_ZONE!$A$1:$AG$1,0)), "")</f>
        <v/>
      </c>
      <c r="AE56" s="11" t="str">
        <f>IFERROR(INDEX(REPORT_DATA_BY_ZONE!$A:$AG,$W56,MATCH(AE$15,REPORT_DATA_BY_ZONE!$A$1:$AG$1,0)), "")</f>
        <v/>
      </c>
      <c r="AF56" s="11" t="str">
        <f>IFERROR(INDEX(REPORT_DATA_BY_ZONE!$A:$AG,$W56,MATCH(AF$15,REPORT_DATA_BY_ZONE!$A$1:$AG$1,0)), "")</f>
        <v/>
      </c>
      <c r="AG56" s="11" t="str">
        <f>IFERROR(INDEX(REPORT_DATA_BY_ZONE!$A:$AG,$W56,MATCH(AG$15,REPORT_DATA_BY_ZONE!$A$1:$AG$1,0)), "")</f>
        <v/>
      </c>
      <c r="AH56" s="11" t="str">
        <f>IFERROR(INDEX(REPORT_DATA_BY_ZONE!$A:$AG,$W56,MATCH(AH$15,REPORT_DATA_BY_ZONE!$A$1:$AG$1,0)), "")</f>
        <v/>
      </c>
      <c r="AI56" s="11" t="str">
        <f>IFERROR(INDEX(REPORT_DATA_BY_ZONE!$A:$AG,$W56,MATCH(AI$15,REPORT_DATA_BY_ZONE!$A$1:$AG$1,0)), "")</f>
        <v/>
      </c>
      <c r="AJ56" s="11" t="str">
        <f>IFERROR(INDEX(REPORT_DATA_BY_ZONE!$A:$AG,$W56,MATCH(AJ$15,REPORT_DATA_BY_ZONE!$A$1:$AG$1,0)), "")</f>
        <v/>
      </c>
      <c r="AK56" s="11" t="str">
        <f>IFERROR(INDEX(REPORT_DATA_BY_ZONE!$A:$AG,$W56,MATCH(AK$15,REPORT_DATA_BY_ZONE!$A$1:$AG$1,0)), "")</f>
        <v/>
      </c>
      <c r="AL56" s="11" t="str">
        <f>IFERROR(INDEX(REPORT_DATA_BY_ZONE!$A:$AG,$W56,MATCH(AL$15,REPORT_DATA_BY_ZONE!$A$1:$AG$1,0)), "")</f>
        <v/>
      </c>
      <c r="AM56" s="11" t="str">
        <f>IFERROR(INDEX(REPORT_DATA_BY_ZONE!$A:$AG,$W56,MATCH(AM$15,REPORT_DATA_BY_ZONE!$A$1:$AG$1,0)), "")</f>
        <v/>
      </c>
    </row>
    <row r="57" spans="20:39" x14ac:dyDescent="0.25">
      <c r="T57" s="40" t="s">
        <v>56</v>
      </c>
      <c r="U57" s="78"/>
      <c r="V57" s="21" t="str">
        <f t="shared" si="9"/>
        <v>2016:2:4:7:WEST</v>
      </c>
      <c r="W57" s="14" t="e">
        <f>MATCH($V57,REPORT_DATA_BY_ZONE!$A:$A, 0)</f>
        <v>#N/A</v>
      </c>
      <c r="X57" s="11" t="str">
        <f>IFERROR(INDEX(REPORT_DATA_BY_ZONE!$A:$AG,$W57,MATCH(X$15,REPORT_DATA_BY_ZONE!$A$1:$AG$1,0)), "")</f>
        <v/>
      </c>
      <c r="Y57" s="11" t="str">
        <f>IFERROR(INDEX(REPORT_DATA_BY_ZONE!$A:$AG,$W57,MATCH(Y$15,REPORT_DATA_BY_ZONE!$A$1:$AG$1,0)), "")</f>
        <v/>
      </c>
      <c r="Z57" s="11" t="str">
        <f>IFERROR(INDEX(REPORT_DATA_BY_ZONE!$A:$AG,$W57,MATCH(Z$15,REPORT_DATA_BY_ZONE!$A$1:$AG$1,0)), "")</f>
        <v/>
      </c>
      <c r="AA57" s="11" t="str">
        <f>IFERROR(INDEX(REPORT_DATA_BY_ZONE!$A:$AG,$W57,MATCH(AA$15,REPORT_DATA_BY_ZONE!$A$1:$AG$1,0)), "")</f>
        <v/>
      </c>
      <c r="AB57" s="11" t="str">
        <f>IFERROR(INDEX(REPORT_DATA_BY_ZONE!$A:$AG,$W57,MATCH(AB$15,REPORT_DATA_BY_ZONE!$A$1:$AG$1,0)), "")</f>
        <v/>
      </c>
      <c r="AC57" s="11" t="str">
        <f>IFERROR(INDEX(REPORT_DATA_BY_ZONE!$A:$AG,$W57,MATCH(AC$15,REPORT_DATA_BY_ZONE!$A$1:$AG$1,0)), "")</f>
        <v/>
      </c>
      <c r="AD57" s="11" t="str">
        <f>IFERROR(INDEX(REPORT_DATA_BY_ZONE!$A:$AG,$W57,MATCH(AD$15,REPORT_DATA_BY_ZONE!$A$1:$AG$1,0)), "")</f>
        <v/>
      </c>
      <c r="AE57" s="11" t="str">
        <f>IFERROR(INDEX(REPORT_DATA_BY_ZONE!$A:$AG,$W57,MATCH(AE$15,REPORT_DATA_BY_ZONE!$A$1:$AG$1,0)), "")</f>
        <v/>
      </c>
      <c r="AF57" s="11" t="str">
        <f>IFERROR(INDEX(REPORT_DATA_BY_ZONE!$A:$AG,$W57,MATCH(AF$15,REPORT_DATA_BY_ZONE!$A$1:$AG$1,0)), "")</f>
        <v/>
      </c>
      <c r="AG57" s="11" t="str">
        <f>IFERROR(INDEX(REPORT_DATA_BY_ZONE!$A:$AG,$W57,MATCH(AG$15,REPORT_DATA_BY_ZONE!$A$1:$AG$1,0)), "")</f>
        <v/>
      </c>
      <c r="AH57" s="11" t="str">
        <f>IFERROR(INDEX(REPORT_DATA_BY_ZONE!$A:$AG,$W57,MATCH(AH$15,REPORT_DATA_BY_ZONE!$A$1:$AG$1,0)), "")</f>
        <v/>
      </c>
      <c r="AI57" s="11" t="str">
        <f>IFERROR(INDEX(REPORT_DATA_BY_ZONE!$A:$AG,$W57,MATCH(AI$15,REPORT_DATA_BY_ZONE!$A$1:$AG$1,0)), "")</f>
        <v/>
      </c>
      <c r="AJ57" s="11" t="str">
        <f>IFERROR(INDEX(REPORT_DATA_BY_ZONE!$A:$AG,$W57,MATCH(AJ$15,REPORT_DATA_BY_ZONE!$A$1:$AG$1,0)), "")</f>
        <v/>
      </c>
      <c r="AK57" s="11" t="str">
        <f>IFERROR(INDEX(REPORT_DATA_BY_ZONE!$A:$AG,$W57,MATCH(AK$15,REPORT_DATA_BY_ZONE!$A$1:$AG$1,0)), "")</f>
        <v/>
      </c>
      <c r="AL57" s="11" t="str">
        <f>IFERROR(INDEX(REPORT_DATA_BY_ZONE!$A:$AG,$W57,MATCH(AL$15,REPORT_DATA_BY_ZONE!$A$1:$AG$1,0)), "")</f>
        <v/>
      </c>
      <c r="AM57" s="11" t="str">
        <f>IFERROR(INDEX(REPORT_DATA_BY_ZONE!$A:$AG,$W57,MATCH(AM$15,REPORT_DATA_BY_ZONE!$A$1:$AG$1,0)), "")</f>
        <v/>
      </c>
    </row>
    <row r="58" spans="20:39" x14ac:dyDescent="0.25">
      <c r="T58" s="40" t="s">
        <v>55</v>
      </c>
      <c r="U58" s="78"/>
      <c r="V58" s="21" t="str">
        <f t="shared" si="9"/>
        <v>2016:2:4:7:EAST</v>
      </c>
      <c r="W58" s="14" t="e">
        <f>MATCH($V58,REPORT_DATA_BY_ZONE!$A:$A, 0)</f>
        <v>#N/A</v>
      </c>
      <c r="X58" s="11" t="str">
        <f>IFERROR(INDEX(REPORT_DATA_BY_ZONE!$A:$AG,$W58,MATCH(X$15,REPORT_DATA_BY_ZONE!$A$1:$AG$1,0)), "")</f>
        <v/>
      </c>
      <c r="Y58" s="11" t="str">
        <f>IFERROR(INDEX(REPORT_DATA_BY_ZONE!$A:$AG,$W58,MATCH(Y$15,REPORT_DATA_BY_ZONE!$A$1:$AG$1,0)), "")</f>
        <v/>
      </c>
      <c r="Z58" s="11" t="str">
        <f>IFERROR(INDEX(REPORT_DATA_BY_ZONE!$A:$AG,$W58,MATCH(Z$15,REPORT_DATA_BY_ZONE!$A$1:$AG$1,0)), "")</f>
        <v/>
      </c>
      <c r="AA58" s="11" t="str">
        <f>IFERROR(INDEX(REPORT_DATA_BY_ZONE!$A:$AG,$W58,MATCH(AA$15,REPORT_DATA_BY_ZONE!$A$1:$AG$1,0)), "")</f>
        <v/>
      </c>
      <c r="AB58" s="11" t="str">
        <f>IFERROR(INDEX(REPORT_DATA_BY_ZONE!$A:$AG,$W58,MATCH(AB$15,REPORT_DATA_BY_ZONE!$A$1:$AG$1,0)), "")</f>
        <v/>
      </c>
      <c r="AC58" s="11" t="str">
        <f>IFERROR(INDEX(REPORT_DATA_BY_ZONE!$A:$AG,$W58,MATCH(AC$15,REPORT_DATA_BY_ZONE!$A$1:$AG$1,0)), "")</f>
        <v/>
      </c>
      <c r="AD58" s="11" t="str">
        <f>IFERROR(INDEX(REPORT_DATA_BY_ZONE!$A:$AG,$W58,MATCH(AD$15,REPORT_DATA_BY_ZONE!$A$1:$AG$1,0)), "")</f>
        <v/>
      </c>
      <c r="AE58" s="11" t="str">
        <f>IFERROR(INDEX(REPORT_DATA_BY_ZONE!$A:$AG,$W58,MATCH(AE$15,REPORT_DATA_BY_ZONE!$A$1:$AG$1,0)), "")</f>
        <v/>
      </c>
      <c r="AF58" s="11" t="str">
        <f>IFERROR(INDEX(REPORT_DATA_BY_ZONE!$A:$AG,$W58,MATCH(AF$15,REPORT_DATA_BY_ZONE!$A$1:$AG$1,0)), "")</f>
        <v/>
      </c>
      <c r="AG58" s="11" t="str">
        <f>IFERROR(INDEX(REPORT_DATA_BY_ZONE!$A:$AG,$W58,MATCH(AG$15,REPORT_DATA_BY_ZONE!$A$1:$AG$1,0)), "")</f>
        <v/>
      </c>
      <c r="AH58" s="11" t="str">
        <f>IFERROR(INDEX(REPORT_DATA_BY_ZONE!$A:$AG,$W58,MATCH(AH$15,REPORT_DATA_BY_ZONE!$A$1:$AG$1,0)), "")</f>
        <v/>
      </c>
      <c r="AI58" s="11" t="str">
        <f>IFERROR(INDEX(REPORT_DATA_BY_ZONE!$A:$AG,$W58,MATCH(AI$15,REPORT_DATA_BY_ZONE!$A$1:$AG$1,0)), "")</f>
        <v/>
      </c>
      <c r="AJ58" s="11" t="str">
        <f>IFERROR(INDEX(REPORT_DATA_BY_ZONE!$A:$AG,$W58,MATCH(AJ$15,REPORT_DATA_BY_ZONE!$A$1:$AG$1,0)), "")</f>
        <v/>
      </c>
      <c r="AK58" s="11" t="str">
        <f>IFERROR(INDEX(REPORT_DATA_BY_ZONE!$A:$AG,$W58,MATCH(AK$15,REPORT_DATA_BY_ZONE!$A$1:$AG$1,0)), "")</f>
        <v/>
      </c>
      <c r="AL58" s="11" t="str">
        <f>IFERROR(INDEX(REPORT_DATA_BY_ZONE!$A:$AG,$W58,MATCH(AL$15,REPORT_DATA_BY_ZONE!$A$1:$AG$1,0)), "")</f>
        <v/>
      </c>
      <c r="AM58" s="11" t="str">
        <f>IFERROR(INDEX(REPORT_DATA_BY_ZONE!$A:$AG,$W58,MATCH(AM$15,REPORT_DATA_BY_ZONE!$A$1:$AG$1,0)), "")</f>
        <v/>
      </c>
    </row>
    <row r="59" spans="20:39" x14ac:dyDescent="0.25">
      <c r="T59" s="40" t="s">
        <v>48</v>
      </c>
      <c r="U59" s="78"/>
      <c r="V59" s="21" t="str">
        <f t="shared" si="9"/>
        <v>2016:2:4:7:TAOYUAN</v>
      </c>
      <c r="W59" s="14" t="e">
        <f>MATCH($V59,REPORT_DATA_BY_ZONE!$A:$A, 0)</f>
        <v>#N/A</v>
      </c>
      <c r="X59" s="11" t="str">
        <f>IFERROR(INDEX(REPORT_DATA_BY_ZONE!$A:$AG,$W59,MATCH(X$15,REPORT_DATA_BY_ZONE!$A$1:$AG$1,0)), "")</f>
        <v/>
      </c>
      <c r="Y59" s="11" t="str">
        <f>IFERROR(INDEX(REPORT_DATA_BY_ZONE!$A:$AG,$W59,MATCH(Y$15,REPORT_DATA_BY_ZONE!$A$1:$AG$1,0)), "")</f>
        <v/>
      </c>
      <c r="Z59" s="11" t="str">
        <f>IFERROR(INDEX(REPORT_DATA_BY_ZONE!$A:$AG,$W59,MATCH(Z$15,REPORT_DATA_BY_ZONE!$A$1:$AG$1,0)), "")</f>
        <v/>
      </c>
      <c r="AA59" s="11" t="str">
        <f>IFERROR(INDEX(REPORT_DATA_BY_ZONE!$A:$AG,$W59,MATCH(AA$15,REPORT_DATA_BY_ZONE!$A$1:$AG$1,0)), "")</f>
        <v/>
      </c>
      <c r="AB59" s="11" t="str">
        <f>IFERROR(INDEX(REPORT_DATA_BY_ZONE!$A:$AG,$W59,MATCH(AB$15,REPORT_DATA_BY_ZONE!$A$1:$AG$1,0)), "")</f>
        <v/>
      </c>
      <c r="AC59" s="11" t="str">
        <f>IFERROR(INDEX(REPORT_DATA_BY_ZONE!$A:$AG,$W59,MATCH(AC$15,REPORT_DATA_BY_ZONE!$A$1:$AG$1,0)), "")</f>
        <v/>
      </c>
      <c r="AD59" s="11" t="str">
        <f>IFERROR(INDEX(REPORT_DATA_BY_ZONE!$A:$AG,$W59,MATCH(AD$15,REPORT_DATA_BY_ZONE!$A$1:$AG$1,0)), "")</f>
        <v/>
      </c>
      <c r="AE59" s="11" t="str">
        <f>IFERROR(INDEX(REPORT_DATA_BY_ZONE!$A:$AG,$W59,MATCH(AE$15,REPORT_DATA_BY_ZONE!$A$1:$AG$1,0)), "")</f>
        <v/>
      </c>
      <c r="AF59" s="11" t="str">
        <f>IFERROR(INDEX(REPORT_DATA_BY_ZONE!$A:$AG,$W59,MATCH(AF$15,REPORT_DATA_BY_ZONE!$A$1:$AG$1,0)), "")</f>
        <v/>
      </c>
      <c r="AG59" s="11" t="str">
        <f>IFERROR(INDEX(REPORT_DATA_BY_ZONE!$A:$AG,$W59,MATCH(AG$15,REPORT_DATA_BY_ZONE!$A$1:$AG$1,0)), "")</f>
        <v/>
      </c>
      <c r="AH59" s="11" t="str">
        <f>IFERROR(INDEX(REPORT_DATA_BY_ZONE!$A:$AG,$W59,MATCH(AH$15,REPORT_DATA_BY_ZONE!$A$1:$AG$1,0)), "")</f>
        <v/>
      </c>
      <c r="AI59" s="11" t="str">
        <f>IFERROR(INDEX(REPORT_DATA_BY_ZONE!$A:$AG,$W59,MATCH(AI$15,REPORT_DATA_BY_ZONE!$A$1:$AG$1,0)), "")</f>
        <v/>
      </c>
      <c r="AJ59" s="11" t="str">
        <f>IFERROR(INDEX(REPORT_DATA_BY_ZONE!$A:$AG,$W59,MATCH(AJ$15,REPORT_DATA_BY_ZONE!$A$1:$AG$1,0)), "")</f>
        <v/>
      </c>
      <c r="AK59" s="11" t="str">
        <f>IFERROR(INDEX(REPORT_DATA_BY_ZONE!$A:$AG,$W59,MATCH(AK$15,REPORT_DATA_BY_ZONE!$A$1:$AG$1,0)), "")</f>
        <v/>
      </c>
      <c r="AL59" s="11" t="str">
        <f>IFERROR(INDEX(REPORT_DATA_BY_ZONE!$A:$AG,$W59,MATCH(AL$15,REPORT_DATA_BY_ZONE!$A$1:$AG$1,0)), "")</f>
        <v/>
      </c>
      <c r="AM59" s="11" t="str">
        <f>IFERROR(INDEX(REPORT_DATA_BY_ZONE!$A:$AG,$W59,MATCH(AM$15,REPORT_DATA_BY_ZONE!$A$1:$AG$1,0)), "")</f>
        <v/>
      </c>
    </row>
    <row r="60" spans="20:39" x14ac:dyDescent="0.25">
      <c r="T60" s="40" t="s">
        <v>47</v>
      </c>
      <c r="U60" s="78" t="s">
        <v>46</v>
      </c>
      <c r="V60" s="21" t="str">
        <f t="shared" ref="V60:V70" si="10">CONCATENATE(YEAR,":",MONTH,":5:7:", $T60)</f>
        <v>2016:2:5:7:OFFICE</v>
      </c>
      <c r="W60" s="14" t="e">
        <f>MATCH($V60,REPORT_DATA_BY_ZONE!$A:$A, 0)</f>
        <v>#N/A</v>
      </c>
      <c r="X60" s="11" t="str">
        <f>IFERROR(INDEX(REPORT_DATA_BY_ZONE!$A:$AG,$W60,MATCH(X$15,REPORT_DATA_BY_ZONE!$A$1:$AG$1,0)), "")</f>
        <v/>
      </c>
      <c r="Y60" s="11" t="str">
        <f>IFERROR(INDEX(REPORT_DATA_BY_ZONE!$A:$AG,$W60,MATCH(Y$15,REPORT_DATA_BY_ZONE!$A$1:$AG$1,0)), "")</f>
        <v/>
      </c>
      <c r="Z60" s="11" t="str">
        <f>IFERROR(INDEX(REPORT_DATA_BY_ZONE!$A:$AG,$W60,MATCH(Z$15,REPORT_DATA_BY_ZONE!$A$1:$AG$1,0)), "")</f>
        <v/>
      </c>
      <c r="AA60" s="11" t="str">
        <f>IFERROR(INDEX(REPORT_DATA_BY_ZONE!$A:$AG,$W60,MATCH(AA$15,REPORT_DATA_BY_ZONE!$A$1:$AG$1,0)), "")</f>
        <v/>
      </c>
      <c r="AB60" s="11" t="str">
        <f>IFERROR(INDEX(REPORT_DATA_BY_ZONE!$A:$AG,$W60,MATCH(AB$15,REPORT_DATA_BY_ZONE!$A$1:$AG$1,0)), "")</f>
        <v/>
      </c>
      <c r="AC60" s="11" t="str">
        <f>IFERROR(INDEX(REPORT_DATA_BY_ZONE!$A:$AG,$W60,MATCH(AC$15,REPORT_DATA_BY_ZONE!$A$1:$AG$1,0)), "")</f>
        <v/>
      </c>
      <c r="AD60" s="11" t="str">
        <f>IFERROR(INDEX(REPORT_DATA_BY_ZONE!$A:$AG,$W60,MATCH(AD$15,REPORT_DATA_BY_ZONE!$A$1:$AG$1,0)), "")</f>
        <v/>
      </c>
      <c r="AE60" s="11" t="str">
        <f>IFERROR(INDEX(REPORT_DATA_BY_ZONE!$A:$AG,$W60,MATCH(AE$15,REPORT_DATA_BY_ZONE!$A$1:$AG$1,0)), "")</f>
        <v/>
      </c>
      <c r="AF60" s="11" t="str">
        <f>IFERROR(INDEX(REPORT_DATA_BY_ZONE!$A:$AG,$W60,MATCH(AF$15,REPORT_DATA_BY_ZONE!$A$1:$AG$1,0)), "")</f>
        <v/>
      </c>
      <c r="AG60" s="11" t="str">
        <f>IFERROR(INDEX(REPORT_DATA_BY_ZONE!$A:$AG,$W60,MATCH(AG$15,REPORT_DATA_BY_ZONE!$A$1:$AG$1,0)), "")</f>
        <v/>
      </c>
      <c r="AH60" s="11" t="str">
        <f>IFERROR(INDEX(REPORT_DATA_BY_ZONE!$A:$AG,$W60,MATCH(AH$15,REPORT_DATA_BY_ZONE!$A$1:$AG$1,0)), "")</f>
        <v/>
      </c>
      <c r="AI60" s="11" t="str">
        <f>IFERROR(INDEX(REPORT_DATA_BY_ZONE!$A:$AG,$W60,MATCH(AI$15,REPORT_DATA_BY_ZONE!$A$1:$AG$1,0)), "")</f>
        <v/>
      </c>
      <c r="AJ60" s="11" t="str">
        <f>IFERROR(INDEX(REPORT_DATA_BY_ZONE!$A:$AG,$W60,MATCH(AJ$15,REPORT_DATA_BY_ZONE!$A$1:$AG$1,0)), "")</f>
        <v/>
      </c>
      <c r="AK60" s="11" t="str">
        <f>IFERROR(INDEX(REPORT_DATA_BY_ZONE!$A:$AG,$W60,MATCH(AK$15,REPORT_DATA_BY_ZONE!$A$1:$AG$1,0)), "")</f>
        <v/>
      </c>
      <c r="AL60" s="11" t="str">
        <f>IFERROR(INDEX(REPORT_DATA_BY_ZONE!$A:$AG,$W60,MATCH(AL$15,REPORT_DATA_BY_ZONE!$A$1:$AG$1,0)), "")</f>
        <v/>
      </c>
      <c r="AM60" s="11" t="str">
        <f>IFERROR(INDEX(REPORT_DATA_BY_ZONE!$A:$AG,$W60,MATCH(AM$15,REPORT_DATA_BY_ZONE!$A$1:$AG$1,0)), "")</f>
        <v/>
      </c>
    </row>
    <row r="61" spans="20:39" x14ac:dyDescent="0.25">
      <c r="T61" s="40" t="s">
        <v>53</v>
      </c>
      <c r="U61" s="78"/>
      <c r="V61" s="21" t="str">
        <f t="shared" si="10"/>
        <v>2016:2:5:7:HUALIAN</v>
      </c>
      <c r="W61" s="14" t="e">
        <f>MATCH($V61,REPORT_DATA_BY_ZONE!$A:$A, 0)</f>
        <v>#N/A</v>
      </c>
      <c r="X61" s="11" t="str">
        <f>IFERROR(INDEX(REPORT_DATA_BY_ZONE!$A:$AG,$W61,MATCH(X$15,REPORT_DATA_BY_ZONE!$A$1:$AG$1,0)), "")</f>
        <v/>
      </c>
      <c r="Y61" s="11" t="str">
        <f>IFERROR(INDEX(REPORT_DATA_BY_ZONE!$A:$AG,$W61,MATCH(Y$15,REPORT_DATA_BY_ZONE!$A$1:$AG$1,0)), "")</f>
        <v/>
      </c>
      <c r="Z61" s="11" t="str">
        <f>IFERROR(INDEX(REPORT_DATA_BY_ZONE!$A:$AG,$W61,MATCH(Z$15,REPORT_DATA_BY_ZONE!$A$1:$AG$1,0)), "")</f>
        <v/>
      </c>
      <c r="AA61" s="11" t="str">
        <f>IFERROR(INDEX(REPORT_DATA_BY_ZONE!$A:$AG,$W61,MATCH(AA$15,REPORT_DATA_BY_ZONE!$A$1:$AG$1,0)), "")</f>
        <v/>
      </c>
      <c r="AB61" s="11" t="str">
        <f>IFERROR(INDEX(REPORT_DATA_BY_ZONE!$A:$AG,$W61,MATCH(AB$15,REPORT_DATA_BY_ZONE!$A$1:$AG$1,0)), "")</f>
        <v/>
      </c>
      <c r="AC61" s="11" t="str">
        <f>IFERROR(INDEX(REPORT_DATA_BY_ZONE!$A:$AG,$W61,MATCH(AC$15,REPORT_DATA_BY_ZONE!$A$1:$AG$1,0)), "")</f>
        <v/>
      </c>
      <c r="AD61" s="11" t="str">
        <f>IFERROR(INDEX(REPORT_DATA_BY_ZONE!$A:$AG,$W61,MATCH(AD$15,REPORT_DATA_BY_ZONE!$A$1:$AG$1,0)), "")</f>
        <v/>
      </c>
      <c r="AE61" s="11" t="str">
        <f>IFERROR(INDEX(REPORT_DATA_BY_ZONE!$A:$AG,$W61,MATCH(AE$15,REPORT_DATA_BY_ZONE!$A$1:$AG$1,0)), "")</f>
        <v/>
      </c>
      <c r="AF61" s="11" t="str">
        <f>IFERROR(INDEX(REPORT_DATA_BY_ZONE!$A:$AG,$W61,MATCH(AF$15,REPORT_DATA_BY_ZONE!$A$1:$AG$1,0)), "")</f>
        <v/>
      </c>
      <c r="AG61" s="11" t="str">
        <f>IFERROR(INDEX(REPORT_DATA_BY_ZONE!$A:$AG,$W61,MATCH(AG$15,REPORT_DATA_BY_ZONE!$A$1:$AG$1,0)), "")</f>
        <v/>
      </c>
      <c r="AH61" s="11" t="str">
        <f>IFERROR(INDEX(REPORT_DATA_BY_ZONE!$A:$AG,$W61,MATCH(AH$15,REPORT_DATA_BY_ZONE!$A$1:$AG$1,0)), "")</f>
        <v/>
      </c>
      <c r="AI61" s="11" t="str">
        <f>IFERROR(INDEX(REPORT_DATA_BY_ZONE!$A:$AG,$W61,MATCH(AI$15,REPORT_DATA_BY_ZONE!$A$1:$AG$1,0)), "")</f>
        <v/>
      </c>
      <c r="AJ61" s="11" t="str">
        <f>IFERROR(INDEX(REPORT_DATA_BY_ZONE!$A:$AG,$W61,MATCH(AJ$15,REPORT_DATA_BY_ZONE!$A$1:$AG$1,0)), "")</f>
        <v/>
      </c>
      <c r="AK61" s="11" t="str">
        <f>IFERROR(INDEX(REPORT_DATA_BY_ZONE!$A:$AG,$W61,MATCH(AK$15,REPORT_DATA_BY_ZONE!$A$1:$AG$1,0)), "")</f>
        <v/>
      </c>
      <c r="AL61" s="11" t="str">
        <f>IFERROR(INDEX(REPORT_DATA_BY_ZONE!$A:$AG,$W61,MATCH(AL$15,REPORT_DATA_BY_ZONE!$A$1:$AG$1,0)), "")</f>
        <v/>
      </c>
      <c r="AM61" s="11" t="str">
        <f>IFERROR(INDEX(REPORT_DATA_BY_ZONE!$A:$AG,$W61,MATCH(AM$15,REPORT_DATA_BY_ZONE!$A$1:$AG$1,0)), "")</f>
        <v/>
      </c>
    </row>
    <row r="62" spans="20:39" x14ac:dyDescent="0.25">
      <c r="T62" s="40" t="s">
        <v>51</v>
      </c>
      <c r="U62" s="78"/>
      <c r="V62" s="21" t="str">
        <f t="shared" si="10"/>
        <v>2016:2:5:7:TAIDONG</v>
      </c>
      <c r="W62" s="14" t="e">
        <f>MATCH($V62,REPORT_DATA_BY_ZONE!$A:$A, 0)</f>
        <v>#N/A</v>
      </c>
      <c r="X62" s="11" t="str">
        <f>IFERROR(INDEX(REPORT_DATA_BY_ZONE!$A:$AG,$W62,MATCH(X$15,REPORT_DATA_BY_ZONE!$A$1:$AG$1,0)), "")</f>
        <v/>
      </c>
      <c r="Y62" s="11" t="str">
        <f>IFERROR(INDEX(REPORT_DATA_BY_ZONE!$A:$AG,$W62,MATCH(Y$15,REPORT_DATA_BY_ZONE!$A$1:$AG$1,0)), "")</f>
        <v/>
      </c>
      <c r="Z62" s="11" t="str">
        <f>IFERROR(INDEX(REPORT_DATA_BY_ZONE!$A:$AG,$W62,MATCH(Z$15,REPORT_DATA_BY_ZONE!$A$1:$AG$1,0)), "")</f>
        <v/>
      </c>
      <c r="AA62" s="11" t="str">
        <f>IFERROR(INDEX(REPORT_DATA_BY_ZONE!$A:$AG,$W62,MATCH(AA$15,REPORT_DATA_BY_ZONE!$A$1:$AG$1,0)), "")</f>
        <v/>
      </c>
      <c r="AB62" s="11" t="str">
        <f>IFERROR(INDEX(REPORT_DATA_BY_ZONE!$A:$AG,$W62,MATCH(AB$15,REPORT_DATA_BY_ZONE!$A$1:$AG$1,0)), "")</f>
        <v/>
      </c>
      <c r="AC62" s="11" t="str">
        <f>IFERROR(INDEX(REPORT_DATA_BY_ZONE!$A:$AG,$W62,MATCH(AC$15,REPORT_DATA_BY_ZONE!$A$1:$AG$1,0)), "")</f>
        <v/>
      </c>
      <c r="AD62" s="11" t="str">
        <f>IFERROR(INDEX(REPORT_DATA_BY_ZONE!$A:$AG,$W62,MATCH(AD$15,REPORT_DATA_BY_ZONE!$A$1:$AG$1,0)), "")</f>
        <v/>
      </c>
      <c r="AE62" s="11" t="str">
        <f>IFERROR(INDEX(REPORT_DATA_BY_ZONE!$A:$AG,$W62,MATCH(AE$15,REPORT_DATA_BY_ZONE!$A$1:$AG$1,0)), "")</f>
        <v/>
      </c>
      <c r="AF62" s="11" t="str">
        <f>IFERROR(INDEX(REPORT_DATA_BY_ZONE!$A:$AG,$W62,MATCH(AF$15,REPORT_DATA_BY_ZONE!$A$1:$AG$1,0)), "")</f>
        <v/>
      </c>
      <c r="AG62" s="11" t="str">
        <f>IFERROR(INDEX(REPORT_DATA_BY_ZONE!$A:$AG,$W62,MATCH(AG$15,REPORT_DATA_BY_ZONE!$A$1:$AG$1,0)), "")</f>
        <v/>
      </c>
      <c r="AH62" s="11" t="str">
        <f>IFERROR(INDEX(REPORT_DATA_BY_ZONE!$A:$AG,$W62,MATCH(AH$15,REPORT_DATA_BY_ZONE!$A$1:$AG$1,0)), "")</f>
        <v/>
      </c>
      <c r="AI62" s="11" t="str">
        <f>IFERROR(INDEX(REPORT_DATA_BY_ZONE!$A:$AG,$W62,MATCH(AI$15,REPORT_DATA_BY_ZONE!$A$1:$AG$1,0)), "")</f>
        <v/>
      </c>
      <c r="AJ62" s="11" t="str">
        <f>IFERROR(INDEX(REPORT_DATA_BY_ZONE!$A:$AG,$W62,MATCH(AJ$15,REPORT_DATA_BY_ZONE!$A$1:$AG$1,0)), "")</f>
        <v/>
      </c>
      <c r="AK62" s="11" t="str">
        <f>IFERROR(INDEX(REPORT_DATA_BY_ZONE!$A:$AG,$W62,MATCH(AK$15,REPORT_DATA_BY_ZONE!$A$1:$AG$1,0)), "")</f>
        <v/>
      </c>
      <c r="AL62" s="11" t="str">
        <f>IFERROR(INDEX(REPORT_DATA_BY_ZONE!$A:$AG,$W62,MATCH(AL$15,REPORT_DATA_BY_ZONE!$A$1:$AG$1,0)), "")</f>
        <v/>
      </c>
      <c r="AM62" s="11" t="str">
        <f>IFERROR(INDEX(REPORT_DATA_BY_ZONE!$A:$AG,$W62,MATCH(AM$15,REPORT_DATA_BY_ZONE!$A$1:$AG$1,0)), "")</f>
        <v/>
      </c>
    </row>
    <row r="63" spans="20:39" x14ac:dyDescent="0.25">
      <c r="T63" s="40" t="s">
        <v>50</v>
      </c>
      <c r="U63" s="78"/>
      <c r="V63" s="21" t="str">
        <f t="shared" si="10"/>
        <v>2016:2:5:7:ZHUNAN</v>
      </c>
      <c r="W63" s="14" t="e">
        <f>MATCH($V63,REPORT_DATA_BY_ZONE!$A:$A, 0)</f>
        <v>#N/A</v>
      </c>
      <c r="X63" s="11" t="str">
        <f>IFERROR(INDEX(REPORT_DATA_BY_ZONE!$A:$AG,$W63,MATCH(X$15,REPORT_DATA_BY_ZONE!$A$1:$AG$1,0)), "")</f>
        <v/>
      </c>
      <c r="Y63" s="11" t="str">
        <f>IFERROR(INDEX(REPORT_DATA_BY_ZONE!$A:$AG,$W63,MATCH(Y$15,REPORT_DATA_BY_ZONE!$A$1:$AG$1,0)), "")</f>
        <v/>
      </c>
      <c r="Z63" s="11" t="str">
        <f>IFERROR(INDEX(REPORT_DATA_BY_ZONE!$A:$AG,$W63,MATCH(Z$15,REPORT_DATA_BY_ZONE!$A$1:$AG$1,0)), "")</f>
        <v/>
      </c>
      <c r="AA63" s="11" t="str">
        <f>IFERROR(INDEX(REPORT_DATA_BY_ZONE!$A:$AG,$W63,MATCH(AA$15,REPORT_DATA_BY_ZONE!$A$1:$AG$1,0)), "")</f>
        <v/>
      </c>
      <c r="AB63" s="11" t="str">
        <f>IFERROR(INDEX(REPORT_DATA_BY_ZONE!$A:$AG,$W63,MATCH(AB$15,REPORT_DATA_BY_ZONE!$A$1:$AG$1,0)), "")</f>
        <v/>
      </c>
      <c r="AC63" s="11" t="str">
        <f>IFERROR(INDEX(REPORT_DATA_BY_ZONE!$A:$AG,$W63,MATCH(AC$15,REPORT_DATA_BY_ZONE!$A$1:$AG$1,0)), "")</f>
        <v/>
      </c>
      <c r="AD63" s="11" t="str">
        <f>IFERROR(INDEX(REPORT_DATA_BY_ZONE!$A:$AG,$W63,MATCH(AD$15,REPORT_DATA_BY_ZONE!$A$1:$AG$1,0)), "")</f>
        <v/>
      </c>
      <c r="AE63" s="11" t="str">
        <f>IFERROR(INDEX(REPORT_DATA_BY_ZONE!$A:$AG,$W63,MATCH(AE$15,REPORT_DATA_BY_ZONE!$A$1:$AG$1,0)), "")</f>
        <v/>
      </c>
      <c r="AF63" s="11" t="str">
        <f>IFERROR(INDEX(REPORT_DATA_BY_ZONE!$A:$AG,$W63,MATCH(AF$15,REPORT_DATA_BY_ZONE!$A$1:$AG$1,0)), "")</f>
        <v/>
      </c>
      <c r="AG63" s="11" t="str">
        <f>IFERROR(INDEX(REPORT_DATA_BY_ZONE!$A:$AG,$W63,MATCH(AG$15,REPORT_DATA_BY_ZONE!$A$1:$AG$1,0)), "")</f>
        <v/>
      </c>
      <c r="AH63" s="11" t="str">
        <f>IFERROR(INDEX(REPORT_DATA_BY_ZONE!$A:$AG,$W63,MATCH(AH$15,REPORT_DATA_BY_ZONE!$A$1:$AG$1,0)), "")</f>
        <v/>
      </c>
      <c r="AI63" s="11" t="str">
        <f>IFERROR(INDEX(REPORT_DATA_BY_ZONE!$A:$AG,$W63,MATCH(AI$15,REPORT_DATA_BY_ZONE!$A$1:$AG$1,0)), "")</f>
        <v/>
      </c>
      <c r="AJ63" s="11" t="str">
        <f>IFERROR(INDEX(REPORT_DATA_BY_ZONE!$A:$AG,$W63,MATCH(AJ$15,REPORT_DATA_BY_ZONE!$A$1:$AG$1,0)), "")</f>
        <v/>
      </c>
      <c r="AK63" s="11" t="str">
        <f>IFERROR(INDEX(REPORT_DATA_BY_ZONE!$A:$AG,$W63,MATCH(AK$15,REPORT_DATA_BY_ZONE!$A$1:$AG$1,0)), "")</f>
        <v/>
      </c>
      <c r="AL63" s="11" t="str">
        <f>IFERROR(INDEX(REPORT_DATA_BY_ZONE!$A:$AG,$W63,MATCH(AL$15,REPORT_DATA_BY_ZONE!$A$1:$AG$1,0)), "")</f>
        <v/>
      </c>
      <c r="AM63" s="11" t="str">
        <f>IFERROR(INDEX(REPORT_DATA_BY_ZONE!$A:$AG,$W63,MATCH(AM$15,REPORT_DATA_BY_ZONE!$A$1:$AG$1,0)), "")</f>
        <v/>
      </c>
    </row>
    <row r="64" spans="20:39" x14ac:dyDescent="0.25">
      <c r="T64" s="40" t="s">
        <v>49</v>
      </c>
      <c r="U64" s="78"/>
      <c r="V64" s="21" t="str">
        <f t="shared" si="10"/>
        <v>2016:2:5:7:XINZHU</v>
      </c>
      <c r="W64" s="14" t="e">
        <f>MATCH($V64,REPORT_DATA_BY_ZONE!$A:$A, 0)</f>
        <v>#N/A</v>
      </c>
      <c r="X64" s="11" t="str">
        <f>IFERROR(INDEX(REPORT_DATA_BY_ZONE!$A:$AG,$W64,MATCH(X$15,REPORT_DATA_BY_ZONE!$A$1:$AG$1,0)), "")</f>
        <v/>
      </c>
      <c r="Y64" s="11" t="str">
        <f>IFERROR(INDEX(REPORT_DATA_BY_ZONE!$A:$AG,$W64,MATCH(Y$15,REPORT_DATA_BY_ZONE!$A$1:$AG$1,0)), "")</f>
        <v/>
      </c>
      <c r="Z64" s="11" t="str">
        <f>IFERROR(INDEX(REPORT_DATA_BY_ZONE!$A:$AG,$W64,MATCH(Z$15,REPORT_DATA_BY_ZONE!$A$1:$AG$1,0)), "")</f>
        <v/>
      </c>
      <c r="AA64" s="11" t="str">
        <f>IFERROR(INDEX(REPORT_DATA_BY_ZONE!$A:$AG,$W64,MATCH(AA$15,REPORT_DATA_BY_ZONE!$A$1:$AG$1,0)), "")</f>
        <v/>
      </c>
      <c r="AB64" s="11" t="str">
        <f>IFERROR(INDEX(REPORT_DATA_BY_ZONE!$A:$AG,$W64,MATCH(AB$15,REPORT_DATA_BY_ZONE!$A$1:$AG$1,0)), "")</f>
        <v/>
      </c>
      <c r="AC64" s="11" t="str">
        <f>IFERROR(INDEX(REPORT_DATA_BY_ZONE!$A:$AG,$W64,MATCH(AC$15,REPORT_DATA_BY_ZONE!$A$1:$AG$1,0)), "")</f>
        <v/>
      </c>
      <c r="AD64" s="11" t="str">
        <f>IFERROR(INDEX(REPORT_DATA_BY_ZONE!$A:$AG,$W64,MATCH(AD$15,REPORT_DATA_BY_ZONE!$A$1:$AG$1,0)), "")</f>
        <v/>
      </c>
      <c r="AE64" s="11" t="str">
        <f>IFERROR(INDEX(REPORT_DATA_BY_ZONE!$A:$AG,$W64,MATCH(AE$15,REPORT_DATA_BY_ZONE!$A$1:$AG$1,0)), "")</f>
        <v/>
      </c>
      <c r="AF64" s="11" t="str">
        <f>IFERROR(INDEX(REPORT_DATA_BY_ZONE!$A:$AG,$W64,MATCH(AF$15,REPORT_DATA_BY_ZONE!$A$1:$AG$1,0)), "")</f>
        <v/>
      </c>
      <c r="AG64" s="11" t="str">
        <f>IFERROR(INDEX(REPORT_DATA_BY_ZONE!$A:$AG,$W64,MATCH(AG$15,REPORT_DATA_BY_ZONE!$A$1:$AG$1,0)), "")</f>
        <v/>
      </c>
      <c r="AH64" s="11" t="str">
        <f>IFERROR(INDEX(REPORT_DATA_BY_ZONE!$A:$AG,$W64,MATCH(AH$15,REPORT_DATA_BY_ZONE!$A$1:$AG$1,0)), "")</f>
        <v/>
      </c>
      <c r="AI64" s="11" t="str">
        <f>IFERROR(INDEX(REPORT_DATA_BY_ZONE!$A:$AG,$W64,MATCH(AI$15,REPORT_DATA_BY_ZONE!$A$1:$AG$1,0)), "")</f>
        <v/>
      </c>
      <c r="AJ64" s="11" t="str">
        <f>IFERROR(INDEX(REPORT_DATA_BY_ZONE!$A:$AG,$W64,MATCH(AJ$15,REPORT_DATA_BY_ZONE!$A$1:$AG$1,0)), "")</f>
        <v/>
      </c>
      <c r="AK64" s="11" t="str">
        <f>IFERROR(INDEX(REPORT_DATA_BY_ZONE!$A:$AG,$W64,MATCH(AK$15,REPORT_DATA_BY_ZONE!$A$1:$AG$1,0)), "")</f>
        <v/>
      </c>
      <c r="AL64" s="11" t="str">
        <f>IFERROR(INDEX(REPORT_DATA_BY_ZONE!$A:$AG,$W64,MATCH(AL$15,REPORT_DATA_BY_ZONE!$A$1:$AG$1,0)), "")</f>
        <v/>
      </c>
      <c r="AM64" s="11" t="str">
        <f>IFERROR(INDEX(REPORT_DATA_BY_ZONE!$A:$AG,$W64,MATCH(AM$15,REPORT_DATA_BY_ZONE!$A$1:$AG$1,0)), "")</f>
        <v/>
      </c>
    </row>
    <row r="65" spans="20:39" x14ac:dyDescent="0.25">
      <c r="T65" s="40" t="s">
        <v>58</v>
      </c>
      <c r="U65" s="78"/>
      <c r="V65" s="21" t="str">
        <f t="shared" si="10"/>
        <v>2016:2:5:7:CENTRAL</v>
      </c>
      <c r="W65" s="14" t="e">
        <f>MATCH($V65,REPORT_DATA_BY_ZONE!$A:$A, 0)</f>
        <v>#N/A</v>
      </c>
      <c r="X65" s="11" t="str">
        <f>IFERROR(INDEX(REPORT_DATA_BY_ZONE!$A:$AG,$W65,MATCH(X$15,REPORT_DATA_BY_ZONE!$A$1:$AG$1,0)), "")</f>
        <v/>
      </c>
      <c r="Y65" s="11" t="str">
        <f>IFERROR(INDEX(REPORT_DATA_BY_ZONE!$A:$AG,$W65,MATCH(Y$15,REPORT_DATA_BY_ZONE!$A$1:$AG$1,0)), "")</f>
        <v/>
      </c>
      <c r="Z65" s="11" t="str">
        <f>IFERROR(INDEX(REPORT_DATA_BY_ZONE!$A:$AG,$W65,MATCH(Z$15,REPORT_DATA_BY_ZONE!$A$1:$AG$1,0)), "")</f>
        <v/>
      </c>
      <c r="AA65" s="11" t="str">
        <f>IFERROR(INDEX(REPORT_DATA_BY_ZONE!$A:$AG,$W65,MATCH(AA$15,REPORT_DATA_BY_ZONE!$A$1:$AG$1,0)), "")</f>
        <v/>
      </c>
      <c r="AB65" s="11" t="str">
        <f>IFERROR(INDEX(REPORT_DATA_BY_ZONE!$A:$AG,$W65,MATCH(AB$15,REPORT_DATA_BY_ZONE!$A$1:$AG$1,0)), "")</f>
        <v/>
      </c>
      <c r="AC65" s="11" t="str">
        <f>IFERROR(INDEX(REPORT_DATA_BY_ZONE!$A:$AG,$W65,MATCH(AC$15,REPORT_DATA_BY_ZONE!$A$1:$AG$1,0)), "")</f>
        <v/>
      </c>
      <c r="AD65" s="11" t="str">
        <f>IFERROR(INDEX(REPORT_DATA_BY_ZONE!$A:$AG,$W65,MATCH(AD$15,REPORT_DATA_BY_ZONE!$A$1:$AG$1,0)), "")</f>
        <v/>
      </c>
      <c r="AE65" s="11" t="str">
        <f>IFERROR(INDEX(REPORT_DATA_BY_ZONE!$A:$AG,$W65,MATCH(AE$15,REPORT_DATA_BY_ZONE!$A$1:$AG$1,0)), "")</f>
        <v/>
      </c>
      <c r="AF65" s="11" t="str">
        <f>IFERROR(INDEX(REPORT_DATA_BY_ZONE!$A:$AG,$W65,MATCH(AF$15,REPORT_DATA_BY_ZONE!$A$1:$AG$1,0)), "")</f>
        <v/>
      </c>
      <c r="AG65" s="11" t="str">
        <f>IFERROR(INDEX(REPORT_DATA_BY_ZONE!$A:$AG,$W65,MATCH(AG$15,REPORT_DATA_BY_ZONE!$A$1:$AG$1,0)), "")</f>
        <v/>
      </c>
      <c r="AH65" s="11" t="str">
        <f>IFERROR(INDEX(REPORT_DATA_BY_ZONE!$A:$AG,$W65,MATCH(AH$15,REPORT_DATA_BY_ZONE!$A$1:$AG$1,0)), "")</f>
        <v/>
      </c>
      <c r="AI65" s="11" t="str">
        <f>IFERROR(INDEX(REPORT_DATA_BY_ZONE!$A:$AG,$W65,MATCH(AI$15,REPORT_DATA_BY_ZONE!$A$1:$AG$1,0)), "")</f>
        <v/>
      </c>
      <c r="AJ65" s="11" t="str">
        <f>IFERROR(INDEX(REPORT_DATA_BY_ZONE!$A:$AG,$W65,MATCH(AJ$15,REPORT_DATA_BY_ZONE!$A$1:$AG$1,0)), "")</f>
        <v/>
      </c>
      <c r="AK65" s="11" t="str">
        <f>IFERROR(INDEX(REPORT_DATA_BY_ZONE!$A:$AG,$W65,MATCH(AK$15,REPORT_DATA_BY_ZONE!$A$1:$AG$1,0)), "")</f>
        <v/>
      </c>
      <c r="AL65" s="11" t="str">
        <f>IFERROR(INDEX(REPORT_DATA_BY_ZONE!$A:$AG,$W65,MATCH(AL$15,REPORT_DATA_BY_ZONE!$A$1:$AG$1,0)), "")</f>
        <v/>
      </c>
      <c r="AM65" s="11" t="str">
        <f>IFERROR(INDEX(REPORT_DATA_BY_ZONE!$A:$AG,$W65,MATCH(AM$15,REPORT_DATA_BY_ZONE!$A$1:$AG$1,0)), "")</f>
        <v/>
      </c>
    </row>
    <row r="66" spans="20:39" x14ac:dyDescent="0.25">
      <c r="T66" s="40" t="s">
        <v>54</v>
      </c>
      <c r="U66" s="78"/>
      <c r="V66" s="21" t="str">
        <f t="shared" si="10"/>
        <v>2016:2:5:7:NORTH</v>
      </c>
      <c r="W66" s="14" t="e">
        <f>MATCH($V66,REPORT_DATA_BY_ZONE!$A:$A, 0)</f>
        <v>#N/A</v>
      </c>
      <c r="X66" s="11" t="str">
        <f>IFERROR(INDEX(REPORT_DATA_BY_ZONE!$A:$AG,$W66,MATCH(X$15,REPORT_DATA_BY_ZONE!$A$1:$AG$1,0)), "")</f>
        <v/>
      </c>
      <c r="Y66" s="11" t="str">
        <f>IFERROR(INDEX(REPORT_DATA_BY_ZONE!$A:$AG,$W66,MATCH(Y$15,REPORT_DATA_BY_ZONE!$A$1:$AG$1,0)), "")</f>
        <v/>
      </c>
      <c r="Z66" s="11" t="str">
        <f>IFERROR(INDEX(REPORT_DATA_BY_ZONE!$A:$AG,$W66,MATCH(Z$15,REPORT_DATA_BY_ZONE!$A$1:$AG$1,0)), "")</f>
        <v/>
      </c>
      <c r="AA66" s="11" t="str">
        <f>IFERROR(INDEX(REPORT_DATA_BY_ZONE!$A:$AG,$W66,MATCH(AA$15,REPORT_DATA_BY_ZONE!$A$1:$AG$1,0)), "")</f>
        <v/>
      </c>
      <c r="AB66" s="11" t="str">
        <f>IFERROR(INDEX(REPORT_DATA_BY_ZONE!$A:$AG,$W66,MATCH(AB$15,REPORT_DATA_BY_ZONE!$A$1:$AG$1,0)), "")</f>
        <v/>
      </c>
      <c r="AC66" s="11" t="str">
        <f>IFERROR(INDEX(REPORT_DATA_BY_ZONE!$A:$AG,$W66,MATCH(AC$15,REPORT_DATA_BY_ZONE!$A$1:$AG$1,0)), "")</f>
        <v/>
      </c>
      <c r="AD66" s="11" t="str">
        <f>IFERROR(INDEX(REPORT_DATA_BY_ZONE!$A:$AG,$W66,MATCH(AD$15,REPORT_DATA_BY_ZONE!$A$1:$AG$1,0)), "")</f>
        <v/>
      </c>
      <c r="AE66" s="11" t="str">
        <f>IFERROR(INDEX(REPORT_DATA_BY_ZONE!$A:$AG,$W66,MATCH(AE$15,REPORT_DATA_BY_ZONE!$A$1:$AG$1,0)), "")</f>
        <v/>
      </c>
      <c r="AF66" s="11" t="str">
        <f>IFERROR(INDEX(REPORT_DATA_BY_ZONE!$A:$AG,$W66,MATCH(AF$15,REPORT_DATA_BY_ZONE!$A$1:$AG$1,0)), "")</f>
        <v/>
      </c>
      <c r="AG66" s="11" t="str">
        <f>IFERROR(INDEX(REPORT_DATA_BY_ZONE!$A:$AG,$W66,MATCH(AG$15,REPORT_DATA_BY_ZONE!$A$1:$AG$1,0)), "")</f>
        <v/>
      </c>
      <c r="AH66" s="11" t="str">
        <f>IFERROR(INDEX(REPORT_DATA_BY_ZONE!$A:$AG,$W66,MATCH(AH$15,REPORT_DATA_BY_ZONE!$A$1:$AG$1,0)), "")</f>
        <v/>
      </c>
      <c r="AI66" s="11" t="str">
        <f>IFERROR(INDEX(REPORT_DATA_BY_ZONE!$A:$AG,$W66,MATCH(AI$15,REPORT_DATA_BY_ZONE!$A$1:$AG$1,0)), "")</f>
        <v/>
      </c>
      <c r="AJ66" s="11" t="str">
        <f>IFERROR(INDEX(REPORT_DATA_BY_ZONE!$A:$AG,$W66,MATCH(AJ$15,REPORT_DATA_BY_ZONE!$A$1:$AG$1,0)), "")</f>
        <v/>
      </c>
      <c r="AK66" s="11" t="str">
        <f>IFERROR(INDEX(REPORT_DATA_BY_ZONE!$A:$AG,$W66,MATCH(AK$15,REPORT_DATA_BY_ZONE!$A$1:$AG$1,0)), "")</f>
        <v/>
      </c>
      <c r="AL66" s="11" t="str">
        <f>IFERROR(INDEX(REPORT_DATA_BY_ZONE!$A:$AG,$W66,MATCH(AL$15,REPORT_DATA_BY_ZONE!$A$1:$AG$1,0)), "")</f>
        <v/>
      </c>
      <c r="AM66" s="11" t="str">
        <f>IFERROR(INDEX(REPORT_DATA_BY_ZONE!$A:$AG,$W66,MATCH(AM$15,REPORT_DATA_BY_ZONE!$A$1:$AG$1,0)), "")</f>
        <v/>
      </c>
    </row>
    <row r="67" spans="20:39" x14ac:dyDescent="0.25">
      <c r="T67" s="40" t="s">
        <v>57</v>
      </c>
      <c r="U67" s="78"/>
      <c r="V67" s="21" t="str">
        <f t="shared" si="10"/>
        <v>2016:2:5:7:SOUTH</v>
      </c>
      <c r="W67" s="14" t="e">
        <f>MATCH($V67,REPORT_DATA_BY_ZONE!$A:$A, 0)</f>
        <v>#N/A</v>
      </c>
      <c r="X67" s="11" t="str">
        <f>IFERROR(INDEX(REPORT_DATA_BY_ZONE!$A:$AG,$W67,MATCH(X$15,REPORT_DATA_BY_ZONE!$A$1:$AG$1,0)), "")</f>
        <v/>
      </c>
      <c r="Y67" s="11" t="str">
        <f>IFERROR(INDEX(REPORT_DATA_BY_ZONE!$A:$AG,$W67,MATCH(Y$15,REPORT_DATA_BY_ZONE!$A$1:$AG$1,0)), "")</f>
        <v/>
      </c>
      <c r="Z67" s="11" t="str">
        <f>IFERROR(INDEX(REPORT_DATA_BY_ZONE!$A:$AG,$W67,MATCH(Z$15,REPORT_DATA_BY_ZONE!$A$1:$AG$1,0)), "")</f>
        <v/>
      </c>
      <c r="AA67" s="11" t="str">
        <f>IFERROR(INDEX(REPORT_DATA_BY_ZONE!$A:$AG,$W67,MATCH(AA$15,REPORT_DATA_BY_ZONE!$A$1:$AG$1,0)), "")</f>
        <v/>
      </c>
      <c r="AB67" s="11" t="str">
        <f>IFERROR(INDEX(REPORT_DATA_BY_ZONE!$A:$AG,$W67,MATCH(AB$15,REPORT_DATA_BY_ZONE!$A$1:$AG$1,0)), "")</f>
        <v/>
      </c>
      <c r="AC67" s="11" t="str">
        <f>IFERROR(INDEX(REPORT_DATA_BY_ZONE!$A:$AG,$W67,MATCH(AC$15,REPORT_DATA_BY_ZONE!$A$1:$AG$1,0)), "")</f>
        <v/>
      </c>
      <c r="AD67" s="11" t="str">
        <f>IFERROR(INDEX(REPORT_DATA_BY_ZONE!$A:$AG,$W67,MATCH(AD$15,REPORT_DATA_BY_ZONE!$A$1:$AG$1,0)), "")</f>
        <v/>
      </c>
      <c r="AE67" s="11" t="str">
        <f>IFERROR(INDEX(REPORT_DATA_BY_ZONE!$A:$AG,$W67,MATCH(AE$15,REPORT_DATA_BY_ZONE!$A$1:$AG$1,0)), "")</f>
        <v/>
      </c>
      <c r="AF67" s="11" t="str">
        <f>IFERROR(INDEX(REPORT_DATA_BY_ZONE!$A:$AG,$W67,MATCH(AF$15,REPORT_DATA_BY_ZONE!$A$1:$AG$1,0)), "")</f>
        <v/>
      </c>
      <c r="AG67" s="11" t="str">
        <f>IFERROR(INDEX(REPORT_DATA_BY_ZONE!$A:$AG,$W67,MATCH(AG$15,REPORT_DATA_BY_ZONE!$A$1:$AG$1,0)), "")</f>
        <v/>
      </c>
      <c r="AH67" s="11" t="str">
        <f>IFERROR(INDEX(REPORT_DATA_BY_ZONE!$A:$AG,$W67,MATCH(AH$15,REPORT_DATA_BY_ZONE!$A$1:$AG$1,0)), "")</f>
        <v/>
      </c>
      <c r="AI67" s="11" t="str">
        <f>IFERROR(INDEX(REPORT_DATA_BY_ZONE!$A:$AG,$W67,MATCH(AI$15,REPORT_DATA_BY_ZONE!$A$1:$AG$1,0)), "")</f>
        <v/>
      </c>
      <c r="AJ67" s="11" t="str">
        <f>IFERROR(INDEX(REPORT_DATA_BY_ZONE!$A:$AG,$W67,MATCH(AJ$15,REPORT_DATA_BY_ZONE!$A$1:$AG$1,0)), "")</f>
        <v/>
      </c>
      <c r="AK67" s="11" t="str">
        <f>IFERROR(INDEX(REPORT_DATA_BY_ZONE!$A:$AG,$W67,MATCH(AK$15,REPORT_DATA_BY_ZONE!$A$1:$AG$1,0)), "")</f>
        <v/>
      </c>
      <c r="AL67" s="11" t="str">
        <f>IFERROR(INDEX(REPORT_DATA_BY_ZONE!$A:$AG,$W67,MATCH(AL$15,REPORT_DATA_BY_ZONE!$A$1:$AG$1,0)), "")</f>
        <v/>
      </c>
      <c r="AM67" s="11" t="str">
        <f>IFERROR(INDEX(REPORT_DATA_BY_ZONE!$A:$AG,$W67,MATCH(AM$15,REPORT_DATA_BY_ZONE!$A$1:$AG$1,0)), "")</f>
        <v/>
      </c>
    </row>
    <row r="68" spans="20:39" x14ac:dyDescent="0.25">
      <c r="T68" s="40" t="s">
        <v>56</v>
      </c>
      <c r="U68" s="78"/>
      <c r="V68" s="21" t="str">
        <f t="shared" si="10"/>
        <v>2016:2:5:7:WEST</v>
      </c>
      <c r="W68" s="14" t="e">
        <f>MATCH($V68,REPORT_DATA_BY_ZONE!$A:$A, 0)</f>
        <v>#N/A</v>
      </c>
      <c r="X68" s="11" t="str">
        <f>IFERROR(INDEX(REPORT_DATA_BY_ZONE!$A:$AG,$W68,MATCH(X$15,REPORT_DATA_BY_ZONE!$A$1:$AG$1,0)), "")</f>
        <v/>
      </c>
      <c r="Y68" s="11" t="str">
        <f>IFERROR(INDEX(REPORT_DATA_BY_ZONE!$A:$AG,$W68,MATCH(Y$15,REPORT_DATA_BY_ZONE!$A$1:$AG$1,0)), "")</f>
        <v/>
      </c>
      <c r="Z68" s="11" t="str">
        <f>IFERROR(INDEX(REPORT_DATA_BY_ZONE!$A:$AG,$W68,MATCH(Z$15,REPORT_DATA_BY_ZONE!$A$1:$AG$1,0)), "")</f>
        <v/>
      </c>
      <c r="AA68" s="11" t="str">
        <f>IFERROR(INDEX(REPORT_DATA_BY_ZONE!$A:$AG,$W68,MATCH(AA$15,REPORT_DATA_BY_ZONE!$A$1:$AG$1,0)), "")</f>
        <v/>
      </c>
      <c r="AB68" s="11" t="str">
        <f>IFERROR(INDEX(REPORT_DATA_BY_ZONE!$A:$AG,$W68,MATCH(AB$15,REPORT_DATA_BY_ZONE!$A$1:$AG$1,0)), "")</f>
        <v/>
      </c>
      <c r="AC68" s="11" t="str">
        <f>IFERROR(INDEX(REPORT_DATA_BY_ZONE!$A:$AG,$W68,MATCH(AC$15,REPORT_DATA_BY_ZONE!$A$1:$AG$1,0)), "")</f>
        <v/>
      </c>
      <c r="AD68" s="11" t="str">
        <f>IFERROR(INDEX(REPORT_DATA_BY_ZONE!$A:$AG,$W68,MATCH(AD$15,REPORT_DATA_BY_ZONE!$A$1:$AG$1,0)), "")</f>
        <v/>
      </c>
      <c r="AE68" s="11" t="str">
        <f>IFERROR(INDEX(REPORT_DATA_BY_ZONE!$A:$AG,$W68,MATCH(AE$15,REPORT_DATA_BY_ZONE!$A$1:$AG$1,0)), "")</f>
        <v/>
      </c>
      <c r="AF68" s="11" t="str">
        <f>IFERROR(INDEX(REPORT_DATA_BY_ZONE!$A:$AG,$W68,MATCH(AF$15,REPORT_DATA_BY_ZONE!$A$1:$AG$1,0)), "")</f>
        <v/>
      </c>
      <c r="AG68" s="11" t="str">
        <f>IFERROR(INDEX(REPORT_DATA_BY_ZONE!$A:$AG,$W68,MATCH(AG$15,REPORT_DATA_BY_ZONE!$A$1:$AG$1,0)), "")</f>
        <v/>
      </c>
      <c r="AH68" s="11" t="str">
        <f>IFERROR(INDEX(REPORT_DATA_BY_ZONE!$A:$AG,$W68,MATCH(AH$15,REPORT_DATA_BY_ZONE!$A$1:$AG$1,0)), "")</f>
        <v/>
      </c>
      <c r="AI68" s="11" t="str">
        <f>IFERROR(INDEX(REPORT_DATA_BY_ZONE!$A:$AG,$W68,MATCH(AI$15,REPORT_DATA_BY_ZONE!$A$1:$AG$1,0)), "")</f>
        <v/>
      </c>
      <c r="AJ68" s="11" t="str">
        <f>IFERROR(INDEX(REPORT_DATA_BY_ZONE!$A:$AG,$W68,MATCH(AJ$15,REPORT_DATA_BY_ZONE!$A$1:$AG$1,0)), "")</f>
        <v/>
      </c>
      <c r="AK68" s="11" t="str">
        <f>IFERROR(INDEX(REPORT_DATA_BY_ZONE!$A:$AG,$W68,MATCH(AK$15,REPORT_DATA_BY_ZONE!$A$1:$AG$1,0)), "")</f>
        <v/>
      </c>
      <c r="AL68" s="11" t="str">
        <f>IFERROR(INDEX(REPORT_DATA_BY_ZONE!$A:$AG,$W68,MATCH(AL$15,REPORT_DATA_BY_ZONE!$A$1:$AG$1,0)), "")</f>
        <v/>
      </c>
      <c r="AM68" s="11" t="str">
        <f>IFERROR(INDEX(REPORT_DATA_BY_ZONE!$A:$AG,$W68,MATCH(AM$15,REPORT_DATA_BY_ZONE!$A$1:$AG$1,0)), "")</f>
        <v/>
      </c>
    </row>
    <row r="69" spans="20:39" x14ac:dyDescent="0.25">
      <c r="T69" s="40" t="s">
        <v>55</v>
      </c>
      <c r="U69" s="78"/>
      <c r="V69" s="21" t="str">
        <f t="shared" si="10"/>
        <v>2016:2:5:7:EAST</v>
      </c>
      <c r="W69" s="14" t="e">
        <f>MATCH($V69,REPORT_DATA_BY_ZONE!$A:$A, 0)</f>
        <v>#N/A</v>
      </c>
      <c r="X69" s="11" t="str">
        <f>IFERROR(INDEX(REPORT_DATA_BY_ZONE!$A:$AG,$W69,MATCH(X$15,REPORT_DATA_BY_ZONE!$A$1:$AG$1,0)), "")</f>
        <v/>
      </c>
      <c r="Y69" s="11" t="str">
        <f>IFERROR(INDEX(REPORT_DATA_BY_ZONE!$A:$AG,$W69,MATCH(Y$15,REPORT_DATA_BY_ZONE!$A$1:$AG$1,0)), "")</f>
        <v/>
      </c>
      <c r="Z69" s="11" t="str">
        <f>IFERROR(INDEX(REPORT_DATA_BY_ZONE!$A:$AG,$W69,MATCH(Z$15,REPORT_DATA_BY_ZONE!$A$1:$AG$1,0)), "")</f>
        <v/>
      </c>
      <c r="AA69" s="11" t="str">
        <f>IFERROR(INDEX(REPORT_DATA_BY_ZONE!$A:$AG,$W69,MATCH(AA$15,REPORT_DATA_BY_ZONE!$A$1:$AG$1,0)), "")</f>
        <v/>
      </c>
      <c r="AB69" s="11" t="str">
        <f>IFERROR(INDEX(REPORT_DATA_BY_ZONE!$A:$AG,$W69,MATCH(AB$15,REPORT_DATA_BY_ZONE!$A$1:$AG$1,0)), "")</f>
        <v/>
      </c>
      <c r="AC69" s="11" t="str">
        <f>IFERROR(INDEX(REPORT_DATA_BY_ZONE!$A:$AG,$W69,MATCH(AC$15,REPORT_DATA_BY_ZONE!$A$1:$AG$1,0)), "")</f>
        <v/>
      </c>
      <c r="AD69" s="11" t="str">
        <f>IFERROR(INDEX(REPORT_DATA_BY_ZONE!$A:$AG,$W69,MATCH(AD$15,REPORT_DATA_BY_ZONE!$A$1:$AG$1,0)), "")</f>
        <v/>
      </c>
      <c r="AE69" s="11" t="str">
        <f>IFERROR(INDEX(REPORT_DATA_BY_ZONE!$A:$AG,$W69,MATCH(AE$15,REPORT_DATA_BY_ZONE!$A$1:$AG$1,0)), "")</f>
        <v/>
      </c>
      <c r="AF69" s="11" t="str">
        <f>IFERROR(INDEX(REPORT_DATA_BY_ZONE!$A:$AG,$W69,MATCH(AF$15,REPORT_DATA_BY_ZONE!$A$1:$AG$1,0)), "")</f>
        <v/>
      </c>
      <c r="AG69" s="11" t="str">
        <f>IFERROR(INDEX(REPORT_DATA_BY_ZONE!$A:$AG,$W69,MATCH(AG$15,REPORT_DATA_BY_ZONE!$A$1:$AG$1,0)), "")</f>
        <v/>
      </c>
      <c r="AH69" s="11" t="str">
        <f>IFERROR(INDEX(REPORT_DATA_BY_ZONE!$A:$AG,$W69,MATCH(AH$15,REPORT_DATA_BY_ZONE!$A$1:$AG$1,0)), "")</f>
        <v/>
      </c>
      <c r="AI69" s="11" t="str">
        <f>IFERROR(INDEX(REPORT_DATA_BY_ZONE!$A:$AG,$W69,MATCH(AI$15,REPORT_DATA_BY_ZONE!$A$1:$AG$1,0)), "")</f>
        <v/>
      </c>
      <c r="AJ69" s="11" t="str">
        <f>IFERROR(INDEX(REPORT_DATA_BY_ZONE!$A:$AG,$W69,MATCH(AJ$15,REPORT_DATA_BY_ZONE!$A$1:$AG$1,0)), "")</f>
        <v/>
      </c>
      <c r="AK69" s="11" t="str">
        <f>IFERROR(INDEX(REPORT_DATA_BY_ZONE!$A:$AG,$W69,MATCH(AK$15,REPORT_DATA_BY_ZONE!$A$1:$AG$1,0)), "")</f>
        <v/>
      </c>
      <c r="AL69" s="11" t="str">
        <f>IFERROR(INDEX(REPORT_DATA_BY_ZONE!$A:$AG,$W69,MATCH(AL$15,REPORT_DATA_BY_ZONE!$A$1:$AG$1,0)), "")</f>
        <v/>
      </c>
      <c r="AM69" s="11" t="str">
        <f>IFERROR(INDEX(REPORT_DATA_BY_ZONE!$A:$AG,$W69,MATCH(AM$15,REPORT_DATA_BY_ZONE!$A$1:$AG$1,0)), "")</f>
        <v/>
      </c>
    </row>
    <row r="70" spans="20:39" x14ac:dyDescent="0.25">
      <c r="T70" s="40" t="s">
        <v>48</v>
      </c>
      <c r="U70" s="78"/>
      <c r="V70" s="21" t="str">
        <f t="shared" si="10"/>
        <v>2016:2:5:7:TAOYUAN</v>
      </c>
      <c r="W70" s="14" t="e">
        <f>MATCH($V70,REPORT_DATA_BY_ZONE!$A:$A, 0)</f>
        <v>#N/A</v>
      </c>
      <c r="X70" s="11" t="str">
        <f>IFERROR(INDEX(REPORT_DATA_BY_ZONE!$A:$AG,$W70,MATCH(X$15,REPORT_DATA_BY_ZONE!$A$1:$AG$1,0)), "")</f>
        <v/>
      </c>
      <c r="Y70" s="11" t="str">
        <f>IFERROR(INDEX(REPORT_DATA_BY_ZONE!$A:$AG,$W70,MATCH(Y$15,REPORT_DATA_BY_ZONE!$A$1:$AG$1,0)), "")</f>
        <v/>
      </c>
      <c r="Z70" s="11" t="str">
        <f>IFERROR(INDEX(REPORT_DATA_BY_ZONE!$A:$AG,$W70,MATCH(Z$15,REPORT_DATA_BY_ZONE!$A$1:$AG$1,0)), "")</f>
        <v/>
      </c>
      <c r="AA70" s="11" t="str">
        <f>IFERROR(INDEX(REPORT_DATA_BY_ZONE!$A:$AG,$W70,MATCH(AA$15,REPORT_DATA_BY_ZONE!$A$1:$AG$1,0)), "")</f>
        <v/>
      </c>
      <c r="AB70" s="11" t="str">
        <f>IFERROR(INDEX(REPORT_DATA_BY_ZONE!$A:$AG,$W70,MATCH(AB$15,REPORT_DATA_BY_ZONE!$A$1:$AG$1,0)), "")</f>
        <v/>
      </c>
      <c r="AC70" s="11" t="str">
        <f>IFERROR(INDEX(REPORT_DATA_BY_ZONE!$A:$AG,$W70,MATCH(AC$15,REPORT_DATA_BY_ZONE!$A$1:$AG$1,0)), "")</f>
        <v/>
      </c>
      <c r="AD70" s="11" t="str">
        <f>IFERROR(INDEX(REPORT_DATA_BY_ZONE!$A:$AG,$W70,MATCH(AD$15,REPORT_DATA_BY_ZONE!$A$1:$AG$1,0)), "")</f>
        <v/>
      </c>
      <c r="AE70" s="11" t="str">
        <f>IFERROR(INDEX(REPORT_DATA_BY_ZONE!$A:$AG,$W70,MATCH(AE$15,REPORT_DATA_BY_ZONE!$A$1:$AG$1,0)), "")</f>
        <v/>
      </c>
      <c r="AF70" s="11" t="str">
        <f>IFERROR(INDEX(REPORT_DATA_BY_ZONE!$A:$AG,$W70,MATCH(AF$15,REPORT_DATA_BY_ZONE!$A$1:$AG$1,0)), "")</f>
        <v/>
      </c>
      <c r="AG70" s="11" t="str">
        <f>IFERROR(INDEX(REPORT_DATA_BY_ZONE!$A:$AG,$W70,MATCH(AG$15,REPORT_DATA_BY_ZONE!$A$1:$AG$1,0)), "")</f>
        <v/>
      </c>
      <c r="AH70" s="11" t="str">
        <f>IFERROR(INDEX(REPORT_DATA_BY_ZONE!$A:$AG,$W70,MATCH(AH$15,REPORT_DATA_BY_ZONE!$A$1:$AG$1,0)), "")</f>
        <v/>
      </c>
      <c r="AI70" s="11" t="str">
        <f>IFERROR(INDEX(REPORT_DATA_BY_ZONE!$A:$AG,$W70,MATCH(AI$15,REPORT_DATA_BY_ZONE!$A$1:$AG$1,0)), "")</f>
        <v/>
      </c>
      <c r="AJ70" s="11" t="str">
        <f>IFERROR(INDEX(REPORT_DATA_BY_ZONE!$A:$AG,$W70,MATCH(AJ$15,REPORT_DATA_BY_ZONE!$A$1:$AG$1,0)), "")</f>
        <v/>
      </c>
      <c r="AK70" s="11" t="str">
        <f>IFERROR(INDEX(REPORT_DATA_BY_ZONE!$A:$AG,$W70,MATCH(AK$15,REPORT_DATA_BY_ZONE!$A$1:$AG$1,0)), "")</f>
        <v/>
      </c>
      <c r="AL70" s="11" t="str">
        <f>IFERROR(INDEX(REPORT_DATA_BY_ZONE!$A:$AG,$W70,MATCH(AL$15,REPORT_DATA_BY_ZONE!$A$1:$AG$1,0)), "")</f>
        <v/>
      </c>
      <c r="AM70" s="11" t="str">
        <f>IFERROR(INDEX(REPORT_DATA_BY_ZONE!$A:$AG,$W70,MATCH(AM$15,REPORT_DATA_BY_ZONE!$A$1:$AG$1,0)), "")</f>
        <v/>
      </c>
    </row>
  </sheetData>
  <mergeCells count="20">
    <mergeCell ref="U49:U59"/>
    <mergeCell ref="U60:U70"/>
    <mergeCell ref="N1:N6"/>
    <mergeCell ref="O1:O6"/>
    <mergeCell ref="P1:P6"/>
    <mergeCell ref="Q1:Q6"/>
    <mergeCell ref="R1:R6"/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</mergeCells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abSelected="1" topLeftCell="B1" zoomScaleNormal="100" zoomScaleSheetLayoutView="115" workbookViewId="0">
      <selection activeCell="Q22" sqref="Q22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8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8" customWidth="1"/>
    <col min="20" max="22" width="7.7109375" customWidth="1"/>
  </cols>
  <sheetData>
    <row r="1" spans="1:22" s="8" customFormat="1" ht="152.25" customHeight="1" x14ac:dyDescent="0.25">
      <c r="A1" s="58"/>
      <c r="B1" s="40"/>
      <c r="C1" s="61"/>
      <c r="D1" s="62"/>
      <c r="E1" s="62"/>
      <c r="F1" s="62"/>
      <c r="G1" s="62"/>
      <c r="H1" s="62"/>
      <c r="I1" s="62"/>
      <c r="J1" s="62"/>
      <c r="K1" s="63"/>
      <c r="L1" s="79" t="s">
        <v>30</v>
      </c>
      <c r="M1" s="79" t="s">
        <v>31</v>
      </c>
      <c r="N1" s="79" t="s">
        <v>32</v>
      </c>
      <c r="O1" s="79" t="s">
        <v>33</v>
      </c>
      <c r="P1" s="79" t="s">
        <v>34</v>
      </c>
      <c r="Q1" s="79" t="s">
        <v>35</v>
      </c>
      <c r="R1" s="79" t="s">
        <v>73</v>
      </c>
      <c r="S1" s="79" t="s">
        <v>74</v>
      </c>
      <c r="T1" s="79" t="s">
        <v>75</v>
      </c>
      <c r="U1" s="79" t="s">
        <v>36</v>
      </c>
      <c r="V1" s="79" t="s">
        <v>37</v>
      </c>
    </row>
    <row r="2" spans="1:22" s="8" customFormat="1" x14ac:dyDescent="0.25">
      <c r="A2" s="59"/>
      <c r="B2" s="35">
        <f>DATE</f>
        <v>42407</v>
      </c>
      <c r="C2" s="49" t="s">
        <v>72</v>
      </c>
      <c r="D2" s="51"/>
      <c r="E2" s="51"/>
      <c r="F2" s="51"/>
      <c r="G2" s="48"/>
      <c r="H2" s="48"/>
      <c r="I2" s="48"/>
      <c r="J2" s="48"/>
      <c r="K2" s="49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pans="1:22" s="8" customFormat="1" ht="15" customHeight="1" x14ac:dyDescent="0.25">
      <c r="A3" s="59"/>
      <c r="B3" s="45" t="s">
        <v>23</v>
      </c>
      <c r="C3" s="48" t="s">
        <v>81</v>
      </c>
      <c r="D3" s="52">
        <v>805</v>
      </c>
      <c r="E3" s="52"/>
      <c r="F3" s="52"/>
      <c r="G3" s="92" t="s">
        <v>79</v>
      </c>
      <c r="H3" s="93"/>
      <c r="I3" s="93"/>
      <c r="J3" s="94"/>
      <c r="K3" s="56" t="s">
        <v>64</v>
      </c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</row>
    <row r="4" spans="1:22" s="8" customFormat="1" ht="15" customHeight="1" x14ac:dyDescent="0.25">
      <c r="A4" s="59"/>
      <c r="B4" s="45" t="s">
        <v>76</v>
      </c>
      <c r="C4" s="46" t="s">
        <v>66</v>
      </c>
      <c r="D4" s="47"/>
      <c r="E4" s="47"/>
      <c r="F4" s="47"/>
      <c r="G4" s="89">
        <v>24</v>
      </c>
      <c r="H4" s="90" t="e">
        <f>ROUND(G3/12*MONTH, 0)</f>
        <v>#VALUE!</v>
      </c>
      <c r="I4" s="90">
        <f>ROUND(H3/12*MONTH, 0)</f>
        <v>0</v>
      </c>
      <c r="J4" s="91">
        <f>ROUND(I3/12*MONTH, 0)</f>
        <v>0</v>
      </c>
      <c r="K4" s="39">
        <f>ROUND(G4/12,0)</f>
        <v>2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2"/>
      <c r="B5" s="87" t="s">
        <v>38</v>
      </c>
      <c r="C5" s="46" t="s">
        <v>80</v>
      </c>
      <c r="D5" s="47"/>
      <c r="E5" s="47"/>
      <c r="F5" s="47"/>
      <c r="G5" s="89">
        <v>2</v>
      </c>
      <c r="H5" s="90"/>
      <c r="I5" s="90"/>
      <c r="J5" s="91"/>
      <c r="K5" s="39">
        <f>L19</f>
        <v>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</row>
    <row r="6" spans="1:22" ht="15" customHeight="1" x14ac:dyDescent="0.25">
      <c r="A6" s="22" t="s">
        <v>2</v>
      </c>
      <c r="B6" s="88"/>
      <c r="C6" s="48" t="s">
        <v>18</v>
      </c>
      <c r="D6" s="48"/>
      <c r="E6" s="48"/>
      <c r="F6" s="48"/>
      <c r="G6" s="32" t="s">
        <v>3</v>
      </c>
      <c r="H6" s="32" t="s">
        <v>4</v>
      </c>
      <c r="I6" s="32" t="s">
        <v>5</v>
      </c>
      <c r="J6" s="32" t="s">
        <v>6</v>
      </c>
      <c r="K6" s="32" t="s">
        <v>60</v>
      </c>
      <c r="L6" s="24" t="s">
        <v>24</v>
      </c>
      <c r="M6" s="24" t="s">
        <v>24</v>
      </c>
      <c r="N6" s="24" t="s">
        <v>25</v>
      </c>
      <c r="O6" s="24" t="s">
        <v>26</v>
      </c>
      <c r="P6" s="24" t="s">
        <v>27</v>
      </c>
      <c r="Q6" s="24"/>
      <c r="R6" s="24" t="s">
        <v>28</v>
      </c>
      <c r="S6" s="24" t="s">
        <v>68</v>
      </c>
      <c r="T6" s="24" t="s">
        <v>28</v>
      </c>
      <c r="U6" s="24" t="s">
        <v>29</v>
      </c>
      <c r="V6" s="25"/>
    </row>
    <row r="7" spans="1:22" hidden="1" x14ac:dyDescent="0.25">
      <c r="A7" s="22"/>
      <c r="B7" s="22"/>
      <c r="C7" s="23"/>
      <c r="D7" s="23"/>
      <c r="E7" s="23"/>
      <c r="F7" s="23"/>
      <c r="G7" s="23" t="s">
        <v>3</v>
      </c>
      <c r="H7" s="23" t="s">
        <v>4</v>
      </c>
      <c r="I7" s="23" t="s">
        <v>5</v>
      </c>
      <c r="J7" s="23" t="s">
        <v>6</v>
      </c>
      <c r="K7" s="23" t="s">
        <v>69</v>
      </c>
      <c r="L7" s="23" t="s">
        <v>7</v>
      </c>
      <c r="M7" s="23" t="s">
        <v>91</v>
      </c>
      <c r="N7" s="23" t="s">
        <v>8</v>
      </c>
      <c r="O7" s="23" t="s">
        <v>9</v>
      </c>
      <c r="P7" s="23" t="s">
        <v>10</v>
      </c>
      <c r="Q7" s="23" t="s">
        <v>11</v>
      </c>
      <c r="R7" s="23" t="s">
        <v>71</v>
      </c>
      <c r="S7" s="23" t="s">
        <v>70</v>
      </c>
      <c r="T7" s="23" t="s">
        <v>12</v>
      </c>
      <c r="U7" s="23" t="s">
        <v>13</v>
      </c>
      <c r="V7" s="26" t="s">
        <v>14</v>
      </c>
    </row>
    <row r="8" spans="1:22" x14ac:dyDescent="0.25">
      <c r="A8" s="22"/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27" t="s">
        <v>41</v>
      </c>
      <c r="B9" s="29" t="s">
        <v>39</v>
      </c>
      <c r="C9" s="4" t="s">
        <v>40</v>
      </c>
      <c r="D9" s="4" t="s">
        <v>77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1">
        <f>IFERROR(INDEX(REPORT_DATA_BY_COMP!$A:$AH,$F9,MATCH(G$7,REPORT_DATA_BY_COMP!$A$1:$AH$1,0)), "")</f>
        <v>0</v>
      </c>
      <c r="H9" s="11">
        <f>IFERROR(INDEX(REPORT_DATA_BY_COMP!$A:$AH,$F9,MATCH(H$7,REPORT_DATA_BY_COMP!$A$1:$AH$1,0)), "")</f>
        <v>0</v>
      </c>
      <c r="I9" s="11">
        <f>IFERROR(INDEX(REPORT_DATA_BY_COMP!$A:$AH,$F9,MATCH(I$7,REPORT_DATA_BY_COMP!$A$1:$AH$1,0)), "")</f>
        <v>7</v>
      </c>
      <c r="J9" s="11">
        <f>IFERROR(INDEX(REPORT_DATA_BY_COMP!$A:$AH,$F9,MATCH(J$7,REPORT_DATA_BY_COMP!$A$1:$AH$1,0)), "")</f>
        <v>5</v>
      </c>
      <c r="K9" s="11">
        <f>IFERROR(INDEX(REPORT_DATA_BY_COMP!$A:$AH,$F9,MATCH(K$7,REPORT_DATA_BY_COMP!$A$1:$AH$1,0)), "")</f>
        <v>0</v>
      </c>
      <c r="L9" s="11">
        <f>IFERROR(INDEX(REPORT_DATA_BY_COMP!$A:$AH,$F9,MATCH(L$7,REPORT_DATA_BY_COMP!$A$1:$AH$1,0)), "")</f>
        <v>0</v>
      </c>
      <c r="M9" s="11">
        <f>IFERROR(INDEX(REPORT_DATA_BY_COMP!$A:$AH,$F9,MATCH(M$7,REPORT_DATA_BY_COMP!$A$1:$AH$1,0)), "")</f>
        <v>0</v>
      </c>
      <c r="N9" s="11">
        <f>IFERROR(INDEX(REPORT_DATA_BY_COMP!$A:$AH,$F9,MATCH(N$7,REPORT_DATA_BY_COMP!$A$1:$AH$1,0)), "")</f>
        <v>23</v>
      </c>
      <c r="O9" s="11">
        <f>IFERROR(INDEX(REPORT_DATA_BY_COMP!$A:$AH,$F9,MATCH(O$7,REPORT_DATA_BY_COMP!$A$1:$AH$1,0)), "")</f>
        <v>0</v>
      </c>
      <c r="P9" s="11">
        <f>IFERROR(INDEX(REPORT_DATA_BY_COMP!$A:$AH,$F9,MATCH(P$7,REPORT_DATA_BY_COMP!$A$1:$AH$1,0)), "")</f>
        <v>5</v>
      </c>
      <c r="Q9" s="11">
        <f>IFERROR(INDEX(REPORT_DATA_BY_COMP!$A:$AH,$F9,MATCH(Q$7,REPORT_DATA_BY_COMP!$A$1:$AH$1,0)), "")</f>
        <v>16</v>
      </c>
      <c r="R9" s="11">
        <f>IFERROR(INDEX(REPORT_DATA_BY_COMP!$A:$AH,$F9,MATCH(R$7,REPORT_DATA_BY_COMP!$A$1:$AH$1,0)), "")</f>
        <v>7</v>
      </c>
      <c r="S9" s="11">
        <f>IFERROR(INDEX(REPORT_DATA_BY_COMP!$A:$AH,$F9,MATCH(S$7,REPORT_DATA_BY_COMP!$A$1:$AH$1,0)), "")</f>
        <v>1</v>
      </c>
      <c r="T9" s="11">
        <f>IFERROR(INDEX(REPORT_DATA_BY_COMP!$A:$AH,$F9,MATCH(T$7,REPORT_DATA_BY_COMP!$A$1:$AH$1,0)), "")</f>
        <v>3</v>
      </c>
      <c r="U9" s="11">
        <f>IFERROR(INDEX(REPORT_DATA_BY_COMP!$A:$AH,$F9,MATCH(U$7,REPORT_DATA_BY_COMP!$A$1:$AH$1,0)), "")</f>
        <v>2</v>
      </c>
      <c r="V9" s="11">
        <f>IFERROR(INDEX(REPORT_DATA_BY_COMP!$A:$AH,$F9,MATCH(V$7,REPORT_DATA_BY_COMP!$A$1:$AH$1,0)), "")</f>
        <v>0</v>
      </c>
    </row>
    <row r="10" spans="1:22" x14ac:dyDescent="0.25">
      <c r="A10" s="27" t="s">
        <v>20</v>
      </c>
      <c r="B10" s="29" t="s">
        <v>63</v>
      </c>
      <c r="C10" s="4" t="s">
        <v>82</v>
      </c>
      <c r="D10" s="4" t="s">
        <v>78</v>
      </c>
      <c r="E10" s="4" t="str">
        <f>CONCATENATE(YEAR,":",MONTH,":",WEEK,":",DAY,":",$A10)</f>
        <v>2016:2:1:7:OFFICE_E</v>
      </c>
      <c r="F10" s="4">
        <f>MATCH($E10,REPORT_DATA_BY_COMP!$A:$A,0)</f>
        <v>322</v>
      </c>
      <c r="G10" s="11">
        <f>IFERROR(INDEX(REPORT_DATA_BY_COMP!$A:$AH,$F10,MATCH(G$7,REPORT_DATA_BY_COMP!$A$1:$AH$1,0)), "")</f>
        <v>0</v>
      </c>
      <c r="H10" s="11">
        <f>IFERROR(INDEX(REPORT_DATA_BY_COMP!$A:$AH,$F10,MATCH(H$7,REPORT_DATA_BY_COMP!$A$1:$AH$1,0)), "")</f>
        <v>0</v>
      </c>
      <c r="I10" s="11">
        <f>IFERROR(INDEX(REPORT_DATA_BY_COMP!$A:$AH,$F10,MATCH(I$7,REPORT_DATA_BY_COMP!$A$1:$AH$1,0)), "")</f>
        <v>0</v>
      </c>
      <c r="J10" s="11">
        <f>IFERROR(INDEX(REPORT_DATA_BY_COMP!$A:$AH,$F10,MATCH(J$7,REPORT_DATA_BY_COMP!$A$1:$AH$1,0)), "")</f>
        <v>2</v>
      </c>
      <c r="K10" s="11">
        <f>IFERROR(INDEX(REPORT_DATA_BY_COMP!$A:$AH,$F10,MATCH(K$7,REPORT_DATA_BY_COMP!$A$1:$AH$1,0)), "")</f>
        <v>0</v>
      </c>
      <c r="L10" s="11">
        <f>IFERROR(INDEX(REPORT_DATA_BY_COMP!$A:$AH,$F10,MATCH(L$7,REPORT_DATA_BY_COMP!$A$1:$AH$1,0)), "")</f>
        <v>0</v>
      </c>
      <c r="M10" s="11">
        <f>IFERROR(INDEX(REPORT_DATA_BY_COMP!$A:$AH,$F10,MATCH(M$7,REPORT_DATA_BY_COMP!$A$1:$AH$1,0)), "")</f>
        <v>0</v>
      </c>
      <c r="N10" s="11">
        <f>IFERROR(INDEX(REPORT_DATA_BY_COMP!$A:$AH,$F10,MATCH(N$7,REPORT_DATA_BY_COMP!$A$1:$AH$1,0)), "")</f>
        <v>2</v>
      </c>
      <c r="O10" s="11">
        <f>IFERROR(INDEX(REPORT_DATA_BY_COMP!$A:$AH,$F10,MATCH(O$7,REPORT_DATA_BY_COMP!$A$1:$AH$1,0)), "")</f>
        <v>1</v>
      </c>
      <c r="P10" s="11">
        <f>IFERROR(INDEX(REPORT_DATA_BY_COMP!$A:$AH,$F10,MATCH(P$7,REPORT_DATA_BY_COMP!$A$1:$AH$1,0)), "")</f>
        <v>2</v>
      </c>
      <c r="Q10" s="11">
        <f>IFERROR(INDEX(REPORT_DATA_BY_COMP!$A:$AH,$F10,MATCH(Q$7,REPORT_DATA_BY_COMP!$A$1:$AH$1,0)), "")</f>
        <v>1</v>
      </c>
      <c r="R10" s="11">
        <f>IFERROR(INDEX(REPORT_DATA_BY_COMP!$A:$AH,$F10,MATCH(R$7,REPORT_DATA_BY_COMP!$A$1:$AH$1,0)), "")</f>
        <v>0</v>
      </c>
      <c r="S10" s="11">
        <f>IFERROR(INDEX(REPORT_DATA_BY_COMP!$A:$AH,$F10,MATCH(S$7,REPORT_DATA_BY_COMP!$A$1:$AH$1,0)), "")</f>
        <v>1</v>
      </c>
      <c r="T10" s="11">
        <f>IFERROR(INDEX(REPORT_DATA_BY_COMP!$A:$AH,$F10,MATCH(T$7,REPORT_DATA_BY_COMP!$A$1:$AH$1,0)), "")</f>
        <v>2</v>
      </c>
      <c r="U10" s="11">
        <f>IFERROR(INDEX(REPORT_DATA_BY_COMP!$A:$AH,$F10,MATCH(U$7,REPORT_DATA_BY_COMP!$A$1:$AH$1,0)), "")</f>
        <v>0</v>
      </c>
      <c r="V10" s="11">
        <f>IFERROR(INDEX(REPORT_DATA_BY_COMP!$A:$AH,$F10,MATCH(V$7,REPORT_DATA_BY_COMP!$A$1:$AH$1,0)), "")</f>
        <v>0</v>
      </c>
    </row>
    <row r="11" spans="1:22" x14ac:dyDescent="0.25">
      <c r="A11" s="28"/>
      <c r="B11" s="9" t="s">
        <v>22</v>
      </c>
      <c r="C11" s="10"/>
      <c r="D11" s="10"/>
      <c r="E11" s="10"/>
      <c r="F11" s="10"/>
      <c r="G11" s="12">
        <f>SUM(G9:G10)</f>
        <v>0</v>
      </c>
      <c r="H11" s="12">
        <f>SUM(H9:H10)</f>
        <v>0</v>
      </c>
      <c r="I11" s="12">
        <f>SUM(I9:I10)</f>
        <v>7</v>
      </c>
      <c r="J11" s="12">
        <f>SUM(J9:J10)</f>
        <v>7</v>
      </c>
      <c r="K11" s="12">
        <f>SUM(K9:K10)</f>
        <v>0</v>
      </c>
      <c r="L11" s="12">
        <f t="shared" ref="L11:V11" si="0">SUM(L9:L10)</f>
        <v>0</v>
      </c>
      <c r="M11" s="12">
        <f t="shared" si="0"/>
        <v>0</v>
      </c>
      <c r="N11" s="12">
        <f t="shared" si="0"/>
        <v>25</v>
      </c>
      <c r="O11" s="12">
        <f t="shared" si="0"/>
        <v>1</v>
      </c>
      <c r="P11" s="12">
        <f t="shared" si="0"/>
        <v>7</v>
      </c>
      <c r="Q11" s="12">
        <f t="shared" si="0"/>
        <v>17</v>
      </c>
      <c r="R11" s="12">
        <f t="shared" si="0"/>
        <v>7</v>
      </c>
      <c r="S11" s="12">
        <f t="shared" si="0"/>
        <v>2</v>
      </c>
      <c r="T11" s="12">
        <f t="shared" si="0"/>
        <v>5</v>
      </c>
      <c r="U11" s="12">
        <f t="shared" si="0"/>
        <v>2</v>
      </c>
      <c r="V11" s="12">
        <f t="shared" si="0"/>
        <v>0</v>
      </c>
    </row>
    <row r="12" spans="1:22" x14ac:dyDescent="0.25">
      <c r="A12" s="59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50"/>
    </row>
    <row r="13" spans="1:22" x14ac:dyDescent="0.25">
      <c r="A13" s="59"/>
      <c r="B13" s="13" t="s">
        <v>52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</row>
    <row r="14" spans="1:22" x14ac:dyDescent="0.25">
      <c r="A14" s="59" t="s">
        <v>47</v>
      </c>
      <c r="B14" s="30" t="s">
        <v>42</v>
      </c>
      <c r="C14" s="14"/>
      <c r="D14" s="14"/>
      <c r="E14" s="14" t="str">
        <f>CONCATENATE(YEAR,":",MONTH,":1:",WEEKLY_REPORT_DAY,":", $A14)</f>
        <v>2016:2:1:7:OFFICE</v>
      </c>
      <c r="F14" s="14">
        <f>MATCH($E14,REPORT_DATA_BY_ZONE!$A:$A, 0)</f>
        <v>39</v>
      </c>
      <c r="G14" s="11">
        <f>IFERROR(INDEX(REPORT_DATA_BY_ZONE!$A:$AG,$F14,MATCH(G$7,REPORT_DATA_BY_ZONE!$A$1:$AG$1,0)), "")</f>
        <v>0</v>
      </c>
      <c r="H14" s="11">
        <f>IFERROR(INDEX(REPORT_DATA_BY_ZONE!$A:$AG,$F14,MATCH(H$7,REPORT_DATA_BY_ZONE!$A$1:$AG$1,0)), "")</f>
        <v>0</v>
      </c>
      <c r="I14" s="11">
        <f>IFERROR(INDEX(REPORT_DATA_BY_ZONE!$A:$AG,$F14,MATCH(I$7,REPORT_DATA_BY_ZONE!$A$1:$AG$1,0)), "")</f>
        <v>7</v>
      </c>
      <c r="J14" s="11">
        <f>IFERROR(INDEX(REPORT_DATA_BY_ZONE!$A:$AG,$F14,MATCH(J$7,REPORT_DATA_BY_ZONE!$A$1:$AG$1,0)), "")</f>
        <v>7</v>
      </c>
      <c r="K14" s="11">
        <f>IFERROR(INDEX(REPORT_DATA_BY_ZONE!$A:$AG,$F14,MATCH(K$7,REPORT_DATA_BY_ZONE!$A$1:$AG$1,0)), "")</f>
        <v>0</v>
      </c>
      <c r="L14" s="19">
        <f>IFERROR(INDEX(REPORT_DATA_BY_ZONE!$A:$AG,$F14,MATCH(L$7,REPORT_DATA_BY_ZONE!$A$1:$AG$1,0)), "")</f>
        <v>0</v>
      </c>
      <c r="M14" s="19">
        <f>IFERROR(INDEX(REPORT_DATA_BY_ZONE!$A:$AG,$F14,MATCH(M$7,REPORT_DATA_BY_ZONE!$A$1:$AG$1,0)), "")</f>
        <v>0</v>
      </c>
      <c r="N14" s="19">
        <f>IFERROR(INDEX(REPORT_DATA_BY_ZONE!$A:$AG,$F14,MATCH(N$7,REPORT_DATA_BY_ZONE!$A$1:$AG$1,0)), "")</f>
        <v>25</v>
      </c>
      <c r="O14" s="19">
        <f>IFERROR(INDEX(REPORT_DATA_BY_ZONE!$A:$AG,$F14,MATCH(O$7,REPORT_DATA_BY_ZONE!$A$1:$AG$1,0)), "")</f>
        <v>1</v>
      </c>
      <c r="P14" s="19">
        <f>IFERROR(INDEX(REPORT_DATA_BY_ZONE!$A:$AG,$F14,MATCH(P$7,REPORT_DATA_BY_ZONE!$A$1:$AG$1,0)), "")</f>
        <v>7</v>
      </c>
      <c r="Q14" s="19">
        <f>IFERROR(INDEX(REPORT_DATA_BY_ZONE!$A:$AG,$F14,MATCH(Q$7,REPORT_DATA_BY_ZONE!$A$1:$AG$1,0)), "")</f>
        <v>17</v>
      </c>
      <c r="R14" s="19">
        <f>IFERROR(INDEX(REPORT_DATA_BY_ZONE!$A:$AG,$F14,MATCH(R$7,REPORT_DATA_BY_ZONE!$A$1:$AG$1,0)), "")</f>
        <v>7</v>
      </c>
      <c r="S14" s="19">
        <f>IFERROR(INDEX(REPORT_DATA_BY_ZONE!$A:$AG,$F14,MATCH(S$7,REPORT_DATA_BY_ZONE!$A$1:$AG$1,0)), "")</f>
        <v>2</v>
      </c>
      <c r="T14" s="19">
        <f>IFERROR(INDEX(REPORT_DATA_BY_ZONE!$A:$AG,$F14,MATCH(T$7,REPORT_DATA_BY_ZONE!$A$1:$AG$1,0)), "")</f>
        <v>5</v>
      </c>
      <c r="U14" s="19">
        <f>IFERROR(INDEX(REPORT_DATA_BY_ZONE!$A:$AG,$F14,MATCH(U$7,REPORT_DATA_BY_ZONE!$A$1:$AG$1,0)), "")</f>
        <v>2</v>
      </c>
      <c r="V14" s="19">
        <f>IFERROR(INDEX(REPORT_DATA_BY_ZONE!$A:$AG,$F14,MATCH(V$7,REPORT_DATA_BY_ZONE!$A$1:$AG$1,0)), "")</f>
        <v>0</v>
      </c>
    </row>
    <row r="15" spans="1:22" x14ac:dyDescent="0.25">
      <c r="A15" s="59" t="s">
        <v>47</v>
      </c>
      <c r="B15" s="30" t="s">
        <v>43</v>
      </c>
      <c r="C15" s="14"/>
      <c r="D15" s="14"/>
      <c r="E15" s="14" t="str">
        <f>CONCATENATE(YEAR,":",MONTH,":2:",WEEKLY_REPORT_DAY,":", $A15)</f>
        <v>2016:2:2:7:OFFICE</v>
      </c>
      <c r="F15" s="14" t="e">
        <f>MATCH($E15,REPORT_DATA_BY_ZONE!$A:$A, 0)</f>
        <v>#N/A</v>
      </c>
      <c r="G15" s="11" t="str">
        <f>IFERROR(INDEX(REPORT_DATA_BY_ZONE!$A:$AG,$F15,MATCH(G$7,REPORT_DATA_BY_ZONE!$A$1:$AG$1,0)), "")</f>
        <v/>
      </c>
      <c r="H15" s="11" t="str">
        <f>IFERROR(INDEX(REPORT_DATA_BY_ZONE!$A:$AG,$F15,MATCH(H$7,REPORT_DATA_BY_ZONE!$A$1:$AG$1,0)), "")</f>
        <v/>
      </c>
      <c r="I15" s="11" t="str">
        <f>IFERROR(INDEX(REPORT_DATA_BY_ZONE!$A:$AG,$F15,MATCH(I$7,REPORT_DATA_BY_ZONE!$A$1:$AG$1,0)), "")</f>
        <v/>
      </c>
      <c r="J15" s="11" t="str">
        <f>IFERROR(INDEX(REPORT_DATA_BY_ZONE!$A:$AG,$F15,MATCH(J$7,REPORT_DATA_BY_ZONE!$A$1:$AG$1,0)), "")</f>
        <v/>
      </c>
      <c r="K15" s="11" t="str">
        <f>IFERROR(INDEX(REPORT_DATA_BY_ZONE!$A:$AG,$F15,MATCH(K$7,REPORT_DATA_BY_ZONE!$A$1:$AG$1,0)), "")</f>
        <v/>
      </c>
      <c r="L15" s="19" t="str">
        <f>IFERROR(INDEX(REPORT_DATA_BY_ZONE!$A:$AG,$F15,MATCH(L$7,REPORT_DATA_BY_ZONE!$A$1:$AG$1,0)), "")</f>
        <v/>
      </c>
      <c r="M15" s="19" t="str">
        <f>IFERROR(INDEX(REPORT_DATA_BY_ZONE!$A:$AG,$F15,MATCH(M$7,REPORT_DATA_BY_ZONE!$A$1:$AG$1,0)), "")</f>
        <v/>
      </c>
      <c r="N15" s="19" t="str">
        <f>IFERROR(INDEX(REPORT_DATA_BY_ZONE!$A:$AG,$F15,MATCH(N$7,REPORT_DATA_BY_ZONE!$A$1:$AG$1,0)), "")</f>
        <v/>
      </c>
      <c r="O15" s="19" t="str">
        <f>IFERROR(INDEX(REPORT_DATA_BY_ZONE!$A:$AG,$F15,MATCH(O$7,REPORT_DATA_BY_ZONE!$A$1:$AG$1,0)), "")</f>
        <v/>
      </c>
      <c r="P15" s="19" t="str">
        <f>IFERROR(INDEX(REPORT_DATA_BY_ZONE!$A:$AG,$F15,MATCH(P$7,REPORT_DATA_BY_ZONE!$A$1:$AG$1,0)), "")</f>
        <v/>
      </c>
      <c r="Q15" s="19" t="str">
        <f>IFERROR(INDEX(REPORT_DATA_BY_ZONE!$A:$AG,$F15,MATCH(Q$7,REPORT_DATA_BY_ZONE!$A$1:$AG$1,0)), "")</f>
        <v/>
      </c>
      <c r="R15" s="19" t="str">
        <f>IFERROR(INDEX(REPORT_DATA_BY_ZONE!$A:$AG,$F15,MATCH(R$7,REPORT_DATA_BY_ZONE!$A$1:$AG$1,0)), "")</f>
        <v/>
      </c>
      <c r="S15" s="19" t="str">
        <f>IFERROR(INDEX(REPORT_DATA_BY_ZONE!$A:$AG,$F15,MATCH(S$7,REPORT_DATA_BY_ZONE!$A$1:$AG$1,0)), "")</f>
        <v/>
      </c>
      <c r="T15" s="19" t="str">
        <f>IFERROR(INDEX(REPORT_DATA_BY_ZONE!$A:$AG,$F15,MATCH(T$7,REPORT_DATA_BY_ZONE!$A$1:$AG$1,0)), "")</f>
        <v/>
      </c>
      <c r="U15" s="19" t="str">
        <f>IFERROR(INDEX(REPORT_DATA_BY_ZONE!$A:$AG,$F15,MATCH(U$7,REPORT_DATA_BY_ZONE!$A$1:$AG$1,0)), "")</f>
        <v/>
      </c>
      <c r="V15" s="19" t="str">
        <f>IFERROR(INDEX(REPORT_DATA_BY_ZONE!$A:$AG,$F15,MATCH(V$7,REPORT_DATA_BY_ZONE!$A$1:$AG$1,0)), "")</f>
        <v/>
      </c>
    </row>
    <row r="16" spans="1:22" x14ac:dyDescent="0.25">
      <c r="A16" s="59" t="s">
        <v>47</v>
      </c>
      <c r="B16" s="30" t="s">
        <v>44</v>
      </c>
      <c r="C16" s="14"/>
      <c r="D16" s="14"/>
      <c r="E16" s="14" t="str">
        <f>CONCATENATE(YEAR,":",MONTH,":3:",WEEKLY_REPORT_DAY,":", $A16)</f>
        <v>2016:2:3:7:OFFICE</v>
      </c>
      <c r="F16" s="14" t="e">
        <f>MATCH($E16,REPORT_DATA_BY_ZONE!$A:$A, 0)</f>
        <v>#N/A</v>
      </c>
      <c r="G16" s="11" t="str">
        <f>IFERROR(INDEX(REPORT_DATA_BY_ZONE!$A:$AG,$F16,MATCH(G$7,REPORT_DATA_BY_ZONE!$A$1:$AG$1,0)), "")</f>
        <v/>
      </c>
      <c r="H16" s="11" t="str">
        <f>IFERROR(INDEX(REPORT_DATA_BY_ZONE!$A:$AG,$F16,MATCH(H$7,REPORT_DATA_BY_ZONE!$A$1:$AG$1,0)), "")</f>
        <v/>
      </c>
      <c r="I16" s="11" t="str">
        <f>IFERROR(INDEX(REPORT_DATA_BY_ZONE!$A:$AG,$F16,MATCH(I$7,REPORT_DATA_BY_ZONE!$A$1:$AG$1,0)), "")</f>
        <v/>
      </c>
      <c r="J16" s="11" t="str">
        <f>IFERROR(INDEX(REPORT_DATA_BY_ZONE!$A:$AG,$F16,MATCH(J$7,REPORT_DATA_BY_ZONE!$A$1:$AG$1,0)), "")</f>
        <v/>
      </c>
      <c r="K16" s="11" t="str">
        <f>IFERROR(INDEX(REPORT_DATA_BY_ZONE!$A:$AG,$F16,MATCH(K$7,REPORT_DATA_BY_ZONE!$A$1:$AG$1,0)), "")</f>
        <v/>
      </c>
      <c r="L16" s="19" t="str">
        <f>IFERROR(INDEX(REPORT_DATA_BY_ZONE!$A:$AG,$F16,MATCH(L$7,REPORT_DATA_BY_ZONE!$A$1:$AG$1,0)), "")</f>
        <v/>
      </c>
      <c r="M16" s="19" t="str">
        <f>IFERROR(INDEX(REPORT_DATA_BY_ZONE!$A:$AG,$F16,MATCH(M$7,REPORT_DATA_BY_ZONE!$A$1:$AG$1,0)), "")</f>
        <v/>
      </c>
      <c r="N16" s="19" t="str">
        <f>IFERROR(INDEX(REPORT_DATA_BY_ZONE!$A:$AG,$F16,MATCH(N$7,REPORT_DATA_BY_ZONE!$A$1:$AG$1,0)), "")</f>
        <v/>
      </c>
      <c r="O16" s="19" t="str">
        <f>IFERROR(INDEX(REPORT_DATA_BY_ZONE!$A:$AG,$F16,MATCH(O$7,REPORT_DATA_BY_ZONE!$A$1:$AG$1,0)), "")</f>
        <v/>
      </c>
      <c r="P16" s="19" t="str">
        <f>IFERROR(INDEX(REPORT_DATA_BY_ZONE!$A:$AG,$F16,MATCH(P$7,REPORT_DATA_BY_ZONE!$A$1:$AG$1,0)), "")</f>
        <v/>
      </c>
      <c r="Q16" s="19" t="str">
        <f>IFERROR(INDEX(REPORT_DATA_BY_ZONE!$A:$AG,$F16,MATCH(Q$7,REPORT_DATA_BY_ZONE!$A$1:$AG$1,0)), "")</f>
        <v/>
      </c>
      <c r="R16" s="19" t="str">
        <f>IFERROR(INDEX(REPORT_DATA_BY_ZONE!$A:$AG,$F16,MATCH(R$7,REPORT_DATA_BY_ZONE!$A$1:$AG$1,0)), "")</f>
        <v/>
      </c>
      <c r="S16" s="19" t="str">
        <f>IFERROR(INDEX(REPORT_DATA_BY_ZONE!$A:$AG,$F16,MATCH(S$7,REPORT_DATA_BY_ZONE!$A$1:$AG$1,0)), "")</f>
        <v/>
      </c>
      <c r="T16" s="19" t="str">
        <f>IFERROR(INDEX(REPORT_DATA_BY_ZONE!$A:$AG,$F16,MATCH(T$7,REPORT_DATA_BY_ZONE!$A$1:$AG$1,0)), "")</f>
        <v/>
      </c>
      <c r="U16" s="19" t="str">
        <f>IFERROR(INDEX(REPORT_DATA_BY_ZONE!$A:$AG,$F16,MATCH(U$7,REPORT_DATA_BY_ZONE!$A$1:$AG$1,0)), "")</f>
        <v/>
      </c>
      <c r="V16" s="19" t="str">
        <f>IFERROR(INDEX(REPORT_DATA_BY_ZONE!$A:$AG,$F16,MATCH(V$7,REPORT_DATA_BY_ZONE!$A$1:$AG$1,0)), "")</f>
        <v/>
      </c>
    </row>
    <row r="17" spans="1:22" x14ac:dyDescent="0.25">
      <c r="A17" s="59" t="s">
        <v>47</v>
      </c>
      <c r="B17" s="30" t="s">
        <v>45</v>
      </c>
      <c r="C17" s="14"/>
      <c r="D17" s="14"/>
      <c r="E17" s="14" t="str">
        <f>CONCATENATE(YEAR,":",MONTH,":4:",WEEKLY_REPORT_DAY,":", $A17)</f>
        <v>2016:2:4:7:OFFICE</v>
      </c>
      <c r="F17" s="14" t="e">
        <f>MATCH($E17,REPORT_DATA_BY_ZONE!$A:$A, 0)</f>
        <v>#N/A</v>
      </c>
      <c r="G17" s="11" t="str">
        <f>IFERROR(INDEX(REPORT_DATA_BY_ZONE!$A:$AG,$F17,MATCH(G$7,REPORT_DATA_BY_ZONE!$A$1:$AG$1,0)), "")</f>
        <v/>
      </c>
      <c r="H17" s="11" t="str">
        <f>IFERROR(INDEX(REPORT_DATA_BY_ZONE!$A:$AG,$F17,MATCH(H$7,REPORT_DATA_BY_ZONE!$A$1:$AG$1,0)), "")</f>
        <v/>
      </c>
      <c r="I17" s="11" t="str">
        <f>IFERROR(INDEX(REPORT_DATA_BY_ZONE!$A:$AG,$F17,MATCH(I$7,REPORT_DATA_BY_ZONE!$A$1:$AG$1,0)), "")</f>
        <v/>
      </c>
      <c r="J17" s="11" t="str">
        <f>IFERROR(INDEX(REPORT_DATA_BY_ZONE!$A:$AG,$F17,MATCH(J$7,REPORT_DATA_BY_ZONE!$A$1:$AG$1,0)), "")</f>
        <v/>
      </c>
      <c r="K17" s="11" t="str">
        <f>IFERROR(INDEX(REPORT_DATA_BY_ZONE!$A:$AG,$F17,MATCH(K$7,REPORT_DATA_BY_ZONE!$A$1:$AG$1,0)), "")</f>
        <v/>
      </c>
      <c r="L17" s="19" t="str">
        <f>IFERROR(INDEX(REPORT_DATA_BY_ZONE!$A:$AG,$F17,MATCH(L$7,REPORT_DATA_BY_ZONE!$A$1:$AG$1,0)), "")</f>
        <v/>
      </c>
      <c r="M17" s="19" t="str">
        <f>IFERROR(INDEX(REPORT_DATA_BY_ZONE!$A:$AG,$F17,MATCH(M$7,REPORT_DATA_BY_ZONE!$A$1:$AG$1,0)), "")</f>
        <v/>
      </c>
      <c r="N17" s="19" t="str">
        <f>IFERROR(INDEX(REPORT_DATA_BY_ZONE!$A:$AG,$F17,MATCH(N$7,REPORT_DATA_BY_ZONE!$A$1:$AG$1,0)), "")</f>
        <v/>
      </c>
      <c r="O17" s="19" t="str">
        <f>IFERROR(INDEX(REPORT_DATA_BY_ZONE!$A:$AG,$F17,MATCH(O$7,REPORT_DATA_BY_ZONE!$A$1:$AG$1,0)), "")</f>
        <v/>
      </c>
      <c r="P17" s="19" t="str">
        <f>IFERROR(INDEX(REPORT_DATA_BY_ZONE!$A:$AG,$F17,MATCH(P$7,REPORT_DATA_BY_ZONE!$A$1:$AG$1,0)), "")</f>
        <v/>
      </c>
      <c r="Q17" s="19" t="str">
        <f>IFERROR(INDEX(REPORT_DATA_BY_ZONE!$A:$AG,$F17,MATCH(Q$7,REPORT_DATA_BY_ZONE!$A$1:$AG$1,0)), "")</f>
        <v/>
      </c>
      <c r="R17" s="19" t="str">
        <f>IFERROR(INDEX(REPORT_DATA_BY_ZONE!$A:$AG,$F17,MATCH(R$7,REPORT_DATA_BY_ZONE!$A$1:$AG$1,0)), "")</f>
        <v/>
      </c>
      <c r="S17" s="19" t="str">
        <f>IFERROR(INDEX(REPORT_DATA_BY_ZONE!$A:$AG,$F17,MATCH(S$7,REPORT_DATA_BY_ZONE!$A$1:$AG$1,0)), "")</f>
        <v/>
      </c>
      <c r="T17" s="19" t="str">
        <f>IFERROR(INDEX(REPORT_DATA_BY_ZONE!$A:$AG,$F17,MATCH(T$7,REPORT_DATA_BY_ZONE!$A$1:$AG$1,0)), "")</f>
        <v/>
      </c>
      <c r="U17" s="19" t="str">
        <f>IFERROR(INDEX(REPORT_DATA_BY_ZONE!$A:$AG,$F17,MATCH(U$7,REPORT_DATA_BY_ZONE!$A$1:$AG$1,0)), "")</f>
        <v/>
      </c>
      <c r="V17" s="19" t="str">
        <f>IFERROR(INDEX(REPORT_DATA_BY_ZONE!$A:$AG,$F17,MATCH(V$7,REPORT_DATA_BY_ZONE!$A$1:$AG$1,0)), "")</f>
        <v/>
      </c>
    </row>
    <row r="18" spans="1:22" x14ac:dyDescent="0.25">
      <c r="A18" s="59" t="s">
        <v>47</v>
      </c>
      <c r="B18" s="30" t="s">
        <v>46</v>
      </c>
      <c r="C18" s="14"/>
      <c r="D18" s="14"/>
      <c r="E18" s="14" t="str">
        <f>CONCATENATE(YEAR,":",MONTH,":5:",WEEKLY_REPORT_DAY,":", $A18)</f>
        <v>2016:2:5:7:OFFICE</v>
      </c>
      <c r="F18" s="14" t="e">
        <f>MATCH($E18,REPORT_DATA_BY_ZONE!$A:$A, 0)</f>
        <v>#N/A</v>
      </c>
      <c r="G18" s="11" t="str">
        <f>IFERROR(INDEX(REPORT_DATA_BY_ZONE!$A:$AG,$F18,MATCH(G$7,REPORT_DATA_BY_ZONE!$A$1:$AG$1,0)), "")</f>
        <v/>
      </c>
      <c r="H18" s="11" t="str">
        <f>IFERROR(INDEX(REPORT_DATA_BY_ZONE!$A:$AG,$F18,MATCH(H$7,REPORT_DATA_BY_ZONE!$A$1:$AG$1,0)), "")</f>
        <v/>
      </c>
      <c r="I18" s="11" t="str">
        <f>IFERROR(INDEX(REPORT_DATA_BY_ZONE!$A:$AG,$F18,MATCH(I$7,REPORT_DATA_BY_ZONE!$A$1:$AG$1,0)), "")</f>
        <v/>
      </c>
      <c r="J18" s="11" t="str">
        <f>IFERROR(INDEX(REPORT_DATA_BY_ZONE!$A:$AG,$F18,MATCH(J$7,REPORT_DATA_BY_ZONE!$A$1:$AG$1,0)), "")</f>
        <v/>
      </c>
      <c r="K18" s="11" t="str">
        <f>IFERROR(INDEX(REPORT_DATA_BY_ZONE!$A:$AG,$F18,MATCH(K$7,REPORT_DATA_BY_ZONE!$A$1:$AG$1,0)), "")</f>
        <v/>
      </c>
      <c r="L18" s="19" t="str">
        <f>IFERROR(INDEX(REPORT_DATA_BY_ZONE!$A:$AG,$F18,MATCH(L$7,REPORT_DATA_BY_ZONE!$A$1:$AG$1,0)), "")</f>
        <v/>
      </c>
      <c r="M18" s="19" t="str">
        <f>IFERROR(INDEX(REPORT_DATA_BY_ZONE!$A:$AG,$F18,MATCH(M$7,REPORT_DATA_BY_ZONE!$A$1:$AG$1,0)), "")</f>
        <v/>
      </c>
      <c r="N18" s="19" t="str">
        <f>IFERROR(INDEX(REPORT_DATA_BY_ZONE!$A:$AG,$F18,MATCH(N$7,REPORT_DATA_BY_ZONE!$A$1:$AG$1,0)), "")</f>
        <v/>
      </c>
      <c r="O18" s="19" t="str">
        <f>IFERROR(INDEX(REPORT_DATA_BY_ZONE!$A:$AG,$F18,MATCH(O$7,REPORT_DATA_BY_ZONE!$A$1:$AG$1,0)), "")</f>
        <v/>
      </c>
      <c r="P18" s="19" t="str">
        <f>IFERROR(INDEX(REPORT_DATA_BY_ZONE!$A:$AG,$F18,MATCH(P$7,REPORT_DATA_BY_ZONE!$A$1:$AG$1,0)), "")</f>
        <v/>
      </c>
      <c r="Q18" s="19" t="str">
        <f>IFERROR(INDEX(REPORT_DATA_BY_ZONE!$A:$AG,$F18,MATCH(Q$7,REPORT_DATA_BY_ZONE!$A$1:$AG$1,0)), "")</f>
        <v/>
      </c>
      <c r="R18" s="19" t="str">
        <f>IFERROR(INDEX(REPORT_DATA_BY_ZONE!$A:$AG,$F18,MATCH(R$7,REPORT_DATA_BY_ZONE!$A$1:$AG$1,0)), "")</f>
        <v/>
      </c>
      <c r="S18" s="19" t="str">
        <f>IFERROR(INDEX(REPORT_DATA_BY_ZONE!$A:$AG,$F18,MATCH(S$7,REPORT_DATA_BY_ZONE!$A$1:$AG$1,0)), "")</f>
        <v/>
      </c>
      <c r="T18" s="19" t="str">
        <f>IFERROR(INDEX(REPORT_DATA_BY_ZONE!$A:$AG,$F18,MATCH(T$7,REPORT_DATA_BY_ZONE!$A$1:$AG$1,0)), "")</f>
        <v/>
      </c>
      <c r="U18" s="19" t="str">
        <f>IFERROR(INDEX(REPORT_DATA_BY_ZONE!$A:$AG,$F18,MATCH(U$7,REPORT_DATA_BY_ZONE!$A$1:$AG$1,0)), "")</f>
        <v/>
      </c>
      <c r="V18" s="19" t="str">
        <f>IFERROR(INDEX(REPORT_DATA_BY_ZONE!$A:$AG,$F18,MATCH(V$7,REPORT_DATA_BY_ZONE!$A$1:$AG$1,0)), "")</f>
        <v/>
      </c>
    </row>
    <row r="19" spans="1:22" x14ac:dyDescent="0.25">
      <c r="A19" s="60"/>
      <c r="B19" s="18" t="s">
        <v>22</v>
      </c>
      <c r="C19" s="15"/>
      <c r="D19" s="15"/>
      <c r="E19" s="15"/>
      <c r="F19" s="15"/>
      <c r="G19" s="20">
        <f>SUM(G14:G18)</f>
        <v>0</v>
      </c>
      <c r="H19" s="20">
        <f t="shared" ref="H19:V19" si="1">SUM(H14:H18)</f>
        <v>0</v>
      </c>
      <c r="I19" s="20">
        <f t="shared" si="1"/>
        <v>7</v>
      </c>
      <c r="J19" s="20">
        <f t="shared" si="1"/>
        <v>7</v>
      </c>
      <c r="K19" s="20">
        <f t="shared" si="1"/>
        <v>0</v>
      </c>
      <c r="L19" s="20">
        <f t="shared" si="1"/>
        <v>0</v>
      </c>
      <c r="M19" s="20">
        <f t="shared" si="1"/>
        <v>0</v>
      </c>
      <c r="N19" s="20">
        <f t="shared" si="1"/>
        <v>25</v>
      </c>
      <c r="O19" s="20">
        <f t="shared" si="1"/>
        <v>1</v>
      </c>
      <c r="P19" s="20">
        <f t="shared" si="1"/>
        <v>7</v>
      </c>
      <c r="Q19" s="20">
        <f t="shared" si="1"/>
        <v>17</v>
      </c>
      <c r="R19" s="20">
        <f t="shared" si="1"/>
        <v>7</v>
      </c>
      <c r="S19" s="20">
        <f t="shared" si="1"/>
        <v>2</v>
      </c>
      <c r="T19" s="20">
        <f t="shared" si="1"/>
        <v>5</v>
      </c>
      <c r="U19" s="20">
        <f t="shared" si="1"/>
        <v>2</v>
      </c>
      <c r="V19" s="20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1479" priority="41" operator="lessThan">
      <formula>0.5</formula>
    </cfRule>
    <cfRule type="cellIs" dxfId="1478" priority="42" operator="greaterThan">
      <formula>0.5</formula>
    </cfRule>
  </conditionalFormatting>
  <conditionalFormatting sqref="N9:N10">
    <cfRule type="cellIs" dxfId="1477" priority="39" operator="lessThan">
      <formula>4.5</formula>
    </cfRule>
    <cfRule type="cellIs" dxfId="1476" priority="40" operator="greaterThan">
      <formula>5.5</formula>
    </cfRule>
  </conditionalFormatting>
  <conditionalFormatting sqref="O9:O10">
    <cfRule type="cellIs" dxfId="1475" priority="37" operator="lessThan">
      <formula>1.5</formula>
    </cfRule>
    <cfRule type="cellIs" dxfId="1474" priority="38" operator="greaterThan">
      <formula>2.5</formula>
    </cfRule>
  </conditionalFormatting>
  <conditionalFormatting sqref="P9:P10">
    <cfRule type="cellIs" dxfId="1473" priority="35" operator="lessThan">
      <formula>4.5</formula>
    </cfRule>
    <cfRule type="cellIs" dxfId="1472" priority="36" operator="greaterThan">
      <formula>7.5</formula>
    </cfRule>
  </conditionalFormatting>
  <conditionalFormatting sqref="R9:S10">
    <cfRule type="cellIs" dxfId="1471" priority="33" operator="lessThan">
      <formula>2.5</formula>
    </cfRule>
    <cfRule type="cellIs" dxfId="1470" priority="34" operator="greaterThan">
      <formula>4.5</formula>
    </cfRule>
  </conditionalFormatting>
  <conditionalFormatting sqref="T9:T10">
    <cfRule type="cellIs" dxfId="1469" priority="31" operator="lessThan">
      <formula>2.5</formula>
    </cfRule>
    <cfRule type="cellIs" dxfId="1468" priority="32" operator="greaterThan">
      <formula>4.5</formula>
    </cfRule>
  </conditionalFormatting>
  <conditionalFormatting sqref="U9:U10">
    <cfRule type="cellIs" dxfId="1467" priority="30" operator="greaterThan">
      <formula>1.5</formula>
    </cfRule>
  </conditionalFormatting>
  <conditionalFormatting sqref="M10">
    <cfRule type="cellIs" dxfId="1466" priority="28" operator="lessThan">
      <formula>0.5</formula>
    </cfRule>
    <cfRule type="cellIs" dxfId="1465" priority="29" operator="greaterThan">
      <formula>0.5</formula>
    </cfRule>
  </conditionalFormatting>
  <conditionalFormatting sqref="N10">
    <cfRule type="cellIs" dxfId="1464" priority="26" operator="lessThan">
      <formula>4.5</formula>
    </cfRule>
    <cfRule type="cellIs" dxfId="1463" priority="27" operator="greaterThan">
      <formula>5.5</formula>
    </cfRule>
  </conditionalFormatting>
  <conditionalFormatting sqref="O10">
    <cfRule type="cellIs" dxfId="1462" priority="24" operator="lessThan">
      <formula>1.5</formula>
    </cfRule>
    <cfRule type="cellIs" dxfId="1461" priority="25" operator="greaterThan">
      <formula>2.5</formula>
    </cfRule>
  </conditionalFormatting>
  <conditionalFormatting sqref="P10">
    <cfRule type="cellIs" dxfId="1460" priority="22" operator="lessThan">
      <formula>4.5</formula>
    </cfRule>
    <cfRule type="cellIs" dxfId="1459" priority="23" operator="greaterThan">
      <formula>7.5</formula>
    </cfRule>
  </conditionalFormatting>
  <conditionalFormatting sqref="R10:S10">
    <cfRule type="cellIs" dxfId="1458" priority="20" operator="lessThan">
      <formula>2.5</formula>
    </cfRule>
    <cfRule type="cellIs" dxfId="1457" priority="21" operator="greaterThan">
      <formula>4.5</formula>
    </cfRule>
  </conditionalFormatting>
  <conditionalFormatting sqref="T10">
    <cfRule type="cellIs" dxfId="1456" priority="18" operator="lessThan">
      <formula>2.5</formula>
    </cfRule>
    <cfRule type="cellIs" dxfId="1455" priority="19" operator="greaterThan">
      <formula>4.5</formula>
    </cfRule>
  </conditionalFormatting>
  <conditionalFormatting sqref="U10">
    <cfRule type="cellIs" dxfId="1454" priority="17" operator="greaterThan">
      <formula>1.5</formula>
    </cfRule>
  </conditionalFormatting>
  <conditionalFormatting sqref="L9:V10">
    <cfRule type="expression" dxfId="1453" priority="1">
      <formula>L9=""</formula>
    </cfRule>
  </conditionalFormatting>
  <conditionalFormatting sqref="S9:S10">
    <cfRule type="cellIs" dxfId="1452" priority="2" operator="greaterThan">
      <formula>0.5</formula>
    </cfRule>
    <cfRule type="cellIs" dxfId="1451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zoomScaleNormal="100" workbookViewId="0">
      <selection activeCell="S56" sqref="S56"/>
    </sheetView>
  </sheetViews>
  <sheetFormatPr defaultRowHeight="15" x14ac:dyDescent="0.25"/>
  <cols>
    <col min="1" max="1" width="9.140625" customWidth="1"/>
  </cols>
  <sheetData>
    <row r="1" spans="1:21" x14ac:dyDescent="0.25">
      <c r="A1" s="54"/>
      <c r="C1" s="8"/>
      <c r="F1" s="8"/>
      <c r="I1" s="8"/>
      <c r="J1" s="8"/>
      <c r="K1" s="8"/>
      <c r="L1" s="8"/>
      <c r="O1" s="8"/>
      <c r="U1" s="8"/>
    </row>
    <row r="2" spans="1:2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2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1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2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2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2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L21" sqref="L21"/>
    </sheetView>
  </sheetViews>
  <sheetFormatPr defaultRowHeight="15" x14ac:dyDescent="0.25"/>
  <cols>
    <col min="1" max="1" width="21" customWidth="1"/>
    <col min="2" max="2" width="9.140625" style="8"/>
    <col min="4" max="4" width="10.7109375" style="8" bestFit="1" customWidth="1"/>
    <col min="5" max="5" width="24" style="8" customWidth="1"/>
    <col min="6" max="6" width="10.7109375" style="8" customWidth="1"/>
    <col min="7" max="7" width="25" bestFit="1" customWidth="1"/>
    <col min="8" max="9" width="19.7109375" style="8" customWidth="1"/>
    <col min="10" max="10" width="24.85546875" bestFit="1" customWidth="1"/>
    <col min="11" max="11" width="18.7109375" bestFit="1" customWidth="1"/>
    <col min="12" max="12" width="19.7109375" bestFit="1" customWidth="1"/>
    <col min="14" max="14" width="10.7109375" style="8" customWidth="1"/>
    <col min="15" max="15" width="8.85546875" customWidth="1"/>
    <col min="16" max="16" width="8.85546875" style="8" customWidth="1"/>
    <col min="18" max="18" width="9.140625" style="8"/>
    <col min="20" max="20" width="9.140625" style="8"/>
    <col min="22" max="22" width="9.140625" style="8"/>
  </cols>
  <sheetData>
    <row r="1" spans="1:24" s="8" customFormat="1" ht="135" x14ac:dyDescent="0.25">
      <c r="G1" s="55" t="s">
        <v>88</v>
      </c>
      <c r="H1" s="55" t="s">
        <v>86</v>
      </c>
      <c r="I1" s="55" t="s">
        <v>87</v>
      </c>
      <c r="J1" s="55" t="s">
        <v>100</v>
      </c>
      <c r="K1" s="55" t="s">
        <v>101</v>
      </c>
      <c r="L1" s="55" t="s">
        <v>99</v>
      </c>
      <c r="O1" s="55" t="s">
        <v>647</v>
      </c>
      <c r="Q1" s="55" t="s">
        <v>32</v>
      </c>
      <c r="R1" s="55"/>
      <c r="S1" s="55" t="s">
        <v>650</v>
      </c>
      <c r="T1" s="55"/>
      <c r="U1" s="55" t="s">
        <v>73</v>
      </c>
      <c r="V1" s="55"/>
      <c r="W1" s="55" t="s">
        <v>74</v>
      </c>
    </row>
    <row r="2" spans="1:24" x14ac:dyDescent="0.25">
      <c r="A2" s="53" t="s">
        <v>83</v>
      </c>
      <c r="B2" s="53" t="s">
        <v>85</v>
      </c>
      <c r="C2" s="53" t="s">
        <v>1</v>
      </c>
      <c r="D2" s="53" t="s">
        <v>17</v>
      </c>
      <c r="E2" s="53" t="s">
        <v>15</v>
      </c>
      <c r="F2" s="53" t="s">
        <v>98</v>
      </c>
      <c r="G2" s="8" t="s">
        <v>92</v>
      </c>
      <c r="H2" s="8" t="s">
        <v>96</v>
      </c>
      <c r="I2" s="8" t="s">
        <v>97</v>
      </c>
      <c r="J2" s="8" t="s">
        <v>93</v>
      </c>
      <c r="K2" s="8" t="s">
        <v>94</v>
      </c>
      <c r="L2" s="8" t="s">
        <v>95</v>
      </c>
      <c r="N2" s="53" t="s">
        <v>90</v>
      </c>
      <c r="O2" s="53" t="s">
        <v>7</v>
      </c>
      <c r="P2" t="s">
        <v>102</v>
      </c>
      <c r="Q2" s="53" t="s">
        <v>8</v>
      </c>
      <c r="R2" s="53" t="s">
        <v>103</v>
      </c>
      <c r="S2" s="53" t="s">
        <v>9</v>
      </c>
      <c r="T2" s="53" t="s">
        <v>104</v>
      </c>
      <c r="U2" s="53" t="s">
        <v>71</v>
      </c>
      <c r="V2" s="53" t="s">
        <v>105</v>
      </c>
      <c r="W2" s="53" t="s">
        <v>70</v>
      </c>
      <c r="X2" s="53" t="s">
        <v>106</v>
      </c>
    </row>
    <row r="3" spans="1:24" x14ac:dyDescent="0.25">
      <c r="A3" s="53" t="s">
        <v>47</v>
      </c>
      <c r="B3" s="53">
        <v>-12</v>
      </c>
      <c r="C3" s="53">
        <f t="shared" ref="C3:C15" si="0">MONTH+$B3</f>
        <v>-10</v>
      </c>
      <c r="D3" s="54">
        <f>DATE(2016, C3,1)</f>
        <v>42036</v>
      </c>
      <c r="E3" s="54" t="str">
        <f>CONCATENATE(YEAR($D3),":",MONTH($D3),":0:0:", $A3)</f>
        <v>2015:2:0:0:OFFICE</v>
      </c>
      <c r="F3" s="53" t="e">
        <f>MATCH($E3,BAPTISM_SOURCE_ZONE_MONTH!$A:$A, 0)</f>
        <v>#N/A</v>
      </c>
      <c r="G3" s="11" t="str">
        <f>IFERROR(INDEX(BAPTISM_SOURCE_ZONE_MONTH!$A:$Z,OFFICE_GRAPH_DATA!$F3,MATCH(G$2,BAPTISM_SOURCE_ZONE_MONTH!$A$1:$Z$1,0)),"")</f>
        <v/>
      </c>
      <c r="H3" s="11" t="str">
        <f>IFERROR(INDEX(BAPTISM_SOURCE_ZONE_MONTH!$A:$Z,OFFICE_GRAPH_DATA!$F3,MATCH(H$2,BAPTISM_SOURCE_ZONE_MONTH!$A$1:$Z$1,0)),"")</f>
        <v/>
      </c>
      <c r="I3" s="11" t="str">
        <f>IFERROR(INDEX(BAPTISM_SOURCE_ZONE_MONTH!$A:$Z,OFFICE_GRAPH_DATA!$F3,MATCH(I$2,BAPTISM_SOURCE_ZONE_MONTH!$A$1:$Z$1,0)),"")</f>
        <v/>
      </c>
      <c r="J3" s="11" t="str">
        <f>IFERROR(INDEX(BAPTISM_SOURCE_ZONE_MONTH!$A:$Z,OFFICE_GRAPH_DATA!$F3,MATCH(J$2,BAPTISM_SOURCE_ZONE_MONTH!$A$1:$Z$1,0)),"")</f>
        <v/>
      </c>
      <c r="K3" s="11" t="str">
        <f>IFERROR(INDEX(BAPTISM_SOURCE_ZONE_MONTH!$A:$Z,OFFICE_GRAPH_DATA!$F3,MATCH(K$2,BAPTISM_SOURCE_ZONE_MONTH!$A$1:$Z$1,0)),"")</f>
        <v/>
      </c>
      <c r="L3" s="11" t="str">
        <f>IFERROR(INDEX(BAPTISM_SOURCE_ZONE_MONTH!$A:$Z,OFFICE_GRAPH_DATA!$F3,MATCH(L$2,BAPTISM_SOURCE_ZONE_MONTH!$A$1:$Z$1,0)),"")</f>
        <v/>
      </c>
      <c r="N3" s="53" t="e">
        <f>MATCH($E3,REPORT_DATA_BY_ZONE_MONTH!$A:$A, 0)</f>
        <v>#N/A</v>
      </c>
      <c r="O3" s="40" t="str">
        <f>IFERROR(INDEX(REPORT_DATA_BY_ZONE_MONTH!$A:$AG,$N3,MATCH(O$2,REPORT_DATA_BY_ZONE_MONTH!$A$1:$AG$1,0)), "")</f>
        <v/>
      </c>
      <c r="P3" s="40">
        <f>1 * $B$18</f>
        <v>2</v>
      </c>
      <c r="Q3" s="40" t="str">
        <f>IFERROR(INDEX(REPORT_DATA_BY_ZONE_MONTH!$A:$AG,$N3,MATCH(Q$2,REPORT_DATA_BY_ZONE_MONTH!$A$1:$AG$1,0)), "")</f>
        <v/>
      </c>
      <c r="R3" s="40">
        <f>6*$B$18*$B$19</f>
        <v>48</v>
      </c>
      <c r="S3" s="40" t="str">
        <f>IFERROR(INDEX(REPORT_DATA_BY_ZONE_MONTH!$A:$AG,$N3,MATCH(S$2,REPORT_DATA_BY_ZONE_MONTH!$A$1:$AG$1,0)), "")</f>
        <v/>
      </c>
      <c r="T3" s="40">
        <f>3*$B$18*$B$19</f>
        <v>24</v>
      </c>
      <c r="U3" s="40" t="str">
        <f>IFERROR(INDEX(REPORT_DATA_BY_ZONE_MONTH!$A:$AG,$N3,MATCH(U$2,REPORT_DATA_BY_ZONE_MONTH!$A$1:$AG$1,0)), "")</f>
        <v/>
      </c>
      <c r="V3" s="40">
        <f>5*$B$18*$B$19</f>
        <v>40</v>
      </c>
      <c r="W3" s="40" t="str">
        <f>IFERROR(INDEX(REPORT_DATA_BY_ZONE_MONTH!$A:$AG,$N3,MATCH(W$2,REPORT_DATA_BY_ZONE_MONTH!$A$1:$AG$1,0)), "")</f>
        <v/>
      </c>
      <c r="X3" s="40">
        <f>1*$B$18*$B$19</f>
        <v>8</v>
      </c>
    </row>
    <row r="4" spans="1:24" x14ac:dyDescent="0.25">
      <c r="A4" s="53" t="s">
        <v>47</v>
      </c>
      <c r="B4" s="53">
        <v>-11</v>
      </c>
      <c r="C4" s="53">
        <f t="shared" si="0"/>
        <v>-9</v>
      </c>
      <c r="D4" s="54">
        <f t="shared" ref="D4:D15" si="1">DATE(2016, C4,1)</f>
        <v>42064</v>
      </c>
      <c r="E4" s="54" t="str">
        <f t="shared" ref="E4:E15" si="2">CONCATENATE(YEAR($D4),":",MONTH($D4),":0:0:", $A4)</f>
        <v>2015:3:0:0:OFFICE</v>
      </c>
      <c r="F4" s="53" t="e">
        <f>MATCH($E4,BAPTISM_SOURCE_ZONE_MONTH!$A:$A, 0)</f>
        <v>#N/A</v>
      </c>
      <c r="G4" s="11" t="str">
        <f>IFERROR(INDEX(BAPTISM_SOURCE_ZONE_MONTH!$A:$Z,OFFICE_GRAPH_DATA!$F4,MATCH(G$2,BAPTISM_SOURCE_ZONE_MONTH!$A$1:$Z$1,0)),"")</f>
        <v/>
      </c>
      <c r="H4" s="11" t="str">
        <f>IFERROR(INDEX(BAPTISM_SOURCE_ZONE_MONTH!$A:$Z,OFFICE_GRAPH_DATA!$F4,MATCH(H$2,BAPTISM_SOURCE_ZONE_MONTH!$A$1:$Z$1,0)),"")</f>
        <v/>
      </c>
      <c r="I4" s="11" t="str">
        <f>IFERROR(INDEX(BAPTISM_SOURCE_ZONE_MONTH!$A:$Z,OFFICE_GRAPH_DATA!$F4,MATCH(I$2,BAPTISM_SOURCE_ZONE_MONTH!$A$1:$Z$1,0)),"")</f>
        <v/>
      </c>
      <c r="J4" s="11" t="str">
        <f>IFERROR(INDEX(BAPTISM_SOURCE_ZONE_MONTH!$A:$Z,OFFICE_GRAPH_DATA!$F4,MATCH(J$2,BAPTISM_SOURCE_ZONE_MONTH!$A$1:$Z$1,0)),"")</f>
        <v/>
      </c>
      <c r="K4" s="11" t="str">
        <f>IFERROR(INDEX(BAPTISM_SOURCE_ZONE_MONTH!$A:$Z,OFFICE_GRAPH_DATA!$F4,MATCH(K$2,BAPTISM_SOURCE_ZONE_MONTH!$A$1:$Z$1,0)),"")</f>
        <v/>
      </c>
      <c r="L4" s="11" t="str">
        <f>IFERROR(INDEX(BAPTISM_SOURCE_ZONE_MONTH!$A:$Z,OFFICE_GRAPH_DATA!$F4,MATCH(L$2,BAPTISM_SOURCE_ZONE_MONTH!$A$1:$Z$1,0)),"")</f>
        <v/>
      </c>
      <c r="N4" s="53" t="e">
        <f>MATCH($E4,REPORT_DATA_BY_ZONE_MONTH!$A:$A, 0)</f>
        <v>#N/A</v>
      </c>
      <c r="O4" s="40" t="str">
        <f>IFERROR(INDEX(REPORT_DATA_BY_ZONE_MONTH!$A:$AG,$N4,MATCH(O$2,REPORT_DATA_BY_ZONE_MONTH!$A$1:$AG$1,0)), "")</f>
        <v/>
      </c>
      <c r="P4" s="40">
        <f t="shared" ref="P4:P15" si="3">1 * $B$18</f>
        <v>2</v>
      </c>
      <c r="Q4" s="40" t="str">
        <f>IFERROR(INDEX(REPORT_DATA_BY_ZONE_MONTH!$A:$AG,$N4,MATCH(Q$2,REPORT_DATA_BY_ZONE_MONTH!$A$1:$AG$1,0)), "")</f>
        <v/>
      </c>
      <c r="R4" s="40">
        <f t="shared" ref="R4:R15" si="4">6*$B$18*$B$19</f>
        <v>48</v>
      </c>
      <c r="S4" s="40" t="str">
        <f>IFERROR(INDEX(REPORT_DATA_BY_ZONE_MONTH!$A:$AG,$N4,MATCH(S$2,REPORT_DATA_BY_ZONE_MONTH!$A$1:$AG$1,0)), "")</f>
        <v/>
      </c>
      <c r="T4" s="40">
        <f t="shared" ref="T4:T15" si="5">3*$B$18*$B$19</f>
        <v>24</v>
      </c>
      <c r="U4" s="40" t="str">
        <f>IFERROR(INDEX(REPORT_DATA_BY_ZONE_MONTH!$A:$AG,$N4,MATCH(U$2,REPORT_DATA_BY_ZONE_MONTH!$A$1:$AG$1,0)), "")</f>
        <v/>
      </c>
      <c r="V4" s="40">
        <f t="shared" ref="V4:V15" si="6">5*$B$18*$B$19</f>
        <v>40</v>
      </c>
      <c r="W4" s="40" t="str">
        <f>IFERROR(INDEX(REPORT_DATA_BY_ZONE_MONTH!$A:$AG,$N4,MATCH(W$2,REPORT_DATA_BY_ZONE_MONTH!$A$1:$AG$1,0)), "")</f>
        <v/>
      </c>
      <c r="X4" s="40">
        <f t="shared" ref="X4:X15" si="7">1*$B$18*$B$19</f>
        <v>8</v>
      </c>
    </row>
    <row r="5" spans="1:24" x14ac:dyDescent="0.25">
      <c r="A5" s="53" t="s">
        <v>47</v>
      </c>
      <c r="B5" s="53">
        <v>-10</v>
      </c>
      <c r="C5" s="53">
        <f t="shared" si="0"/>
        <v>-8</v>
      </c>
      <c r="D5" s="54">
        <f t="shared" si="1"/>
        <v>42095</v>
      </c>
      <c r="E5" s="54" t="str">
        <f t="shared" si="2"/>
        <v>2015:4:0:0:OFFICE</v>
      </c>
      <c r="F5" s="53" t="e">
        <f>MATCH($E5,BAPTISM_SOURCE_ZONE_MONTH!$A:$A, 0)</f>
        <v>#N/A</v>
      </c>
      <c r="G5" s="11" t="str">
        <f>IFERROR(INDEX(BAPTISM_SOURCE_ZONE_MONTH!$A:$Z,OFFICE_GRAPH_DATA!$F5,MATCH(G$2,BAPTISM_SOURCE_ZONE_MONTH!$A$1:$Z$1,0)),"")</f>
        <v/>
      </c>
      <c r="H5" s="11" t="str">
        <f>IFERROR(INDEX(BAPTISM_SOURCE_ZONE_MONTH!$A:$Z,OFFICE_GRAPH_DATA!$F5,MATCH(H$2,BAPTISM_SOURCE_ZONE_MONTH!$A$1:$Z$1,0)),"")</f>
        <v/>
      </c>
      <c r="I5" s="11" t="str">
        <f>IFERROR(INDEX(BAPTISM_SOURCE_ZONE_MONTH!$A:$Z,OFFICE_GRAPH_DATA!$F5,MATCH(I$2,BAPTISM_SOURCE_ZONE_MONTH!$A$1:$Z$1,0)),"")</f>
        <v/>
      </c>
      <c r="J5" s="11" t="str">
        <f>IFERROR(INDEX(BAPTISM_SOURCE_ZONE_MONTH!$A:$Z,OFFICE_GRAPH_DATA!$F5,MATCH(J$2,BAPTISM_SOURCE_ZONE_MONTH!$A$1:$Z$1,0)),"")</f>
        <v/>
      </c>
      <c r="K5" s="11" t="str">
        <f>IFERROR(INDEX(BAPTISM_SOURCE_ZONE_MONTH!$A:$Z,OFFICE_GRAPH_DATA!$F5,MATCH(K$2,BAPTISM_SOURCE_ZONE_MONTH!$A$1:$Z$1,0)),"")</f>
        <v/>
      </c>
      <c r="L5" s="11" t="str">
        <f>IFERROR(INDEX(BAPTISM_SOURCE_ZONE_MONTH!$A:$Z,OFFICE_GRAPH_DATA!$F5,MATCH(L$2,BAPTISM_SOURCE_ZONE_MONTH!$A$1:$Z$1,0)),"")</f>
        <v/>
      </c>
      <c r="N5" s="53" t="e">
        <f>MATCH($E5,REPORT_DATA_BY_ZONE_MONTH!$A:$A, 0)</f>
        <v>#N/A</v>
      </c>
      <c r="O5" s="40" t="str">
        <f>IFERROR(INDEX(REPORT_DATA_BY_ZONE_MONTH!$A:$AG,$N5,MATCH(O$2,REPORT_DATA_BY_ZONE_MONTH!$A$1:$AG$1,0)), "")</f>
        <v/>
      </c>
      <c r="P5" s="40">
        <f t="shared" si="3"/>
        <v>2</v>
      </c>
      <c r="Q5" s="40" t="str">
        <f>IFERROR(INDEX(REPORT_DATA_BY_ZONE_MONTH!$A:$AG,$N5,MATCH(Q$2,REPORT_DATA_BY_ZONE_MONTH!$A$1:$AG$1,0)), "")</f>
        <v/>
      </c>
      <c r="R5" s="40">
        <f t="shared" si="4"/>
        <v>48</v>
      </c>
      <c r="S5" s="40" t="str">
        <f>IFERROR(INDEX(REPORT_DATA_BY_ZONE_MONTH!$A:$AG,$N5,MATCH(S$2,REPORT_DATA_BY_ZONE_MONTH!$A$1:$AG$1,0)), "")</f>
        <v/>
      </c>
      <c r="T5" s="40">
        <f t="shared" si="5"/>
        <v>24</v>
      </c>
      <c r="U5" s="40" t="str">
        <f>IFERROR(INDEX(REPORT_DATA_BY_ZONE_MONTH!$A:$AG,$N5,MATCH(U$2,REPORT_DATA_BY_ZONE_MONTH!$A$1:$AG$1,0)), "")</f>
        <v/>
      </c>
      <c r="V5" s="40">
        <f t="shared" si="6"/>
        <v>40</v>
      </c>
      <c r="W5" s="40" t="str">
        <f>IFERROR(INDEX(REPORT_DATA_BY_ZONE_MONTH!$A:$AG,$N5,MATCH(W$2,REPORT_DATA_BY_ZONE_MONTH!$A$1:$AG$1,0)), "")</f>
        <v/>
      </c>
      <c r="X5" s="40">
        <f t="shared" si="7"/>
        <v>8</v>
      </c>
    </row>
    <row r="6" spans="1:24" x14ac:dyDescent="0.25">
      <c r="A6" s="53" t="s">
        <v>47</v>
      </c>
      <c r="B6" s="53">
        <v>-9</v>
      </c>
      <c r="C6" s="53">
        <f t="shared" si="0"/>
        <v>-7</v>
      </c>
      <c r="D6" s="54">
        <f t="shared" si="1"/>
        <v>42125</v>
      </c>
      <c r="E6" s="54" t="str">
        <f t="shared" si="2"/>
        <v>2015:5:0:0:OFFICE</v>
      </c>
      <c r="F6" s="53" t="e">
        <f>MATCH($E6,BAPTISM_SOURCE_ZONE_MONTH!$A:$A, 0)</f>
        <v>#N/A</v>
      </c>
      <c r="G6" s="11" t="str">
        <f>IFERROR(INDEX(BAPTISM_SOURCE_ZONE_MONTH!$A:$Z,OFFICE_GRAPH_DATA!$F6,MATCH(G$2,BAPTISM_SOURCE_ZONE_MONTH!$A$1:$Z$1,0)),"")</f>
        <v/>
      </c>
      <c r="H6" s="11" t="str">
        <f>IFERROR(INDEX(BAPTISM_SOURCE_ZONE_MONTH!$A:$Z,OFFICE_GRAPH_DATA!$F6,MATCH(H$2,BAPTISM_SOURCE_ZONE_MONTH!$A$1:$Z$1,0)),"")</f>
        <v/>
      </c>
      <c r="I6" s="11" t="str">
        <f>IFERROR(INDEX(BAPTISM_SOURCE_ZONE_MONTH!$A:$Z,OFFICE_GRAPH_DATA!$F6,MATCH(I$2,BAPTISM_SOURCE_ZONE_MONTH!$A$1:$Z$1,0)),"")</f>
        <v/>
      </c>
      <c r="J6" s="11" t="str">
        <f>IFERROR(INDEX(BAPTISM_SOURCE_ZONE_MONTH!$A:$Z,OFFICE_GRAPH_DATA!$F6,MATCH(J$2,BAPTISM_SOURCE_ZONE_MONTH!$A$1:$Z$1,0)),"")</f>
        <v/>
      </c>
      <c r="K6" s="11" t="str">
        <f>IFERROR(INDEX(BAPTISM_SOURCE_ZONE_MONTH!$A:$Z,OFFICE_GRAPH_DATA!$F6,MATCH(K$2,BAPTISM_SOURCE_ZONE_MONTH!$A$1:$Z$1,0)),"")</f>
        <v/>
      </c>
      <c r="L6" s="11" t="str">
        <f>IFERROR(INDEX(BAPTISM_SOURCE_ZONE_MONTH!$A:$Z,OFFICE_GRAPH_DATA!$F6,MATCH(L$2,BAPTISM_SOURCE_ZONE_MONTH!$A$1:$Z$1,0)),"")</f>
        <v/>
      </c>
      <c r="N6" s="53" t="e">
        <f>MATCH($E6,REPORT_DATA_BY_ZONE_MONTH!$A:$A, 0)</f>
        <v>#N/A</v>
      </c>
      <c r="O6" s="40" t="str">
        <f>IFERROR(INDEX(REPORT_DATA_BY_ZONE_MONTH!$A:$AG,$N6,MATCH(O$2,REPORT_DATA_BY_ZONE_MONTH!$A$1:$AG$1,0)), "")</f>
        <v/>
      </c>
      <c r="P6" s="40">
        <f t="shared" si="3"/>
        <v>2</v>
      </c>
      <c r="Q6" s="40" t="str">
        <f>IFERROR(INDEX(REPORT_DATA_BY_ZONE_MONTH!$A:$AG,$N6,MATCH(Q$2,REPORT_DATA_BY_ZONE_MONTH!$A$1:$AG$1,0)), "")</f>
        <v/>
      </c>
      <c r="R6" s="40">
        <f t="shared" si="4"/>
        <v>48</v>
      </c>
      <c r="S6" s="40" t="str">
        <f>IFERROR(INDEX(REPORT_DATA_BY_ZONE_MONTH!$A:$AG,$N6,MATCH(S$2,REPORT_DATA_BY_ZONE_MONTH!$A$1:$AG$1,0)), "")</f>
        <v/>
      </c>
      <c r="T6" s="40">
        <f t="shared" si="5"/>
        <v>24</v>
      </c>
      <c r="U6" s="40" t="str">
        <f>IFERROR(INDEX(REPORT_DATA_BY_ZONE_MONTH!$A:$AG,$N6,MATCH(U$2,REPORT_DATA_BY_ZONE_MONTH!$A$1:$AG$1,0)), "")</f>
        <v/>
      </c>
      <c r="V6" s="40">
        <f t="shared" si="6"/>
        <v>40</v>
      </c>
      <c r="W6" s="40" t="str">
        <f>IFERROR(INDEX(REPORT_DATA_BY_ZONE_MONTH!$A:$AG,$N6,MATCH(W$2,REPORT_DATA_BY_ZONE_MONTH!$A$1:$AG$1,0)), "")</f>
        <v/>
      </c>
      <c r="X6" s="40">
        <f t="shared" si="7"/>
        <v>8</v>
      </c>
    </row>
    <row r="7" spans="1:24" x14ac:dyDescent="0.25">
      <c r="A7" s="53" t="s">
        <v>47</v>
      </c>
      <c r="B7" s="53">
        <v>-8</v>
      </c>
      <c r="C7" s="53">
        <f t="shared" si="0"/>
        <v>-6</v>
      </c>
      <c r="D7" s="54">
        <f t="shared" si="1"/>
        <v>42156</v>
      </c>
      <c r="E7" s="54" t="str">
        <f t="shared" si="2"/>
        <v>2015:6:0:0:OFFICE</v>
      </c>
      <c r="F7" s="53" t="e">
        <f>MATCH($E7,BAPTISM_SOURCE_ZONE_MONTH!$A:$A, 0)</f>
        <v>#N/A</v>
      </c>
      <c r="G7" s="11" t="str">
        <f>IFERROR(INDEX(BAPTISM_SOURCE_ZONE_MONTH!$A:$Z,OFFICE_GRAPH_DATA!$F7,MATCH(G$2,BAPTISM_SOURCE_ZONE_MONTH!$A$1:$Z$1,0)),"")</f>
        <v/>
      </c>
      <c r="H7" s="11" t="str">
        <f>IFERROR(INDEX(BAPTISM_SOURCE_ZONE_MONTH!$A:$Z,OFFICE_GRAPH_DATA!$F7,MATCH(H$2,BAPTISM_SOURCE_ZONE_MONTH!$A$1:$Z$1,0)),"")</f>
        <v/>
      </c>
      <c r="I7" s="11" t="str">
        <f>IFERROR(INDEX(BAPTISM_SOURCE_ZONE_MONTH!$A:$Z,OFFICE_GRAPH_DATA!$F7,MATCH(I$2,BAPTISM_SOURCE_ZONE_MONTH!$A$1:$Z$1,0)),"")</f>
        <v/>
      </c>
      <c r="J7" s="11" t="str">
        <f>IFERROR(INDEX(BAPTISM_SOURCE_ZONE_MONTH!$A:$Z,OFFICE_GRAPH_DATA!$F7,MATCH(J$2,BAPTISM_SOURCE_ZONE_MONTH!$A$1:$Z$1,0)),"")</f>
        <v/>
      </c>
      <c r="K7" s="11" t="str">
        <f>IFERROR(INDEX(BAPTISM_SOURCE_ZONE_MONTH!$A:$Z,OFFICE_GRAPH_DATA!$F7,MATCH(K$2,BAPTISM_SOURCE_ZONE_MONTH!$A$1:$Z$1,0)),"")</f>
        <v/>
      </c>
      <c r="L7" s="11" t="str">
        <f>IFERROR(INDEX(BAPTISM_SOURCE_ZONE_MONTH!$A:$Z,OFFICE_GRAPH_DATA!$F7,MATCH(L$2,BAPTISM_SOURCE_ZONE_MONTH!$A$1:$Z$1,0)),"")</f>
        <v/>
      </c>
      <c r="N7" s="53" t="e">
        <f>MATCH($E7,REPORT_DATA_BY_ZONE_MONTH!$A:$A, 0)</f>
        <v>#N/A</v>
      </c>
      <c r="O7" s="40" t="str">
        <f>IFERROR(INDEX(REPORT_DATA_BY_ZONE_MONTH!$A:$AG,$N7,MATCH(O$2,REPORT_DATA_BY_ZONE_MONTH!$A$1:$AG$1,0)), "")</f>
        <v/>
      </c>
      <c r="P7" s="40">
        <f t="shared" si="3"/>
        <v>2</v>
      </c>
      <c r="Q7" s="40" t="str">
        <f>IFERROR(INDEX(REPORT_DATA_BY_ZONE_MONTH!$A:$AG,$N7,MATCH(Q$2,REPORT_DATA_BY_ZONE_MONTH!$A$1:$AG$1,0)), "")</f>
        <v/>
      </c>
      <c r="R7" s="40">
        <f t="shared" si="4"/>
        <v>48</v>
      </c>
      <c r="S7" s="40" t="str">
        <f>IFERROR(INDEX(REPORT_DATA_BY_ZONE_MONTH!$A:$AG,$N7,MATCH(S$2,REPORT_DATA_BY_ZONE_MONTH!$A$1:$AG$1,0)), "")</f>
        <v/>
      </c>
      <c r="T7" s="40">
        <f t="shared" si="5"/>
        <v>24</v>
      </c>
      <c r="U7" s="40" t="str">
        <f>IFERROR(INDEX(REPORT_DATA_BY_ZONE_MONTH!$A:$AG,$N7,MATCH(U$2,REPORT_DATA_BY_ZONE_MONTH!$A$1:$AG$1,0)), "")</f>
        <v/>
      </c>
      <c r="V7" s="40">
        <f t="shared" si="6"/>
        <v>40</v>
      </c>
      <c r="W7" s="40" t="str">
        <f>IFERROR(INDEX(REPORT_DATA_BY_ZONE_MONTH!$A:$AG,$N7,MATCH(W$2,REPORT_DATA_BY_ZONE_MONTH!$A$1:$AG$1,0)), "")</f>
        <v/>
      </c>
      <c r="X7" s="40">
        <f t="shared" si="7"/>
        <v>8</v>
      </c>
    </row>
    <row r="8" spans="1:24" x14ac:dyDescent="0.25">
      <c r="A8" s="53" t="s">
        <v>47</v>
      </c>
      <c r="B8" s="53">
        <v>-7</v>
      </c>
      <c r="C8" s="53">
        <f t="shared" si="0"/>
        <v>-5</v>
      </c>
      <c r="D8" s="54">
        <f t="shared" si="1"/>
        <v>42186</v>
      </c>
      <c r="E8" s="54" t="str">
        <f t="shared" si="2"/>
        <v>2015:7:0:0:OFFICE</v>
      </c>
      <c r="F8" s="53" t="e">
        <f>MATCH($E8,BAPTISM_SOURCE_ZONE_MONTH!$A:$A, 0)</f>
        <v>#N/A</v>
      </c>
      <c r="G8" s="11" t="str">
        <f>IFERROR(INDEX(BAPTISM_SOURCE_ZONE_MONTH!$A:$Z,OFFICE_GRAPH_DATA!$F8,MATCH(G$2,BAPTISM_SOURCE_ZONE_MONTH!$A$1:$Z$1,0)),"")</f>
        <v/>
      </c>
      <c r="H8" s="11" t="str">
        <f>IFERROR(INDEX(BAPTISM_SOURCE_ZONE_MONTH!$A:$Z,OFFICE_GRAPH_DATA!$F8,MATCH(H$2,BAPTISM_SOURCE_ZONE_MONTH!$A$1:$Z$1,0)),"")</f>
        <v/>
      </c>
      <c r="I8" s="11" t="str">
        <f>IFERROR(INDEX(BAPTISM_SOURCE_ZONE_MONTH!$A:$Z,OFFICE_GRAPH_DATA!$F8,MATCH(I$2,BAPTISM_SOURCE_ZONE_MONTH!$A$1:$Z$1,0)),"")</f>
        <v/>
      </c>
      <c r="J8" s="11" t="str">
        <f>IFERROR(INDEX(BAPTISM_SOURCE_ZONE_MONTH!$A:$Z,OFFICE_GRAPH_DATA!$F8,MATCH(J$2,BAPTISM_SOURCE_ZONE_MONTH!$A$1:$Z$1,0)),"")</f>
        <v/>
      </c>
      <c r="K8" s="11" t="str">
        <f>IFERROR(INDEX(BAPTISM_SOURCE_ZONE_MONTH!$A:$Z,OFFICE_GRAPH_DATA!$F8,MATCH(K$2,BAPTISM_SOURCE_ZONE_MONTH!$A$1:$Z$1,0)),"")</f>
        <v/>
      </c>
      <c r="L8" s="11" t="str">
        <f>IFERROR(INDEX(BAPTISM_SOURCE_ZONE_MONTH!$A:$Z,OFFICE_GRAPH_DATA!$F8,MATCH(L$2,BAPTISM_SOURCE_ZONE_MONTH!$A$1:$Z$1,0)),"")</f>
        <v/>
      </c>
      <c r="N8" s="53" t="e">
        <f>MATCH($E8,REPORT_DATA_BY_ZONE_MONTH!$A:$A, 0)</f>
        <v>#N/A</v>
      </c>
      <c r="O8" s="40" t="str">
        <f>IFERROR(INDEX(REPORT_DATA_BY_ZONE_MONTH!$A:$AG,$N8,MATCH(O$2,REPORT_DATA_BY_ZONE_MONTH!$A$1:$AG$1,0)), "")</f>
        <v/>
      </c>
      <c r="P8" s="40">
        <f t="shared" si="3"/>
        <v>2</v>
      </c>
      <c r="Q8" s="40" t="str">
        <f>IFERROR(INDEX(REPORT_DATA_BY_ZONE_MONTH!$A:$AG,$N8,MATCH(Q$2,REPORT_DATA_BY_ZONE_MONTH!$A$1:$AG$1,0)), "")</f>
        <v/>
      </c>
      <c r="R8" s="40">
        <f t="shared" si="4"/>
        <v>48</v>
      </c>
      <c r="S8" s="40" t="str">
        <f>IFERROR(INDEX(REPORT_DATA_BY_ZONE_MONTH!$A:$AG,$N8,MATCH(S$2,REPORT_DATA_BY_ZONE_MONTH!$A$1:$AG$1,0)), "")</f>
        <v/>
      </c>
      <c r="T8" s="40">
        <f t="shared" si="5"/>
        <v>24</v>
      </c>
      <c r="U8" s="40" t="str">
        <f>IFERROR(INDEX(REPORT_DATA_BY_ZONE_MONTH!$A:$AG,$N8,MATCH(U$2,REPORT_DATA_BY_ZONE_MONTH!$A$1:$AG$1,0)), "")</f>
        <v/>
      </c>
      <c r="V8" s="40">
        <f t="shared" si="6"/>
        <v>40</v>
      </c>
      <c r="W8" s="40" t="str">
        <f>IFERROR(INDEX(REPORT_DATA_BY_ZONE_MONTH!$A:$AG,$N8,MATCH(W$2,REPORT_DATA_BY_ZONE_MONTH!$A$1:$AG$1,0)), "")</f>
        <v/>
      </c>
      <c r="X8" s="40">
        <f t="shared" si="7"/>
        <v>8</v>
      </c>
    </row>
    <row r="9" spans="1:24" x14ac:dyDescent="0.25">
      <c r="A9" s="53" t="s">
        <v>47</v>
      </c>
      <c r="B9" s="53">
        <v>-6</v>
      </c>
      <c r="C9" s="53">
        <f t="shared" si="0"/>
        <v>-4</v>
      </c>
      <c r="D9" s="54">
        <f t="shared" si="1"/>
        <v>42217</v>
      </c>
      <c r="E9" s="54" t="str">
        <f t="shared" si="2"/>
        <v>2015:8:0:0:OFFICE</v>
      </c>
      <c r="F9" s="53" t="e">
        <f>MATCH($E9,BAPTISM_SOURCE_ZONE_MONTH!$A:$A, 0)</f>
        <v>#N/A</v>
      </c>
      <c r="G9" s="11" t="str">
        <f>IFERROR(INDEX(BAPTISM_SOURCE_ZONE_MONTH!$A:$Z,OFFICE_GRAPH_DATA!$F9,MATCH(G$2,BAPTISM_SOURCE_ZONE_MONTH!$A$1:$Z$1,0)),"")</f>
        <v/>
      </c>
      <c r="H9" s="11" t="str">
        <f>IFERROR(INDEX(BAPTISM_SOURCE_ZONE_MONTH!$A:$Z,OFFICE_GRAPH_DATA!$F9,MATCH(H$2,BAPTISM_SOURCE_ZONE_MONTH!$A$1:$Z$1,0)),"")</f>
        <v/>
      </c>
      <c r="I9" s="11" t="str">
        <f>IFERROR(INDEX(BAPTISM_SOURCE_ZONE_MONTH!$A:$Z,OFFICE_GRAPH_DATA!$F9,MATCH(I$2,BAPTISM_SOURCE_ZONE_MONTH!$A$1:$Z$1,0)),"")</f>
        <v/>
      </c>
      <c r="J9" s="11" t="str">
        <f>IFERROR(INDEX(BAPTISM_SOURCE_ZONE_MONTH!$A:$Z,OFFICE_GRAPH_DATA!$F9,MATCH(J$2,BAPTISM_SOURCE_ZONE_MONTH!$A$1:$Z$1,0)),"")</f>
        <v/>
      </c>
      <c r="K9" s="11" t="str">
        <f>IFERROR(INDEX(BAPTISM_SOURCE_ZONE_MONTH!$A:$Z,OFFICE_GRAPH_DATA!$F9,MATCH(K$2,BAPTISM_SOURCE_ZONE_MONTH!$A$1:$Z$1,0)),"")</f>
        <v/>
      </c>
      <c r="L9" s="11" t="str">
        <f>IFERROR(INDEX(BAPTISM_SOURCE_ZONE_MONTH!$A:$Z,OFFICE_GRAPH_DATA!$F9,MATCH(L$2,BAPTISM_SOURCE_ZONE_MONTH!$A$1:$Z$1,0)),"")</f>
        <v/>
      </c>
      <c r="N9" s="53" t="e">
        <f>MATCH($E9,REPORT_DATA_BY_ZONE_MONTH!$A:$A, 0)</f>
        <v>#N/A</v>
      </c>
      <c r="O9" s="40" t="str">
        <f>IFERROR(INDEX(REPORT_DATA_BY_ZONE_MONTH!$A:$AG,$N9,MATCH(O$2,REPORT_DATA_BY_ZONE_MONTH!$A$1:$AG$1,0)), "")</f>
        <v/>
      </c>
      <c r="P9" s="40">
        <f t="shared" si="3"/>
        <v>2</v>
      </c>
      <c r="Q9" s="40" t="str">
        <f>IFERROR(INDEX(REPORT_DATA_BY_ZONE_MONTH!$A:$AG,$N9,MATCH(Q$2,REPORT_DATA_BY_ZONE_MONTH!$A$1:$AG$1,0)), "")</f>
        <v/>
      </c>
      <c r="R9" s="40">
        <f t="shared" si="4"/>
        <v>48</v>
      </c>
      <c r="S9" s="40" t="str">
        <f>IFERROR(INDEX(REPORT_DATA_BY_ZONE_MONTH!$A:$AG,$N9,MATCH(S$2,REPORT_DATA_BY_ZONE_MONTH!$A$1:$AG$1,0)), "")</f>
        <v/>
      </c>
      <c r="T9" s="40">
        <f t="shared" si="5"/>
        <v>24</v>
      </c>
      <c r="U9" s="40" t="str">
        <f>IFERROR(INDEX(REPORT_DATA_BY_ZONE_MONTH!$A:$AG,$N9,MATCH(U$2,REPORT_DATA_BY_ZONE_MONTH!$A$1:$AG$1,0)), "")</f>
        <v/>
      </c>
      <c r="V9" s="40">
        <f t="shared" si="6"/>
        <v>40</v>
      </c>
      <c r="W9" s="40" t="str">
        <f>IFERROR(INDEX(REPORT_DATA_BY_ZONE_MONTH!$A:$AG,$N9,MATCH(W$2,REPORT_DATA_BY_ZONE_MONTH!$A$1:$AG$1,0)), "")</f>
        <v/>
      </c>
      <c r="X9" s="40">
        <f t="shared" si="7"/>
        <v>8</v>
      </c>
    </row>
    <row r="10" spans="1:24" x14ac:dyDescent="0.25">
      <c r="A10" s="53" t="s">
        <v>47</v>
      </c>
      <c r="B10" s="53">
        <v>-5</v>
      </c>
      <c r="C10" s="53">
        <f t="shared" si="0"/>
        <v>-3</v>
      </c>
      <c r="D10" s="54">
        <f t="shared" si="1"/>
        <v>42248</v>
      </c>
      <c r="E10" s="54" t="str">
        <f t="shared" si="2"/>
        <v>2015:9:0:0:OFFICE</v>
      </c>
      <c r="F10" s="53" t="e">
        <f>MATCH($E10,BAPTISM_SOURCE_ZONE_MONTH!$A:$A, 0)</f>
        <v>#N/A</v>
      </c>
      <c r="G10" s="11" t="str">
        <f>IFERROR(INDEX(BAPTISM_SOURCE_ZONE_MONTH!$A:$Z,OFFICE_GRAPH_DATA!$F10,MATCH(G$2,BAPTISM_SOURCE_ZONE_MONTH!$A$1:$Z$1,0)),"")</f>
        <v/>
      </c>
      <c r="H10" s="11" t="str">
        <f>IFERROR(INDEX(BAPTISM_SOURCE_ZONE_MONTH!$A:$Z,OFFICE_GRAPH_DATA!$F10,MATCH(H$2,BAPTISM_SOURCE_ZONE_MONTH!$A$1:$Z$1,0)),"")</f>
        <v/>
      </c>
      <c r="I10" s="11" t="str">
        <f>IFERROR(INDEX(BAPTISM_SOURCE_ZONE_MONTH!$A:$Z,OFFICE_GRAPH_DATA!$F10,MATCH(I$2,BAPTISM_SOURCE_ZONE_MONTH!$A$1:$Z$1,0)),"")</f>
        <v/>
      </c>
      <c r="J10" s="11" t="str">
        <f>IFERROR(INDEX(BAPTISM_SOURCE_ZONE_MONTH!$A:$Z,OFFICE_GRAPH_DATA!$F10,MATCH(J$2,BAPTISM_SOURCE_ZONE_MONTH!$A$1:$Z$1,0)),"")</f>
        <v/>
      </c>
      <c r="K10" s="11" t="str">
        <f>IFERROR(INDEX(BAPTISM_SOURCE_ZONE_MONTH!$A:$Z,OFFICE_GRAPH_DATA!$F10,MATCH(K$2,BAPTISM_SOURCE_ZONE_MONTH!$A$1:$Z$1,0)),"")</f>
        <v/>
      </c>
      <c r="L10" s="11" t="str">
        <f>IFERROR(INDEX(BAPTISM_SOURCE_ZONE_MONTH!$A:$Z,OFFICE_GRAPH_DATA!$F10,MATCH(L$2,BAPTISM_SOURCE_ZONE_MONTH!$A$1:$Z$1,0)),"")</f>
        <v/>
      </c>
      <c r="N10" s="53" t="e">
        <f>MATCH($E10,REPORT_DATA_BY_ZONE_MONTH!$A:$A, 0)</f>
        <v>#N/A</v>
      </c>
      <c r="O10" s="40" t="str">
        <f>IFERROR(INDEX(REPORT_DATA_BY_ZONE_MONTH!$A:$AG,$N10,MATCH(O$2,REPORT_DATA_BY_ZONE_MONTH!$A$1:$AG$1,0)), "")</f>
        <v/>
      </c>
      <c r="P10" s="40">
        <f t="shared" si="3"/>
        <v>2</v>
      </c>
      <c r="Q10" s="40" t="str">
        <f>IFERROR(INDEX(REPORT_DATA_BY_ZONE_MONTH!$A:$AG,$N10,MATCH(Q$2,REPORT_DATA_BY_ZONE_MONTH!$A$1:$AG$1,0)), "")</f>
        <v/>
      </c>
      <c r="R10" s="40">
        <f t="shared" si="4"/>
        <v>48</v>
      </c>
      <c r="S10" s="40" t="str">
        <f>IFERROR(INDEX(REPORT_DATA_BY_ZONE_MONTH!$A:$AG,$N10,MATCH(S$2,REPORT_DATA_BY_ZONE_MONTH!$A$1:$AG$1,0)), "")</f>
        <v/>
      </c>
      <c r="T10" s="40">
        <f t="shared" si="5"/>
        <v>24</v>
      </c>
      <c r="U10" s="40" t="str">
        <f>IFERROR(INDEX(REPORT_DATA_BY_ZONE_MONTH!$A:$AG,$N10,MATCH(U$2,REPORT_DATA_BY_ZONE_MONTH!$A$1:$AG$1,0)), "")</f>
        <v/>
      </c>
      <c r="V10" s="40">
        <f t="shared" si="6"/>
        <v>40</v>
      </c>
      <c r="W10" s="40" t="str">
        <f>IFERROR(INDEX(REPORT_DATA_BY_ZONE_MONTH!$A:$AG,$N10,MATCH(W$2,REPORT_DATA_BY_ZONE_MONTH!$A$1:$AG$1,0)), "")</f>
        <v/>
      </c>
      <c r="X10" s="40">
        <f t="shared" si="7"/>
        <v>8</v>
      </c>
    </row>
    <row r="11" spans="1:24" x14ac:dyDescent="0.25">
      <c r="A11" s="53" t="s">
        <v>47</v>
      </c>
      <c r="B11" s="53">
        <v>-4</v>
      </c>
      <c r="C11" s="53">
        <f t="shared" si="0"/>
        <v>-2</v>
      </c>
      <c r="D11" s="54">
        <f t="shared" si="1"/>
        <v>42278</v>
      </c>
      <c r="E11" s="54" t="str">
        <f t="shared" si="2"/>
        <v>2015:10:0:0:OFFICE</v>
      </c>
      <c r="F11" s="53" t="e">
        <f>MATCH($E11,BAPTISM_SOURCE_ZONE_MONTH!$A:$A, 0)</f>
        <v>#N/A</v>
      </c>
      <c r="G11" s="11" t="str">
        <f>IFERROR(INDEX(BAPTISM_SOURCE_ZONE_MONTH!$A:$Z,OFFICE_GRAPH_DATA!$F11,MATCH(G$2,BAPTISM_SOURCE_ZONE_MONTH!$A$1:$Z$1,0)),"")</f>
        <v/>
      </c>
      <c r="H11" s="11" t="str">
        <f>IFERROR(INDEX(BAPTISM_SOURCE_ZONE_MONTH!$A:$Z,OFFICE_GRAPH_DATA!$F11,MATCH(H$2,BAPTISM_SOURCE_ZONE_MONTH!$A$1:$Z$1,0)),"")</f>
        <v/>
      </c>
      <c r="I11" s="11" t="str">
        <f>IFERROR(INDEX(BAPTISM_SOURCE_ZONE_MONTH!$A:$Z,OFFICE_GRAPH_DATA!$F11,MATCH(I$2,BAPTISM_SOURCE_ZONE_MONTH!$A$1:$Z$1,0)),"")</f>
        <v/>
      </c>
      <c r="J11" s="11" t="str">
        <f>IFERROR(INDEX(BAPTISM_SOURCE_ZONE_MONTH!$A:$Z,OFFICE_GRAPH_DATA!$F11,MATCH(J$2,BAPTISM_SOURCE_ZONE_MONTH!$A$1:$Z$1,0)),"")</f>
        <v/>
      </c>
      <c r="K11" s="11" t="str">
        <f>IFERROR(INDEX(BAPTISM_SOURCE_ZONE_MONTH!$A:$Z,OFFICE_GRAPH_DATA!$F11,MATCH(K$2,BAPTISM_SOURCE_ZONE_MONTH!$A$1:$Z$1,0)),"")</f>
        <v/>
      </c>
      <c r="L11" s="11" t="str">
        <f>IFERROR(INDEX(BAPTISM_SOURCE_ZONE_MONTH!$A:$Z,OFFICE_GRAPH_DATA!$F11,MATCH(L$2,BAPTISM_SOURCE_ZONE_MONTH!$A$1:$Z$1,0)),"")</f>
        <v/>
      </c>
      <c r="N11" s="53" t="e">
        <f>MATCH($E11,REPORT_DATA_BY_ZONE_MONTH!$A:$A, 0)</f>
        <v>#N/A</v>
      </c>
      <c r="O11" s="40" t="str">
        <f>IFERROR(INDEX(REPORT_DATA_BY_ZONE_MONTH!$A:$AG,$N11,MATCH(O$2,REPORT_DATA_BY_ZONE_MONTH!$A$1:$AG$1,0)), "")</f>
        <v/>
      </c>
      <c r="P11" s="40">
        <f t="shared" si="3"/>
        <v>2</v>
      </c>
      <c r="Q11" s="40" t="str">
        <f>IFERROR(INDEX(REPORT_DATA_BY_ZONE_MONTH!$A:$AG,$N11,MATCH(Q$2,REPORT_DATA_BY_ZONE_MONTH!$A$1:$AG$1,0)), "")</f>
        <v/>
      </c>
      <c r="R11" s="40">
        <f t="shared" si="4"/>
        <v>48</v>
      </c>
      <c r="S11" s="40" t="str">
        <f>IFERROR(INDEX(REPORT_DATA_BY_ZONE_MONTH!$A:$AG,$N11,MATCH(S$2,REPORT_DATA_BY_ZONE_MONTH!$A$1:$AG$1,0)), "")</f>
        <v/>
      </c>
      <c r="T11" s="40">
        <f t="shared" si="5"/>
        <v>24</v>
      </c>
      <c r="U11" s="40" t="str">
        <f>IFERROR(INDEX(REPORT_DATA_BY_ZONE_MONTH!$A:$AG,$N11,MATCH(U$2,REPORT_DATA_BY_ZONE_MONTH!$A$1:$AG$1,0)), "")</f>
        <v/>
      </c>
      <c r="V11" s="40">
        <f t="shared" si="6"/>
        <v>40</v>
      </c>
      <c r="W11" s="40" t="str">
        <f>IFERROR(INDEX(REPORT_DATA_BY_ZONE_MONTH!$A:$AG,$N11,MATCH(W$2,REPORT_DATA_BY_ZONE_MONTH!$A$1:$AG$1,0)), "")</f>
        <v/>
      </c>
      <c r="X11" s="40">
        <f t="shared" si="7"/>
        <v>8</v>
      </c>
    </row>
    <row r="12" spans="1:24" x14ac:dyDescent="0.25">
      <c r="A12" s="53" t="s">
        <v>47</v>
      </c>
      <c r="B12" s="53">
        <v>-3</v>
      </c>
      <c r="C12" s="53">
        <f t="shared" si="0"/>
        <v>-1</v>
      </c>
      <c r="D12" s="54">
        <f t="shared" si="1"/>
        <v>42309</v>
      </c>
      <c r="E12" s="54" t="str">
        <f t="shared" si="2"/>
        <v>2015:11:0:0:OFFICE</v>
      </c>
      <c r="F12" s="53" t="e">
        <f>MATCH($E12,BAPTISM_SOURCE_ZONE_MONTH!$A:$A, 0)</f>
        <v>#N/A</v>
      </c>
      <c r="G12" s="11" t="str">
        <f>IFERROR(INDEX(BAPTISM_SOURCE_ZONE_MONTH!$A:$Z,OFFICE_GRAPH_DATA!$F12,MATCH(G$2,BAPTISM_SOURCE_ZONE_MONTH!$A$1:$Z$1,0)),"")</f>
        <v/>
      </c>
      <c r="H12" s="11" t="str">
        <f>IFERROR(INDEX(BAPTISM_SOURCE_ZONE_MONTH!$A:$Z,OFFICE_GRAPH_DATA!$F12,MATCH(H$2,BAPTISM_SOURCE_ZONE_MONTH!$A$1:$Z$1,0)),"")</f>
        <v/>
      </c>
      <c r="I12" s="11" t="str">
        <f>IFERROR(INDEX(BAPTISM_SOURCE_ZONE_MONTH!$A:$Z,OFFICE_GRAPH_DATA!$F12,MATCH(I$2,BAPTISM_SOURCE_ZONE_MONTH!$A$1:$Z$1,0)),"")</f>
        <v/>
      </c>
      <c r="J12" s="11" t="str">
        <f>IFERROR(INDEX(BAPTISM_SOURCE_ZONE_MONTH!$A:$Z,OFFICE_GRAPH_DATA!$F12,MATCH(J$2,BAPTISM_SOURCE_ZONE_MONTH!$A$1:$Z$1,0)),"")</f>
        <v/>
      </c>
      <c r="K12" s="11" t="str">
        <f>IFERROR(INDEX(BAPTISM_SOURCE_ZONE_MONTH!$A:$Z,OFFICE_GRAPH_DATA!$F12,MATCH(K$2,BAPTISM_SOURCE_ZONE_MONTH!$A$1:$Z$1,0)),"")</f>
        <v/>
      </c>
      <c r="L12" s="11" t="str">
        <f>IFERROR(INDEX(BAPTISM_SOURCE_ZONE_MONTH!$A:$Z,OFFICE_GRAPH_DATA!$F12,MATCH(L$2,BAPTISM_SOURCE_ZONE_MONTH!$A$1:$Z$1,0)),"")</f>
        <v/>
      </c>
      <c r="N12" s="53" t="e">
        <f>MATCH($E12,REPORT_DATA_BY_ZONE_MONTH!$A:$A, 0)</f>
        <v>#N/A</v>
      </c>
      <c r="O12" s="40" t="str">
        <f>IFERROR(INDEX(REPORT_DATA_BY_ZONE_MONTH!$A:$AG,$N12,MATCH(O$2,REPORT_DATA_BY_ZONE_MONTH!$A$1:$AG$1,0)), "")</f>
        <v/>
      </c>
      <c r="P12" s="40">
        <f t="shared" si="3"/>
        <v>2</v>
      </c>
      <c r="Q12" s="40" t="str">
        <f>IFERROR(INDEX(REPORT_DATA_BY_ZONE_MONTH!$A:$AG,$N12,MATCH(Q$2,REPORT_DATA_BY_ZONE_MONTH!$A$1:$AG$1,0)), "")</f>
        <v/>
      </c>
      <c r="R12" s="40">
        <f t="shared" si="4"/>
        <v>48</v>
      </c>
      <c r="S12" s="40" t="str">
        <f>IFERROR(INDEX(REPORT_DATA_BY_ZONE_MONTH!$A:$AG,$N12,MATCH(S$2,REPORT_DATA_BY_ZONE_MONTH!$A$1:$AG$1,0)), "")</f>
        <v/>
      </c>
      <c r="T12" s="40">
        <f t="shared" si="5"/>
        <v>24</v>
      </c>
      <c r="U12" s="40" t="str">
        <f>IFERROR(INDEX(REPORT_DATA_BY_ZONE_MONTH!$A:$AG,$N12,MATCH(U$2,REPORT_DATA_BY_ZONE_MONTH!$A$1:$AG$1,0)), "")</f>
        <v/>
      </c>
      <c r="V12" s="40">
        <f t="shared" si="6"/>
        <v>40</v>
      </c>
      <c r="W12" s="40" t="str">
        <f>IFERROR(INDEX(REPORT_DATA_BY_ZONE_MONTH!$A:$AG,$N12,MATCH(W$2,REPORT_DATA_BY_ZONE_MONTH!$A$1:$AG$1,0)), "")</f>
        <v/>
      </c>
      <c r="X12" s="40">
        <f t="shared" si="7"/>
        <v>8</v>
      </c>
    </row>
    <row r="13" spans="1:24" x14ac:dyDescent="0.25">
      <c r="A13" s="53" t="s">
        <v>47</v>
      </c>
      <c r="B13" s="53">
        <v>-2</v>
      </c>
      <c r="C13" s="53">
        <f t="shared" si="0"/>
        <v>0</v>
      </c>
      <c r="D13" s="54">
        <f t="shared" si="1"/>
        <v>42339</v>
      </c>
      <c r="E13" s="54" t="str">
        <f t="shared" si="2"/>
        <v>2015:12:0:0:OFFICE</v>
      </c>
      <c r="F13" s="53" t="e">
        <f>MATCH($E13,BAPTISM_SOURCE_ZONE_MONTH!$A:$A, 0)</f>
        <v>#N/A</v>
      </c>
      <c r="G13" s="11" t="str">
        <f>IFERROR(INDEX(BAPTISM_SOURCE_ZONE_MONTH!$A:$Z,OFFICE_GRAPH_DATA!$F13,MATCH(G$2,BAPTISM_SOURCE_ZONE_MONTH!$A$1:$Z$1,0)),"")</f>
        <v/>
      </c>
      <c r="H13" s="11" t="str">
        <f>IFERROR(INDEX(BAPTISM_SOURCE_ZONE_MONTH!$A:$Z,OFFICE_GRAPH_DATA!$F13,MATCH(H$2,BAPTISM_SOURCE_ZONE_MONTH!$A$1:$Z$1,0)),"")</f>
        <v/>
      </c>
      <c r="I13" s="11" t="str">
        <f>IFERROR(INDEX(BAPTISM_SOURCE_ZONE_MONTH!$A:$Z,OFFICE_GRAPH_DATA!$F13,MATCH(I$2,BAPTISM_SOURCE_ZONE_MONTH!$A$1:$Z$1,0)),"")</f>
        <v/>
      </c>
      <c r="J13" s="11" t="str">
        <f>IFERROR(INDEX(BAPTISM_SOURCE_ZONE_MONTH!$A:$Z,OFFICE_GRAPH_DATA!$F13,MATCH(J$2,BAPTISM_SOURCE_ZONE_MONTH!$A$1:$Z$1,0)),"")</f>
        <v/>
      </c>
      <c r="K13" s="11" t="str">
        <f>IFERROR(INDEX(BAPTISM_SOURCE_ZONE_MONTH!$A:$Z,OFFICE_GRAPH_DATA!$F13,MATCH(K$2,BAPTISM_SOURCE_ZONE_MONTH!$A$1:$Z$1,0)),"")</f>
        <v/>
      </c>
      <c r="L13" s="11" t="str">
        <f>IFERROR(INDEX(BAPTISM_SOURCE_ZONE_MONTH!$A:$Z,OFFICE_GRAPH_DATA!$F13,MATCH(L$2,BAPTISM_SOURCE_ZONE_MONTH!$A$1:$Z$1,0)),"")</f>
        <v/>
      </c>
      <c r="N13" s="53" t="e">
        <f>MATCH($E13,REPORT_DATA_BY_ZONE_MONTH!$A:$A, 0)</f>
        <v>#N/A</v>
      </c>
      <c r="O13" s="40" t="str">
        <f>IFERROR(INDEX(REPORT_DATA_BY_ZONE_MONTH!$A:$AG,$N13,MATCH(O$2,REPORT_DATA_BY_ZONE_MONTH!$A$1:$AG$1,0)), "")</f>
        <v/>
      </c>
      <c r="P13" s="40">
        <f t="shared" si="3"/>
        <v>2</v>
      </c>
      <c r="Q13" s="40" t="str">
        <f>IFERROR(INDEX(REPORT_DATA_BY_ZONE_MONTH!$A:$AG,$N13,MATCH(Q$2,REPORT_DATA_BY_ZONE_MONTH!$A$1:$AG$1,0)), "")</f>
        <v/>
      </c>
      <c r="R13" s="40">
        <f t="shared" si="4"/>
        <v>48</v>
      </c>
      <c r="S13" s="40" t="str">
        <f>IFERROR(INDEX(REPORT_DATA_BY_ZONE_MONTH!$A:$AG,$N13,MATCH(S$2,REPORT_DATA_BY_ZONE_MONTH!$A$1:$AG$1,0)), "")</f>
        <v/>
      </c>
      <c r="T13" s="40">
        <f t="shared" si="5"/>
        <v>24</v>
      </c>
      <c r="U13" s="40" t="str">
        <f>IFERROR(INDEX(REPORT_DATA_BY_ZONE_MONTH!$A:$AG,$N13,MATCH(U$2,REPORT_DATA_BY_ZONE_MONTH!$A$1:$AG$1,0)), "")</f>
        <v/>
      </c>
      <c r="V13" s="40">
        <f t="shared" si="6"/>
        <v>40</v>
      </c>
      <c r="W13" s="40" t="str">
        <f>IFERROR(INDEX(REPORT_DATA_BY_ZONE_MONTH!$A:$AG,$N13,MATCH(W$2,REPORT_DATA_BY_ZONE_MONTH!$A$1:$AG$1,0)), "")</f>
        <v/>
      </c>
      <c r="X13" s="40">
        <f t="shared" si="7"/>
        <v>8</v>
      </c>
    </row>
    <row r="14" spans="1:24" x14ac:dyDescent="0.25">
      <c r="A14" s="53" t="s">
        <v>47</v>
      </c>
      <c r="B14" s="53">
        <v>-1</v>
      </c>
      <c r="C14" s="53">
        <f t="shared" si="0"/>
        <v>1</v>
      </c>
      <c r="D14" s="54">
        <f t="shared" si="1"/>
        <v>42370</v>
      </c>
      <c r="E14" s="54" t="str">
        <f t="shared" si="2"/>
        <v>2016:1:0:0:OFFICE</v>
      </c>
      <c r="F14" s="53" t="e">
        <f>MATCH($E14,BAPTISM_SOURCE_ZONE_MONTH!$A:$A, 0)</f>
        <v>#N/A</v>
      </c>
      <c r="G14" s="11" t="str">
        <f>IFERROR(INDEX(BAPTISM_SOURCE_ZONE_MONTH!$A:$Z,OFFICE_GRAPH_DATA!$F14,MATCH(G$2,BAPTISM_SOURCE_ZONE_MONTH!$A$1:$Z$1,0)),"")</f>
        <v/>
      </c>
      <c r="H14" s="11" t="str">
        <f>IFERROR(INDEX(BAPTISM_SOURCE_ZONE_MONTH!$A:$Z,OFFICE_GRAPH_DATA!$F14,MATCH(H$2,BAPTISM_SOURCE_ZONE_MONTH!$A$1:$Z$1,0)),"")</f>
        <v/>
      </c>
      <c r="I14" s="11" t="str">
        <f>IFERROR(INDEX(BAPTISM_SOURCE_ZONE_MONTH!$A:$Z,OFFICE_GRAPH_DATA!$F14,MATCH(I$2,BAPTISM_SOURCE_ZONE_MONTH!$A$1:$Z$1,0)),"")</f>
        <v/>
      </c>
      <c r="J14" s="11" t="str">
        <f>IFERROR(INDEX(BAPTISM_SOURCE_ZONE_MONTH!$A:$Z,OFFICE_GRAPH_DATA!$F14,MATCH(J$2,BAPTISM_SOURCE_ZONE_MONTH!$A$1:$Z$1,0)),"")</f>
        <v/>
      </c>
      <c r="K14" s="11" t="str">
        <f>IFERROR(INDEX(BAPTISM_SOURCE_ZONE_MONTH!$A:$Z,OFFICE_GRAPH_DATA!$F14,MATCH(K$2,BAPTISM_SOURCE_ZONE_MONTH!$A$1:$Z$1,0)),"")</f>
        <v/>
      </c>
      <c r="L14" s="11" t="str">
        <f>IFERROR(INDEX(BAPTISM_SOURCE_ZONE_MONTH!$A:$Z,OFFICE_GRAPH_DATA!$F14,MATCH(L$2,BAPTISM_SOURCE_ZONE_MONTH!$A$1:$Z$1,0)),"")</f>
        <v/>
      </c>
      <c r="N14" s="53">
        <f>MATCH($E14,REPORT_DATA_BY_ZONE_MONTH!$A:$A, 0)</f>
        <v>6</v>
      </c>
      <c r="O14" s="40">
        <f>IFERROR(INDEX(REPORT_DATA_BY_ZONE_MONTH!$A:$AG,$N14,MATCH(O$2,REPORT_DATA_BY_ZONE_MONTH!$A$1:$AG$1,0)), "")</f>
        <v>0</v>
      </c>
      <c r="P14" s="40">
        <f t="shared" si="3"/>
        <v>2</v>
      </c>
      <c r="Q14" s="40">
        <f>IFERROR(INDEX(REPORT_DATA_BY_ZONE_MONTH!$A:$AG,$N14,MATCH(Q$2,REPORT_DATA_BY_ZONE_MONTH!$A$1:$AG$1,0)), "")</f>
        <v>34</v>
      </c>
      <c r="R14" s="40">
        <f t="shared" si="4"/>
        <v>48</v>
      </c>
      <c r="S14" s="40">
        <f>IFERROR(INDEX(REPORT_DATA_BY_ZONE_MONTH!$A:$AG,$N14,MATCH(S$2,REPORT_DATA_BY_ZONE_MONTH!$A$1:$AG$1,0)), "")</f>
        <v>8</v>
      </c>
      <c r="T14" s="40">
        <f t="shared" si="5"/>
        <v>24</v>
      </c>
      <c r="U14" s="40">
        <f>IFERROR(INDEX(REPORT_DATA_BY_ZONE_MONTH!$A:$AG,$N14,MATCH(U$2,REPORT_DATA_BY_ZONE_MONTH!$A$1:$AG$1,0)), "")</f>
        <v>16</v>
      </c>
      <c r="V14" s="40">
        <f t="shared" si="6"/>
        <v>40</v>
      </c>
      <c r="W14" s="40">
        <f>IFERROR(INDEX(REPORT_DATA_BY_ZONE_MONTH!$A:$AG,$N14,MATCH(W$2,REPORT_DATA_BY_ZONE_MONTH!$A$1:$AG$1,0)), "")</f>
        <v>0</v>
      </c>
      <c r="X14" s="40">
        <f t="shared" si="7"/>
        <v>8</v>
      </c>
    </row>
    <row r="15" spans="1:24" x14ac:dyDescent="0.25">
      <c r="A15" s="53" t="s">
        <v>47</v>
      </c>
      <c r="B15" s="53">
        <v>0</v>
      </c>
      <c r="C15" s="53">
        <f t="shared" si="0"/>
        <v>2</v>
      </c>
      <c r="D15" s="54">
        <f t="shared" si="1"/>
        <v>42401</v>
      </c>
      <c r="E15" s="54" t="str">
        <f t="shared" si="2"/>
        <v>2016:2:0:0:OFFICE</v>
      </c>
      <c r="F15" s="53">
        <f>MATCH($E15,BAPTISM_SOURCE_ZONE_MONTH!$A:$A, 0)</f>
        <v>2</v>
      </c>
      <c r="G15" s="11">
        <f>IFERROR(INDEX(BAPTISM_SOURCE_ZONE_MONTH!$A:$Z,OFFICE_GRAPH_DATA!$F15,MATCH(G$2,BAPTISM_SOURCE_ZONE_MONTH!$A$1:$Z$1,0)),"")</f>
        <v>5</v>
      </c>
      <c r="H15" s="11">
        <f>IFERROR(INDEX(BAPTISM_SOURCE_ZONE_MONTH!$A:$Z,OFFICE_GRAPH_DATA!$F15,MATCH(H$2,BAPTISM_SOURCE_ZONE_MONTH!$A$1:$Z$1,0)),"")</f>
        <v>1</v>
      </c>
      <c r="I15" s="11">
        <f>IFERROR(INDEX(BAPTISM_SOURCE_ZONE_MONTH!$A:$Z,OFFICE_GRAPH_DATA!$F15,MATCH(I$2,BAPTISM_SOURCE_ZONE_MONTH!$A$1:$Z$1,0)),"")</f>
        <v>0</v>
      </c>
      <c r="J15" s="11">
        <f>IFERROR(INDEX(BAPTISM_SOURCE_ZONE_MONTH!$A:$Z,OFFICE_GRAPH_DATA!$F15,MATCH(J$2,BAPTISM_SOURCE_ZONE_MONTH!$A$1:$Z$1,0)),"")</f>
        <v>1</v>
      </c>
      <c r="K15" s="11">
        <f>IFERROR(INDEX(BAPTISM_SOURCE_ZONE_MONTH!$A:$Z,OFFICE_GRAPH_DATA!$F15,MATCH(K$2,BAPTISM_SOURCE_ZONE_MONTH!$A$1:$Z$1,0)),"")</f>
        <v>0</v>
      </c>
      <c r="L15" s="11">
        <f>IFERROR(INDEX(BAPTISM_SOURCE_ZONE_MONTH!$A:$Z,OFFICE_GRAPH_DATA!$F15,MATCH(L$2,BAPTISM_SOURCE_ZONE_MONTH!$A$1:$Z$1,0)),"")</f>
        <v>2</v>
      </c>
      <c r="N15" s="53">
        <f>MATCH($E15,REPORT_DATA_BY_ZONE_MONTH!$A:$A, 0)</f>
        <v>17</v>
      </c>
      <c r="O15" s="40">
        <f>IFERROR(INDEX(REPORT_DATA_BY_ZONE_MONTH!$A:$AG,$N15,MATCH(O$2,REPORT_DATA_BY_ZONE_MONTH!$A$1:$AG$1,0)), "")</f>
        <v>0</v>
      </c>
      <c r="P15" s="40">
        <f t="shared" si="3"/>
        <v>2</v>
      </c>
      <c r="Q15" s="40">
        <f>IFERROR(INDEX(REPORT_DATA_BY_ZONE_MONTH!$A:$AG,$N15,MATCH(Q$2,REPORT_DATA_BY_ZONE_MONTH!$A$1:$AG$1,0)), "")</f>
        <v>25</v>
      </c>
      <c r="R15" s="40">
        <f t="shared" si="4"/>
        <v>48</v>
      </c>
      <c r="S15" s="40">
        <f>IFERROR(INDEX(REPORT_DATA_BY_ZONE_MONTH!$A:$AG,$N15,MATCH(S$2,REPORT_DATA_BY_ZONE_MONTH!$A$1:$AG$1,0)), "")</f>
        <v>1</v>
      </c>
      <c r="T15" s="40">
        <f t="shared" si="5"/>
        <v>24</v>
      </c>
      <c r="U15" s="40">
        <f>IFERROR(INDEX(REPORT_DATA_BY_ZONE_MONTH!$A:$AG,$N15,MATCH(U$2,REPORT_DATA_BY_ZONE_MONTH!$A$1:$AG$1,0)), "")</f>
        <v>7</v>
      </c>
      <c r="V15" s="40">
        <f t="shared" si="6"/>
        <v>40</v>
      </c>
      <c r="W15" s="40">
        <f>IFERROR(INDEX(REPORT_DATA_BY_ZONE_MONTH!$A:$AG,$N15,MATCH(W$2,REPORT_DATA_BY_ZONE_MONTH!$A$1:$AG$1,0)), "")</f>
        <v>2</v>
      </c>
      <c r="X15" s="40">
        <f t="shared" si="7"/>
        <v>8</v>
      </c>
    </row>
    <row r="16" spans="1:24" x14ac:dyDescent="0.25">
      <c r="A16" t="s">
        <v>84</v>
      </c>
      <c r="G16" s="53">
        <f t="shared" ref="G16:L16" si="8">SUM(G3:G15)</f>
        <v>5</v>
      </c>
      <c r="H16" s="53">
        <f>SUM(H3:H15)</f>
        <v>1</v>
      </c>
      <c r="I16" s="53">
        <f>SUM(I3:I15)</f>
        <v>0</v>
      </c>
      <c r="J16" s="53">
        <f t="shared" si="8"/>
        <v>1</v>
      </c>
      <c r="K16" s="53">
        <f t="shared" si="8"/>
        <v>0</v>
      </c>
      <c r="L16" s="53">
        <f t="shared" si="8"/>
        <v>2</v>
      </c>
      <c r="O16" s="53">
        <f>SUM(O3:O15)</f>
        <v>0</v>
      </c>
      <c r="P16" s="53"/>
    </row>
    <row r="17" spans="1:12" x14ac:dyDescent="0.25">
      <c r="G17" s="53"/>
      <c r="H17" s="53"/>
      <c r="I17" s="53"/>
      <c r="J17" s="53"/>
      <c r="K17" s="53"/>
      <c r="L17" s="53"/>
    </row>
    <row r="18" spans="1:12" x14ac:dyDescent="0.25">
      <c r="A18" t="s">
        <v>653</v>
      </c>
      <c r="B18" s="8">
        <v>2</v>
      </c>
      <c r="E18" t="s">
        <v>648</v>
      </c>
      <c r="F18">
        <f>SUM($G$16:$I$16)</f>
        <v>6</v>
      </c>
    </row>
    <row r="19" spans="1:12" x14ac:dyDescent="0.25">
      <c r="A19" t="s">
        <v>654</v>
      </c>
      <c r="B19" s="8">
        <v>4</v>
      </c>
      <c r="E19" t="s">
        <v>649</v>
      </c>
      <c r="F19">
        <f>SUM($J$16:$L$16)</f>
        <v>3</v>
      </c>
    </row>
    <row r="20" spans="1:12" ht="165" x14ac:dyDescent="0.25">
      <c r="E20" t="s">
        <v>651</v>
      </c>
      <c r="F20" s="55" t="str">
        <f>CONCATENATE("Member Referral Goal 成員回條目標:     50%+ 
Member Referral Actual 成員回條實際:  ",$H$20)</f>
        <v>Member Referral Goal 成員回條目標:     50%+ 
Member Referral Actual 成員回條實際:  33%</v>
      </c>
      <c r="G20" s="57">
        <f>F19/SUM(F18:F19)</f>
        <v>0.33333333333333331</v>
      </c>
      <c r="H20" s="8" t="str">
        <f>TEXT(G20,"00%")</f>
        <v>33%</v>
      </c>
    </row>
    <row r="21" spans="1:12" x14ac:dyDescent="0.25">
      <c r="E21"/>
      <c r="F21"/>
      <c r="G21" s="8"/>
      <c r="H21"/>
    </row>
    <row r="22" spans="1:12" ht="60" x14ac:dyDescent="0.25">
      <c r="E22" t="s">
        <v>652</v>
      </c>
      <c r="F22" s="55" t="str">
        <f>CONCATENATE("Goal 目標:     ",G22,"
Actual 實際:  ",H22)</f>
        <v>Goal 目標:     805
Actual 實際:  2</v>
      </c>
      <c r="G22" s="8">
        <f>OFFICE!D3</f>
        <v>805</v>
      </c>
      <c r="H22">
        <f>OFFICE!G5</f>
        <v>2</v>
      </c>
    </row>
    <row r="23" spans="1:12" x14ac:dyDescent="0.25">
      <c r="B23"/>
      <c r="D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11</vt:i4>
      </vt:variant>
    </vt:vector>
  </HeadingPairs>
  <TitlesOfParts>
    <vt:vector size="50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MISSION_TOTALS!Print_Area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2016-02-14T10:33:02Z</cp:lastPrinted>
  <dcterms:created xsi:type="dcterms:W3CDTF">2016-01-05T05:01:49Z</dcterms:created>
  <dcterms:modified xsi:type="dcterms:W3CDTF">2016-02-14T12:07:25Z</dcterms:modified>
</cp:coreProperties>
</file>